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9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ml.chartshapes+xml"/>
  <Override PartName="/xl/charts/chart19.xml" ContentType="application/vnd.openxmlformats-officedocument.drawingml.chart+xml"/>
  <Override PartName="/xl/drawings/drawing14.xml" ContentType="application/vnd.openxmlformats-officedocument.drawingml.chartshape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2.xml" ContentType="application/vnd.openxmlformats-officedocument.drawing+xml"/>
  <Override PartName="/xl/drawings/drawing23.xml" ContentType="application/vnd.openxmlformats-officedocument.drawingml.chartshap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Default Extension="png" ContentType="image/png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ml.chartshap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0" yWindow="80" windowWidth="15300" windowHeight="7340" activeTab="4"/>
  </bookViews>
  <sheets>
    <sheet name="all data" sheetId="1" r:id="rId1"/>
    <sheet name="graphs1" sheetId="2" r:id="rId2"/>
    <sheet name="graphs 2" sheetId="4" r:id="rId3"/>
    <sheet name="graphs 4" sheetId="6" r:id="rId4"/>
    <sheet name="other data" sheetId="3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AL20" i="1"/>
  <c r="AL28"/>
  <c r="AL7"/>
  <c r="Q310" l="1"/>
  <c r="S310" s="1"/>
  <c r="R310"/>
  <c r="Q311"/>
  <c r="S311" s="1"/>
  <c r="R311"/>
  <c r="Q312"/>
  <c r="R312"/>
  <c r="S312"/>
  <c r="Q313"/>
  <c r="S313" s="1"/>
  <c r="R313"/>
  <c r="Q314"/>
  <c r="S314" s="1"/>
  <c r="R314"/>
  <c r="Q315"/>
  <c r="S315" s="1"/>
  <c r="R315"/>
  <c r="Q316"/>
  <c r="S316" s="1"/>
  <c r="R316"/>
  <c r="Q317"/>
  <c r="S317" s="1"/>
  <c r="R317"/>
  <c r="Q318"/>
  <c r="S318" s="1"/>
  <c r="R318"/>
  <c r="Q319"/>
  <c r="S319" s="1"/>
  <c r="R319"/>
  <c r="Q296"/>
  <c r="S296" s="1"/>
  <c r="R296"/>
  <c r="Q297"/>
  <c r="S297" s="1"/>
  <c r="R297"/>
  <c r="Q298"/>
  <c r="S298" s="1"/>
  <c r="R298"/>
  <c r="Q299"/>
  <c r="S299" s="1"/>
  <c r="R299"/>
  <c r="Q300"/>
  <c r="S300" s="1"/>
  <c r="R300"/>
  <c r="Q301"/>
  <c r="S301" s="1"/>
  <c r="R301"/>
  <c r="Q302"/>
  <c r="S302" s="1"/>
  <c r="R302"/>
  <c r="Q303"/>
  <c r="S303" s="1"/>
  <c r="R303"/>
  <c r="Q304"/>
  <c r="S304" s="1"/>
  <c r="R304"/>
  <c r="Q305"/>
  <c r="S305" s="1"/>
  <c r="R305"/>
  <c r="Q306"/>
  <c r="R306"/>
  <c r="S306"/>
  <c r="Q307"/>
  <c r="S307" s="1"/>
  <c r="R307"/>
  <c r="Q308"/>
  <c r="S308" s="1"/>
  <c r="R308"/>
  <c r="Q309"/>
  <c r="S309" s="1"/>
  <c r="R309"/>
  <c r="Q295"/>
  <c r="S295" s="1"/>
  <c r="R295"/>
  <c r="Q294"/>
  <c r="S294" s="1"/>
  <c r="R294"/>
  <c r="AL232"/>
  <c r="AL231"/>
  <c r="AL226"/>
  <c r="AB207" l="1"/>
  <c r="U1026" l="1"/>
  <c r="U1027"/>
  <c r="U1028"/>
  <c r="U1029"/>
  <c r="U1030"/>
  <c r="U1031"/>
  <c r="U1032"/>
  <c r="U1033"/>
  <c r="U1034"/>
  <c r="U1035"/>
  <c r="U1036"/>
  <c r="U1037"/>
  <c r="U1038"/>
  <c r="U1039"/>
  <c r="U1040"/>
  <c r="U1041"/>
  <c r="U1042"/>
  <c r="U1043"/>
  <c r="U1044"/>
  <c r="U1045"/>
  <c r="U1046"/>
  <c r="U1047"/>
  <c r="U1048"/>
  <c r="U1049"/>
  <c r="U1050"/>
  <c r="U1051"/>
  <c r="U1052"/>
  <c r="U1053"/>
  <c r="U1054"/>
  <c r="U1055"/>
  <c r="U1056"/>
  <c r="U1057"/>
  <c r="U1058"/>
  <c r="U1059"/>
  <c r="U1060"/>
  <c r="U1061"/>
  <c r="U1062"/>
  <c r="U1063"/>
  <c r="U1064"/>
  <c r="U1065"/>
  <c r="U1066"/>
  <c r="U1067"/>
  <c r="U1068"/>
  <c r="U1069"/>
  <c r="U1070"/>
  <c r="U1071"/>
  <c r="U1072"/>
  <c r="U1073"/>
  <c r="U1074"/>
  <c r="U1075"/>
  <c r="U1076"/>
  <c r="U1077"/>
  <c r="U1078"/>
  <c r="U1079"/>
  <c r="U1080"/>
  <c r="U1081"/>
  <c r="U1082"/>
  <c r="U1083"/>
  <c r="U1084"/>
  <c r="U1085"/>
  <c r="U1086"/>
  <c r="U1087"/>
  <c r="U1088"/>
  <c r="U1089"/>
  <c r="U1090"/>
  <c r="U1091"/>
  <c r="U1092"/>
  <c r="U1093"/>
  <c r="U1094"/>
  <c r="U1095"/>
  <c r="U1096"/>
  <c r="U1097"/>
  <c r="U1098"/>
  <c r="U1099"/>
  <c r="U1100"/>
  <c r="U1101"/>
  <c r="U1102"/>
  <c r="U1103"/>
  <c r="U1104"/>
  <c r="U1105"/>
  <c r="U1106"/>
  <c r="U1107"/>
  <c r="U1108"/>
  <c r="U1109"/>
  <c r="U1110"/>
  <c r="U1111"/>
  <c r="U1112"/>
  <c r="U1113"/>
  <c r="U1114"/>
  <c r="U1115"/>
  <c r="U1116"/>
  <c r="U1117"/>
  <c r="U1118"/>
  <c r="U1119"/>
  <c r="U1120"/>
  <c r="U1121"/>
  <c r="U1122"/>
  <c r="U1123"/>
  <c r="U1124"/>
  <c r="U1125"/>
  <c r="U1126"/>
  <c r="U1127"/>
  <c r="U1128"/>
  <c r="U1129"/>
  <c r="U1130"/>
  <c r="U1131"/>
  <c r="U1132"/>
  <c r="U1133"/>
  <c r="U1134"/>
  <c r="U1135"/>
  <c r="U1136"/>
  <c r="U1137"/>
  <c r="U1138"/>
  <c r="U1139"/>
  <c r="U1140"/>
  <c r="U1141"/>
  <c r="U1142"/>
  <c r="U1143"/>
  <c r="U1144"/>
  <c r="U1145"/>
  <c r="U1146"/>
  <c r="U1147"/>
  <c r="U1148"/>
  <c r="U1149"/>
  <c r="U1150"/>
  <c r="U1151"/>
  <c r="U1152"/>
  <c r="U1153"/>
  <c r="U1154"/>
  <c r="U1155"/>
  <c r="U1156"/>
  <c r="U1157"/>
  <c r="U1158"/>
  <c r="U1159"/>
  <c r="U1160"/>
  <c r="U1161"/>
  <c r="U1162"/>
  <c r="U1163"/>
  <c r="U1164"/>
  <c r="U1165"/>
  <c r="U1166"/>
  <c r="U1167"/>
  <c r="U1168"/>
  <c r="U1169"/>
  <c r="U1170"/>
  <c r="U1171"/>
  <c r="U1172"/>
  <c r="U1173"/>
  <c r="U1174"/>
  <c r="U1175"/>
  <c r="U1176"/>
  <c r="U1177"/>
  <c r="U1178"/>
  <c r="U1179"/>
  <c r="U1180"/>
  <c r="U1181"/>
  <c r="U1182"/>
  <c r="U1183"/>
  <c r="U1184"/>
  <c r="U1185"/>
  <c r="U1186"/>
  <c r="U1187"/>
  <c r="U1188"/>
  <c r="U1189"/>
  <c r="U1190"/>
  <c r="U1191"/>
  <c r="U1192"/>
  <c r="U1193"/>
  <c r="U1194"/>
  <c r="U1195"/>
  <c r="U1196"/>
  <c r="U1197"/>
  <c r="U1198"/>
  <c r="U1199"/>
  <c r="U1200"/>
  <c r="U1201"/>
  <c r="U1202"/>
  <c r="U1203"/>
  <c r="U1204"/>
  <c r="U1205"/>
  <c r="U1206"/>
  <c r="U1207"/>
  <c r="U1208"/>
  <c r="U1209"/>
  <c r="U1210"/>
  <c r="U1211"/>
  <c r="U1212"/>
  <c r="U1213"/>
  <c r="U1214"/>
  <c r="U1215"/>
  <c r="U1216"/>
  <c r="U1217"/>
  <c r="U1218"/>
  <c r="U1219"/>
  <c r="U1220"/>
  <c r="U1221"/>
  <c r="U1222"/>
  <c r="U1223"/>
  <c r="U1224"/>
  <c r="U1225"/>
  <c r="U1226"/>
  <c r="U1227"/>
  <c r="U1228"/>
  <c r="U1229"/>
  <c r="U1230"/>
  <c r="U1231"/>
  <c r="U1232"/>
  <c r="U1233"/>
  <c r="U1234"/>
  <c r="U1235"/>
  <c r="U1236"/>
  <c r="U1237"/>
  <c r="U1238"/>
  <c r="U1239"/>
  <c r="U1240"/>
  <c r="U1241"/>
  <c r="U1242"/>
  <c r="U1243"/>
  <c r="U1244"/>
  <c r="U1245"/>
  <c r="U1246"/>
  <c r="U1247"/>
  <c r="U1248"/>
  <c r="U1249"/>
  <c r="U1250"/>
  <c r="U1251"/>
  <c r="U1252"/>
  <c r="U1253"/>
  <c r="U1254"/>
  <c r="U1255"/>
  <c r="U1256"/>
  <c r="U1257"/>
  <c r="U1258"/>
  <c r="U1259"/>
  <c r="U1260"/>
  <c r="U1261"/>
  <c r="U1262"/>
  <c r="U1263"/>
  <c r="U1264"/>
  <c r="U1265"/>
  <c r="U1266"/>
  <c r="U1267"/>
  <c r="U1268"/>
  <c r="U1269"/>
  <c r="U1270"/>
  <c r="U1271"/>
  <c r="U1272"/>
  <c r="U1273"/>
  <c r="U1274"/>
  <c r="U1275"/>
  <c r="U1276"/>
  <c r="U1277"/>
  <c r="U1278"/>
  <c r="U1279"/>
  <c r="U1280"/>
  <c r="U1281"/>
  <c r="U1282"/>
  <c r="U1283"/>
  <c r="U1284"/>
  <c r="U1285"/>
  <c r="U1286"/>
  <c r="U1287"/>
  <c r="U1288"/>
  <c r="U1289"/>
  <c r="U1290"/>
  <c r="U1291"/>
  <c r="U1292"/>
  <c r="U1293"/>
  <c r="U1294"/>
  <c r="U1295"/>
  <c r="U1297"/>
  <c r="U1298"/>
  <c r="U1299"/>
  <c r="U1300"/>
  <c r="U1301"/>
  <c r="U1302"/>
  <c r="U1303"/>
  <c r="U1304"/>
  <c r="U1305"/>
  <c r="U1306"/>
  <c r="U1307"/>
  <c r="U1308"/>
  <c r="U1309"/>
  <c r="U1310"/>
  <c r="U1311"/>
  <c r="U1312"/>
  <c r="U1313"/>
  <c r="U1314"/>
  <c r="U1315"/>
  <c r="U1316"/>
  <c r="U1317"/>
  <c r="U1318"/>
  <c r="U1319"/>
  <c r="U1320"/>
  <c r="U1321"/>
  <c r="U1322"/>
  <c r="U1323"/>
  <c r="U1324"/>
  <c r="U1325"/>
  <c r="U1326"/>
  <c r="U1327"/>
  <c r="U1328"/>
  <c r="U1329"/>
  <c r="U1330"/>
  <c r="U1331"/>
  <c r="U1332"/>
  <c r="U1333"/>
  <c r="U1334"/>
  <c r="U1335"/>
  <c r="U1336"/>
  <c r="U1337"/>
  <c r="U1338"/>
  <c r="U1339"/>
  <c r="U1340"/>
  <c r="U1341"/>
  <c r="U1342"/>
  <c r="U1025"/>
  <c r="U1024"/>
  <c r="AE409" l="1"/>
  <c r="AB409"/>
  <c r="O409"/>
  <c r="Q409" s="1"/>
  <c r="S409" s="1"/>
  <c r="P409"/>
  <c r="R409" s="1"/>
  <c r="U409"/>
  <c r="W409" s="1"/>
  <c r="AF409" s="1"/>
  <c r="V409"/>
  <c r="X409" s="1"/>
  <c r="AG409" s="1"/>
  <c r="U455"/>
  <c r="W455" s="1"/>
  <c r="V455"/>
  <c r="X455" s="1"/>
  <c r="AG455" s="1"/>
  <c r="AB455"/>
  <c r="AC455"/>
  <c r="AD455"/>
  <c r="AE455"/>
  <c r="U456"/>
  <c r="W456" s="1"/>
  <c r="V456"/>
  <c r="X456" s="1"/>
  <c r="AG456" s="1"/>
  <c r="AB456"/>
  <c r="AC456"/>
  <c r="AD456"/>
  <c r="AE456"/>
  <c r="U457"/>
  <c r="W457" s="1"/>
  <c r="V457"/>
  <c r="X457" s="1"/>
  <c r="AG457" s="1"/>
  <c r="AB457"/>
  <c r="AC457"/>
  <c r="AD457"/>
  <c r="AE457"/>
  <c r="U458"/>
  <c r="W458" s="1"/>
  <c r="V458"/>
  <c r="X458" s="1"/>
  <c r="AG458" s="1"/>
  <c r="AA458"/>
  <c r="AB458"/>
  <c r="AC458"/>
  <c r="AD458"/>
  <c r="AE458"/>
  <c r="U459"/>
  <c r="W459" s="1"/>
  <c r="V459"/>
  <c r="X459" s="1"/>
  <c r="AG459" s="1"/>
  <c r="AA459"/>
  <c r="AB459"/>
  <c r="AC459"/>
  <c r="AD459"/>
  <c r="AE459"/>
  <c r="U460"/>
  <c r="W460" s="1"/>
  <c r="V460"/>
  <c r="X460" s="1"/>
  <c r="AG460" s="1"/>
  <c r="AB460"/>
  <c r="AC460"/>
  <c r="AD460"/>
  <c r="AE460"/>
  <c r="U461"/>
  <c r="AA461" s="1"/>
  <c r="V461"/>
  <c r="X461" s="1"/>
  <c r="AG461" s="1"/>
  <c r="AB461"/>
  <c r="AC461"/>
  <c r="AD461"/>
  <c r="AE461"/>
  <c r="U462"/>
  <c r="V462"/>
  <c r="X462" s="1"/>
  <c r="AG462" s="1"/>
  <c r="W462"/>
  <c r="Y462" s="1"/>
  <c r="AA462"/>
  <c r="AB462"/>
  <c r="AC462"/>
  <c r="AD462"/>
  <c r="AE462"/>
  <c r="U463"/>
  <c r="W463" s="1"/>
  <c r="V463"/>
  <c r="X463" s="1"/>
  <c r="AG463" s="1"/>
  <c r="AA463"/>
  <c r="AB463"/>
  <c r="AC463"/>
  <c r="AD463"/>
  <c r="AE463"/>
  <c r="U464"/>
  <c r="W464" s="1"/>
  <c r="V464"/>
  <c r="X464" s="1"/>
  <c r="AG464" s="1"/>
  <c r="AA464"/>
  <c r="AB464"/>
  <c r="AC464"/>
  <c r="AD464"/>
  <c r="AE464"/>
  <c r="U465"/>
  <c r="W465" s="1"/>
  <c r="V465"/>
  <c r="X465" s="1"/>
  <c r="AG465" s="1"/>
  <c r="AB465"/>
  <c r="AC465"/>
  <c r="AD465"/>
  <c r="AE465"/>
  <c r="U466"/>
  <c r="W466" s="1"/>
  <c r="V466"/>
  <c r="X466" s="1"/>
  <c r="AG466" s="1"/>
  <c r="AB466"/>
  <c r="AC466"/>
  <c r="AD466"/>
  <c r="AE466"/>
  <c r="U467"/>
  <c r="AA467" s="1"/>
  <c r="V467"/>
  <c r="X467" s="1"/>
  <c r="AG467" s="1"/>
  <c r="AB467"/>
  <c r="AC467"/>
  <c r="AD467"/>
  <c r="AE467"/>
  <c r="U468"/>
  <c r="AA468" s="1"/>
  <c r="V468"/>
  <c r="X468" s="1"/>
  <c r="AG468" s="1"/>
  <c r="AB468"/>
  <c r="AC468"/>
  <c r="AD468"/>
  <c r="AE468"/>
  <c r="AC469"/>
  <c r="AD469"/>
  <c r="AC470"/>
  <c r="AD470"/>
  <c r="U471"/>
  <c r="W471" s="1"/>
  <c r="V471"/>
  <c r="X471" s="1"/>
  <c r="AG471" s="1"/>
  <c r="AB471"/>
  <c r="AC471"/>
  <c r="AD471"/>
  <c r="AE471"/>
  <c r="U472"/>
  <c r="W472" s="1"/>
  <c r="V472"/>
  <c r="X472" s="1"/>
  <c r="AG472" s="1"/>
  <c r="AB472"/>
  <c r="AC472"/>
  <c r="AD472"/>
  <c r="AE472"/>
  <c r="U473"/>
  <c r="AA473" s="1"/>
  <c r="V473"/>
  <c r="X473" s="1"/>
  <c r="AG473" s="1"/>
  <c r="AB473"/>
  <c r="AC473"/>
  <c r="AD473"/>
  <c r="AE473"/>
  <c r="AC474"/>
  <c r="AD474"/>
  <c r="AC475"/>
  <c r="AD475"/>
  <c r="U476"/>
  <c r="AA476" s="1"/>
  <c r="V476"/>
  <c r="X476" s="1"/>
  <c r="AG476" s="1"/>
  <c r="AB476"/>
  <c r="AC476"/>
  <c r="AD476"/>
  <c r="AE476"/>
  <c r="U477"/>
  <c r="W477" s="1"/>
  <c r="V477"/>
  <c r="X477" s="1"/>
  <c r="AG477" s="1"/>
  <c r="AB477"/>
  <c r="AC477"/>
  <c r="AD477"/>
  <c r="AE477"/>
  <c r="AC478"/>
  <c r="AD478"/>
  <c r="U479"/>
  <c r="W479" s="1"/>
  <c r="V479"/>
  <c r="X479" s="1"/>
  <c r="AG479" s="1"/>
  <c r="AB479"/>
  <c r="AC479"/>
  <c r="AD479"/>
  <c r="AE479"/>
  <c r="O455"/>
  <c r="Q455" s="1"/>
  <c r="S455" s="1"/>
  <c r="P455"/>
  <c r="R455" s="1"/>
  <c r="O456"/>
  <c r="Q456" s="1"/>
  <c r="S456" s="1"/>
  <c r="P456"/>
  <c r="R456" s="1"/>
  <c r="O457"/>
  <c r="Q457" s="1"/>
  <c r="S457" s="1"/>
  <c r="P457"/>
  <c r="R457" s="1"/>
  <c r="O458"/>
  <c r="P458"/>
  <c r="R458" s="1"/>
  <c r="Q458"/>
  <c r="S458" s="1"/>
  <c r="O459"/>
  <c r="P459"/>
  <c r="R459" s="1"/>
  <c r="Q459"/>
  <c r="S459" s="1"/>
  <c r="O460"/>
  <c r="Q460" s="1"/>
  <c r="S460" s="1"/>
  <c r="P460"/>
  <c r="R460" s="1"/>
  <c r="O461"/>
  <c r="Q461" s="1"/>
  <c r="S461" s="1"/>
  <c r="P461"/>
  <c r="R461" s="1"/>
  <c r="O462"/>
  <c r="Q462" s="1"/>
  <c r="S462" s="1"/>
  <c r="P462"/>
  <c r="R462" s="1"/>
  <c r="O463"/>
  <c r="Q463" s="1"/>
  <c r="S463" s="1"/>
  <c r="P463"/>
  <c r="R463" s="1"/>
  <c r="O464"/>
  <c r="Q464" s="1"/>
  <c r="S464" s="1"/>
  <c r="P464"/>
  <c r="R464" s="1"/>
  <c r="O465"/>
  <c r="Q465" s="1"/>
  <c r="S465" s="1"/>
  <c r="P465"/>
  <c r="R465" s="1"/>
  <c r="O466"/>
  <c r="Q466" s="1"/>
  <c r="S466" s="1"/>
  <c r="P466"/>
  <c r="R466" s="1"/>
  <c r="O467"/>
  <c r="Q467" s="1"/>
  <c r="S467" s="1"/>
  <c r="P467"/>
  <c r="R467" s="1"/>
  <c r="O468"/>
  <c r="Q468" s="1"/>
  <c r="S468" s="1"/>
  <c r="P468"/>
  <c r="R468" s="1"/>
  <c r="O471"/>
  <c r="Q471" s="1"/>
  <c r="S471" s="1"/>
  <c r="P471"/>
  <c r="R471" s="1"/>
  <c r="O472"/>
  <c r="Q472" s="1"/>
  <c r="S472" s="1"/>
  <c r="P472"/>
  <c r="R472" s="1"/>
  <c r="O473"/>
  <c r="Q473" s="1"/>
  <c r="S473" s="1"/>
  <c r="P473"/>
  <c r="R473" s="1"/>
  <c r="O476"/>
  <c r="Q476" s="1"/>
  <c r="S476" s="1"/>
  <c r="P476"/>
  <c r="R476" s="1"/>
  <c r="O477"/>
  <c r="Q477" s="1"/>
  <c r="S477" s="1"/>
  <c r="P477"/>
  <c r="R477" s="1"/>
  <c r="O479"/>
  <c r="Q479" s="1"/>
  <c r="S479" s="1"/>
  <c r="P479"/>
  <c r="R479" s="1"/>
  <c r="W461" l="1"/>
  <c r="Y461" s="1"/>
  <c r="AA457"/>
  <c r="AA460"/>
  <c r="AA456"/>
  <c r="W467"/>
  <c r="Y467" s="1"/>
  <c r="AA471"/>
  <c r="W468"/>
  <c r="Y468" s="1"/>
  <c r="AA466"/>
  <c r="AF462"/>
  <c r="W473"/>
  <c r="Y473" s="1"/>
  <c r="AF468"/>
  <c r="AA479"/>
  <c r="AA465"/>
  <c r="Y464"/>
  <c r="AF464"/>
  <c r="Y463"/>
  <c r="AF463"/>
  <c r="Y409"/>
  <c r="AA409"/>
  <c r="AA477"/>
  <c r="AA455"/>
  <c r="Y479"/>
  <c r="AF479"/>
  <c r="Y477"/>
  <c r="AF477"/>
  <c r="Y472"/>
  <c r="AF472"/>
  <c r="Y471"/>
  <c r="AF471"/>
  <c r="AA472"/>
  <c r="AF461"/>
  <c r="W476"/>
  <c r="AF466"/>
  <c r="Y466"/>
  <c r="AF459"/>
  <c r="Y459"/>
  <c r="AF455"/>
  <c r="Y455"/>
  <c r="AF458"/>
  <c r="Y458"/>
  <c r="AF457"/>
  <c r="Y457"/>
  <c r="AF465"/>
  <c r="Y465"/>
  <c r="AF460"/>
  <c r="Y460"/>
  <c r="AF456"/>
  <c r="Y456"/>
  <c r="AF473" l="1"/>
  <c r="AF467"/>
  <c r="Y476"/>
  <c r="AF476"/>
  <c r="AM1031"/>
  <c r="AM1030"/>
  <c r="AM1029"/>
  <c r="AM1028"/>
  <c r="AM1027"/>
  <c r="AK914"/>
  <c r="AN914"/>
  <c r="AO914"/>
  <c r="AP914"/>
  <c r="AN913"/>
  <c r="AO913"/>
  <c r="AP913"/>
  <c r="AK913"/>
  <c r="O899"/>
  <c r="Q899" s="1"/>
  <c r="S899" s="1"/>
  <c r="P899"/>
  <c r="R899" s="1"/>
  <c r="U899"/>
  <c r="AA899" s="1"/>
  <c r="V899"/>
  <c r="X899" s="1"/>
  <c r="AG899" s="1"/>
  <c r="AB899"/>
  <c r="AC899"/>
  <c r="AD899"/>
  <c r="AE899"/>
  <c r="O636"/>
  <c r="O632"/>
  <c r="W899" l="1"/>
  <c r="Y899" s="1"/>
  <c r="AF899" l="1"/>
  <c r="V799"/>
  <c r="U13"/>
  <c r="V1031"/>
  <c r="K521" l="1"/>
  <c r="AD521" s="1"/>
  <c r="J514" l="1"/>
  <c r="AC514" s="1"/>
  <c r="K514"/>
  <c r="AD514" s="1"/>
  <c r="J515"/>
  <c r="K515"/>
  <c r="AD515" s="1"/>
  <c r="J516"/>
  <c r="AC516" s="1"/>
  <c r="K516"/>
  <c r="AD516" s="1"/>
  <c r="J517"/>
  <c r="K517"/>
  <c r="AD517" s="1"/>
  <c r="J518"/>
  <c r="AC518" s="1"/>
  <c r="K518"/>
  <c r="AD518" s="1"/>
  <c r="J519"/>
  <c r="K519"/>
  <c r="AD519" s="1"/>
  <c r="J520"/>
  <c r="AC520" s="1"/>
  <c r="K520"/>
  <c r="AD520" s="1"/>
  <c r="J521"/>
  <c r="J522"/>
  <c r="AB522" s="1"/>
  <c r="K522"/>
  <c r="AD522" s="1"/>
  <c r="J523"/>
  <c r="AC523" s="1"/>
  <c r="K523"/>
  <c r="AD523" s="1"/>
  <c r="J524"/>
  <c r="AB524" s="1"/>
  <c r="K524"/>
  <c r="AD524" s="1"/>
  <c r="J525"/>
  <c r="AC525" s="1"/>
  <c r="K525"/>
  <c r="AD525" s="1"/>
  <c r="J526"/>
  <c r="AC526" s="1"/>
  <c r="K526"/>
  <c r="AD526" s="1"/>
  <c r="J527"/>
  <c r="AC527" s="1"/>
  <c r="K527"/>
  <c r="AD527" s="1"/>
  <c r="J528"/>
  <c r="AC528" s="1"/>
  <c r="K528"/>
  <c r="AD528" s="1"/>
  <c r="J529"/>
  <c r="AB529" s="1"/>
  <c r="K529"/>
  <c r="AD529" s="1"/>
  <c r="J530"/>
  <c r="AC530" s="1"/>
  <c r="K530"/>
  <c r="AD530" s="1"/>
  <c r="J531"/>
  <c r="AB531" s="1"/>
  <c r="K531"/>
  <c r="AD531" s="1"/>
  <c r="J532"/>
  <c r="AC532" s="1"/>
  <c r="K532"/>
  <c r="AD532" s="1"/>
  <c r="J533"/>
  <c r="AB533" s="1"/>
  <c r="K533"/>
  <c r="AD533" s="1"/>
  <c r="J534"/>
  <c r="AB534" s="1"/>
  <c r="K534"/>
  <c r="AD534" s="1"/>
  <c r="J535"/>
  <c r="K535"/>
  <c r="AD535" s="1"/>
  <c r="J536"/>
  <c r="AB536" s="1"/>
  <c r="K536"/>
  <c r="AD536" s="1"/>
  <c r="J537"/>
  <c r="AC537" s="1"/>
  <c r="K537"/>
  <c r="AD537" s="1"/>
  <c r="J538"/>
  <c r="AC538" s="1"/>
  <c r="K538"/>
  <c r="AD538" s="1"/>
  <c r="J539"/>
  <c r="AC539" s="1"/>
  <c r="K539"/>
  <c r="AD539" s="1"/>
  <c r="J540"/>
  <c r="AB540" s="1"/>
  <c r="K540"/>
  <c r="AD540" s="1"/>
  <c r="J541"/>
  <c r="AB541" s="1"/>
  <c r="K541"/>
  <c r="AD541" s="1"/>
  <c r="J542"/>
  <c r="AC542" s="1"/>
  <c r="K542"/>
  <c r="AD542" s="1"/>
  <c r="J543"/>
  <c r="AB543" s="1"/>
  <c r="K543"/>
  <c r="AD543" s="1"/>
  <c r="J544"/>
  <c r="AC544" s="1"/>
  <c r="K544"/>
  <c r="AD544" s="1"/>
  <c r="J545"/>
  <c r="K545"/>
  <c r="AD545" s="1"/>
  <c r="J546"/>
  <c r="AC546" s="1"/>
  <c r="K546"/>
  <c r="AD546" s="1"/>
  <c r="J547"/>
  <c r="AC547" s="1"/>
  <c r="K547"/>
  <c r="AD547" s="1"/>
  <c r="J548"/>
  <c r="AC548" s="1"/>
  <c r="K548"/>
  <c r="AD548" s="1"/>
  <c r="J549"/>
  <c r="AC549" s="1"/>
  <c r="K549"/>
  <c r="AD549" s="1"/>
  <c r="J550"/>
  <c r="AC550" s="1"/>
  <c r="K550"/>
  <c r="AD550" s="1"/>
  <c r="J551"/>
  <c r="AC551" s="1"/>
  <c r="K551"/>
  <c r="AD551" s="1"/>
  <c r="J552"/>
  <c r="AC552" s="1"/>
  <c r="K552"/>
  <c r="AD552" s="1"/>
  <c r="J553"/>
  <c r="AC553" s="1"/>
  <c r="K553"/>
  <c r="AD553" s="1"/>
  <c r="J554"/>
  <c r="AC554" s="1"/>
  <c r="K554"/>
  <c r="AD554" s="1"/>
  <c r="J555"/>
  <c r="AC555" s="1"/>
  <c r="K555"/>
  <c r="AD555" s="1"/>
  <c r="J556"/>
  <c r="AC556" s="1"/>
  <c r="K556"/>
  <c r="AD556" s="1"/>
  <c r="J557"/>
  <c r="AC557" s="1"/>
  <c r="K557"/>
  <c r="AD557" s="1"/>
  <c r="J558"/>
  <c r="AC558" s="1"/>
  <c r="K558"/>
  <c r="AD558" s="1"/>
  <c r="J559"/>
  <c r="AC559" s="1"/>
  <c r="K559"/>
  <c r="AD559" s="1"/>
  <c r="J560"/>
  <c r="AC560" s="1"/>
  <c r="K560"/>
  <c r="AD560" s="1"/>
  <c r="J561"/>
  <c r="AC561" s="1"/>
  <c r="K561"/>
  <c r="AD561" s="1"/>
  <c r="J562"/>
  <c r="AB562" s="1"/>
  <c r="K562"/>
  <c r="AD562" s="1"/>
  <c r="J563"/>
  <c r="AB563" s="1"/>
  <c r="K563"/>
  <c r="AD563" s="1"/>
  <c r="J564"/>
  <c r="AC564" s="1"/>
  <c r="K564"/>
  <c r="AD564" s="1"/>
  <c r="J565"/>
  <c r="K565"/>
  <c r="AD565" s="1"/>
  <c r="J566"/>
  <c r="AC566" s="1"/>
  <c r="K566"/>
  <c r="AD566" s="1"/>
  <c r="J567"/>
  <c r="AC567" s="1"/>
  <c r="K567"/>
  <c r="AD567" s="1"/>
  <c r="J568"/>
  <c r="AC568" s="1"/>
  <c r="K568"/>
  <c r="AD568" s="1"/>
  <c r="J569"/>
  <c r="AC569" s="1"/>
  <c r="K569"/>
  <c r="AD569" s="1"/>
  <c r="J570"/>
  <c r="AC570" s="1"/>
  <c r="K570"/>
  <c r="AD570" s="1"/>
  <c r="J571"/>
  <c r="AC571" s="1"/>
  <c r="K571"/>
  <c r="AD571" s="1"/>
  <c r="J572"/>
  <c r="AC572" s="1"/>
  <c r="K572"/>
  <c r="AD572" s="1"/>
  <c r="J573"/>
  <c r="AC573" s="1"/>
  <c r="K573"/>
  <c r="AD573" s="1"/>
  <c r="J574"/>
  <c r="AC574" s="1"/>
  <c r="K574"/>
  <c r="AD574" s="1"/>
  <c r="J575"/>
  <c r="AB575" s="1"/>
  <c r="K575"/>
  <c r="AD575" s="1"/>
  <c r="J576"/>
  <c r="AC576" s="1"/>
  <c r="K576"/>
  <c r="AD576" s="1"/>
  <c r="J577"/>
  <c r="K577"/>
  <c r="AD577" s="1"/>
  <c r="J578"/>
  <c r="AC578" s="1"/>
  <c r="K578"/>
  <c r="AD578" s="1"/>
  <c r="J579"/>
  <c r="K579"/>
  <c r="AD579" s="1"/>
  <c r="J580"/>
  <c r="AC580" s="1"/>
  <c r="K580"/>
  <c r="AD580" s="1"/>
  <c r="J581"/>
  <c r="K581"/>
  <c r="AD581" s="1"/>
  <c r="J582"/>
  <c r="AC582" s="1"/>
  <c r="K582"/>
  <c r="AD582" s="1"/>
  <c r="J583"/>
  <c r="K583"/>
  <c r="AD583" s="1"/>
  <c r="J584"/>
  <c r="AB584" s="1"/>
  <c r="K584"/>
  <c r="AD584" s="1"/>
  <c r="J585"/>
  <c r="AC585" s="1"/>
  <c r="K585"/>
  <c r="AD585" s="1"/>
  <c r="J586"/>
  <c r="AB586" s="1"/>
  <c r="K586"/>
  <c r="AD586" s="1"/>
  <c r="J587"/>
  <c r="AC587" s="1"/>
  <c r="K587"/>
  <c r="AD587" s="1"/>
  <c r="J588"/>
  <c r="AC588" s="1"/>
  <c r="K588"/>
  <c r="AD588" s="1"/>
  <c r="J589"/>
  <c r="AC589" s="1"/>
  <c r="K589"/>
  <c r="AD589" s="1"/>
  <c r="J590"/>
  <c r="AC590" s="1"/>
  <c r="K590"/>
  <c r="AD590" s="1"/>
  <c r="J591"/>
  <c r="AC591" s="1"/>
  <c r="K591"/>
  <c r="AD591" s="1"/>
  <c r="J592"/>
  <c r="K592"/>
  <c r="J593"/>
  <c r="AB593" s="1"/>
  <c r="K593"/>
  <c r="AD593" s="1"/>
  <c r="J594"/>
  <c r="AC594" s="1"/>
  <c r="K594"/>
  <c r="AD594" s="1"/>
  <c r="J595"/>
  <c r="AB595" s="1"/>
  <c r="K595"/>
  <c r="AD595" s="1"/>
  <c r="J596"/>
  <c r="AC596" s="1"/>
  <c r="K596"/>
  <c r="AD596" s="1"/>
  <c r="J597"/>
  <c r="AB597" s="1"/>
  <c r="K597"/>
  <c r="AD597" s="1"/>
  <c r="J598"/>
  <c r="AC598" s="1"/>
  <c r="K598"/>
  <c r="AD598" s="1"/>
  <c r="J599"/>
  <c r="AB599" s="1"/>
  <c r="K599"/>
  <c r="AD599" s="1"/>
  <c r="J600"/>
  <c r="AC600" s="1"/>
  <c r="K600"/>
  <c r="AD600" s="1"/>
  <c r="J601"/>
  <c r="AB601" s="1"/>
  <c r="K601"/>
  <c r="AD601" s="1"/>
  <c r="J602"/>
  <c r="AB602" s="1"/>
  <c r="K602"/>
  <c r="AD602" s="1"/>
  <c r="J603"/>
  <c r="K603"/>
  <c r="AD603" s="1"/>
  <c r="J604"/>
  <c r="AB604" s="1"/>
  <c r="K604"/>
  <c r="AD604" s="1"/>
  <c r="J605"/>
  <c r="AC605" s="1"/>
  <c r="K605"/>
  <c r="AD605" s="1"/>
  <c r="J606"/>
  <c r="AC606" s="1"/>
  <c r="K606"/>
  <c r="AD606" s="1"/>
  <c r="J607"/>
  <c r="AC607" s="1"/>
  <c r="K607"/>
  <c r="AD607" s="1"/>
  <c r="J608"/>
  <c r="AB608" s="1"/>
  <c r="K608"/>
  <c r="AD608" s="1"/>
  <c r="J609"/>
  <c r="AB609" s="1"/>
  <c r="K609"/>
  <c r="AD609" s="1"/>
  <c r="J610"/>
  <c r="AC610" s="1"/>
  <c r="K610"/>
  <c r="AD610" s="1"/>
  <c r="J611"/>
  <c r="K611"/>
  <c r="AD611" s="1"/>
  <c r="J612"/>
  <c r="AC612" s="1"/>
  <c r="K612"/>
  <c r="AD612" s="1"/>
  <c r="J613"/>
  <c r="AC613" s="1"/>
  <c r="K613"/>
  <c r="AD613" s="1"/>
  <c r="J614"/>
  <c r="AC614" s="1"/>
  <c r="K614"/>
  <c r="AD614" s="1"/>
  <c r="J615"/>
  <c r="AC615" s="1"/>
  <c r="K615"/>
  <c r="AD615" s="1"/>
  <c r="J616"/>
  <c r="AB616" s="1"/>
  <c r="K616"/>
  <c r="AD616" s="1"/>
  <c r="J617"/>
  <c r="AC617" s="1"/>
  <c r="K617"/>
  <c r="AD617" s="1"/>
  <c r="J618"/>
  <c r="AC618" s="1"/>
  <c r="K618"/>
  <c r="AD618" s="1"/>
  <c r="J619"/>
  <c r="AC619" s="1"/>
  <c r="K619"/>
  <c r="AD619" s="1"/>
  <c r="J620"/>
  <c r="AC620" s="1"/>
  <c r="K620"/>
  <c r="AD620" s="1"/>
  <c r="J621"/>
  <c r="AB621" s="1"/>
  <c r="K621"/>
  <c r="AD621" s="1"/>
  <c r="J622"/>
  <c r="AB622" s="1"/>
  <c r="K622"/>
  <c r="AD622" s="1"/>
  <c r="J623"/>
  <c r="K623"/>
  <c r="AD623" s="1"/>
  <c r="J624"/>
  <c r="AC624" s="1"/>
  <c r="K624"/>
  <c r="AD624" s="1"/>
  <c r="J625"/>
  <c r="K625"/>
  <c r="AD625" s="1"/>
  <c r="J626"/>
  <c r="AC626" s="1"/>
  <c r="K626"/>
  <c r="AD626" s="1"/>
  <c r="J627"/>
  <c r="K627"/>
  <c r="AD627" s="1"/>
  <c r="J628"/>
  <c r="K628"/>
  <c r="J629"/>
  <c r="K629"/>
  <c r="K513"/>
  <c r="AD513" s="1"/>
  <c r="J513"/>
  <c r="AC513" s="1"/>
  <c r="K512"/>
  <c r="AD512" s="1"/>
  <c r="J512"/>
  <c r="AB512" s="1"/>
  <c r="U513"/>
  <c r="W513" s="1"/>
  <c r="V513"/>
  <c r="X513" s="1"/>
  <c r="AG513" s="1"/>
  <c r="AE513"/>
  <c r="U514"/>
  <c r="V514"/>
  <c r="X514" s="1"/>
  <c r="AG514" s="1"/>
  <c r="AE514"/>
  <c r="U515"/>
  <c r="V515"/>
  <c r="X515" s="1"/>
  <c r="AG515" s="1"/>
  <c r="AB515"/>
  <c r="AC515"/>
  <c r="AE515"/>
  <c r="U516"/>
  <c r="W516" s="1"/>
  <c r="V516"/>
  <c r="X516" s="1"/>
  <c r="AG516" s="1"/>
  <c r="AB516"/>
  <c r="AE516"/>
  <c r="U517"/>
  <c r="W517" s="1"/>
  <c r="V517"/>
  <c r="X517" s="1"/>
  <c r="AG517" s="1"/>
  <c r="AB517"/>
  <c r="AC517"/>
  <c r="AE517"/>
  <c r="U518"/>
  <c r="W518" s="1"/>
  <c r="V518"/>
  <c r="X518" s="1"/>
  <c r="AG518" s="1"/>
  <c r="AE518"/>
  <c r="U519"/>
  <c r="W519" s="1"/>
  <c r="V519"/>
  <c r="X519" s="1"/>
  <c r="AG519" s="1"/>
  <c r="AB519"/>
  <c r="AC519"/>
  <c r="AE519"/>
  <c r="U520"/>
  <c r="W520" s="1"/>
  <c r="V520"/>
  <c r="X520" s="1"/>
  <c r="AG520" s="1"/>
  <c r="AE520"/>
  <c r="U521"/>
  <c r="W521" s="1"/>
  <c r="V521"/>
  <c r="X521" s="1"/>
  <c r="AG521" s="1"/>
  <c r="AB521"/>
  <c r="AC521"/>
  <c r="AE521"/>
  <c r="U522"/>
  <c r="W522" s="1"/>
  <c r="V522"/>
  <c r="X522" s="1"/>
  <c r="AG522" s="1"/>
  <c r="AE522"/>
  <c r="U523"/>
  <c r="W523" s="1"/>
  <c r="V523"/>
  <c r="X523" s="1"/>
  <c r="AG523" s="1"/>
  <c r="AB523"/>
  <c r="AE523"/>
  <c r="U524"/>
  <c r="V524"/>
  <c r="X524" s="1"/>
  <c r="AG524" s="1"/>
  <c r="AE524"/>
  <c r="U525"/>
  <c r="W525" s="1"/>
  <c r="V525"/>
  <c r="X525" s="1"/>
  <c r="AG525" s="1"/>
  <c r="AE525"/>
  <c r="U526"/>
  <c r="W526" s="1"/>
  <c r="V526"/>
  <c r="X526" s="1"/>
  <c r="AG526" s="1"/>
  <c r="AE526"/>
  <c r="U527"/>
  <c r="AA527" s="1"/>
  <c r="V527"/>
  <c r="X527" s="1"/>
  <c r="AG527" s="1"/>
  <c r="AE527"/>
  <c r="U528"/>
  <c r="W528" s="1"/>
  <c r="V528"/>
  <c r="X528" s="1"/>
  <c r="AG528" s="1"/>
  <c r="AE528"/>
  <c r="U529"/>
  <c r="AA529" s="1"/>
  <c r="V529"/>
  <c r="X529" s="1"/>
  <c r="AG529" s="1"/>
  <c r="AC529"/>
  <c r="AE529"/>
  <c r="U530"/>
  <c r="W530" s="1"/>
  <c r="V530"/>
  <c r="X530" s="1"/>
  <c r="AG530" s="1"/>
  <c r="AE530"/>
  <c r="U531"/>
  <c r="W531" s="1"/>
  <c r="V531"/>
  <c r="X531" s="1"/>
  <c r="AG531" s="1"/>
  <c r="AC531"/>
  <c r="AE531"/>
  <c r="U532"/>
  <c r="W532" s="1"/>
  <c r="V532"/>
  <c r="X532" s="1"/>
  <c r="AG532" s="1"/>
  <c r="AE532"/>
  <c r="U533"/>
  <c r="W533" s="1"/>
  <c r="V533"/>
  <c r="X533" s="1"/>
  <c r="AG533" s="1"/>
  <c r="AC533"/>
  <c r="AE533"/>
  <c r="U534"/>
  <c r="W534" s="1"/>
  <c r="V534"/>
  <c r="X534" s="1"/>
  <c r="AG534" s="1"/>
  <c r="AE534"/>
  <c r="U535"/>
  <c r="W535" s="1"/>
  <c r="V535"/>
  <c r="X535" s="1"/>
  <c r="AG535" s="1"/>
  <c r="AB535"/>
  <c r="AC535"/>
  <c r="AE535"/>
  <c r="U536"/>
  <c r="V536"/>
  <c r="X536" s="1"/>
  <c r="AG536" s="1"/>
  <c r="AE536"/>
  <c r="U537"/>
  <c r="W537" s="1"/>
  <c r="V537"/>
  <c r="X537" s="1"/>
  <c r="AG537" s="1"/>
  <c r="AB537"/>
  <c r="AE537"/>
  <c r="U538"/>
  <c r="W538" s="1"/>
  <c r="V538"/>
  <c r="X538" s="1"/>
  <c r="AG538" s="1"/>
  <c r="AE538"/>
  <c r="U539"/>
  <c r="W539" s="1"/>
  <c r="V539"/>
  <c r="X539" s="1"/>
  <c r="AG539" s="1"/>
  <c r="AE539"/>
  <c r="U540"/>
  <c r="V540"/>
  <c r="X540" s="1"/>
  <c r="AG540" s="1"/>
  <c r="AE540"/>
  <c r="U541"/>
  <c r="AA541" s="1"/>
  <c r="V541"/>
  <c r="X541" s="1"/>
  <c r="AG541" s="1"/>
  <c r="AC541"/>
  <c r="AE541"/>
  <c r="U542"/>
  <c r="W542" s="1"/>
  <c r="V542"/>
  <c r="X542" s="1"/>
  <c r="AG542" s="1"/>
  <c r="AE542"/>
  <c r="U543"/>
  <c r="W543" s="1"/>
  <c r="V543"/>
  <c r="X543" s="1"/>
  <c r="AG543" s="1"/>
  <c r="AC543"/>
  <c r="AE543"/>
  <c r="U544"/>
  <c r="W544" s="1"/>
  <c r="V544"/>
  <c r="X544" s="1"/>
  <c r="AG544" s="1"/>
  <c r="AE544"/>
  <c r="U545"/>
  <c r="AA545" s="1"/>
  <c r="V545"/>
  <c r="X545" s="1"/>
  <c r="AG545" s="1"/>
  <c r="AB545"/>
  <c r="AC545"/>
  <c r="AE545"/>
  <c r="U546"/>
  <c r="W546" s="1"/>
  <c r="V546"/>
  <c r="X546" s="1"/>
  <c r="AG546" s="1"/>
  <c r="AB546"/>
  <c r="AE546"/>
  <c r="U547"/>
  <c r="W547" s="1"/>
  <c r="V547"/>
  <c r="X547" s="1"/>
  <c r="AG547" s="1"/>
  <c r="AB547"/>
  <c r="AE547"/>
  <c r="U548"/>
  <c r="W548" s="1"/>
  <c r="V548"/>
  <c r="X548" s="1"/>
  <c r="AG548" s="1"/>
  <c r="AE548"/>
  <c r="U549"/>
  <c r="W549" s="1"/>
  <c r="V549"/>
  <c r="X549" s="1"/>
  <c r="AG549" s="1"/>
  <c r="AB549"/>
  <c r="AE549"/>
  <c r="U550"/>
  <c r="V550"/>
  <c r="X550" s="1"/>
  <c r="AG550" s="1"/>
  <c r="AE550"/>
  <c r="U551"/>
  <c r="W551" s="1"/>
  <c r="V551"/>
  <c r="X551" s="1"/>
  <c r="AG551" s="1"/>
  <c r="AB551"/>
  <c r="AE551"/>
  <c r="U552"/>
  <c r="W552" s="1"/>
  <c r="V552"/>
  <c r="X552" s="1"/>
  <c r="AG552" s="1"/>
  <c r="AE552"/>
  <c r="U553"/>
  <c r="W553" s="1"/>
  <c r="V553"/>
  <c r="X553" s="1"/>
  <c r="AG553" s="1"/>
  <c r="AB553"/>
  <c r="AE553"/>
  <c r="U554"/>
  <c r="V554"/>
  <c r="X554" s="1"/>
  <c r="AG554" s="1"/>
  <c r="AE554"/>
  <c r="U555"/>
  <c r="W555" s="1"/>
  <c r="V555"/>
  <c r="X555" s="1"/>
  <c r="AG555" s="1"/>
  <c r="AB555"/>
  <c r="AE555"/>
  <c r="U556"/>
  <c r="W556" s="1"/>
  <c r="V556"/>
  <c r="X556" s="1"/>
  <c r="AG556" s="1"/>
  <c r="AE556"/>
  <c r="U557"/>
  <c r="AA557" s="1"/>
  <c r="V557"/>
  <c r="X557" s="1"/>
  <c r="AG557" s="1"/>
  <c r="AB557"/>
  <c r="AE557"/>
  <c r="U558"/>
  <c r="V558"/>
  <c r="X558" s="1"/>
  <c r="AG558" s="1"/>
  <c r="AE558"/>
  <c r="U559"/>
  <c r="W559" s="1"/>
  <c r="V559"/>
  <c r="X559" s="1"/>
  <c r="AG559" s="1"/>
  <c r="AB559"/>
  <c r="AE559"/>
  <c r="U560"/>
  <c r="W560" s="1"/>
  <c r="V560"/>
  <c r="X560" s="1"/>
  <c r="AG560" s="1"/>
  <c r="AE560"/>
  <c r="U561"/>
  <c r="W561" s="1"/>
  <c r="V561"/>
  <c r="X561" s="1"/>
  <c r="AG561" s="1"/>
  <c r="AE561"/>
  <c r="U562"/>
  <c r="V562"/>
  <c r="X562" s="1"/>
  <c r="AG562" s="1"/>
  <c r="AE562"/>
  <c r="U563"/>
  <c r="W563" s="1"/>
  <c r="V563"/>
  <c r="X563" s="1"/>
  <c r="AG563" s="1"/>
  <c r="AC563"/>
  <c r="AE563"/>
  <c r="U564"/>
  <c r="W564" s="1"/>
  <c r="V564"/>
  <c r="X564" s="1"/>
  <c r="AG564" s="1"/>
  <c r="AE564"/>
  <c r="U565"/>
  <c r="W565" s="1"/>
  <c r="V565"/>
  <c r="X565" s="1"/>
  <c r="AG565" s="1"/>
  <c r="AB565"/>
  <c r="AC565"/>
  <c r="AE565"/>
  <c r="U566"/>
  <c r="V566"/>
  <c r="X566" s="1"/>
  <c r="AG566" s="1"/>
  <c r="AE566"/>
  <c r="U567"/>
  <c r="W567" s="1"/>
  <c r="V567"/>
  <c r="X567" s="1"/>
  <c r="AG567" s="1"/>
  <c r="AB567"/>
  <c r="AE567"/>
  <c r="U568"/>
  <c r="W568" s="1"/>
  <c r="V568"/>
  <c r="X568" s="1"/>
  <c r="AG568" s="1"/>
  <c r="AE568"/>
  <c r="U569"/>
  <c r="W569" s="1"/>
  <c r="V569"/>
  <c r="X569" s="1"/>
  <c r="AG569" s="1"/>
  <c r="AB569"/>
  <c r="AE569"/>
  <c r="U570"/>
  <c r="V570"/>
  <c r="X570" s="1"/>
  <c r="AG570" s="1"/>
  <c r="AE570"/>
  <c r="U571"/>
  <c r="W571" s="1"/>
  <c r="V571"/>
  <c r="X571" s="1"/>
  <c r="AG571" s="1"/>
  <c r="AE571"/>
  <c r="U572"/>
  <c r="W572" s="1"/>
  <c r="V572"/>
  <c r="X572" s="1"/>
  <c r="AG572" s="1"/>
  <c r="AE572"/>
  <c r="U573"/>
  <c r="W573" s="1"/>
  <c r="V573"/>
  <c r="X573" s="1"/>
  <c r="AG573" s="1"/>
  <c r="AE573"/>
  <c r="U574"/>
  <c r="W574" s="1"/>
  <c r="V574"/>
  <c r="X574" s="1"/>
  <c r="AG574" s="1"/>
  <c r="AE574"/>
  <c r="U575"/>
  <c r="AA575" s="1"/>
  <c r="V575"/>
  <c r="X575" s="1"/>
  <c r="AG575" s="1"/>
  <c r="AC575"/>
  <c r="AE575"/>
  <c r="U576"/>
  <c r="W576" s="1"/>
  <c r="V576"/>
  <c r="X576" s="1"/>
  <c r="AG576" s="1"/>
  <c r="AE576"/>
  <c r="U577"/>
  <c r="W577" s="1"/>
  <c r="V577"/>
  <c r="X577" s="1"/>
  <c r="AG577" s="1"/>
  <c r="AB577"/>
  <c r="AC577"/>
  <c r="AE577"/>
  <c r="U578"/>
  <c r="V578"/>
  <c r="X578" s="1"/>
  <c r="AG578" s="1"/>
  <c r="AE578"/>
  <c r="U579"/>
  <c r="AA579" s="1"/>
  <c r="V579"/>
  <c r="X579" s="1"/>
  <c r="AG579" s="1"/>
  <c r="AB579"/>
  <c r="AC579"/>
  <c r="AE579"/>
  <c r="U580"/>
  <c r="W580" s="1"/>
  <c r="V580"/>
  <c r="X580" s="1"/>
  <c r="AG580" s="1"/>
  <c r="AE580"/>
  <c r="U581"/>
  <c r="W581" s="1"/>
  <c r="V581"/>
  <c r="X581" s="1"/>
  <c r="AG581" s="1"/>
  <c r="AB581"/>
  <c r="AC581"/>
  <c r="AE581"/>
  <c r="U582"/>
  <c r="V582"/>
  <c r="X582" s="1"/>
  <c r="AG582" s="1"/>
  <c r="AE582"/>
  <c r="U583"/>
  <c r="AA583" s="1"/>
  <c r="V583"/>
  <c r="X583" s="1"/>
  <c r="AG583" s="1"/>
  <c r="AB583"/>
  <c r="AC583"/>
  <c r="AE583"/>
  <c r="U584"/>
  <c r="W584" s="1"/>
  <c r="V584"/>
  <c r="X584" s="1"/>
  <c r="AG584" s="1"/>
  <c r="AE584"/>
  <c r="U585"/>
  <c r="W585" s="1"/>
  <c r="V585"/>
  <c r="X585" s="1"/>
  <c r="AG585" s="1"/>
  <c r="AB585"/>
  <c r="AE585"/>
  <c r="U586"/>
  <c r="V586"/>
  <c r="X586" s="1"/>
  <c r="AG586" s="1"/>
  <c r="AE586"/>
  <c r="U587"/>
  <c r="W587" s="1"/>
  <c r="V587"/>
  <c r="X587" s="1"/>
  <c r="AG587" s="1"/>
  <c r="AE587"/>
  <c r="U588"/>
  <c r="W588" s="1"/>
  <c r="V588"/>
  <c r="X588" s="1"/>
  <c r="AG588" s="1"/>
  <c r="AE588"/>
  <c r="U589"/>
  <c r="W589" s="1"/>
  <c r="V589"/>
  <c r="X589" s="1"/>
  <c r="AG589" s="1"/>
  <c r="AE589"/>
  <c r="U590"/>
  <c r="V590"/>
  <c r="X590" s="1"/>
  <c r="AG590" s="1"/>
  <c r="AE590"/>
  <c r="U591"/>
  <c r="W591" s="1"/>
  <c r="V591"/>
  <c r="X591" s="1"/>
  <c r="AG591" s="1"/>
  <c r="AE591"/>
  <c r="U593"/>
  <c r="W593" s="1"/>
  <c r="V593"/>
  <c r="X593" s="1"/>
  <c r="AG593" s="1"/>
  <c r="AC593"/>
  <c r="AE593"/>
  <c r="U594"/>
  <c r="W594" s="1"/>
  <c r="V594"/>
  <c r="X594" s="1"/>
  <c r="AG594" s="1"/>
  <c r="AE594"/>
  <c r="U595"/>
  <c r="AA595" s="1"/>
  <c r="V595"/>
  <c r="X595" s="1"/>
  <c r="AG595" s="1"/>
  <c r="AC595"/>
  <c r="AE595"/>
  <c r="U596"/>
  <c r="V596"/>
  <c r="X596" s="1"/>
  <c r="AG596" s="1"/>
  <c r="AE596"/>
  <c r="U597"/>
  <c r="W597" s="1"/>
  <c r="V597"/>
  <c r="X597" s="1"/>
  <c r="AG597" s="1"/>
  <c r="AC597"/>
  <c r="AE597"/>
  <c r="U598"/>
  <c r="W598" s="1"/>
  <c r="V598"/>
  <c r="X598" s="1"/>
  <c r="AG598" s="1"/>
  <c r="AE598"/>
  <c r="U599"/>
  <c r="W599" s="1"/>
  <c r="V599"/>
  <c r="X599" s="1"/>
  <c r="AG599" s="1"/>
  <c r="AC599"/>
  <c r="AE599"/>
  <c r="U600"/>
  <c r="W600" s="1"/>
  <c r="V600"/>
  <c r="X600" s="1"/>
  <c r="AG600" s="1"/>
  <c r="AE600"/>
  <c r="U601"/>
  <c r="W601" s="1"/>
  <c r="V601"/>
  <c r="X601" s="1"/>
  <c r="AG601" s="1"/>
  <c r="AC601"/>
  <c r="AE601"/>
  <c r="U602"/>
  <c r="W602" s="1"/>
  <c r="V602"/>
  <c r="X602" s="1"/>
  <c r="AG602" s="1"/>
  <c r="AE602"/>
  <c r="U603"/>
  <c r="AA603" s="1"/>
  <c r="V603"/>
  <c r="X603" s="1"/>
  <c r="AG603" s="1"/>
  <c r="AB603"/>
  <c r="AC603"/>
  <c r="AE603"/>
  <c r="U604"/>
  <c r="V604"/>
  <c r="X604" s="1"/>
  <c r="AG604" s="1"/>
  <c r="AE604"/>
  <c r="U605"/>
  <c r="W605" s="1"/>
  <c r="V605"/>
  <c r="X605" s="1"/>
  <c r="AG605" s="1"/>
  <c r="AB605"/>
  <c r="AE605"/>
  <c r="U606"/>
  <c r="W606" s="1"/>
  <c r="V606"/>
  <c r="X606" s="1"/>
  <c r="AG606" s="1"/>
  <c r="AE606"/>
  <c r="U607"/>
  <c r="W607" s="1"/>
  <c r="V607"/>
  <c r="X607" s="1"/>
  <c r="AG607" s="1"/>
  <c r="AE607"/>
  <c r="U608"/>
  <c r="V608"/>
  <c r="X608" s="1"/>
  <c r="AG608" s="1"/>
  <c r="AE608"/>
  <c r="U609"/>
  <c r="W609" s="1"/>
  <c r="V609"/>
  <c r="X609" s="1"/>
  <c r="AG609" s="1"/>
  <c r="AC609"/>
  <c r="AE609"/>
  <c r="U610"/>
  <c r="W610" s="1"/>
  <c r="V610"/>
  <c r="X610" s="1"/>
  <c r="AG610" s="1"/>
  <c r="AE610"/>
  <c r="U611"/>
  <c r="W611" s="1"/>
  <c r="V611"/>
  <c r="X611" s="1"/>
  <c r="AG611" s="1"/>
  <c r="AB611"/>
  <c r="AC611"/>
  <c r="AE611"/>
  <c r="U612"/>
  <c r="W612" s="1"/>
  <c r="V612"/>
  <c r="X612" s="1"/>
  <c r="AG612" s="1"/>
  <c r="AE612"/>
  <c r="U613"/>
  <c r="W613" s="1"/>
  <c r="V613"/>
  <c r="X613" s="1"/>
  <c r="AG613" s="1"/>
  <c r="AB613"/>
  <c r="AE613"/>
  <c r="U614"/>
  <c r="W614" s="1"/>
  <c r="V614"/>
  <c r="X614" s="1"/>
  <c r="AG614" s="1"/>
  <c r="AE614"/>
  <c r="U615"/>
  <c r="W615" s="1"/>
  <c r="V615"/>
  <c r="X615" s="1"/>
  <c r="AG615" s="1"/>
  <c r="AB615"/>
  <c r="AE615"/>
  <c r="U616"/>
  <c r="W616" s="1"/>
  <c r="V616"/>
  <c r="X616" s="1"/>
  <c r="AG616" s="1"/>
  <c r="AE616"/>
  <c r="U617"/>
  <c r="W617" s="1"/>
  <c r="V617"/>
  <c r="X617" s="1"/>
  <c r="AG617" s="1"/>
  <c r="AE617"/>
  <c r="U618"/>
  <c r="V618"/>
  <c r="X618" s="1"/>
  <c r="AG618" s="1"/>
  <c r="AE618"/>
  <c r="U619"/>
  <c r="AA619" s="1"/>
  <c r="V619"/>
  <c r="X619" s="1"/>
  <c r="AG619" s="1"/>
  <c r="AE619"/>
  <c r="U620"/>
  <c r="W620" s="1"/>
  <c r="V620"/>
  <c r="X620" s="1"/>
  <c r="AG620" s="1"/>
  <c r="AE620"/>
  <c r="U621"/>
  <c r="W621" s="1"/>
  <c r="V621"/>
  <c r="X621" s="1"/>
  <c r="AG621" s="1"/>
  <c r="AC621"/>
  <c r="AE621"/>
  <c r="U622"/>
  <c r="V622"/>
  <c r="X622" s="1"/>
  <c r="AG622" s="1"/>
  <c r="AE622"/>
  <c r="U623"/>
  <c r="AA623" s="1"/>
  <c r="V623"/>
  <c r="X623" s="1"/>
  <c r="AG623" s="1"/>
  <c r="AB623"/>
  <c r="AC623"/>
  <c r="AE623"/>
  <c r="U624"/>
  <c r="W624" s="1"/>
  <c r="V624"/>
  <c r="X624" s="1"/>
  <c r="AG624" s="1"/>
  <c r="AE624"/>
  <c r="U625"/>
  <c r="AA625" s="1"/>
  <c r="V625"/>
  <c r="X625" s="1"/>
  <c r="AG625" s="1"/>
  <c r="AB625"/>
  <c r="AC625"/>
  <c r="AE625"/>
  <c r="U626"/>
  <c r="V626"/>
  <c r="X626" s="1"/>
  <c r="AG626" s="1"/>
  <c r="AE626"/>
  <c r="U627"/>
  <c r="AA627" s="1"/>
  <c r="V627"/>
  <c r="X627" s="1"/>
  <c r="AG627" s="1"/>
  <c r="AB627"/>
  <c r="AC627"/>
  <c r="AE627"/>
  <c r="AE512"/>
  <c r="V512"/>
  <c r="X512" s="1"/>
  <c r="AG512" s="1"/>
  <c r="U512"/>
  <c r="W512" s="1"/>
  <c r="AC616" l="1"/>
  <c r="AB610"/>
  <c r="AC608"/>
  <c r="AC602"/>
  <c r="AB576"/>
  <c r="AB570"/>
  <c r="AB564"/>
  <c r="AC562"/>
  <c r="AC540"/>
  <c r="AC534"/>
  <c r="AC622"/>
  <c r="AB620"/>
  <c r="AB612"/>
  <c r="AB606"/>
  <c r="AC604"/>
  <c r="AC586"/>
  <c r="AC584"/>
  <c r="AB566"/>
  <c r="AB560"/>
  <c r="AB538"/>
  <c r="AC536"/>
  <c r="AC524"/>
  <c r="AC522"/>
  <c r="AA515"/>
  <c r="AB528"/>
  <c r="AB619"/>
  <c r="AB617"/>
  <c r="AB607"/>
  <c r="AB591"/>
  <c r="AB589"/>
  <c r="AB587"/>
  <c r="AB573"/>
  <c r="AB571"/>
  <c r="AB561"/>
  <c r="AB539"/>
  <c r="AB527"/>
  <c r="AB525"/>
  <c r="AA514"/>
  <c r="W545"/>
  <c r="Y545" s="1"/>
  <c r="W619"/>
  <c r="AF619" s="1"/>
  <c r="W583"/>
  <c r="AF583" s="1"/>
  <c r="W557"/>
  <c r="AF557" s="1"/>
  <c r="AA604"/>
  <c r="AA524"/>
  <c r="AA523"/>
  <c r="AA549"/>
  <c r="W595"/>
  <c r="AF595" s="1"/>
  <c r="AA519"/>
  <c r="W575"/>
  <c r="AF575" s="1"/>
  <c r="AA559"/>
  <c r="AA547"/>
  <c r="AA613"/>
  <c r="AA569"/>
  <c r="AA543"/>
  <c r="Y532"/>
  <c r="AF532"/>
  <c r="Y512"/>
  <c r="AF512"/>
  <c r="Y585"/>
  <c r="AF585"/>
  <c r="Y583"/>
  <c r="Y573"/>
  <c r="AF573"/>
  <c r="Y560"/>
  <c r="AF560"/>
  <c r="AF545"/>
  <c r="Y535"/>
  <c r="AF535"/>
  <c r="Y525"/>
  <c r="AF525"/>
  <c r="Y621"/>
  <c r="AF621"/>
  <c r="Y620"/>
  <c r="AF620"/>
  <c r="Y617"/>
  <c r="AF617"/>
  <c r="Y616"/>
  <c r="AF616"/>
  <c r="Y607"/>
  <c r="AF607"/>
  <c r="Y606"/>
  <c r="AF606"/>
  <c r="Y601"/>
  <c r="AF601"/>
  <c r="Y577"/>
  <c r="AF577"/>
  <c r="Y576"/>
  <c r="AF576"/>
  <c r="Y572"/>
  <c r="AF572"/>
  <c r="Y569"/>
  <c r="AF569"/>
  <c r="Y567"/>
  <c r="AF567"/>
  <c r="Y555"/>
  <c r="AF555"/>
  <c r="Y553"/>
  <c r="AF553"/>
  <c r="Y551"/>
  <c r="AF551"/>
  <c r="Y547"/>
  <c r="AF547"/>
  <c r="Y546"/>
  <c r="AF546"/>
  <c r="Y543"/>
  <c r="AF543"/>
  <c r="Y522"/>
  <c r="AF522"/>
  <c r="AA626"/>
  <c r="W625"/>
  <c r="AA615"/>
  <c r="AA612"/>
  <c r="AA611"/>
  <c r="AA600"/>
  <c r="AA599"/>
  <c r="AA571"/>
  <c r="AA566"/>
  <c r="AA565"/>
  <c r="AA540"/>
  <c r="AA539"/>
  <c r="AA521"/>
  <c r="Y624"/>
  <c r="AF624"/>
  <c r="Y614"/>
  <c r="AF614"/>
  <c r="Y593"/>
  <c r="AF593"/>
  <c r="Y584"/>
  <c r="AF584"/>
  <c r="Y561"/>
  <c r="AF561"/>
  <c r="Y613"/>
  <c r="AF613"/>
  <c r="Y609"/>
  <c r="AF609"/>
  <c r="Y602"/>
  <c r="AF602"/>
  <c r="Y597"/>
  <c r="AF597"/>
  <c r="Y594"/>
  <c r="AF594"/>
  <c r="Y589"/>
  <c r="AF589"/>
  <c r="Y587"/>
  <c r="AF587"/>
  <c r="Y581"/>
  <c r="AF581"/>
  <c r="Y580"/>
  <c r="AF580"/>
  <c r="Y574"/>
  <c r="AF574"/>
  <c r="Y568"/>
  <c r="AF568"/>
  <c r="Y563"/>
  <c r="AF563"/>
  <c r="Y559"/>
  <c r="AF559"/>
  <c r="Y556"/>
  <c r="AF556"/>
  <c r="Y552"/>
  <c r="AF552"/>
  <c r="Y542"/>
  <c r="AF542"/>
  <c r="Y537"/>
  <c r="AF537"/>
  <c r="Y531"/>
  <c r="AF531"/>
  <c r="Y528"/>
  <c r="AF528"/>
  <c r="Y526"/>
  <c r="AF526"/>
  <c r="Y519"/>
  <c r="AF519"/>
  <c r="Y517"/>
  <c r="AF517"/>
  <c r="Y516"/>
  <c r="AF516"/>
  <c r="AA608"/>
  <c r="AA593"/>
  <c r="AA586"/>
  <c r="AA585"/>
  <c r="AA578"/>
  <c r="AA573"/>
  <c r="AA562"/>
  <c r="AA561"/>
  <c r="AA554"/>
  <c r="AA550"/>
  <c r="AA536"/>
  <c r="AA535"/>
  <c r="AA525"/>
  <c r="Y605"/>
  <c r="AF605"/>
  <c r="Y549"/>
  <c r="AF549"/>
  <c r="Y534"/>
  <c r="AF534"/>
  <c r="Y520"/>
  <c r="AF520"/>
  <c r="Y615"/>
  <c r="AF615"/>
  <c r="Y612"/>
  <c r="AF612"/>
  <c r="Y611"/>
  <c r="AF611"/>
  <c r="Y610"/>
  <c r="AF610"/>
  <c r="Y600"/>
  <c r="AF600"/>
  <c r="Y599"/>
  <c r="AF599"/>
  <c r="Y598"/>
  <c r="AF598"/>
  <c r="Y591"/>
  <c r="AF591"/>
  <c r="Y588"/>
  <c r="AF588"/>
  <c r="Y571"/>
  <c r="AF571"/>
  <c r="Y565"/>
  <c r="AF565"/>
  <c r="Y564"/>
  <c r="AF564"/>
  <c r="Y548"/>
  <c r="AF548"/>
  <c r="Y544"/>
  <c r="AF544"/>
  <c r="Y539"/>
  <c r="AF539"/>
  <c r="Y538"/>
  <c r="AF538"/>
  <c r="Y533"/>
  <c r="AF533"/>
  <c r="Y530"/>
  <c r="AF530"/>
  <c r="Y523"/>
  <c r="AF523"/>
  <c r="Y521"/>
  <c r="AF521"/>
  <c r="Y518"/>
  <c r="AF518"/>
  <c r="Y513"/>
  <c r="AF513"/>
  <c r="AA622"/>
  <c r="AA618"/>
  <c r="AA596"/>
  <c r="AA590"/>
  <c r="AA582"/>
  <c r="AA570"/>
  <c r="AA558"/>
  <c r="AA532"/>
  <c r="AA609"/>
  <c r="W608"/>
  <c r="AA591"/>
  <c r="AA589"/>
  <c r="AA587"/>
  <c r="W541"/>
  <c r="W540"/>
  <c r="W527"/>
  <c r="W524"/>
  <c r="AA533"/>
  <c r="W623"/>
  <c r="W622"/>
  <c r="AA597"/>
  <c r="AA581"/>
  <c r="AA607"/>
  <c r="W603"/>
  <c r="W596"/>
  <c r="W586"/>
  <c r="W566"/>
  <c r="W558"/>
  <c r="AA617"/>
  <c r="AA577"/>
  <c r="W582"/>
  <c r="W579"/>
  <c r="W578"/>
  <c r="AA567"/>
  <c r="W515"/>
  <c r="W627"/>
  <c r="W618"/>
  <c r="AA512"/>
  <c r="W626"/>
  <c r="AA621"/>
  <c r="AA605"/>
  <c r="W604"/>
  <c r="AA601"/>
  <c r="W590"/>
  <c r="W570"/>
  <c r="AA563"/>
  <c r="W562"/>
  <c r="AA555"/>
  <c r="AA553"/>
  <c r="AA551"/>
  <c r="W529"/>
  <c r="W514"/>
  <c r="AA513"/>
  <c r="W554"/>
  <c r="W550"/>
  <c r="AA537"/>
  <c r="W536"/>
  <c r="AA531"/>
  <c r="AA517"/>
  <c r="AB626"/>
  <c r="AB624"/>
  <c r="AB614"/>
  <c r="AB600"/>
  <c r="AB598"/>
  <c r="AB596"/>
  <c r="AB594"/>
  <c r="AB590"/>
  <c r="AB588"/>
  <c r="AB582"/>
  <c r="AB580"/>
  <c r="AB568"/>
  <c r="AB554"/>
  <c r="AB550"/>
  <c r="AB548"/>
  <c r="AB542"/>
  <c r="AB532"/>
  <c r="AB514"/>
  <c r="AB618"/>
  <c r="AB578"/>
  <c r="AB574"/>
  <c r="AB572"/>
  <c r="AB558"/>
  <c r="AB556"/>
  <c r="AB552"/>
  <c r="AB544"/>
  <c r="AB530"/>
  <c r="AB526"/>
  <c r="AB520"/>
  <c r="AB518"/>
  <c r="AB513"/>
  <c r="AC512"/>
  <c r="AA624"/>
  <c r="AA620"/>
  <c r="AA616"/>
  <c r="AA588"/>
  <c r="AA584"/>
  <c r="AA580"/>
  <c r="AA576"/>
  <c r="AA572"/>
  <c r="AA568"/>
  <c r="AA564"/>
  <c r="AA560"/>
  <c r="AA556"/>
  <c r="AA552"/>
  <c r="AA548"/>
  <c r="AA544"/>
  <c r="AA528"/>
  <c r="AA520"/>
  <c r="AA516"/>
  <c r="AA614"/>
  <c r="AA610"/>
  <c r="AA606"/>
  <c r="AA602"/>
  <c r="AA598"/>
  <c r="AA594"/>
  <c r="AA574"/>
  <c r="AA546"/>
  <c r="AA542"/>
  <c r="AA538"/>
  <c r="AA534"/>
  <c r="AA530"/>
  <c r="AA526"/>
  <c r="AA522"/>
  <c r="AA518"/>
  <c r="Y595" l="1"/>
  <c r="Y557"/>
  <c r="Y575"/>
  <c r="Y619"/>
  <c r="Y550"/>
  <c r="AF550"/>
  <c r="Y626"/>
  <c r="AF626"/>
  <c r="Y566"/>
  <c r="AF566"/>
  <c r="Y514"/>
  <c r="AF514"/>
  <c r="Y590"/>
  <c r="AF590"/>
  <c r="Y627"/>
  <c r="AF627"/>
  <c r="Y579"/>
  <c r="AF579"/>
  <c r="Y558"/>
  <c r="AF558"/>
  <c r="Y603"/>
  <c r="AF603"/>
  <c r="Y622"/>
  <c r="AF622"/>
  <c r="Y527"/>
  <c r="AF527"/>
  <c r="Y562"/>
  <c r="AF562"/>
  <c r="Y515"/>
  <c r="AF515"/>
  <c r="Y540"/>
  <c r="AF540"/>
  <c r="Y536"/>
  <c r="AF536"/>
  <c r="Y570"/>
  <c r="AF570"/>
  <c r="Y578"/>
  <c r="AF578"/>
  <c r="Y596"/>
  <c r="AF596"/>
  <c r="Y524"/>
  <c r="AF524"/>
  <c r="Y529"/>
  <c r="AF529"/>
  <c r="Y582"/>
  <c r="AF582"/>
  <c r="Y623"/>
  <c r="AF623"/>
  <c r="Y618"/>
  <c r="AF618"/>
  <c r="Y554"/>
  <c r="AF554"/>
  <c r="Y604"/>
  <c r="AF604"/>
  <c r="Y586"/>
  <c r="AF586"/>
  <c r="Y541"/>
  <c r="AF541"/>
  <c r="Y608"/>
  <c r="AF608"/>
  <c r="Y625"/>
  <c r="AF625"/>
  <c r="T1348" l="1"/>
  <c r="T1349"/>
  <c r="AE1300"/>
  <c r="AE1025"/>
  <c r="AB1026"/>
  <c r="AC1026"/>
  <c r="AD1026"/>
  <c r="AE1026"/>
  <c r="AB1027"/>
  <c r="AC1027"/>
  <c r="AD1027"/>
  <c r="AE1027"/>
  <c r="AB1028"/>
  <c r="AC1028"/>
  <c r="AD1028"/>
  <c r="AE1028"/>
  <c r="AB1029"/>
  <c r="AC1029"/>
  <c r="AD1029"/>
  <c r="AE1029"/>
  <c r="AB1030"/>
  <c r="AC1030"/>
  <c r="AD1030"/>
  <c r="AE1030"/>
  <c r="AB1031"/>
  <c r="AC1031"/>
  <c r="AD1031"/>
  <c r="AE1031"/>
  <c r="AB1032"/>
  <c r="AC1032"/>
  <c r="AD1032"/>
  <c r="AE1032"/>
  <c r="AB1033"/>
  <c r="AC1033"/>
  <c r="AD1033"/>
  <c r="AE1033"/>
  <c r="AB1034"/>
  <c r="AC1034"/>
  <c r="AD1034"/>
  <c r="AE1034"/>
  <c r="AB1035"/>
  <c r="AC1035"/>
  <c r="AD1035"/>
  <c r="AE1035"/>
  <c r="AB1036"/>
  <c r="AC1036"/>
  <c r="AD1036"/>
  <c r="AE1036"/>
  <c r="AB1037"/>
  <c r="AC1037"/>
  <c r="AD1037"/>
  <c r="AE1037"/>
  <c r="AB1038"/>
  <c r="AC1038"/>
  <c r="AD1038"/>
  <c r="AE1038"/>
  <c r="AB1039"/>
  <c r="AC1039"/>
  <c r="AD1039"/>
  <c r="AE1039"/>
  <c r="AB1040"/>
  <c r="AC1040"/>
  <c r="AD1040"/>
  <c r="AE1040"/>
  <c r="AB1041"/>
  <c r="AC1041"/>
  <c r="AD1041"/>
  <c r="AE1041"/>
  <c r="AB1042"/>
  <c r="AC1042"/>
  <c r="AD1042"/>
  <c r="AE1042"/>
  <c r="AB1043"/>
  <c r="AC1043"/>
  <c r="AD1043"/>
  <c r="AE1043"/>
  <c r="AB1044"/>
  <c r="AC1044"/>
  <c r="AD1044"/>
  <c r="AE1044"/>
  <c r="AB1045"/>
  <c r="AC1045"/>
  <c r="AD1045"/>
  <c r="AE1045"/>
  <c r="AB1046"/>
  <c r="AC1046"/>
  <c r="AD1046"/>
  <c r="AE1046"/>
  <c r="AB1047"/>
  <c r="AC1047"/>
  <c r="AD1047"/>
  <c r="AE1047"/>
  <c r="AB1048"/>
  <c r="AC1048"/>
  <c r="AD1048"/>
  <c r="AE1048"/>
  <c r="AB1049"/>
  <c r="AC1049"/>
  <c r="AD1049"/>
  <c r="AE1049"/>
  <c r="AB1050"/>
  <c r="AC1050"/>
  <c r="AD1050"/>
  <c r="AE1050"/>
  <c r="AB1051"/>
  <c r="AC1051"/>
  <c r="AD1051"/>
  <c r="AE1051"/>
  <c r="AB1052"/>
  <c r="AC1052"/>
  <c r="AD1052"/>
  <c r="AE1052"/>
  <c r="AB1053"/>
  <c r="AC1053"/>
  <c r="AD1053"/>
  <c r="AE1053"/>
  <c r="AE1054"/>
  <c r="AB1055"/>
  <c r="AC1055"/>
  <c r="AD1055"/>
  <c r="AE1055"/>
  <c r="AE1056"/>
  <c r="AB1057"/>
  <c r="AC1057"/>
  <c r="AD1057"/>
  <c r="AE1057"/>
  <c r="AB1058"/>
  <c r="AC1058"/>
  <c r="AD1058"/>
  <c r="AE1058"/>
  <c r="AB1059"/>
  <c r="AC1059"/>
  <c r="AD1059"/>
  <c r="AE1059"/>
  <c r="AB1060"/>
  <c r="AC1060"/>
  <c r="AD1060"/>
  <c r="AE1060"/>
  <c r="AB1061"/>
  <c r="AC1061"/>
  <c r="AD1061"/>
  <c r="AE1061"/>
  <c r="AB1062"/>
  <c r="AC1062"/>
  <c r="AD1062"/>
  <c r="AE1062"/>
  <c r="AE1063"/>
  <c r="AB1064"/>
  <c r="AC1064"/>
  <c r="AD1064"/>
  <c r="AE1064"/>
  <c r="AB1065"/>
  <c r="AC1065"/>
  <c r="AD1065"/>
  <c r="AE1065"/>
  <c r="AB1066"/>
  <c r="AC1066"/>
  <c r="AD1066"/>
  <c r="AE1066"/>
  <c r="AB1067"/>
  <c r="AC1067"/>
  <c r="AD1067"/>
  <c r="AE1067"/>
  <c r="AB1068"/>
  <c r="AC1068"/>
  <c r="AD1068"/>
  <c r="AE1068"/>
  <c r="AB1069"/>
  <c r="AC1069"/>
  <c r="AD1069"/>
  <c r="AE1069"/>
  <c r="AB1070"/>
  <c r="AC1070"/>
  <c r="AD1070"/>
  <c r="AE1070"/>
  <c r="AB1071"/>
  <c r="AC1071"/>
  <c r="AD1071"/>
  <c r="AE1071"/>
  <c r="AB1072"/>
  <c r="AC1072"/>
  <c r="AD1072"/>
  <c r="AE1072"/>
  <c r="AB1073"/>
  <c r="AC1073"/>
  <c r="AD1073"/>
  <c r="AE1073"/>
  <c r="AB1074"/>
  <c r="AC1074"/>
  <c r="AD1074"/>
  <c r="AE1074"/>
  <c r="AB1075"/>
  <c r="AC1075"/>
  <c r="AD1075"/>
  <c r="AE1075"/>
  <c r="AB1076"/>
  <c r="AC1076"/>
  <c r="AD1076"/>
  <c r="AE1076"/>
  <c r="AB1077"/>
  <c r="AC1077"/>
  <c r="AD1077"/>
  <c r="AE1077"/>
  <c r="AB1078"/>
  <c r="AC1078"/>
  <c r="AD1078"/>
  <c r="AE1078"/>
  <c r="AB1079"/>
  <c r="AC1079"/>
  <c r="AD1079"/>
  <c r="AE1079"/>
  <c r="AB1080"/>
  <c r="AC1080"/>
  <c r="AD1080"/>
  <c r="AE1080"/>
  <c r="AB1081"/>
  <c r="AC1081"/>
  <c r="AD1081"/>
  <c r="AE1081"/>
  <c r="AB1082"/>
  <c r="AC1082"/>
  <c r="AD1082"/>
  <c r="AE1082"/>
  <c r="AB1083"/>
  <c r="AC1083"/>
  <c r="AD1083"/>
  <c r="AE1083"/>
  <c r="AB1084"/>
  <c r="AC1084"/>
  <c r="AD1084"/>
  <c r="AE1084"/>
  <c r="AB1085"/>
  <c r="AC1085"/>
  <c r="AD1085"/>
  <c r="AE1085"/>
  <c r="AB1086"/>
  <c r="AC1086"/>
  <c r="AD1086"/>
  <c r="AE1086"/>
  <c r="AB1087"/>
  <c r="AC1087"/>
  <c r="AD1087"/>
  <c r="AE1087"/>
  <c r="AB1088"/>
  <c r="AC1088"/>
  <c r="AD1088"/>
  <c r="AE1088"/>
  <c r="AB1089"/>
  <c r="AC1089"/>
  <c r="AD1089"/>
  <c r="AE1089"/>
  <c r="AB1090"/>
  <c r="AC1090"/>
  <c r="AD1090"/>
  <c r="AE1090"/>
  <c r="AB1091"/>
  <c r="AC1091"/>
  <c r="AD1091"/>
  <c r="AE1091"/>
  <c r="AB1092"/>
  <c r="AC1092"/>
  <c r="AD1092"/>
  <c r="AE1092"/>
  <c r="AB1093"/>
  <c r="AC1093"/>
  <c r="AD1093"/>
  <c r="AE1093"/>
  <c r="AB1094"/>
  <c r="AC1094"/>
  <c r="AD1094"/>
  <c r="AE1094"/>
  <c r="AB1095"/>
  <c r="AC1095"/>
  <c r="AD1095"/>
  <c r="AE1095"/>
  <c r="AB1096"/>
  <c r="AC1096"/>
  <c r="AD1096"/>
  <c r="AE1096"/>
  <c r="AB1097"/>
  <c r="AC1097"/>
  <c r="AD1097"/>
  <c r="AE1097"/>
  <c r="AB1098"/>
  <c r="AC1098"/>
  <c r="AD1098"/>
  <c r="AE1098"/>
  <c r="AB1099"/>
  <c r="AC1099"/>
  <c r="AD1099"/>
  <c r="AE1099"/>
  <c r="AB1100"/>
  <c r="AC1100"/>
  <c r="AD1100"/>
  <c r="AE1100"/>
  <c r="AB1101"/>
  <c r="AC1101"/>
  <c r="AD1101"/>
  <c r="AE1101"/>
  <c r="AB1102"/>
  <c r="AC1102"/>
  <c r="AD1102"/>
  <c r="AE1102"/>
  <c r="AB1103"/>
  <c r="AC1103"/>
  <c r="AD1103"/>
  <c r="AE1103"/>
  <c r="AB1104"/>
  <c r="AC1104"/>
  <c r="AD1104"/>
  <c r="AE1104"/>
  <c r="AB1105"/>
  <c r="AC1105"/>
  <c r="AD1105"/>
  <c r="AE1105"/>
  <c r="AB1106"/>
  <c r="AC1106"/>
  <c r="AD1106"/>
  <c r="AE1106"/>
  <c r="AB1107"/>
  <c r="AC1107"/>
  <c r="AD1107"/>
  <c r="AE1107"/>
  <c r="AB1108"/>
  <c r="AC1108"/>
  <c r="AD1108"/>
  <c r="AE1108"/>
  <c r="AB1109"/>
  <c r="AC1109"/>
  <c r="AD1109"/>
  <c r="AE1109"/>
  <c r="AB1111"/>
  <c r="AC1111"/>
  <c r="AD1111"/>
  <c r="AE1111"/>
  <c r="AB1112"/>
  <c r="AC1112"/>
  <c r="AD1112"/>
  <c r="AE1112"/>
  <c r="AB1113"/>
  <c r="AC1113"/>
  <c r="AD1113"/>
  <c r="AE1113"/>
  <c r="AB1114"/>
  <c r="AC1114"/>
  <c r="AD1114"/>
  <c r="AE1114"/>
  <c r="AB1115"/>
  <c r="AC1115"/>
  <c r="AD1115"/>
  <c r="AE1115"/>
  <c r="AB1116"/>
  <c r="AC1116"/>
  <c r="AD1116"/>
  <c r="AE1116"/>
  <c r="AB1117"/>
  <c r="AC1117"/>
  <c r="AD1117"/>
  <c r="AE1117"/>
  <c r="AB1118"/>
  <c r="AC1118"/>
  <c r="AD1118"/>
  <c r="AE1118"/>
  <c r="AB1119"/>
  <c r="AC1119"/>
  <c r="AD1119"/>
  <c r="AE1119"/>
  <c r="AB1120"/>
  <c r="AC1120"/>
  <c r="AD1120"/>
  <c r="AE1120"/>
  <c r="AB1121"/>
  <c r="AC1121"/>
  <c r="AD1121"/>
  <c r="AE1121"/>
  <c r="AE1122"/>
  <c r="AB1123"/>
  <c r="AC1123"/>
  <c r="AD1123"/>
  <c r="AE1123"/>
  <c r="AB1124"/>
  <c r="AC1124"/>
  <c r="AD1124"/>
  <c r="AE1124"/>
  <c r="AB1125"/>
  <c r="AC1125"/>
  <c r="AD1125"/>
  <c r="AE1125"/>
  <c r="AB1126"/>
  <c r="AC1126"/>
  <c r="AD1126"/>
  <c r="AE1126"/>
  <c r="AE1127"/>
  <c r="AB1128"/>
  <c r="AC1128"/>
  <c r="AD1128"/>
  <c r="AE1128"/>
  <c r="AB1129"/>
  <c r="AC1129"/>
  <c r="AD1129"/>
  <c r="AE1129"/>
  <c r="AB1130"/>
  <c r="AC1130"/>
  <c r="AD1130"/>
  <c r="AE1130"/>
  <c r="AB1131"/>
  <c r="AC1131"/>
  <c r="AD1131"/>
  <c r="AE1131"/>
  <c r="AB1132"/>
  <c r="AC1132"/>
  <c r="AD1132"/>
  <c r="AE1132"/>
  <c r="AE1133"/>
  <c r="AB1134"/>
  <c r="AC1134"/>
  <c r="AD1134"/>
  <c r="AE1134"/>
  <c r="AB1135"/>
  <c r="AC1135"/>
  <c r="AD1135"/>
  <c r="AE1135"/>
  <c r="AB1136"/>
  <c r="AC1136"/>
  <c r="AD1136"/>
  <c r="AE1136"/>
  <c r="AB1137"/>
  <c r="AC1137"/>
  <c r="AD1137"/>
  <c r="AE1137"/>
  <c r="AB1138"/>
  <c r="AC1138"/>
  <c r="AD1138"/>
  <c r="AE1138"/>
  <c r="AB1139"/>
  <c r="AC1139"/>
  <c r="AD1139"/>
  <c r="AE1139"/>
  <c r="AB1140"/>
  <c r="AC1140"/>
  <c r="AD1140"/>
  <c r="AE1140"/>
  <c r="AB1141"/>
  <c r="AC1141"/>
  <c r="AD1141"/>
  <c r="AE1141"/>
  <c r="AB1142"/>
  <c r="AC1142"/>
  <c r="AD1142"/>
  <c r="AE1142"/>
  <c r="AB1143"/>
  <c r="AC1143"/>
  <c r="AD1143"/>
  <c r="AE1143"/>
  <c r="AB1144"/>
  <c r="AC1144"/>
  <c r="AD1144"/>
  <c r="AE1144"/>
  <c r="AB1145"/>
  <c r="AC1145"/>
  <c r="AD1145"/>
  <c r="AE1145"/>
  <c r="AB1146"/>
  <c r="AC1146"/>
  <c r="AD1146"/>
  <c r="AE1146"/>
  <c r="AB1147"/>
  <c r="AC1147"/>
  <c r="AD1147"/>
  <c r="AE1147"/>
  <c r="AB1148"/>
  <c r="AC1148"/>
  <c r="AD1148"/>
  <c r="AE1148"/>
  <c r="AB1149"/>
  <c r="AC1149"/>
  <c r="AD1149"/>
  <c r="AE1149"/>
  <c r="AB1150"/>
  <c r="AC1150"/>
  <c r="AD1150"/>
  <c r="AE1150"/>
  <c r="AB1151"/>
  <c r="AC1151"/>
  <c r="AD1151"/>
  <c r="AE1151"/>
  <c r="AB1152"/>
  <c r="AC1152"/>
  <c r="AD1152"/>
  <c r="AE1152"/>
  <c r="AB1153"/>
  <c r="AC1153"/>
  <c r="AD1153"/>
  <c r="AE1153"/>
  <c r="AB1154"/>
  <c r="AC1154"/>
  <c r="AD1154"/>
  <c r="AE1154"/>
  <c r="AB1155"/>
  <c r="AC1155"/>
  <c r="AD1155"/>
  <c r="AE1155"/>
  <c r="AB1156"/>
  <c r="AC1156"/>
  <c r="AD1156"/>
  <c r="AE1156"/>
  <c r="AB1157"/>
  <c r="AC1157"/>
  <c r="AD1157"/>
  <c r="AE1157"/>
  <c r="AB1158"/>
  <c r="AC1158"/>
  <c r="AD1158"/>
  <c r="AE1158"/>
  <c r="AB1159"/>
  <c r="AC1159"/>
  <c r="AD1159"/>
  <c r="AE1159"/>
  <c r="AB1160"/>
  <c r="AC1160"/>
  <c r="AD1160"/>
  <c r="AE1160"/>
  <c r="AB1161"/>
  <c r="AC1161"/>
  <c r="AD1161"/>
  <c r="AE1161"/>
  <c r="AB1162"/>
  <c r="AC1162"/>
  <c r="AD1162"/>
  <c r="AE1162"/>
  <c r="AB1163"/>
  <c r="AC1163"/>
  <c r="AD1163"/>
  <c r="AE1163"/>
  <c r="AB1164"/>
  <c r="AC1164"/>
  <c r="AD1164"/>
  <c r="AE1164"/>
  <c r="AB1165"/>
  <c r="AC1165"/>
  <c r="AD1165"/>
  <c r="AE1165"/>
  <c r="AB1166"/>
  <c r="AC1166"/>
  <c r="AD1166"/>
  <c r="AE1166"/>
  <c r="AB1167"/>
  <c r="AC1167"/>
  <c r="AD1167"/>
  <c r="AE1167"/>
  <c r="AB1168"/>
  <c r="AC1168"/>
  <c r="AD1168"/>
  <c r="AE1168"/>
  <c r="AB1169"/>
  <c r="AC1169"/>
  <c r="AD1169"/>
  <c r="AE1169"/>
  <c r="AB1170"/>
  <c r="AC1170"/>
  <c r="AD1170"/>
  <c r="AE1170"/>
  <c r="AB1171"/>
  <c r="AC1171"/>
  <c r="AD1171"/>
  <c r="AE1171"/>
  <c r="AB1172"/>
  <c r="AC1172"/>
  <c r="AD1172"/>
  <c r="AE1172"/>
  <c r="AB1173"/>
  <c r="AC1173"/>
  <c r="AD1173"/>
  <c r="AE1173"/>
  <c r="AB1174"/>
  <c r="AC1174"/>
  <c r="AD1174"/>
  <c r="AE1174"/>
  <c r="AB1175"/>
  <c r="AC1175"/>
  <c r="AD1175"/>
  <c r="AE1175"/>
  <c r="AB1176"/>
  <c r="AC1176"/>
  <c r="AD1176"/>
  <c r="AE1176"/>
  <c r="AB1177"/>
  <c r="AC1177"/>
  <c r="AD1177"/>
  <c r="AE1177"/>
  <c r="AB1178"/>
  <c r="AC1178"/>
  <c r="AD1178"/>
  <c r="AE1178"/>
  <c r="AB1179"/>
  <c r="AC1179"/>
  <c r="AD1179"/>
  <c r="AE1179"/>
  <c r="AB1180"/>
  <c r="AC1180"/>
  <c r="AD1180"/>
  <c r="AE1180"/>
  <c r="AE1181"/>
  <c r="AB1182"/>
  <c r="AC1182"/>
  <c r="AD1182"/>
  <c r="AE1182"/>
  <c r="AB1183"/>
  <c r="AC1183"/>
  <c r="AD1183"/>
  <c r="AE1183"/>
  <c r="AB1184"/>
  <c r="AC1184"/>
  <c r="AD1184"/>
  <c r="AE1184"/>
  <c r="AB1185"/>
  <c r="AC1185"/>
  <c r="AD1185"/>
  <c r="AE1185"/>
  <c r="AB1186"/>
  <c r="AC1186"/>
  <c r="AD1186"/>
  <c r="AE1186"/>
  <c r="AB1187"/>
  <c r="AC1187"/>
  <c r="AD1187"/>
  <c r="AE1187"/>
  <c r="AB1188"/>
  <c r="AC1188"/>
  <c r="AD1188"/>
  <c r="AE1188"/>
  <c r="AB1189"/>
  <c r="AC1189"/>
  <c r="AD1189"/>
  <c r="AE1189"/>
  <c r="AB1190"/>
  <c r="AC1190"/>
  <c r="AD1190"/>
  <c r="AE1190"/>
  <c r="AB1191"/>
  <c r="AC1191"/>
  <c r="AD1191"/>
  <c r="AE1191"/>
  <c r="AB1192"/>
  <c r="AC1192"/>
  <c r="AD1192"/>
  <c r="AE1192"/>
  <c r="AB1193"/>
  <c r="AC1193"/>
  <c r="AD1193"/>
  <c r="AE1193"/>
  <c r="AB1194"/>
  <c r="AC1194"/>
  <c r="AD1194"/>
  <c r="AE1194"/>
  <c r="AB1195"/>
  <c r="AC1195"/>
  <c r="AD1195"/>
  <c r="AE1195"/>
  <c r="AB1196"/>
  <c r="AC1196"/>
  <c r="AD1196"/>
  <c r="AE1196"/>
  <c r="AB1197"/>
  <c r="AC1197"/>
  <c r="AD1197"/>
  <c r="AE1197"/>
  <c r="AB1198"/>
  <c r="AC1198"/>
  <c r="AD1198"/>
  <c r="AE1198"/>
  <c r="AB1199"/>
  <c r="AC1199"/>
  <c r="AD1199"/>
  <c r="AE1199"/>
  <c r="AB1200"/>
  <c r="AC1200"/>
  <c r="AD1200"/>
  <c r="AE1200"/>
  <c r="AB1201"/>
  <c r="AC1201"/>
  <c r="AD1201"/>
  <c r="AE1201"/>
  <c r="AB1202"/>
  <c r="AC1202"/>
  <c r="AD1202"/>
  <c r="AE1202"/>
  <c r="AE1203"/>
  <c r="AB1204"/>
  <c r="AC1204"/>
  <c r="AD1204"/>
  <c r="AE1204"/>
  <c r="AB1205"/>
  <c r="AC1205"/>
  <c r="AD1205"/>
  <c r="AE1205"/>
  <c r="AB1206"/>
  <c r="AC1206"/>
  <c r="AD1206"/>
  <c r="AE1206"/>
  <c r="AB1207"/>
  <c r="AC1207"/>
  <c r="AD1207"/>
  <c r="AE1207"/>
  <c r="AB1208"/>
  <c r="AC1208"/>
  <c r="AD1208"/>
  <c r="AE1208"/>
  <c r="AB1209"/>
  <c r="AC1209"/>
  <c r="AD1209"/>
  <c r="AE1209"/>
  <c r="AB1210"/>
  <c r="AC1210"/>
  <c r="AD1210"/>
  <c r="AE1210"/>
  <c r="AB1211"/>
  <c r="AC1211"/>
  <c r="AD1211"/>
  <c r="AE1211"/>
  <c r="AB1212"/>
  <c r="AC1212"/>
  <c r="AD1212"/>
  <c r="AE1212"/>
  <c r="AB1213"/>
  <c r="AC1213"/>
  <c r="AD1213"/>
  <c r="AE1213"/>
  <c r="AB1214"/>
  <c r="AC1214"/>
  <c r="AD1214"/>
  <c r="AE1214"/>
  <c r="AB1215"/>
  <c r="AC1215"/>
  <c r="AD1215"/>
  <c r="AE1215"/>
  <c r="AB1216"/>
  <c r="AC1216"/>
  <c r="AD1216"/>
  <c r="AE1216"/>
  <c r="AB1217"/>
  <c r="AC1217"/>
  <c r="AD1217"/>
  <c r="AE1217"/>
  <c r="AB1218"/>
  <c r="AC1218"/>
  <c r="AD1218"/>
  <c r="AE1218"/>
  <c r="AB1219"/>
  <c r="AC1219"/>
  <c r="AD1219"/>
  <c r="AE1219"/>
  <c r="AB1220"/>
  <c r="AC1220"/>
  <c r="AD1220"/>
  <c r="AE1220"/>
  <c r="AB1221"/>
  <c r="AC1221"/>
  <c r="AD1221"/>
  <c r="AE1221"/>
  <c r="AB1222"/>
  <c r="AC1222"/>
  <c r="AD1222"/>
  <c r="AE1222"/>
  <c r="AB1223"/>
  <c r="AC1223"/>
  <c r="AD1223"/>
  <c r="AE1223"/>
  <c r="AB1224"/>
  <c r="AC1224"/>
  <c r="AD1224"/>
  <c r="AE1224"/>
  <c r="AB1225"/>
  <c r="AC1225"/>
  <c r="AD1225"/>
  <c r="AE1225"/>
  <c r="AB1226"/>
  <c r="AC1226"/>
  <c r="AD1226"/>
  <c r="AE1226"/>
  <c r="AB1227"/>
  <c r="AC1227"/>
  <c r="AD1227"/>
  <c r="AE1227"/>
  <c r="AB1228"/>
  <c r="AC1228"/>
  <c r="AD1228"/>
  <c r="AE1228"/>
  <c r="AB1229"/>
  <c r="AC1229"/>
  <c r="AD1229"/>
  <c r="AE1229"/>
  <c r="AB1230"/>
  <c r="AC1230"/>
  <c r="AD1230"/>
  <c r="AE1230"/>
  <c r="AB1231"/>
  <c r="AC1231"/>
  <c r="AD1231"/>
  <c r="AE1231"/>
  <c r="AB1232"/>
  <c r="AC1232"/>
  <c r="AD1232"/>
  <c r="AE1232"/>
  <c r="AB1233"/>
  <c r="AC1233"/>
  <c r="AD1233"/>
  <c r="AE1233"/>
  <c r="AB1234"/>
  <c r="AC1234"/>
  <c r="AD1234"/>
  <c r="AE1234"/>
  <c r="AB1235"/>
  <c r="AC1235"/>
  <c r="AD1235"/>
  <c r="AE1235"/>
  <c r="AB1236"/>
  <c r="AC1236"/>
  <c r="AD1236"/>
  <c r="AE1236"/>
  <c r="AB1237"/>
  <c r="AC1237"/>
  <c r="AD1237"/>
  <c r="AE1237"/>
  <c r="AB1238"/>
  <c r="AC1238"/>
  <c r="AD1238"/>
  <c r="AE1238"/>
  <c r="AB1239"/>
  <c r="AC1239"/>
  <c r="AD1239"/>
  <c r="AE1239"/>
  <c r="AB1240"/>
  <c r="AC1240"/>
  <c r="AD1240"/>
  <c r="AE1240"/>
  <c r="AB1241"/>
  <c r="AC1241"/>
  <c r="AD1241"/>
  <c r="AE1241"/>
  <c r="AB1242"/>
  <c r="AC1242"/>
  <c r="AD1242"/>
  <c r="AE1242"/>
  <c r="AB1243"/>
  <c r="AC1243"/>
  <c r="AD1243"/>
  <c r="AE1243"/>
  <c r="AB1244"/>
  <c r="AC1244"/>
  <c r="AD1244"/>
  <c r="AE1244"/>
  <c r="AB1245"/>
  <c r="AC1245"/>
  <c r="AD1245"/>
  <c r="AE1245"/>
  <c r="AB1246"/>
  <c r="AC1246"/>
  <c r="AD1246"/>
  <c r="AE1246"/>
  <c r="AB1247"/>
  <c r="AC1247"/>
  <c r="AD1247"/>
  <c r="AE1247"/>
  <c r="AB1248"/>
  <c r="AC1248"/>
  <c r="AD1248"/>
  <c r="AE1248"/>
  <c r="AB1249"/>
  <c r="AC1249"/>
  <c r="AD1249"/>
  <c r="AE1249"/>
  <c r="AB1250"/>
  <c r="AC1250"/>
  <c r="AD1250"/>
  <c r="AE1250"/>
  <c r="AB1251"/>
  <c r="AC1251"/>
  <c r="AD1251"/>
  <c r="AE1251"/>
  <c r="AB1252"/>
  <c r="AC1252"/>
  <c r="AD1252"/>
  <c r="AE1252"/>
  <c r="AB1253"/>
  <c r="AC1253"/>
  <c r="AD1253"/>
  <c r="AE1253"/>
  <c r="AB1254"/>
  <c r="AC1254"/>
  <c r="AD1254"/>
  <c r="AE1254"/>
  <c r="AB1255"/>
  <c r="AC1255"/>
  <c r="AD1255"/>
  <c r="AE1255"/>
  <c r="AB1256"/>
  <c r="AC1256"/>
  <c r="AD1256"/>
  <c r="AE1256"/>
  <c r="AB1257"/>
  <c r="AC1257"/>
  <c r="AD1257"/>
  <c r="AE1257"/>
  <c r="AB1258"/>
  <c r="AC1258"/>
  <c r="AD1258"/>
  <c r="AE1258"/>
  <c r="AB1259"/>
  <c r="AC1259"/>
  <c r="AD1259"/>
  <c r="AE1259"/>
  <c r="AB1260"/>
  <c r="AC1260"/>
  <c r="AD1260"/>
  <c r="AE1260"/>
  <c r="AC1261"/>
  <c r="AD1261"/>
  <c r="AC1262"/>
  <c r="AD1262"/>
  <c r="AB1263"/>
  <c r="AC1263"/>
  <c r="AD1263"/>
  <c r="AE1263"/>
  <c r="AB1264"/>
  <c r="AC1264"/>
  <c r="AD1264"/>
  <c r="AE1264"/>
  <c r="AB1265"/>
  <c r="AC1265"/>
  <c r="AD1265"/>
  <c r="AE1265"/>
  <c r="AB1266"/>
  <c r="AC1266"/>
  <c r="AD1266"/>
  <c r="AE1266"/>
  <c r="AB1267"/>
  <c r="AC1267"/>
  <c r="AD1267"/>
  <c r="AE1267"/>
  <c r="AB1268"/>
  <c r="AC1268"/>
  <c r="AD1268"/>
  <c r="AE1268"/>
  <c r="AB1269"/>
  <c r="AC1269"/>
  <c r="AD1269"/>
  <c r="AE1269"/>
  <c r="AB1270"/>
  <c r="AC1270"/>
  <c r="AD1270"/>
  <c r="AE1270"/>
  <c r="AB1271"/>
  <c r="AC1271"/>
  <c r="AD1271"/>
  <c r="AE1271"/>
  <c r="AB1272"/>
  <c r="AC1272"/>
  <c r="AD1272"/>
  <c r="AE1272"/>
  <c r="AB1273"/>
  <c r="AC1273"/>
  <c r="AD1273"/>
  <c r="AE1273"/>
  <c r="AB1274"/>
  <c r="AC1274"/>
  <c r="AD1274"/>
  <c r="AE1274"/>
  <c r="AB1275"/>
  <c r="AC1275"/>
  <c r="AD1275"/>
  <c r="AE1275"/>
  <c r="AB1276"/>
  <c r="AC1276"/>
  <c r="AD1276"/>
  <c r="AE1276"/>
  <c r="AB1277"/>
  <c r="AC1277"/>
  <c r="AD1277"/>
  <c r="AE1277"/>
  <c r="AB1278"/>
  <c r="AC1278"/>
  <c r="AD1278"/>
  <c r="AE1278"/>
  <c r="AB1279"/>
  <c r="AC1279"/>
  <c r="AD1279"/>
  <c r="AE1279"/>
  <c r="AB1280"/>
  <c r="AC1280"/>
  <c r="AD1280"/>
  <c r="AE1280"/>
  <c r="AB1281"/>
  <c r="AC1281"/>
  <c r="AD1281"/>
  <c r="AE1281"/>
  <c r="AB1282"/>
  <c r="AC1282"/>
  <c r="AD1282"/>
  <c r="AE1282"/>
  <c r="AB1283"/>
  <c r="AC1283"/>
  <c r="AD1283"/>
  <c r="AE1283"/>
  <c r="AB1284"/>
  <c r="AC1284"/>
  <c r="AD1284"/>
  <c r="AE1284"/>
  <c r="AB1286"/>
  <c r="AC1286"/>
  <c r="AD1286"/>
  <c r="AE1286"/>
  <c r="AB1287"/>
  <c r="AC1287"/>
  <c r="AD1287"/>
  <c r="AE1287"/>
  <c r="AB1288"/>
  <c r="AC1288"/>
  <c r="AD1288"/>
  <c r="AE1288"/>
  <c r="AB1289"/>
  <c r="AC1289"/>
  <c r="AD1289"/>
  <c r="AE1289"/>
  <c r="AB1290"/>
  <c r="AC1290"/>
  <c r="AD1290"/>
  <c r="AE1290"/>
  <c r="AB1291"/>
  <c r="AC1291"/>
  <c r="AD1291"/>
  <c r="AE1291"/>
  <c r="AB1292"/>
  <c r="AC1292"/>
  <c r="AD1292"/>
  <c r="AE1292"/>
  <c r="AB1293"/>
  <c r="AC1293"/>
  <c r="AD1293"/>
  <c r="AE1293"/>
  <c r="AB1294"/>
  <c r="AC1294"/>
  <c r="AD1294"/>
  <c r="AE1294"/>
  <c r="AB1295"/>
  <c r="AC1295"/>
  <c r="AD1295"/>
  <c r="AE1295"/>
  <c r="AB1297"/>
  <c r="AC1297"/>
  <c r="AD1297"/>
  <c r="AE1297"/>
  <c r="AB1298"/>
  <c r="AC1298"/>
  <c r="AD1298"/>
  <c r="AE1298"/>
  <c r="AB1299"/>
  <c r="AC1299"/>
  <c r="AD1299"/>
  <c r="AE1299"/>
  <c r="AB1301"/>
  <c r="AC1301"/>
  <c r="AD1301"/>
  <c r="AE1301"/>
  <c r="AB1302"/>
  <c r="AC1302"/>
  <c r="AD1302"/>
  <c r="AE1302"/>
  <c r="AB1303"/>
  <c r="AC1303"/>
  <c r="AD1303"/>
  <c r="AE1303"/>
  <c r="AB1304"/>
  <c r="AC1304"/>
  <c r="AD1304"/>
  <c r="AE1304"/>
  <c r="AB1305"/>
  <c r="AC1305"/>
  <c r="AD1305"/>
  <c r="AE1305"/>
  <c r="AB1306"/>
  <c r="AC1306"/>
  <c r="AD1306"/>
  <c r="AE1306"/>
  <c r="AB1307"/>
  <c r="AC1307"/>
  <c r="AD1307"/>
  <c r="AE1307"/>
  <c r="AB1308"/>
  <c r="AC1308"/>
  <c r="AD1308"/>
  <c r="AE1308"/>
  <c r="AB1309"/>
  <c r="AC1309"/>
  <c r="AD1309"/>
  <c r="AE1309"/>
  <c r="AB1310"/>
  <c r="AC1310"/>
  <c r="AD1310"/>
  <c r="AE1310"/>
  <c r="AB1311"/>
  <c r="AC1311"/>
  <c r="AD1311"/>
  <c r="AE1311"/>
  <c r="AB1312"/>
  <c r="AC1312"/>
  <c r="AD1312"/>
  <c r="AE1312"/>
  <c r="AB1313"/>
  <c r="AC1313"/>
  <c r="AD1313"/>
  <c r="AE1313"/>
  <c r="AB1314"/>
  <c r="AC1314"/>
  <c r="AD1314"/>
  <c r="AE1314"/>
  <c r="AB1315"/>
  <c r="AC1315"/>
  <c r="AD1315"/>
  <c r="AE1315"/>
  <c r="AE1316"/>
  <c r="AB1317"/>
  <c r="AC1317"/>
  <c r="AD1317"/>
  <c r="AE1317"/>
  <c r="AB1318"/>
  <c r="AC1318"/>
  <c r="AD1318"/>
  <c r="AE1318"/>
  <c r="AB1319"/>
  <c r="AC1319"/>
  <c r="AD1319"/>
  <c r="AE1319"/>
  <c r="AB1320"/>
  <c r="AC1320"/>
  <c r="AD1320"/>
  <c r="AE1320"/>
  <c r="AB1321"/>
  <c r="AC1321"/>
  <c r="AD1321"/>
  <c r="AE1321"/>
  <c r="AB1322"/>
  <c r="AC1322"/>
  <c r="AD1322"/>
  <c r="AE1322"/>
  <c r="AB1323"/>
  <c r="AC1323"/>
  <c r="AD1323"/>
  <c r="AE1323"/>
  <c r="AB1324"/>
  <c r="AC1324"/>
  <c r="AD1324"/>
  <c r="AE1324"/>
  <c r="AB1325"/>
  <c r="AC1325"/>
  <c r="AD1325"/>
  <c r="AE1325"/>
  <c r="AB1326"/>
  <c r="AC1326"/>
  <c r="AD1326"/>
  <c r="AE1326"/>
  <c r="AB1327"/>
  <c r="AC1327"/>
  <c r="AD1327"/>
  <c r="AE1327"/>
  <c r="AB1328"/>
  <c r="AC1328"/>
  <c r="AD1328"/>
  <c r="AE1328"/>
  <c r="AB1329"/>
  <c r="AC1329"/>
  <c r="AD1329"/>
  <c r="AE1329"/>
  <c r="AB1330"/>
  <c r="AC1330"/>
  <c r="AD1330"/>
  <c r="AE1330"/>
  <c r="AB1331"/>
  <c r="AC1331"/>
  <c r="AD1331"/>
  <c r="AE1331"/>
  <c r="AB1332"/>
  <c r="AC1332"/>
  <c r="AD1332"/>
  <c r="AE1332"/>
  <c r="AB1333"/>
  <c r="AC1333"/>
  <c r="AD1333"/>
  <c r="AE1333"/>
  <c r="AB1334"/>
  <c r="AC1334"/>
  <c r="AD1334"/>
  <c r="AE1334"/>
  <c r="AB1335"/>
  <c r="AC1335"/>
  <c r="AD1335"/>
  <c r="AE1335"/>
  <c r="AB1336"/>
  <c r="AC1336"/>
  <c r="AD1336"/>
  <c r="AE1336"/>
  <c r="AB1337"/>
  <c r="AC1337"/>
  <c r="AD1337"/>
  <c r="AE1337"/>
  <c r="AB1338"/>
  <c r="AC1338"/>
  <c r="AD1338"/>
  <c r="AE1338"/>
  <c r="AE1339"/>
  <c r="AB1340"/>
  <c r="AC1340"/>
  <c r="AD1340"/>
  <c r="AE1340"/>
  <c r="AB1341"/>
  <c r="AC1341"/>
  <c r="AD1341"/>
  <c r="AE1341"/>
  <c r="AB1342"/>
  <c r="AC1342"/>
  <c r="AD1342"/>
  <c r="AE1342"/>
  <c r="AE1024"/>
  <c r="AD1024"/>
  <c r="AC1024"/>
  <c r="AB1024"/>
  <c r="O1025"/>
  <c r="Q1025" s="1"/>
  <c r="W1025"/>
  <c r="AF1025" s="1"/>
  <c r="O1026"/>
  <c r="Q1026" s="1"/>
  <c r="S1026" s="1"/>
  <c r="P1026"/>
  <c r="R1026" s="1"/>
  <c r="AA1026"/>
  <c r="V1026"/>
  <c r="X1026" s="1"/>
  <c r="AG1026" s="1"/>
  <c r="O1027"/>
  <c r="Q1027" s="1"/>
  <c r="S1027" s="1"/>
  <c r="P1027"/>
  <c r="R1027" s="1"/>
  <c r="W1027"/>
  <c r="V1027"/>
  <c r="X1027" s="1"/>
  <c r="AG1027" s="1"/>
  <c r="O1028"/>
  <c r="Q1028" s="1"/>
  <c r="S1028" s="1"/>
  <c r="P1028"/>
  <c r="R1028" s="1"/>
  <c r="AA1028"/>
  <c r="V1028"/>
  <c r="X1028" s="1"/>
  <c r="AG1028" s="1"/>
  <c r="O1029"/>
  <c r="Q1029" s="1"/>
  <c r="S1029" s="1"/>
  <c r="P1029"/>
  <c r="R1029" s="1"/>
  <c r="W1029"/>
  <c r="V1029"/>
  <c r="X1029" s="1"/>
  <c r="AG1029" s="1"/>
  <c r="O1030"/>
  <c r="Q1030" s="1"/>
  <c r="S1030" s="1"/>
  <c r="P1030"/>
  <c r="R1030" s="1"/>
  <c r="AA1030"/>
  <c r="V1030"/>
  <c r="X1030" s="1"/>
  <c r="AG1030" s="1"/>
  <c r="O1031"/>
  <c r="Q1031" s="1"/>
  <c r="S1031" s="1"/>
  <c r="P1031"/>
  <c r="R1031" s="1"/>
  <c r="W1031"/>
  <c r="X1031"/>
  <c r="AG1031" s="1"/>
  <c r="O1032"/>
  <c r="Q1032" s="1"/>
  <c r="S1032" s="1"/>
  <c r="P1032"/>
  <c r="R1032" s="1"/>
  <c r="AA1032"/>
  <c r="V1032"/>
  <c r="X1032" s="1"/>
  <c r="AG1032" s="1"/>
  <c r="O1033"/>
  <c r="Q1033" s="1"/>
  <c r="S1033" s="1"/>
  <c r="P1033"/>
  <c r="R1033" s="1"/>
  <c r="W1033"/>
  <c r="V1033"/>
  <c r="X1033" s="1"/>
  <c r="AG1033" s="1"/>
  <c r="O1034"/>
  <c r="Q1034" s="1"/>
  <c r="S1034" s="1"/>
  <c r="P1034"/>
  <c r="R1034" s="1"/>
  <c r="AA1034"/>
  <c r="V1034"/>
  <c r="X1034" s="1"/>
  <c r="AG1034" s="1"/>
  <c r="O1035"/>
  <c r="Q1035" s="1"/>
  <c r="S1035" s="1"/>
  <c r="P1035"/>
  <c r="R1035" s="1"/>
  <c r="W1035"/>
  <c r="V1035"/>
  <c r="X1035" s="1"/>
  <c r="AG1035" s="1"/>
  <c r="O1036"/>
  <c r="Q1036" s="1"/>
  <c r="S1036" s="1"/>
  <c r="P1036"/>
  <c r="R1036" s="1"/>
  <c r="AA1036"/>
  <c r="V1036"/>
  <c r="X1036" s="1"/>
  <c r="AG1036" s="1"/>
  <c r="O1037"/>
  <c r="Q1037" s="1"/>
  <c r="S1037" s="1"/>
  <c r="P1037"/>
  <c r="R1037" s="1"/>
  <c r="W1037"/>
  <c r="V1037"/>
  <c r="X1037" s="1"/>
  <c r="AG1037" s="1"/>
  <c r="O1038"/>
  <c r="Q1038" s="1"/>
  <c r="S1038" s="1"/>
  <c r="P1038"/>
  <c r="R1038" s="1"/>
  <c r="AA1038"/>
  <c r="V1038"/>
  <c r="X1038"/>
  <c r="AG1038" s="1"/>
  <c r="O1039"/>
  <c r="Q1039" s="1"/>
  <c r="S1039" s="1"/>
  <c r="P1039"/>
  <c r="R1039" s="1"/>
  <c r="W1039"/>
  <c r="V1039"/>
  <c r="X1039" s="1"/>
  <c r="AG1039" s="1"/>
  <c r="O1040"/>
  <c r="Q1040" s="1"/>
  <c r="S1040" s="1"/>
  <c r="P1040"/>
  <c r="R1040" s="1"/>
  <c r="AA1040"/>
  <c r="V1040"/>
  <c r="X1040" s="1"/>
  <c r="AG1040" s="1"/>
  <c r="O1041"/>
  <c r="Q1041" s="1"/>
  <c r="S1041" s="1"/>
  <c r="P1041"/>
  <c r="R1041" s="1"/>
  <c r="W1041"/>
  <c r="V1041"/>
  <c r="X1041" s="1"/>
  <c r="AG1041" s="1"/>
  <c r="O1042"/>
  <c r="Q1042" s="1"/>
  <c r="S1042" s="1"/>
  <c r="P1042"/>
  <c r="R1042" s="1"/>
  <c r="AA1042"/>
  <c r="V1042"/>
  <c r="X1042" s="1"/>
  <c r="AG1042" s="1"/>
  <c r="O1043"/>
  <c r="Q1043" s="1"/>
  <c r="S1043" s="1"/>
  <c r="P1043"/>
  <c r="R1043" s="1"/>
  <c r="W1043"/>
  <c r="V1043"/>
  <c r="X1043" s="1"/>
  <c r="AG1043" s="1"/>
  <c r="O1044"/>
  <c r="Q1044" s="1"/>
  <c r="S1044" s="1"/>
  <c r="P1044"/>
  <c r="R1044" s="1"/>
  <c r="AA1044"/>
  <c r="V1044"/>
  <c r="X1044" s="1"/>
  <c r="AG1044" s="1"/>
  <c r="O1045"/>
  <c r="Q1045" s="1"/>
  <c r="S1045" s="1"/>
  <c r="P1045"/>
  <c r="R1045" s="1"/>
  <c r="W1045"/>
  <c r="V1045"/>
  <c r="X1045" s="1"/>
  <c r="AG1045" s="1"/>
  <c r="O1046"/>
  <c r="Q1046" s="1"/>
  <c r="S1046" s="1"/>
  <c r="P1046"/>
  <c r="R1046" s="1"/>
  <c r="AA1046"/>
  <c r="V1046"/>
  <c r="X1046" s="1"/>
  <c r="AG1046" s="1"/>
  <c r="O1047"/>
  <c r="Q1047" s="1"/>
  <c r="S1047" s="1"/>
  <c r="P1047"/>
  <c r="R1047" s="1"/>
  <c r="W1047"/>
  <c r="V1047"/>
  <c r="X1047" s="1"/>
  <c r="AG1047" s="1"/>
  <c r="O1048"/>
  <c r="Q1048" s="1"/>
  <c r="S1048" s="1"/>
  <c r="P1048"/>
  <c r="R1048" s="1"/>
  <c r="AA1048"/>
  <c r="V1048"/>
  <c r="X1048" s="1"/>
  <c r="AG1048" s="1"/>
  <c r="O1049"/>
  <c r="Q1049" s="1"/>
  <c r="S1049" s="1"/>
  <c r="P1049"/>
  <c r="R1049" s="1"/>
  <c r="W1049"/>
  <c r="V1049"/>
  <c r="X1049" s="1"/>
  <c r="AG1049" s="1"/>
  <c r="O1050"/>
  <c r="Q1050" s="1"/>
  <c r="S1050" s="1"/>
  <c r="P1050"/>
  <c r="R1050" s="1"/>
  <c r="AA1050"/>
  <c r="V1050"/>
  <c r="X1050" s="1"/>
  <c r="AG1050" s="1"/>
  <c r="O1051"/>
  <c r="Q1051" s="1"/>
  <c r="S1051" s="1"/>
  <c r="P1051"/>
  <c r="R1051" s="1"/>
  <c r="W1051"/>
  <c r="V1051"/>
  <c r="X1051" s="1"/>
  <c r="AG1051" s="1"/>
  <c r="O1052"/>
  <c r="Q1052" s="1"/>
  <c r="S1052" s="1"/>
  <c r="P1052"/>
  <c r="R1052" s="1"/>
  <c r="AA1052"/>
  <c r="V1052"/>
  <c r="X1052" s="1"/>
  <c r="AG1052" s="1"/>
  <c r="O1053"/>
  <c r="Q1053" s="1"/>
  <c r="S1053" s="1"/>
  <c r="P1053"/>
  <c r="R1053" s="1"/>
  <c r="W1053"/>
  <c r="V1053"/>
  <c r="X1053" s="1"/>
  <c r="AG1053" s="1"/>
  <c r="O1054"/>
  <c r="Q1054" s="1"/>
  <c r="W1054"/>
  <c r="AF1054" s="1"/>
  <c r="O1055"/>
  <c r="Q1055" s="1"/>
  <c r="S1055" s="1"/>
  <c r="P1055"/>
  <c r="R1055" s="1"/>
  <c r="AA1055"/>
  <c r="V1055"/>
  <c r="X1055" s="1"/>
  <c r="AG1055" s="1"/>
  <c r="O1056"/>
  <c r="Q1056" s="1"/>
  <c r="W1056"/>
  <c r="AF1056" s="1"/>
  <c r="O1057"/>
  <c r="Q1057" s="1"/>
  <c r="S1057" s="1"/>
  <c r="P1057"/>
  <c r="R1057" s="1"/>
  <c r="AA1057"/>
  <c r="V1057"/>
  <c r="X1057" s="1"/>
  <c r="AG1057" s="1"/>
  <c r="O1058"/>
  <c r="Q1058" s="1"/>
  <c r="S1058" s="1"/>
  <c r="P1058"/>
  <c r="R1058" s="1"/>
  <c r="W1058"/>
  <c r="V1058"/>
  <c r="X1058" s="1"/>
  <c r="AG1058" s="1"/>
  <c r="O1059"/>
  <c r="Q1059" s="1"/>
  <c r="S1059" s="1"/>
  <c r="P1059"/>
  <c r="R1059" s="1"/>
  <c r="AA1059"/>
  <c r="V1059"/>
  <c r="X1059" s="1"/>
  <c r="AG1059" s="1"/>
  <c r="O1060"/>
  <c r="Q1060" s="1"/>
  <c r="S1060" s="1"/>
  <c r="P1060"/>
  <c r="R1060" s="1"/>
  <c r="W1060"/>
  <c r="V1060"/>
  <c r="X1060" s="1"/>
  <c r="AG1060" s="1"/>
  <c r="O1061"/>
  <c r="Q1061" s="1"/>
  <c r="S1061" s="1"/>
  <c r="P1061"/>
  <c r="R1061" s="1"/>
  <c r="AA1061"/>
  <c r="V1061"/>
  <c r="X1061" s="1"/>
  <c r="AG1061" s="1"/>
  <c r="O1062"/>
  <c r="Q1062" s="1"/>
  <c r="S1062" s="1"/>
  <c r="P1062"/>
  <c r="R1062" s="1"/>
  <c r="W1062"/>
  <c r="V1062"/>
  <c r="X1062" s="1"/>
  <c r="AG1062" s="1"/>
  <c r="O1063"/>
  <c r="Q1063" s="1"/>
  <c r="W1063"/>
  <c r="AF1063" s="1"/>
  <c r="O1064"/>
  <c r="Q1064" s="1"/>
  <c r="S1064" s="1"/>
  <c r="P1064"/>
  <c r="R1064" s="1"/>
  <c r="W1064"/>
  <c r="V1064"/>
  <c r="X1064" s="1"/>
  <c r="AG1064" s="1"/>
  <c r="O1065"/>
  <c r="Q1065" s="1"/>
  <c r="S1065" s="1"/>
  <c r="P1065"/>
  <c r="R1065" s="1"/>
  <c r="AA1065"/>
  <c r="V1065"/>
  <c r="X1065" s="1"/>
  <c r="AG1065" s="1"/>
  <c r="O1066"/>
  <c r="Q1066" s="1"/>
  <c r="S1066" s="1"/>
  <c r="P1066"/>
  <c r="R1066" s="1"/>
  <c r="W1066"/>
  <c r="V1066"/>
  <c r="X1066" s="1"/>
  <c r="AG1066" s="1"/>
  <c r="O1067"/>
  <c r="Q1067" s="1"/>
  <c r="S1067" s="1"/>
  <c r="P1067"/>
  <c r="R1067" s="1"/>
  <c r="AA1067"/>
  <c r="V1067"/>
  <c r="X1067" s="1"/>
  <c r="AG1067" s="1"/>
  <c r="O1068"/>
  <c r="Q1068" s="1"/>
  <c r="S1068" s="1"/>
  <c r="P1068"/>
  <c r="R1068" s="1"/>
  <c r="W1068"/>
  <c r="V1068"/>
  <c r="X1068" s="1"/>
  <c r="AG1068" s="1"/>
  <c r="O1069"/>
  <c r="Q1069" s="1"/>
  <c r="S1069" s="1"/>
  <c r="P1069"/>
  <c r="R1069" s="1"/>
  <c r="AA1069"/>
  <c r="V1069"/>
  <c r="X1069" s="1"/>
  <c r="AG1069" s="1"/>
  <c r="O1070"/>
  <c r="Q1070" s="1"/>
  <c r="S1070" s="1"/>
  <c r="P1070"/>
  <c r="R1070" s="1"/>
  <c r="W1070"/>
  <c r="V1070"/>
  <c r="X1070" s="1"/>
  <c r="AG1070" s="1"/>
  <c r="O1071"/>
  <c r="Q1071" s="1"/>
  <c r="S1071" s="1"/>
  <c r="P1071"/>
  <c r="R1071" s="1"/>
  <c r="AA1071"/>
  <c r="V1071"/>
  <c r="X1071" s="1"/>
  <c r="AG1071" s="1"/>
  <c r="O1072"/>
  <c r="Q1072" s="1"/>
  <c r="S1072" s="1"/>
  <c r="P1072"/>
  <c r="R1072" s="1"/>
  <c r="W1072"/>
  <c r="V1072"/>
  <c r="X1072" s="1"/>
  <c r="AG1072" s="1"/>
  <c r="O1073"/>
  <c r="Q1073" s="1"/>
  <c r="S1073" s="1"/>
  <c r="P1073"/>
  <c r="R1073" s="1"/>
  <c r="AA1073"/>
  <c r="V1073"/>
  <c r="X1073" s="1"/>
  <c r="AG1073" s="1"/>
  <c r="O1074"/>
  <c r="Q1074" s="1"/>
  <c r="S1074" s="1"/>
  <c r="P1074"/>
  <c r="R1074" s="1"/>
  <c r="W1074"/>
  <c r="V1074"/>
  <c r="X1074" s="1"/>
  <c r="AG1074" s="1"/>
  <c r="O1075"/>
  <c r="Q1075" s="1"/>
  <c r="S1075" s="1"/>
  <c r="P1075"/>
  <c r="R1075" s="1"/>
  <c r="AA1075"/>
  <c r="V1075"/>
  <c r="X1075" s="1"/>
  <c r="AG1075" s="1"/>
  <c r="O1076"/>
  <c r="Q1076" s="1"/>
  <c r="S1076" s="1"/>
  <c r="P1076"/>
  <c r="R1076" s="1"/>
  <c r="W1076"/>
  <c r="V1076"/>
  <c r="X1076" s="1"/>
  <c r="AG1076" s="1"/>
  <c r="O1077"/>
  <c r="Q1077" s="1"/>
  <c r="S1077" s="1"/>
  <c r="P1077"/>
  <c r="R1077" s="1"/>
  <c r="AA1077"/>
  <c r="V1077"/>
  <c r="X1077" s="1"/>
  <c r="AG1077" s="1"/>
  <c r="O1078"/>
  <c r="Q1078" s="1"/>
  <c r="S1078" s="1"/>
  <c r="P1078"/>
  <c r="R1078" s="1"/>
  <c r="W1078"/>
  <c r="V1078"/>
  <c r="X1078" s="1"/>
  <c r="AG1078" s="1"/>
  <c r="O1079"/>
  <c r="Q1079" s="1"/>
  <c r="S1079" s="1"/>
  <c r="P1079"/>
  <c r="R1079" s="1"/>
  <c r="AA1079"/>
  <c r="V1079"/>
  <c r="X1079" s="1"/>
  <c r="AG1079" s="1"/>
  <c r="O1080"/>
  <c r="Q1080" s="1"/>
  <c r="S1080" s="1"/>
  <c r="P1080"/>
  <c r="R1080" s="1"/>
  <c r="W1080"/>
  <c r="V1080"/>
  <c r="X1080" s="1"/>
  <c r="AG1080" s="1"/>
  <c r="O1081"/>
  <c r="Q1081" s="1"/>
  <c r="S1081" s="1"/>
  <c r="P1081"/>
  <c r="R1081" s="1"/>
  <c r="AA1081"/>
  <c r="V1081"/>
  <c r="X1081" s="1"/>
  <c r="AG1081" s="1"/>
  <c r="O1082"/>
  <c r="Q1082" s="1"/>
  <c r="S1082" s="1"/>
  <c r="P1082"/>
  <c r="R1082" s="1"/>
  <c r="W1082"/>
  <c r="V1082"/>
  <c r="X1082" s="1"/>
  <c r="AG1082" s="1"/>
  <c r="O1083"/>
  <c r="Q1083" s="1"/>
  <c r="S1083" s="1"/>
  <c r="P1083"/>
  <c r="R1083" s="1"/>
  <c r="AA1083"/>
  <c r="V1083"/>
  <c r="X1083" s="1"/>
  <c r="AG1083" s="1"/>
  <c r="O1084"/>
  <c r="Q1084" s="1"/>
  <c r="S1084" s="1"/>
  <c r="P1084"/>
  <c r="R1084" s="1"/>
  <c r="W1084"/>
  <c r="V1084"/>
  <c r="X1084" s="1"/>
  <c r="AG1084" s="1"/>
  <c r="O1085"/>
  <c r="Q1085" s="1"/>
  <c r="S1085" s="1"/>
  <c r="P1085"/>
  <c r="R1085" s="1"/>
  <c r="AA1085"/>
  <c r="V1085"/>
  <c r="X1085" s="1"/>
  <c r="AG1085" s="1"/>
  <c r="O1086"/>
  <c r="Q1086" s="1"/>
  <c r="S1086" s="1"/>
  <c r="P1086"/>
  <c r="R1086" s="1"/>
  <c r="W1086"/>
  <c r="V1086"/>
  <c r="X1086" s="1"/>
  <c r="AG1086" s="1"/>
  <c r="O1087"/>
  <c r="Q1087" s="1"/>
  <c r="S1087" s="1"/>
  <c r="P1087"/>
  <c r="R1087" s="1"/>
  <c r="AA1087"/>
  <c r="V1087"/>
  <c r="X1087" s="1"/>
  <c r="AG1087" s="1"/>
  <c r="O1088"/>
  <c r="Q1088" s="1"/>
  <c r="S1088" s="1"/>
  <c r="P1088"/>
  <c r="R1088" s="1"/>
  <c r="W1088"/>
  <c r="V1088"/>
  <c r="X1088" s="1"/>
  <c r="AG1088" s="1"/>
  <c r="O1089"/>
  <c r="Q1089" s="1"/>
  <c r="S1089" s="1"/>
  <c r="P1089"/>
  <c r="R1089" s="1"/>
  <c r="AA1089"/>
  <c r="V1089"/>
  <c r="X1089" s="1"/>
  <c r="AG1089" s="1"/>
  <c r="O1090"/>
  <c r="Q1090" s="1"/>
  <c r="S1090" s="1"/>
  <c r="P1090"/>
  <c r="R1090" s="1"/>
  <c r="W1090"/>
  <c r="V1090"/>
  <c r="X1090" s="1"/>
  <c r="AG1090" s="1"/>
  <c r="O1091"/>
  <c r="Q1091" s="1"/>
  <c r="S1091" s="1"/>
  <c r="P1091"/>
  <c r="R1091" s="1"/>
  <c r="AA1091"/>
  <c r="V1091"/>
  <c r="X1091" s="1"/>
  <c r="AG1091" s="1"/>
  <c r="O1092"/>
  <c r="Q1092" s="1"/>
  <c r="S1092" s="1"/>
  <c r="P1092"/>
  <c r="R1092" s="1"/>
  <c r="W1092"/>
  <c r="V1092"/>
  <c r="X1092" s="1"/>
  <c r="AG1092" s="1"/>
  <c r="O1093"/>
  <c r="Q1093" s="1"/>
  <c r="S1093" s="1"/>
  <c r="P1093"/>
  <c r="R1093" s="1"/>
  <c r="AA1093"/>
  <c r="V1093"/>
  <c r="X1093" s="1"/>
  <c r="AG1093" s="1"/>
  <c r="O1094"/>
  <c r="Q1094" s="1"/>
  <c r="S1094" s="1"/>
  <c r="P1094"/>
  <c r="R1094" s="1"/>
  <c r="W1094"/>
  <c r="AF1094" s="1"/>
  <c r="V1094"/>
  <c r="X1094" s="1"/>
  <c r="AG1094" s="1"/>
  <c r="O1095"/>
  <c r="Q1095" s="1"/>
  <c r="S1095" s="1"/>
  <c r="P1095"/>
  <c r="R1095" s="1"/>
  <c r="AA1095"/>
  <c r="V1095"/>
  <c r="X1095" s="1"/>
  <c r="AG1095" s="1"/>
  <c r="O1096"/>
  <c r="Q1096" s="1"/>
  <c r="S1096" s="1"/>
  <c r="P1096"/>
  <c r="R1096" s="1"/>
  <c r="W1096"/>
  <c r="V1096"/>
  <c r="X1096" s="1"/>
  <c r="AG1096" s="1"/>
  <c r="O1097"/>
  <c r="Q1097" s="1"/>
  <c r="S1097" s="1"/>
  <c r="P1097"/>
  <c r="R1097" s="1"/>
  <c r="AA1097"/>
  <c r="V1097"/>
  <c r="X1097" s="1"/>
  <c r="AG1097" s="1"/>
  <c r="O1098"/>
  <c r="Q1098" s="1"/>
  <c r="S1098" s="1"/>
  <c r="P1098"/>
  <c r="R1098" s="1"/>
  <c r="W1098"/>
  <c r="V1098"/>
  <c r="X1098" s="1"/>
  <c r="AG1098" s="1"/>
  <c r="O1099"/>
  <c r="Q1099" s="1"/>
  <c r="S1099" s="1"/>
  <c r="P1099"/>
  <c r="R1099" s="1"/>
  <c r="AA1099"/>
  <c r="V1099"/>
  <c r="X1099" s="1"/>
  <c r="AG1099" s="1"/>
  <c r="O1100"/>
  <c r="Q1100" s="1"/>
  <c r="S1100" s="1"/>
  <c r="P1100"/>
  <c r="R1100" s="1"/>
  <c r="W1100"/>
  <c r="V1100"/>
  <c r="X1100" s="1"/>
  <c r="AG1100" s="1"/>
  <c r="O1101"/>
  <c r="Q1101" s="1"/>
  <c r="S1101" s="1"/>
  <c r="P1101"/>
  <c r="R1101" s="1"/>
  <c r="AA1101"/>
  <c r="V1101"/>
  <c r="X1101" s="1"/>
  <c r="AG1101" s="1"/>
  <c r="O1102"/>
  <c r="Q1102" s="1"/>
  <c r="S1102" s="1"/>
  <c r="P1102"/>
  <c r="R1102" s="1"/>
  <c r="W1102"/>
  <c r="V1102"/>
  <c r="X1102" s="1"/>
  <c r="AG1102" s="1"/>
  <c r="O1103"/>
  <c r="Q1103" s="1"/>
  <c r="S1103" s="1"/>
  <c r="P1103"/>
  <c r="R1103" s="1"/>
  <c r="AA1103"/>
  <c r="V1103"/>
  <c r="X1103" s="1"/>
  <c r="AG1103" s="1"/>
  <c r="O1104"/>
  <c r="Q1104" s="1"/>
  <c r="S1104" s="1"/>
  <c r="P1104"/>
  <c r="R1104" s="1"/>
  <c r="W1104"/>
  <c r="V1104"/>
  <c r="X1104" s="1"/>
  <c r="AG1104" s="1"/>
  <c r="O1105"/>
  <c r="Q1105" s="1"/>
  <c r="S1105" s="1"/>
  <c r="P1105"/>
  <c r="R1105" s="1"/>
  <c r="AA1105"/>
  <c r="V1105"/>
  <c r="O1106"/>
  <c r="Q1106" s="1"/>
  <c r="S1106" s="1"/>
  <c r="P1106"/>
  <c r="R1106" s="1"/>
  <c r="W1106"/>
  <c r="V1106"/>
  <c r="X1106" s="1"/>
  <c r="AG1106" s="1"/>
  <c r="O1107"/>
  <c r="Q1107" s="1"/>
  <c r="S1107" s="1"/>
  <c r="P1107"/>
  <c r="R1107" s="1"/>
  <c r="AA1107"/>
  <c r="V1107"/>
  <c r="X1107" s="1"/>
  <c r="AG1107" s="1"/>
  <c r="O1108"/>
  <c r="Q1108" s="1"/>
  <c r="S1108" s="1"/>
  <c r="P1108"/>
  <c r="R1108" s="1"/>
  <c r="W1108"/>
  <c r="V1108"/>
  <c r="X1108" s="1"/>
  <c r="AG1108" s="1"/>
  <c r="O1109"/>
  <c r="Q1109" s="1"/>
  <c r="S1109" s="1"/>
  <c r="P1109"/>
  <c r="R1109" s="1"/>
  <c r="AA1109"/>
  <c r="V1109"/>
  <c r="X1109" s="1"/>
  <c r="AG1109" s="1"/>
  <c r="O1110"/>
  <c r="Q1110" s="1"/>
  <c r="S1110" s="1"/>
  <c r="P1110"/>
  <c r="R1110" s="1"/>
  <c r="O1111"/>
  <c r="Q1111" s="1"/>
  <c r="S1111" s="1"/>
  <c r="P1111"/>
  <c r="R1111" s="1"/>
  <c r="AA1111"/>
  <c r="V1111"/>
  <c r="X1111" s="1"/>
  <c r="AG1111" s="1"/>
  <c r="O1112"/>
  <c r="Q1112" s="1"/>
  <c r="S1112" s="1"/>
  <c r="P1112"/>
  <c r="R1112" s="1"/>
  <c r="W1112"/>
  <c r="V1112"/>
  <c r="X1112" s="1"/>
  <c r="AG1112" s="1"/>
  <c r="O1113"/>
  <c r="Q1113" s="1"/>
  <c r="S1113" s="1"/>
  <c r="P1113"/>
  <c r="R1113" s="1"/>
  <c r="AA1113"/>
  <c r="V1113"/>
  <c r="X1113" s="1"/>
  <c r="AG1113" s="1"/>
  <c r="O1114"/>
  <c r="Q1114" s="1"/>
  <c r="S1114" s="1"/>
  <c r="P1114"/>
  <c r="R1114" s="1"/>
  <c r="W1114"/>
  <c r="V1114"/>
  <c r="X1114" s="1"/>
  <c r="AG1114" s="1"/>
  <c r="O1115"/>
  <c r="Q1115" s="1"/>
  <c r="S1115" s="1"/>
  <c r="P1115"/>
  <c r="R1115" s="1"/>
  <c r="AA1115"/>
  <c r="V1115"/>
  <c r="X1115" s="1"/>
  <c r="AG1115" s="1"/>
  <c r="O1116"/>
  <c r="Q1116" s="1"/>
  <c r="S1116" s="1"/>
  <c r="P1116"/>
  <c r="R1116" s="1"/>
  <c r="W1116"/>
  <c r="V1116"/>
  <c r="X1116" s="1"/>
  <c r="AG1116" s="1"/>
  <c r="O1117"/>
  <c r="Q1117" s="1"/>
  <c r="S1117" s="1"/>
  <c r="P1117"/>
  <c r="R1117" s="1"/>
  <c r="AA1117"/>
  <c r="V1117"/>
  <c r="X1117" s="1"/>
  <c r="AG1117" s="1"/>
  <c r="O1118"/>
  <c r="Q1118" s="1"/>
  <c r="S1118" s="1"/>
  <c r="P1118"/>
  <c r="R1118" s="1"/>
  <c r="W1118"/>
  <c r="V1118"/>
  <c r="X1118" s="1"/>
  <c r="AG1118" s="1"/>
  <c r="O1119"/>
  <c r="Q1119" s="1"/>
  <c r="S1119" s="1"/>
  <c r="P1119"/>
  <c r="R1119" s="1"/>
  <c r="AA1119"/>
  <c r="V1119"/>
  <c r="X1119" s="1"/>
  <c r="AG1119" s="1"/>
  <c r="O1120"/>
  <c r="Q1120" s="1"/>
  <c r="S1120" s="1"/>
  <c r="P1120"/>
  <c r="R1120" s="1"/>
  <c r="W1120"/>
  <c r="V1120"/>
  <c r="X1120" s="1"/>
  <c r="AG1120" s="1"/>
  <c r="O1121"/>
  <c r="Q1121" s="1"/>
  <c r="S1121" s="1"/>
  <c r="P1121"/>
  <c r="R1121" s="1"/>
  <c r="AA1121"/>
  <c r="V1121"/>
  <c r="X1121" s="1"/>
  <c r="AG1121" s="1"/>
  <c r="O1122"/>
  <c r="Q1122" s="1"/>
  <c r="W1122"/>
  <c r="AF1122" s="1"/>
  <c r="O1123"/>
  <c r="Q1123" s="1"/>
  <c r="S1123" s="1"/>
  <c r="P1123"/>
  <c r="R1123" s="1"/>
  <c r="W1123"/>
  <c r="V1123"/>
  <c r="X1123" s="1"/>
  <c r="AG1123" s="1"/>
  <c r="O1124"/>
  <c r="Q1124" s="1"/>
  <c r="S1124" s="1"/>
  <c r="P1124"/>
  <c r="R1124" s="1"/>
  <c r="W1124"/>
  <c r="V1124"/>
  <c r="X1124" s="1"/>
  <c r="AG1124" s="1"/>
  <c r="O1125"/>
  <c r="Q1125" s="1"/>
  <c r="S1125" s="1"/>
  <c r="P1125"/>
  <c r="R1125" s="1"/>
  <c r="AA1125"/>
  <c r="V1125"/>
  <c r="X1125" s="1"/>
  <c r="AG1125" s="1"/>
  <c r="O1126"/>
  <c r="Q1126" s="1"/>
  <c r="S1126" s="1"/>
  <c r="P1126"/>
  <c r="R1126" s="1"/>
  <c r="W1126"/>
  <c r="V1126"/>
  <c r="X1126" s="1"/>
  <c r="AG1126" s="1"/>
  <c r="O1127"/>
  <c r="Q1127" s="1"/>
  <c r="W1127"/>
  <c r="AF1127" s="1"/>
  <c r="O1128"/>
  <c r="Q1128" s="1"/>
  <c r="S1128" s="1"/>
  <c r="P1128"/>
  <c r="R1128" s="1"/>
  <c r="W1128"/>
  <c r="V1128"/>
  <c r="X1128" s="1"/>
  <c r="AG1128" s="1"/>
  <c r="O1129"/>
  <c r="Q1129" s="1"/>
  <c r="S1129" s="1"/>
  <c r="P1129"/>
  <c r="R1129" s="1"/>
  <c r="AA1129"/>
  <c r="V1129"/>
  <c r="X1129" s="1"/>
  <c r="AG1129" s="1"/>
  <c r="O1130"/>
  <c r="Q1130" s="1"/>
  <c r="S1130" s="1"/>
  <c r="P1130"/>
  <c r="R1130" s="1"/>
  <c r="W1130"/>
  <c r="V1130"/>
  <c r="X1130" s="1"/>
  <c r="AG1130" s="1"/>
  <c r="O1131"/>
  <c r="Q1131" s="1"/>
  <c r="S1131" s="1"/>
  <c r="P1131"/>
  <c r="R1131" s="1"/>
  <c r="AA1131"/>
  <c r="V1131"/>
  <c r="X1131" s="1"/>
  <c r="AG1131" s="1"/>
  <c r="O1132"/>
  <c r="Q1132" s="1"/>
  <c r="S1132" s="1"/>
  <c r="P1132"/>
  <c r="R1132" s="1"/>
  <c r="V1132"/>
  <c r="X1132" s="1"/>
  <c r="AG1132" s="1"/>
  <c r="O1133"/>
  <c r="O1134"/>
  <c r="P1134"/>
  <c r="V1134"/>
  <c r="X1134" s="1"/>
  <c r="O1135"/>
  <c r="P1135"/>
  <c r="V1135"/>
  <c r="X1135" s="1"/>
  <c r="O1136"/>
  <c r="P1136"/>
  <c r="V1136"/>
  <c r="X1136" s="1"/>
  <c r="O1137"/>
  <c r="P1137"/>
  <c r="V1137"/>
  <c r="X1137" s="1"/>
  <c r="O1138"/>
  <c r="P1138"/>
  <c r="V1138"/>
  <c r="X1138" s="1"/>
  <c r="O1139"/>
  <c r="P1139"/>
  <c r="V1139"/>
  <c r="X1139" s="1"/>
  <c r="O1140"/>
  <c r="P1140"/>
  <c r="V1140"/>
  <c r="X1140" s="1"/>
  <c r="O1141"/>
  <c r="P1141"/>
  <c r="V1141"/>
  <c r="X1141" s="1"/>
  <c r="O1142"/>
  <c r="P1142"/>
  <c r="V1142"/>
  <c r="X1142" s="1"/>
  <c r="O1143"/>
  <c r="P1143"/>
  <c r="V1143"/>
  <c r="X1143" s="1"/>
  <c r="O1144"/>
  <c r="P1144"/>
  <c r="V1144"/>
  <c r="X1144" s="1"/>
  <c r="O1145"/>
  <c r="P1145"/>
  <c r="V1145"/>
  <c r="X1145" s="1"/>
  <c r="O1146"/>
  <c r="P1146"/>
  <c r="V1146"/>
  <c r="X1146" s="1"/>
  <c r="O1147"/>
  <c r="P1147"/>
  <c r="V1147"/>
  <c r="X1147" s="1"/>
  <c r="O1148"/>
  <c r="P1148"/>
  <c r="V1148"/>
  <c r="X1148" s="1"/>
  <c r="O1149"/>
  <c r="P1149"/>
  <c r="V1149"/>
  <c r="X1149" s="1"/>
  <c r="O1150"/>
  <c r="Q1150" s="1"/>
  <c r="S1150" s="1"/>
  <c r="P1150"/>
  <c r="R1150" s="1"/>
  <c r="W1150"/>
  <c r="V1150"/>
  <c r="X1150" s="1"/>
  <c r="AG1150" s="1"/>
  <c r="O1151"/>
  <c r="Q1151" s="1"/>
  <c r="S1151" s="1"/>
  <c r="P1151"/>
  <c r="R1151" s="1"/>
  <c r="AA1151"/>
  <c r="V1151"/>
  <c r="X1151" s="1"/>
  <c r="AG1151" s="1"/>
  <c r="O1152"/>
  <c r="Q1152" s="1"/>
  <c r="S1152" s="1"/>
  <c r="P1152"/>
  <c r="R1152" s="1"/>
  <c r="W1152"/>
  <c r="V1152"/>
  <c r="X1152" s="1"/>
  <c r="AG1152" s="1"/>
  <c r="O1153"/>
  <c r="Q1153" s="1"/>
  <c r="S1153" s="1"/>
  <c r="P1153"/>
  <c r="R1153" s="1"/>
  <c r="AA1153"/>
  <c r="V1153"/>
  <c r="X1153" s="1"/>
  <c r="AG1153" s="1"/>
  <c r="O1154"/>
  <c r="Q1154" s="1"/>
  <c r="S1154" s="1"/>
  <c r="P1154"/>
  <c r="R1154" s="1"/>
  <c r="W1154"/>
  <c r="AF1154" s="1"/>
  <c r="V1154"/>
  <c r="X1154" s="1"/>
  <c r="AG1154" s="1"/>
  <c r="O1155"/>
  <c r="Q1155" s="1"/>
  <c r="S1155" s="1"/>
  <c r="P1155"/>
  <c r="R1155" s="1"/>
  <c r="AA1155"/>
  <c r="V1155"/>
  <c r="X1155" s="1"/>
  <c r="AG1155" s="1"/>
  <c r="O1156"/>
  <c r="Q1156" s="1"/>
  <c r="S1156" s="1"/>
  <c r="P1156"/>
  <c r="R1156" s="1"/>
  <c r="W1156"/>
  <c r="V1156"/>
  <c r="X1156" s="1"/>
  <c r="AG1156" s="1"/>
  <c r="O1157"/>
  <c r="Q1157" s="1"/>
  <c r="S1157" s="1"/>
  <c r="P1157"/>
  <c r="R1157" s="1"/>
  <c r="AA1157"/>
  <c r="V1157"/>
  <c r="X1157" s="1"/>
  <c r="AG1157" s="1"/>
  <c r="O1158"/>
  <c r="Q1158" s="1"/>
  <c r="S1158" s="1"/>
  <c r="P1158"/>
  <c r="R1158" s="1"/>
  <c r="W1158"/>
  <c r="V1158"/>
  <c r="X1158" s="1"/>
  <c r="AG1158" s="1"/>
  <c r="O1159"/>
  <c r="Q1159" s="1"/>
  <c r="S1159" s="1"/>
  <c r="P1159"/>
  <c r="R1159" s="1"/>
  <c r="AA1159"/>
  <c r="V1159"/>
  <c r="X1159" s="1"/>
  <c r="AG1159" s="1"/>
  <c r="O1160"/>
  <c r="Q1160" s="1"/>
  <c r="S1160" s="1"/>
  <c r="P1160"/>
  <c r="R1160" s="1"/>
  <c r="W1160"/>
  <c r="V1160"/>
  <c r="X1160" s="1"/>
  <c r="AG1160" s="1"/>
  <c r="O1161"/>
  <c r="Q1161" s="1"/>
  <c r="S1161" s="1"/>
  <c r="P1161"/>
  <c r="R1161" s="1"/>
  <c r="AA1161"/>
  <c r="V1161"/>
  <c r="X1161" s="1"/>
  <c r="AG1161" s="1"/>
  <c r="O1162"/>
  <c r="Q1162" s="1"/>
  <c r="S1162" s="1"/>
  <c r="P1162"/>
  <c r="R1162" s="1"/>
  <c r="W1162"/>
  <c r="V1162"/>
  <c r="X1162" s="1"/>
  <c r="AG1162" s="1"/>
  <c r="O1163"/>
  <c r="Q1163" s="1"/>
  <c r="S1163" s="1"/>
  <c r="P1163"/>
  <c r="R1163" s="1"/>
  <c r="AA1163"/>
  <c r="V1163"/>
  <c r="X1163" s="1"/>
  <c r="AG1163" s="1"/>
  <c r="O1164"/>
  <c r="Q1164" s="1"/>
  <c r="S1164" s="1"/>
  <c r="P1164"/>
  <c r="R1164" s="1"/>
  <c r="W1164"/>
  <c r="V1164"/>
  <c r="X1164" s="1"/>
  <c r="AG1164" s="1"/>
  <c r="O1165"/>
  <c r="Q1165" s="1"/>
  <c r="S1165" s="1"/>
  <c r="P1165"/>
  <c r="R1165" s="1"/>
  <c r="AA1165"/>
  <c r="V1165"/>
  <c r="X1165" s="1"/>
  <c r="AG1165" s="1"/>
  <c r="O1166"/>
  <c r="Q1166" s="1"/>
  <c r="S1166" s="1"/>
  <c r="P1166"/>
  <c r="R1166" s="1"/>
  <c r="W1166"/>
  <c r="AF1166" s="1"/>
  <c r="V1166"/>
  <c r="X1166" s="1"/>
  <c r="AG1166" s="1"/>
  <c r="O1167"/>
  <c r="Q1167" s="1"/>
  <c r="S1167" s="1"/>
  <c r="P1167"/>
  <c r="R1167" s="1"/>
  <c r="AA1167"/>
  <c r="V1167"/>
  <c r="X1167" s="1"/>
  <c r="AG1167" s="1"/>
  <c r="O1168"/>
  <c r="Q1168" s="1"/>
  <c r="S1168" s="1"/>
  <c r="P1168"/>
  <c r="R1168" s="1"/>
  <c r="W1168"/>
  <c r="V1168"/>
  <c r="X1168" s="1"/>
  <c r="AG1168" s="1"/>
  <c r="O1169"/>
  <c r="Q1169" s="1"/>
  <c r="S1169" s="1"/>
  <c r="P1169"/>
  <c r="R1169" s="1"/>
  <c r="AA1169"/>
  <c r="V1169"/>
  <c r="X1169" s="1"/>
  <c r="AG1169" s="1"/>
  <c r="O1170"/>
  <c r="Q1170" s="1"/>
  <c r="S1170" s="1"/>
  <c r="P1170"/>
  <c r="R1170" s="1"/>
  <c r="W1170"/>
  <c r="V1170"/>
  <c r="X1170" s="1"/>
  <c r="AG1170" s="1"/>
  <c r="O1171"/>
  <c r="Q1171" s="1"/>
  <c r="S1171" s="1"/>
  <c r="P1171"/>
  <c r="R1171" s="1"/>
  <c r="AA1171"/>
  <c r="V1171"/>
  <c r="X1171" s="1"/>
  <c r="AG1171" s="1"/>
  <c r="O1172"/>
  <c r="Q1172" s="1"/>
  <c r="S1172" s="1"/>
  <c r="P1172"/>
  <c r="R1172" s="1"/>
  <c r="W1172"/>
  <c r="V1172"/>
  <c r="X1172" s="1"/>
  <c r="AG1172" s="1"/>
  <c r="O1173"/>
  <c r="Q1173" s="1"/>
  <c r="S1173" s="1"/>
  <c r="P1173"/>
  <c r="R1173" s="1"/>
  <c r="AA1173"/>
  <c r="V1173"/>
  <c r="X1173" s="1"/>
  <c r="AG1173" s="1"/>
  <c r="O1174"/>
  <c r="Q1174" s="1"/>
  <c r="S1174" s="1"/>
  <c r="P1174"/>
  <c r="R1174" s="1"/>
  <c r="W1174"/>
  <c r="V1174"/>
  <c r="X1174" s="1"/>
  <c r="AG1174" s="1"/>
  <c r="O1175"/>
  <c r="Q1175" s="1"/>
  <c r="S1175" s="1"/>
  <c r="P1175"/>
  <c r="R1175" s="1"/>
  <c r="AA1175"/>
  <c r="V1175"/>
  <c r="X1175" s="1"/>
  <c r="AG1175" s="1"/>
  <c r="O1176"/>
  <c r="Q1176" s="1"/>
  <c r="S1176" s="1"/>
  <c r="P1176"/>
  <c r="R1176" s="1"/>
  <c r="W1176"/>
  <c r="V1176"/>
  <c r="X1176" s="1"/>
  <c r="AG1176" s="1"/>
  <c r="O1177"/>
  <c r="Q1177" s="1"/>
  <c r="S1177" s="1"/>
  <c r="P1177"/>
  <c r="R1177" s="1"/>
  <c r="AA1177"/>
  <c r="V1177"/>
  <c r="X1177" s="1"/>
  <c r="AG1177" s="1"/>
  <c r="O1178"/>
  <c r="Q1178" s="1"/>
  <c r="S1178" s="1"/>
  <c r="P1178"/>
  <c r="R1178" s="1"/>
  <c r="W1178"/>
  <c r="V1178"/>
  <c r="X1178" s="1"/>
  <c r="AG1178" s="1"/>
  <c r="O1179"/>
  <c r="Q1179" s="1"/>
  <c r="S1179" s="1"/>
  <c r="P1179"/>
  <c r="R1179" s="1"/>
  <c r="AA1179"/>
  <c r="V1179"/>
  <c r="X1179" s="1"/>
  <c r="AG1179" s="1"/>
  <c r="O1180"/>
  <c r="Q1180" s="1"/>
  <c r="S1180" s="1"/>
  <c r="P1180"/>
  <c r="R1180" s="1"/>
  <c r="W1180"/>
  <c r="V1180"/>
  <c r="X1180" s="1"/>
  <c r="AG1180" s="1"/>
  <c r="O1181"/>
  <c r="Q1181" s="1"/>
  <c r="W1181"/>
  <c r="AF1181" s="1"/>
  <c r="O1182"/>
  <c r="Q1182" s="1"/>
  <c r="S1182" s="1"/>
  <c r="P1182"/>
  <c r="R1182" s="1"/>
  <c r="W1182"/>
  <c r="V1182"/>
  <c r="X1182" s="1"/>
  <c r="AG1182" s="1"/>
  <c r="O1183"/>
  <c r="Q1183" s="1"/>
  <c r="S1183" s="1"/>
  <c r="P1183"/>
  <c r="R1183" s="1"/>
  <c r="W1183"/>
  <c r="V1183"/>
  <c r="X1183" s="1"/>
  <c r="AG1183" s="1"/>
  <c r="O1184"/>
  <c r="Q1184" s="1"/>
  <c r="S1184" s="1"/>
  <c r="P1184"/>
  <c r="R1184" s="1"/>
  <c r="W1184"/>
  <c r="V1184"/>
  <c r="X1184" s="1"/>
  <c r="AG1184" s="1"/>
  <c r="O1185"/>
  <c r="Q1185" s="1"/>
  <c r="S1185" s="1"/>
  <c r="P1185"/>
  <c r="R1185" s="1"/>
  <c r="W1185"/>
  <c r="V1185"/>
  <c r="X1185" s="1"/>
  <c r="AG1185" s="1"/>
  <c r="O1186"/>
  <c r="Q1186" s="1"/>
  <c r="S1186" s="1"/>
  <c r="P1186"/>
  <c r="R1186" s="1"/>
  <c r="W1186"/>
  <c r="V1186"/>
  <c r="X1186" s="1"/>
  <c r="AG1186" s="1"/>
  <c r="O1187"/>
  <c r="Q1187" s="1"/>
  <c r="S1187" s="1"/>
  <c r="P1187"/>
  <c r="R1187" s="1"/>
  <c r="AA1187"/>
  <c r="V1187"/>
  <c r="X1187" s="1"/>
  <c r="AG1187" s="1"/>
  <c r="O1188"/>
  <c r="Q1188" s="1"/>
  <c r="S1188" s="1"/>
  <c r="P1188"/>
  <c r="R1188" s="1"/>
  <c r="AA1188"/>
  <c r="V1188"/>
  <c r="X1188" s="1"/>
  <c r="AG1188" s="1"/>
  <c r="O1189"/>
  <c r="Q1189" s="1"/>
  <c r="S1189" s="1"/>
  <c r="P1189"/>
  <c r="R1189" s="1"/>
  <c r="W1189"/>
  <c r="V1189"/>
  <c r="X1189" s="1"/>
  <c r="AG1189" s="1"/>
  <c r="O1190"/>
  <c r="Q1190" s="1"/>
  <c r="S1190" s="1"/>
  <c r="P1190"/>
  <c r="R1190" s="1"/>
  <c r="W1190"/>
  <c r="V1190"/>
  <c r="X1190" s="1"/>
  <c r="AG1190" s="1"/>
  <c r="O1191"/>
  <c r="Q1191" s="1"/>
  <c r="S1191" s="1"/>
  <c r="P1191"/>
  <c r="R1191" s="1"/>
  <c r="W1191"/>
  <c r="V1191"/>
  <c r="X1191" s="1"/>
  <c r="AG1191" s="1"/>
  <c r="O1192"/>
  <c r="Q1192" s="1"/>
  <c r="S1192" s="1"/>
  <c r="P1192"/>
  <c r="R1192" s="1"/>
  <c r="W1192"/>
  <c r="V1192"/>
  <c r="X1192" s="1"/>
  <c r="AG1192" s="1"/>
  <c r="O1193"/>
  <c r="Q1193" s="1"/>
  <c r="S1193" s="1"/>
  <c r="P1193"/>
  <c r="R1193" s="1"/>
  <c r="W1193"/>
  <c r="V1193"/>
  <c r="X1193" s="1"/>
  <c r="AG1193" s="1"/>
  <c r="O1194"/>
  <c r="Q1194" s="1"/>
  <c r="S1194" s="1"/>
  <c r="P1194"/>
  <c r="R1194" s="1"/>
  <c r="AA1194"/>
  <c r="V1194"/>
  <c r="X1194" s="1"/>
  <c r="AG1194" s="1"/>
  <c r="O1195"/>
  <c r="Q1195" s="1"/>
  <c r="S1195" s="1"/>
  <c r="P1195"/>
  <c r="R1195" s="1"/>
  <c r="AA1195"/>
  <c r="V1195"/>
  <c r="X1195" s="1"/>
  <c r="AG1195" s="1"/>
  <c r="O1196"/>
  <c r="Q1196" s="1"/>
  <c r="S1196" s="1"/>
  <c r="P1196"/>
  <c r="R1196" s="1"/>
  <c r="W1196"/>
  <c r="V1196"/>
  <c r="X1196" s="1"/>
  <c r="AG1196" s="1"/>
  <c r="O1197"/>
  <c r="Q1197" s="1"/>
  <c r="S1197" s="1"/>
  <c r="P1197"/>
  <c r="R1197" s="1"/>
  <c r="AA1197"/>
  <c r="V1197"/>
  <c r="X1197" s="1"/>
  <c r="AG1197" s="1"/>
  <c r="O1198"/>
  <c r="Q1198" s="1"/>
  <c r="S1198" s="1"/>
  <c r="P1198"/>
  <c r="R1198" s="1"/>
  <c r="W1198"/>
  <c r="V1198"/>
  <c r="X1198" s="1"/>
  <c r="AG1198" s="1"/>
  <c r="O1199"/>
  <c r="Q1199" s="1"/>
  <c r="S1199" s="1"/>
  <c r="P1199"/>
  <c r="R1199" s="1"/>
  <c r="W1199"/>
  <c r="V1199"/>
  <c r="X1199" s="1"/>
  <c r="AG1199" s="1"/>
  <c r="O1200"/>
  <c r="Q1200" s="1"/>
  <c r="S1200" s="1"/>
  <c r="P1200"/>
  <c r="R1200" s="1"/>
  <c r="W1200"/>
  <c r="V1200"/>
  <c r="X1200" s="1"/>
  <c r="AG1200" s="1"/>
  <c r="O1201"/>
  <c r="Q1201" s="1"/>
  <c r="S1201" s="1"/>
  <c r="P1201"/>
  <c r="R1201" s="1"/>
  <c r="W1201"/>
  <c r="V1201"/>
  <c r="X1201" s="1"/>
  <c r="AG1201" s="1"/>
  <c r="O1202"/>
  <c r="Q1202" s="1"/>
  <c r="S1202" s="1"/>
  <c r="P1202"/>
  <c r="R1202" s="1"/>
  <c r="W1202"/>
  <c r="V1202"/>
  <c r="X1202" s="1"/>
  <c r="AG1202" s="1"/>
  <c r="O1203"/>
  <c r="Q1203" s="1"/>
  <c r="W1203"/>
  <c r="AF1203" s="1"/>
  <c r="O1204"/>
  <c r="Q1204" s="1"/>
  <c r="S1204" s="1"/>
  <c r="P1204"/>
  <c r="R1204" s="1"/>
  <c r="AA1204"/>
  <c r="V1204"/>
  <c r="X1204" s="1"/>
  <c r="AG1204" s="1"/>
  <c r="O1205"/>
  <c r="Q1205" s="1"/>
  <c r="S1205" s="1"/>
  <c r="P1205"/>
  <c r="R1205" s="1"/>
  <c r="W1205"/>
  <c r="V1205"/>
  <c r="X1205" s="1"/>
  <c r="AG1205" s="1"/>
  <c r="O1206"/>
  <c r="Q1206" s="1"/>
  <c r="S1206" s="1"/>
  <c r="P1206"/>
  <c r="R1206" s="1"/>
  <c r="W1206"/>
  <c r="V1206"/>
  <c r="X1206" s="1"/>
  <c r="AG1206" s="1"/>
  <c r="O1207"/>
  <c r="Q1207" s="1"/>
  <c r="S1207" s="1"/>
  <c r="P1207"/>
  <c r="R1207" s="1"/>
  <c r="W1207"/>
  <c r="V1207"/>
  <c r="X1207" s="1"/>
  <c r="AG1207" s="1"/>
  <c r="O1208"/>
  <c r="Q1208" s="1"/>
  <c r="S1208" s="1"/>
  <c r="P1208"/>
  <c r="R1208" s="1"/>
  <c r="W1208"/>
  <c r="V1208"/>
  <c r="X1208" s="1"/>
  <c r="AG1208" s="1"/>
  <c r="O1209"/>
  <c r="Q1209" s="1"/>
  <c r="S1209" s="1"/>
  <c r="P1209"/>
  <c r="R1209" s="1"/>
  <c r="W1209"/>
  <c r="V1209"/>
  <c r="X1209" s="1"/>
  <c r="AG1209" s="1"/>
  <c r="O1210"/>
  <c r="Q1210" s="1"/>
  <c r="S1210" s="1"/>
  <c r="P1210"/>
  <c r="R1210" s="1"/>
  <c r="W1210"/>
  <c r="V1210"/>
  <c r="X1210" s="1"/>
  <c r="AG1210" s="1"/>
  <c r="O1211"/>
  <c r="Q1211" s="1"/>
  <c r="S1211" s="1"/>
  <c r="P1211"/>
  <c r="R1211" s="1"/>
  <c r="W1211"/>
  <c r="V1211"/>
  <c r="X1211" s="1"/>
  <c r="AG1211" s="1"/>
  <c r="O1212"/>
  <c r="Q1212" s="1"/>
  <c r="S1212" s="1"/>
  <c r="P1212"/>
  <c r="R1212" s="1"/>
  <c r="W1212"/>
  <c r="V1212"/>
  <c r="X1212" s="1"/>
  <c r="AG1212" s="1"/>
  <c r="O1213"/>
  <c r="Q1213" s="1"/>
  <c r="S1213" s="1"/>
  <c r="P1213"/>
  <c r="R1213" s="1"/>
  <c r="W1213"/>
  <c r="V1213"/>
  <c r="X1213" s="1"/>
  <c r="AG1213" s="1"/>
  <c r="O1214"/>
  <c r="Q1214" s="1"/>
  <c r="S1214" s="1"/>
  <c r="P1214"/>
  <c r="R1214" s="1"/>
  <c r="W1214"/>
  <c r="V1214"/>
  <c r="X1214" s="1"/>
  <c r="AG1214" s="1"/>
  <c r="O1215"/>
  <c r="Q1215" s="1"/>
  <c r="S1215" s="1"/>
  <c r="P1215"/>
  <c r="R1215" s="1"/>
  <c r="W1215"/>
  <c r="V1215"/>
  <c r="X1215" s="1"/>
  <c r="AG1215" s="1"/>
  <c r="O1216"/>
  <c r="Q1216" s="1"/>
  <c r="S1216" s="1"/>
  <c r="P1216"/>
  <c r="R1216" s="1"/>
  <c r="W1216"/>
  <c r="V1216"/>
  <c r="X1216" s="1"/>
  <c r="AG1216" s="1"/>
  <c r="O1217"/>
  <c r="Q1217" s="1"/>
  <c r="S1217" s="1"/>
  <c r="P1217"/>
  <c r="R1217" s="1"/>
  <c r="W1217"/>
  <c r="V1217"/>
  <c r="X1217" s="1"/>
  <c r="AG1217" s="1"/>
  <c r="O1218"/>
  <c r="Q1218" s="1"/>
  <c r="S1218" s="1"/>
  <c r="P1218"/>
  <c r="R1218" s="1"/>
  <c r="W1218"/>
  <c r="V1218"/>
  <c r="X1218" s="1"/>
  <c r="AG1218" s="1"/>
  <c r="O1219"/>
  <c r="Q1219" s="1"/>
  <c r="S1219" s="1"/>
  <c r="P1219"/>
  <c r="R1219" s="1"/>
  <c r="W1219"/>
  <c r="V1219"/>
  <c r="X1219" s="1"/>
  <c r="AG1219" s="1"/>
  <c r="O1220"/>
  <c r="Q1220" s="1"/>
  <c r="S1220" s="1"/>
  <c r="P1220"/>
  <c r="R1220" s="1"/>
  <c r="W1220"/>
  <c r="V1220"/>
  <c r="X1220" s="1"/>
  <c r="AG1220" s="1"/>
  <c r="O1221"/>
  <c r="Q1221" s="1"/>
  <c r="S1221" s="1"/>
  <c r="P1221"/>
  <c r="R1221" s="1"/>
  <c r="W1221"/>
  <c r="V1221"/>
  <c r="X1221" s="1"/>
  <c r="AG1221" s="1"/>
  <c r="O1222"/>
  <c r="Q1222" s="1"/>
  <c r="S1222" s="1"/>
  <c r="P1222"/>
  <c r="R1222" s="1"/>
  <c r="W1222"/>
  <c r="V1222"/>
  <c r="X1222" s="1"/>
  <c r="AG1222" s="1"/>
  <c r="O1223"/>
  <c r="Q1223" s="1"/>
  <c r="S1223" s="1"/>
  <c r="P1223"/>
  <c r="R1223" s="1"/>
  <c r="W1223"/>
  <c r="V1223"/>
  <c r="X1223" s="1"/>
  <c r="AG1223" s="1"/>
  <c r="O1224"/>
  <c r="Q1224" s="1"/>
  <c r="S1224" s="1"/>
  <c r="P1224"/>
  <c r="R1224" s="1"/>
  <c r="W1224"/>
  <c r="V1224"/>
  <c r="X1224" s="1"/>
  <c r="AG1224" s="1"/>
  <c r="O1225"/>
  <c r="Q1225" s="1"/>
  <c r="S1225" s="1"/>
  <c r="P1225"/>
  <c r="R1225" s="1"/>
  <c r="W1225"/>
  <c r="V1225"/>
  <c r="X1225" s="1"/>
  <c r="AG1225" s="1"/>
  <c r="O1226"/>
  <c r="Q1226" s="1"/>
  <c r="S1226" s="1"/>
  <c r="P1226"/>
  <c r="R1226" s="1"/>
  <c r="W1226"/>
  <c r="V1226"/>
  <c r="X1226" s="1"/>
  <c r="AG1226" s="1"/>
  <c r="O1227"/>
  <c r="Q1227" s="1"/>
  <c r="S1227" s="1"/>
  <c r="P1227"/>
  <c r="R1227" s="1"/>
  <c r="W1227"/>
  <c r="V1227"/>
  <c r="X1227" s="1"/>
  <c r="AG1227" s="1"/>
  <c r="O1228"/>
  <c r="Q1228" s="1"/>
  <c r="S1228" s="1"/>
  <c r="P1228"/>
  <c r="R1228" s="1"/>
  <c r="W1228"/>
  <c r="V1228"/>
  <c r="X1228" s="1"/>
  <c r="AG1228" s="1"/>
  <c r="O1229"/>
  <c r="Q1229" s="1"/>
  <c r="S1229" s="1"/>
  <c r="P1229"/>
  <c r="R1229" s="1"/>
  <c r="W1229"/>
  <c r="V1229"/>
  <c r="X1229" s="1"/>
  <c r="AG1229" s="1"/>
  <c r="O1230"/>
  <c r="Q1230" s="1"/>
  <c r="S1230" s="1"/>
  <c r="P1230"/>
  <c r="R1230" s="1"/>
  <c r="W1230"/>
  <c r="V1230"/>
  <c r="X1230" s="1"/>
  <c r="AG1230" s="1"/>
  <c r="O1231"/>
  <c r="Q1231" s="1"/>
  <c r="S1231" s="1"/>
  <c r="P1231"/>
  <c r="R1231" s="1"/>
  <c r="W1231"/>
  <c r="V1231"/>
  <c r="X1231" s="1"/>
  <c r="AG1231" s="1"/>
  <c r="O1232"/>
  <c r="Q1232" s="1"/>
  <c r="S1232" s="1"/>
  <c r="P1232"/>
  <c r="R1232" s="1"/>
  <c r="W1232"/>
  <c r="V1232"/>
  <c r="X1232" s="1"/>
  <c r="AG1232" s="1"/>
  <c r="O1233"/>
  <c r="Q1233" s="1"/>
  <c r="S1233" s="1"/>
  <c r="P1233"/>
  <c r="R1233" s="1"/>
  <c r="W1233"/>
  <c r="V1233"/>
  <c r="X1233" s="1"/>
  <c r="AG1233" s="1"/>
  <c r="O1234"/>
  <c r="Q1234" s="1"/>
  <c r="S1234" s="1"/>
  <c r="P1234"/>
  <c r="R1234" s="1"/>
  <c r="W1234"/>
  <c r="V1234"/>
  <c r="X1234" s="1"/>
  <c r="AG1234" s="1"/>
  <c r="O1235"/>
  <c r="Q1235" s="1"/>
  <c r="S1235" s="1"/>
  <c r="P1235"/>
  <c r="R1235" s="1"/>
  <c r="W1235"/>
  <c r="V1235"/>
  <c r="X1235" s="1"/>
  <c r="AG1235" s="1"/>
  <c r="O1236"/>
  <c r="Q1236" s="1"/>
  <c r="S1236" s="1"/>
  <c r="P1236"/>
  <c r="R1236" s="1"/>
  <c r="W1236"/>
  <c r="V1236"/>
  <c r="X1236" s="1"/>
  <c r="AG1236" s="1"/>
  <c r="O1237"/>
  <c r="Q1237" s="1"/>
  <c r="S1237" s="1"/>
  <c r="P1237"/>
  <c r="R1237" s="1"/>
  <c r="W1237"/>
  <c r="V1237"/>
  <c r="X1237" s="1"/>
  <c r="AG1237" s="1"/>
  <c r="O1238"/>
  <c r="Q1238" s="1"/>
  <c r="S1238" s="1"/>
  <c r="P1238"/>
  <c r="R1238" s="1"/>
  <c r="W1238"/>
  <c r="V1238"/>
  <c r="X1238" s="1"/>
  <c r="AG1238" s="1"/>
  <c r="O1239"/>
  <c r="Q1239" s="1"/>
  <c r="S1239" s="1"/>
  <c r="P1239"/>
  <c r="R1239" s="1"/>
  <c r="W1239"/>
  <c r="V1239"/>
  <c r="X1239" s="1"/>
  <c r="AG1239" s="1"/>
  <c r="O1240"/>
  <c r="Q1240" s="1"/>
  <c r="S1240" s="1"/>
  <c r="P1240"/>
  <c r="R1240" s="1"/>
  <c r="W1240"/>
  <c r="V1240"/>
  <c r="X1240" s="1"/>
  <c r="AG1240" s="1"/>
  <c r="O1241"/>
  <c r="Q1241" s="1"/>
  <c r="S1241" s="1"/>
  <c r="P1241"/>
  <c r="R1241" s="1"/>
  <c r="W1241"/>
  <c r="V1241"/>
  <c r="X1241" s="1"/>
  <c r="AG1241" s="1"/>
  <c r="O1242"/>
  <c r="Q1242" s="1"/>
  <c r="S1242" s="1"/>
  <c r="P1242"/>
  <c r="R1242" s="1"/>
  <c r="W1242"/>
  <c r="V1242"/>
  <c r="X1242" s="1"/>
  <c r="AG1242" s="1"/>
  <c r="O1243"/>
  <c r="Q1243" s="1"/>
  <c r="S1243" s="1"/>
  <c r="P1243"/>
  <c r="R1243" s="1"/>
  <c r="W1243"/>
  <c r="V1243"/>
  <c r="X1243" s="1"/>
  <c r="AG1243" s="1"/>
  <c r="O1244"/>
  <c r="Q1244" s="1"/>
  <c r="S1244" s="1"/>
  <c r="P1244"/>
  <c r="R1244" s="1"/>
  <c r="W1244"/>
  <c r="V1244"/>
  <c r="X1244" s="1"/>
  <c r="AG1244" s="1"/>
  <c r="O1245"/>
  <c r="Q1245" s="1"/>
  <c r="S1245" s="1"/>
  <c r="P1245"/>
  <c r="R1245" s="1"/>
  <c r="W1245"/>
  <c r="V1245"/>
  <c r="X1245" s="1"/>
  <c r="AG1245" s="1"/>
  <c r="O1246"/>
  <c r="Q1246" s="1"/>
  <c r="S1246" s="1"/>
  <c r="P1246"/>
  <c r="R1246" s="1"/>
  <c r="W1246"/>
  <c r="V1246"/>
  <c r="X1246" s="1"/>
  <c r="AG1246" s="1"/>
  <c r="O1247"/>
  <c r="Q1247" s="1"/>
  <c r="S1247" s="1"/>
  <c r="P1247"/>
  <c r="R1247" s="1"/>
  <c r="W1247"/>
  <c r="V1247"/>
  <c r="X1247" s="1"/>
  <c r="AG1247" s="1"/>
  <c r="O1248"/>
  <c r="Q1248" s="1"/>
  <c r="S1248" s="1"/>
  <c r="P1248"/>
  <c r="R1248" s="1"/>
  <c r="W1248"/>
  <c r="V1248"/>
  <c r="X1248" s="1"/>
  <c r="AG1248" s="1"/>
  <c r="O1249"/>
  <c r="Q1249" s="1"/>
  <c r="S1249" s="1"/>
  <c r="P1249"/>
  <c r="R1249" s="1"/>
  <c r="W1249"/>
  <c r="V1249"/>
  <c r="X1249" s="1"/>
  <c r="AG1249" s="1"/>
  <c r="O1250"/>
  <c r="Q1250" s="1"/>
  <c r="S1250" s="1"/>
  <c r="P1250"/>
  <c r="R1250" s="1"/>
  <c r="W1250"/>
  <c r="V1250"/>
  <c r="X1250" s="1"/>
  <c r="AG1250" s="1"/>
  <c r="O1251"/>
  <c r="Q1251" s="1"/>
  <c r="S1251" s="1"/>
  <c r="P1251"/>
  <c r="R1251" s="1"/>
  <c r="W1251"/>
  <c r="V1251"/>
  <c r="X1251" s="1"/>
  <c r="AG1251" s="1"/>
  <c r="O1252"/>
  <c r="Q1252" s="1"/>
  <c r="S1252" s="1"/>
  <c r="P1252"/>
  <c r="R1252" s="1"/>
  <c r="W1252"/>
  <c r="V1252"/>
  <c r="X1252" s="1"/>
  <c r="AG1252" s="1"/>
  <c r="O1253"/>
  <c r="Q1253" s="1"/>
  <c r="S1253" s="1"/>
  <c r="P1253"/>
  <c r="R1253" s="1"/>
  <c r="W1253"/>
  <c r="V1253"/>
  <c r="X1253" s="1"/>
  <c r="AG1253" s="1"/>
  <c r="O1254"/>
  <c r="Q1254" s="1"/>
  <c r="S1254" s="1"/>
  <c r="P1254"/>
  <c r="R1254" s="1"/>
  <c r="W1254"/>
  <c r="V1254"/>
  <c r="X1254" s="1"/>
  <c r="AG1254" s="1"/>
  <c r="O1255"/>
  <c r="Q1255" s="1"/>
  <c r="S1255" s="1"/>
  <c r="P1255"/>
  <c r="R1255" s="1"/>
  <c r="W1255"/>
  <c r="V1255"/>
  <c r="X1255" s="1"/>
  <c r="AG1255" s="1"/>
  <c r="O1256"/>
  <c r="Q1256" s="1"/>
  <c r="S1256" s="1"/>
  <c r="P1256"/>
  <c r="R1256" s="1"/>
  <c r="W1256"/>
  <c r="V1256"/>
  <c r="X1256" s="1"/>
  <c r="AG1256" s="1"/>
  <c r="O1257"/>
  <c r="Q1257" s="1"/>
  <c r="S1257" s="1"/>
  <c r="P1257"/>
  <c r="R1257" s="1"/>
  <c r="W1257"/>
  <c r="V1257"/>
  <c r="X1257" s="1"/>
  <c r="AG1257" s="1"/>
  <c r="O1258"/>
  <c r="Q1258" s="1"/>
  <c r="S1258" s="1"/>
  <c r="P1258"/>
  <c r="R1258" s="1"/>
  <c r="W1258"/>
  <c r="V1258"/>
  <c r="X1258" s="1"/>
  <c r="AG1258" s="1"/>
  <c r="O1259"/>
  <c r="Q1259" s="1"/>
  <c r="S1259" s="1"/>
  <c r="P1259"/>
  <c r="R1259" s="1"/>
  <c r="W1259"/>
  <c r="V1259"/>
  <c r="X1259" s="1"/>
  <c r="AG1259" s="1"/>
  <c r="O1260"/>
  <c r="Q1260" s="1"/>
  <c r="S1260" s="1"/>
  <c r="P1260"/>
  <c r="R1260" s="1"/>
  <c r="W1260"/>
  <c r="V1260"/>
  <c r="X1260" s="1"/>
  <c r="AG1260" s="1"/>
  <c r="O1263"/>
  <c r="Q1263" s="1"/>
  <c r="S1263" s="1"/>
  <c r="P1263"/>
  <c r="R1263" s="1"/>
  <c r="W1263"/>
  <c r="V1263"/>
  <c r="X1263" s="1"/>
  <c r="AG1263" s="1"/>
  <c r="O1264"/>
  <c r="Q1264" s="1"/>
  <c r="S1264" s="1"/>
  <c r="P1264"/>
  <c r="R1264" s="1"/>
  <c r="AA1264"/>
  <c r="V1264"/>
  <c r="X1264" s="1"/>
  <c r="AG1264" s="1"/>
  <c r="O1265"/>
  <c r="Q1265" s="1"/>
  <c r="S1265" s="1"/>
  <c r="P1265"/>
  <c r="R1265" s="1"/>
  <c r="W1265"/>
  <c r="V1265"/>
  <c r="X1265" s="1"/>
  <c r="AG1265" s="1"/>
  <c r="O1266"/>
  <c r="Q1266" s="1"/>
  <c r="S1266" s="1"/>
  <c r="P1266"/>
  <c r="R1266" s="1"/>
  <c r="AA1266"/>
  <c r="V1266"/>
  <c r="X1266" s="1"/>
  <c r="AG1266" s="1"/>
  <c r="O1267"/>
  <c r="Q1267" s="1"/>
  <c r="S1267" s="1"/>
  <c r="P1267"/>
  <c r="R1267" s="1"/>
  <c r="W1267"/>
  <c r="V1267"/>
  <c r="X1267" s="1"/>
  <c r="AG1267" s="1"/>
  <c r="O1268"/>
  <c r="Q1268" s="1"/>
  <c r="S1268" s="1"/>
  <c r="P1268"/>
  <c r="R1268" s="1"/>
  <c r="AA1268"/>
  <c r="V1268"/>
  <c r="X1268" s="1"/>
  <c r="AG1268" s="1"/>
  <c r="O1269"/>
  <c r="Q1269" s="1"/>
  <c r="S1269" s="1"/>
  <c r="P1269"/>
  <c r="R1269" s="1"/>
  <c r="W1269"/>
  <c r="V1269"/>
  <c r="X1269" s="1"/>
  <c r="AG1269" s="1"/>
  <c r="O1270"/>
  <c r="Q1270" s="1"/>
  <c r="S1270" s="1"/>
  <c r="P1270"/>
  <c r="R1270" s="1"/>
  <c r="AA1270"/>
  <c r="V1270"/>
  <c r="X1270" s="1"/>
  <c r="AG1270" s="1"/>
  <c r="O1271"/>
  <c r="Q1271" s="1"/>
  <c r="S1271" s="1"/>
  <c r="P1271"/>
  <c r="R1271" s="1"/>
  <c r="W1271"/>
  <c r="V1271"/>
  <c r="X1271" s="1"/>
  <c r="AG1271" s="1"/>
  <c r="O1272"/>
  <c r="Q1272" s="1"/>
  <c r="S1272" s="1"/>
  <c r="P1272"/>
  <c r="R1272" s="1"/>
  <c r="AA1272"/>
  <c r="V1272"/>
  <c r="X1272" s="1"/>
  <c r="AG1272" s="1"/>
  <c r="O1273"/>
  <c r="Q1273" s="1"/>
  <c r="S1273" s="1"/>
  <c r="P1273"/>
  <c r="R1273" s="1"/>
  <c r="W1273"/>
  <c r="V1273"/>
  <c r="X1273" s="1"/>
  <c r="AG1273" s="1"/>
  <c r="O1274"/>
  <c r="Q1274" s="1"/>
  <c r="S1274" s="1"/>
  <c r="P1274"/>
  <c r="R1274" s="1"/>
  <c r="AA1274"/>
  <c r="V1274"/>
  <c r="X1274" s="1"/>
  <c r="AG1274" s="1"/>
  <c r="O1275"/>
  <c r="Q1275" s="1"/>
  <c r="S1275" s="1"/>
  <c r="P1275"/>
  <c r="R1275" s="1"/>
  <c r="W1275"/>
  <c r="V1275"/>
  <c r="X1275" s="1"/>
  <c r="AG1275" s="1"/>
  <c r="O1276"/>
  <c r="Q1276" s="1"/>
  <c r="S1276" s="1"/>
  <c r="P1276"/>
  <c r="R1276" s="1"/>
  <c r="AA1276"/>
  <c r="V1276"/>
  <c r="X1276" s="1"/>
  <c r="AG1276" s="1"/>
  <c r="O1277"/>
  <c r="Q1277" s="1"/>
  <c r="S1277" s="1"/>
  <c r="P1277"/>
  <c r="R1277" s="1"/>
  <c r="W1277"/>
  <c r="V1277"/>
  <c r="X1277" s="1"/>
  <c r="AG1277" s="1"/>
  <c r="O1278"/>
  <c r="Q1278" s="1"/>
  <c r="S1278" s="1"/>
  <c r="P1278"/>
  <c r="R1278" s="1"/>
  <c r="AA1278"/>
  <c r="V1278"/>
  <c r="X1278" s="1"/>
  <c r="AG1278" s="1"/>
  <c r="O1279"/>
  <c r="Q1279" s="1"/>
  <c r="S1279" s="1"/>
  <c r="P1279"/>
  <c r="R1279" s="1"/>
  <c r="W1279"/>
  <c r="V1279"/>
  <c r="X1279" s="1"/>
  <c r="AG1279" s="1"/>
  <c r="O1280"/>
  <c r="Q1280" s="1"/>
  <c r="S1280" s="1"/>
  <c r="P1280"/>
  <c r="R1280" s="1"/>
  <c r="AA1280"/>
  <c r="V1280"/>
  <c r="X1280" s="1"/>
  <c r="AG1280" s="1"/>
  <c r="O1281"/>
  <c r="Q1281" s="1"/>
  <c r="S1281" s="1"/>
  <c r="P1281"/>
  <c r="R1281" s="1"/>
  <c r="W1281"/>
  <c r="V1281"/>
  <c r="X1281" s="1"/>
  <c r="AG1281" s="1"/>
  <c r="O1282"/>
  <c r="Q1282" s="1"/>
  <c r="S1282" s="1"/>
  <c r="P1282"/>
  <c r="R1282" s="1"/>
  <c r="AA1282"/>
  <c r="V1282"/>
  <c r="X1282" s="1"/>
  <c r="AG1282" s="1"/>
  <c r="O1283"/>
  <c r="Q1283" s="1"/>
  <c r="S1283" s="1"/>
  <c r="P1283"/>
  <c r="R1283" s="1"/>
  <c r="W1283"/>
  <c r="V1283"/>
  <c r="X1283" s="1"/>
  <c r="AG1283" s="1"/>
  <c r="O1284"/>
  <c r="Q1284" s="1"/>
  <c r="S1284" s="1"/>
  <c r="P1284"/>
  <c r="R1284" s="1"/>
  <c r="AA1284"/>
  <c r="V1284"/>
  <c r="X1284" s="1"/>
  <c r="AG1284" s="1"/>
  <c r="O1285"/>
  <c r="Q1285" s="1"/>
  <c r="O1286"/>
  <c r="Q1286" s="1"/>
  <c r="P1286"/>
  <c r="R1286" s="1"/>
  <c r="AA1286"/>
  <c r="V1286"/>
  <c r="O1287"/>
  <c r="Q1287" s="1"/>
  <c r="S1287" s="1"/>
  <c r="P1287"/>
  <c r="R1287" s="1"/>
  <c r="W1287"/>
  <c r="V1287"/>
  <c r="X1287" s="1"/>
  <c r="AG1287" s="1"/>
  <c r="O1288"/>
  <c r="Q1288" s="1"/>
  <c r="S1288" s="1"/>
  <c r="P1288"/>
  <c r="R1288" s="1"/>
  <c r="AA1288"/>
  <c r="V1288"/>
  <c r="X1288" s="1"/>
  <c r="AG1288" s="1"/>
  <c r="O1289"/>
  <c r="Q1289" s="1"/>
  <c r="S1289" s="1"/>
  <c r="P1289"/>
  <c r="R1289" s="1"/>
  <c r="W1289"/>
  <c r="V1289"/>
  <c r="X1289" s="1"/>
  <c r="AG1289" s="1"/>
  <c r="O1290"/>
  <c r="Q1290" s="1"/>
  <c r="S1290" s="1"/>
  <c r="P1290"/>
  <c r="R1290" s="1"/>
  <c r="AA1290"/>
  <c r="V1290"/>
  <c r="X1290" s="1"/>
  <c r="AG1290" s="1"/>
  <c r="O1291"/>
  <c r="Q1291" s="1"/>
  <c r="S1291" s="1"/>
  <c r="P1291"/>
  <c r="R1291" s="1"/>
  <c r="W1291"/>
  <c r="V1291"/>
  <c r="X1291" s="1"/>
  <c r="AG1291" s="1"/>
  <c r="O1292"/>
  <c r="Q1292" s="1"/>
  <c r="S1292" s="1"/>
  <c r="P1292"/>
  <c r="R1292" s="1"/>
  <c r="AA1292"/>
  <c r="V1292"/>
  <c r="X1292" s="1"/>
  <c r="AG1292" s="1"/>
  <c r="O1293"/>
  <c r="Q1293" s="1"/>
  <c r="S1293" s="1"/>
  <c r="P1293"/>
  <c r="R1293" s="1"/>
  <c r="W1293"/>
  <c r="V1293"/>
  <c r="X1293" s="1"/>
  <c r="AG1293" s="1"/>
  <c r="O1294"/>
  <c r="Q1294" s="1"/>
  <c r="S1294" s="1"/>
  <c r="P1294"/>
  <c r="R1294" s="1"/>
  <c r="AA1294"/>
  <c r="V1294"/>
  <c r="X1294" s="1"/>
  <c r="AG1294" s="1"/>
  <c r="O1295"/>
  <c r="Q1295" s="1"/>
  <c r="S1295" s="1"/>
  <c r="P1295"/>
  <c r="R1295" s="1"/>
  <c r="W1295"/>
  <c r="V1295"/>
  <c r="X1295" s="1"/>
  <c r="AG1295" s="1"/>
  <c r="O1297"/>
  <c r="Q1297" s="1"/>
  <c r="S1297" s="1"/>
  <c r="P1297"/>
  <c r="R1297" s="1"/>
  <c r="W1297"/>
  <c r="V1297"/>
  <c r="X1297" s="1"/>
  <c r="AG1297" s="1"/>
  <c r="O1298"/>
  <c r="Q1298" s="1"/>
  <c r="S1298" s="1"/>
  <c r="P1298"/>
  <c r="R1298" s="1"/>
  <c r="AA1298"/>
  <c r="V1298"/>
  <c r="X1298" s="1"/>
  <c r="AG1298" s="1"/>
  <c r="O1299"/>
  <c r="Q1299" s="1"/>
  <c r="S1299" s="1"/>
  <c r="P1299"/>
  <c r="R1299" s="1"/>
  <c r="W1299"/>
  <c r="V1299"/>
  <c r="X1299" s="1"/>
  <c r="AG1299" s="1"/>
  <c r="O1300"/>
  <c r="Q1300" s="1"/>
  <c r="W1300"/>
  <c r="AF1300" s="1"/>
  <c r="O1301"/>
  <c r="Q1301" s="1"/>
  <c r="S1301" s="1"/>
  <c r="P1301"/>
  <c r="R1301" s="1"/>
  <c r="W1301"/>
  <c r="V1301"/>
  <c r="X1301" s="1"/>
  <c r="AG1301" s="1"/>
  <c r="O1302"/>
  <c r="Q1302" s="1"/>
  <c r="S1302" s="1"/>
  <c r="P1302"/>
  <c r="R1302" s="1"/>
  <c r="AA1302"/>
  <c r="V1302"/>
  <c r="X1302" s="1"/>
  <c r="AG1302" s="1"/>
  <c r="O1303"/>
  <c r="Q1303" s="1"/>
  <c r="S1303" s="1"/>
  <c r="P1303"/>
  <c r="R1303" s="1"/>
  <c r="W1303"/>
  <c r="V1303"/>
  <c r="X1303" s="1"/>
  <c r="AG1303" s="1"/>
  <c r="O1304"/>
  <c r="Q1304" s="1"/>
  <c r="S1304" s="1"/>
  <c r="P1304"/>
  <c r="R1304" s="1"/>
  <c r="AA1304"/>
  <c r="V1304"/>
  <c r="X1304" s="1"/>
  <c r="AG1304" s="1"/>
  <c r="O1305"/>
  <c r="Q1305" s="1"/>
  <c r="S1305" s="1"/>
  <c r="P1305"/>
  <c r="R1305" s="1"/>
  <c r="W1305"/>
  <c r="V1305"/>
  <c r="X1305" s="1"/>
  <c r="AG1305" s="1"/>
  <c r="O1306"/>
  <c r="Q1306" s="1"/>
  <c r="S1306" s="1"/>
  <c r="P1306"/>
  <c r="R1306" s="1"/>
  <c r="AA1306"/>
  <c r="V1306"/>
  <c r="X1306" s="1"/>
  <c r="AG1306" s="1"/>
  <c r="O1307"/>
  <c r="Q1307" s="1"/>
  <c r="S1307" s="1"/>
  <c r="P1307"/>
  <c r="R1307" s="1"/>
  <c r="W1307"/>
  <c r="V1307"/>
  <c r="X1307" s="1"/>
  <c r="AG1307" s="1"/>
  <c r="O1308"/>
  <c r="Q1308" s="1"/>
  <c r="S1308" s="1"/>
  <c r="P1308"/>
  <c r="R1308" s="1"/>
  <c r="AA1308"/>
  <c r="V1308"/>
  <c r="X1308" s="1"/>
  <c r="AG1308" s="1"/>
  <c r="O1309"/>
  <c r="Q1309" s="1"/>
  <c r="S1309" s="1"/>
  <c r="P1309"/>
  <c r="R1309" s="1"/>
  <c r="W1309"/>
  <c r="V1309"/>
  <c r="X1309" s="1"/>
  <c r="AG1309" s="1"/>
  <c r="O1310"/>
  <c r="Q1310" s="1"/>
  <c r="S1310" s="1"/>
  <c r="P1310"/>
  <c r="R1310" s="1"/>
  <c r="AA1310"/>
  <c r="V1310"/>
  <c r="X1310" s="1"/>
  <c r="AG1310" s="1"/>
  <c r="O1311"/>
  <c r="Q1311" s="1"/>
  <c r="S1311" s="1"/>
  <c r="P1311"/>
  <c r="R1311" s="1"/>
  <c r="W1311"/>
  <c r="V1311"/>
  <c r="X1311" s="1"/>
  <c r="AG1311" s="1"/>
  <c r="O1312"/>
  <c r="Q1312" s="1"/>
  <c r="S1312" s="1"/>
  <c r="P1312"/>
  <c r="R1312" s="1"/>
  <c r="AA1312"/>
  <c r="V1312"/>
  <c r="X1312" s="1"/>
  <c r="AG1312" s="1"/>
  <c r="O1313"/>
  <c r="Q1313" s="1"/>
  <c r="S1313" s="1"/>
  <c r="P1313"/>
  <c r="R1313" s="1"/>
  <c r="W1313"/>
  <c r="V1313"/>
  <c r="X1313" s="1"/>
  <c r="AG1313" s="1"/>
  <c r="O1314"/>
  <c r="Q1314" s="1"/>
  <c r="S1314" s="1"/>
  <c r="P1314"/>
  <c r="R1314" s="1"/>
  <c r="AA1314"/>
  <c r="V1314"/>
  <c r="X1314" s="1"/>
  <c r="AG1314" s="1"/>
  <c r="O1315"/>
  <c r="Q1315" s="1"/>
  <c r="S1315" s="1"/>
  <c r="P1315"/>
  <c r="R1315" s="1"/>
  <c r="W1315"/>
  <c r="V1315"/>
  <c r="X1315" s="1"/>
  <c r="AG1315" s="1"/>
  <c r="O1316"/>
  <c r="Q1316" s="1"/>
  <c r="W1316"/>
  <c r="AF1316" s="1"/>
  <c r="O1317"/>
  <c r="Q1317" s="1"/>
  <c r="S1317" s="1"/>
  <c r="P1317"/>
  <c r="R1317" s="1"/>
  <c r="W1317"/>
  <c r="V1317"/>
  <c r="X1317" s="1"/>
  <c r="AG1317" s="1"/>
  <c r="O1318"/>
  <c r="Q1318" s="1"/>
  <c r="S1318" s="1"/>
  <c r="P1318"/>
  <c r="R1318" s="1"/>
  <c r="AA1318"/>
  <c r="V1318"/>
  <c r="X1318" s="1"/>
  <c r="AG1318" s="1"/>
  <c r="O1319"/>
  <c r="Q1319" s="1"/>
  <c r="S1319" s="1"/>
  <c r="P1319"/>
  <c r="R1319" s="1"/>
  <c r="W1319"/>
  <c r="V1319"/>
  <c r="X1319" s="1"/>
  <c r="AG1319" s="1"/>
  <c r="O1320"/>
  <c r="Q1320" s="1"/>
  <c r="S1320" s="1"/>
  <c r="P1320"/>
  <c r="R1320" s="1"/>
  <c r="AA1320"/>
  <c r="V1320"/>
  <c r="X1320" s="1"/>
  <c r="AG1320" s="1"/>
  <c r="O1321"/>
  <c r="Q1321" s="1"/>
  <c r="S1321" s="1"/>
  <c r="P1321"/>
  <c r="R1321" s="1"/>
  <c r="W1321"/>
  <c r="V1321"/>
  <c r="X1321" s="1"/>
  <c r="AG1321" s="1"/>
  <c r="O1322"/>
  <c r="Q1322" s="1"/>
  <c r="S1322" s="1"/>
  <c r="P1322"/>
  <c r="R1322" s="1"/>
  <c r="AA1322"/>
  <c r="V1322"/>
  <c r="X1322" s="1"/>
  <c r="AG1322" s="1"/>
  <c r="O1323"/>
  <c r="Q1323" s="1"/>
  <c r="S1323" s="1"/>
  <c r="P1323"/>
  <c r="R1323" s="1"/>
  <c r="W1323"/>
  <c r="V1323"/>
  <c r="X1323" s="1"/>
  <c r="AG1323" s="1"/>
  <c r="O1324"/>
  <c r="Q1324" s="1"/>
  <c r="S1324" s="1"/>
  <c r="P1324"/>
  <c r="R1324" s="1"/>
  <c r="AA1324"/>
  <c r="V1324"/>
  <c r="X1324" s="1"/>
  <c r="AG1324" s="1"/>
  <c r="O1325"/>
  <c r="Q1325" s="1"/>
  <c r="S1325" s="1"/>
  <c r="P1325"/>
  <c r="R1325" s="1"/>
  <c r="W1325"/>
  <c r="V1325"/>
  <c r="X1325" s="1"/>
  <c r="AG1325" s="1"/>
  <c r="O1326"/>
  <c r="Q1326" s="1"/>
  <c r="S1326" s="1"/>
  <c r="P1326"/>
  <c r="R1326" s="1"/>
  <c r="AA1326"/>
  <c r="V1326"/>
  <c r="X1326" s="1"/>
  <c r="AG1326" s="1"/>
  <c r="O1327"/>
  <c r="Q1327" s="1"/>
  <c r="S1327" s="1"/>
  <c r="P1327"/>
  <c r="R1327" s="1"/>
  <c r="W1327"/>
  <c r="V1327"/>
  <c r="X1327" s="1"/>
  <c r="AG1327" s="1"/>
  <c r="O1328"/>
  <c r="Q1328" s="1"/>
  <c r="S1328" s="1"/>
  <c r="P1328"/>
  <c r="R1328" s="1"/>
  <c r="AA1328"/>
  <c r="V1328"/>
  <c r="X1328" s="1"/>
  <c r="AG1328" s="1"/>
  <c r="O1329"/>
  <c r="Q1329" s="1"/>
  <c r="S1329" s="1"/>
  <c r="P1329"/>
  <c r="R1329" s="1"/>
  <c r="W1329"/>
  <c r="V1329"/>
  <c r="X1329" s="1"/>
  <c r="AG1329" s="1"/>
  <c r="O1330"/>
  <c r="Q1330" s="1"/>
  <c r="S1330" s="1"/>
  <c r="P1330"/>
  <c r="R1330" s="1"/>
  <c r="AA1330"/>
  <c r="V1330"/>
  <c r="X1330" s="1"/>
  <c r="AG1330" s="1"/>
  <c r="O1331"/>
  <c r="Q1331" s="1"/>
  <c r="S1331" s="1"/>
  <c r="P1331"/>
  <c r="R1331" s="1"/>
  <c r="W1331"/>
  <c r="V1331"/>
  <c r="X1331" s="1"/>
  <c r="AG1331" s="1"/>
  <c r="O1332"/>
  <c r="Q1332" s="1"/>
  <c r="S1332" s="1"/>
  <c r="P1332"/>
  <c r="R1332" s="1"/>
  <c r="AA1332"/>
  <c r="V1332"/>
  <c r="X1332" s="1"/>
  <c r="AG1332" s="1"/>
  <c r="O1333"/>
  <c r="Q1333" s="1"/>
  <c r="S1333" s="1"/>
  <c r="P1333"/>
  <c r="R1333" s="1"/>
  <c r="W1333"/>
  <c r="V1333"/>
  <c r="X1333" s="1"/>
  <c r="AG1333" s="1"/>
  <c r="O1334"/>
  <c r="Q1334" s="1"/>
  <c r="S1334" s="1"/>
  <c r="P1334"/>
  <c r="R1334" s="1"/>
  <c r="AA1334"/>
  <c r="V1334"/>
  <c r="X1334" s="1"/>
  <c r="AG1334" s="1"/>
  <c r="O1335"/>
  <c r="Q1335" s="1"/>
  <c r="S1335" s="1"/>
  <c r="P1335"/>
  <c r="R1335" s="1"/>
  <c r="W1335"/>
  <c r="V1335"/>
  <c r="X1335" s="1"/>
  <c r="AG1335" s="1"/>
  <c r="O1336"/>
  <c r="Q1336" s="1"/>
  <c r="S1336" s="1"/>
  <c r="P1336"/>
  <c r="R1336" s="1"/>
  <c r="AA1336"/>
  <c r="V1336"/>
  <c r="X1336" s="1"/>
  <c r="AG1336" s="1"/>
  <c r="O1337"/>
  <c r="Q1337" s="1"/>
  <c r="S1337" s="1"/>
  <c r="P1337"/>
  <c r="R1337" s="1"/>
  <c r="W1337"/>
  <c r="V1337"/>
  <c r="X1337" s="1"/>
  <c r="AG1337" s="1"/>
  <c r="O1338"/>
  <c r="Q1338" s="1"/>
  <c r="S1338" s="1"/>
  <c r="P1338"/>
  <c r="R1338" s="1"/>
  <c r="AA1338"/>
  <c r="V1338"/>
  <c r="X1338" s="1"/>
  <c r="AG1338" s="1"/>
  <c r="O1339"/>
  <c r="Q1339" s="1"/>
  <c r="W1339"/>
  <c r="AF1339" s="1"/>
  <c r="O1340"/>
  <c r="Q1340" s="1"/>
  <c r="S1340" s="1"/>
  <c r="P1340"/>
  <c r="R1340" s="1"/>
  <c r="W1340"/>
  <c r="V1340"/>
  <c r="X1340" s="1"/>
  <c r="AG1340" s="1"/>
  <c r="O1341"/>
  <c r="Q1341" s="1"/>
  <c r="S1341" s="1"/>
  <c r="P1341"/>
  <c r="R1341" s="1"/>
  <c r="W1341"/>
  <c r="V1341"/>
  <c r="X1341" s="1"/>
  <c r="AG1341" s="1"/>
  <c r="O1342"/>
  <c r="Q1342" s="1"/>
  <c r="S1342" s="1"/>
  <c r="P1342"/>
  <c r="R1342" s="1"/>
  <c r="W1342"/>
  <c r="V1342"/>
  <c r="X1342" s="1"/>
  <c r="AG1342" s="1"/>
  <c r="V1024"/>
  <c r="X1024" s="1"/>
  <c r="AG1024" s="1"/>
  <c r="W1024"/>
  <c r="P1024"/>
  <c r="R1024" s="1"/>
  <c r="O1024"/>
  <c r="Q1024" s="1"/>
  <c r="S1024" s="1"/>
  <c r="M100" i="2"/>
  <c r="M101"/>
  <c r="M102"/>
  <c r="M99"/>
  <c r="K101"/>
  <c r="K102" s="1"/>
  <c r="L102" s="1"/>
  <c r="K100"/>
  <c r="L100" s="1"/>
  <c r="L99"/>
  <c r="AB32" i="1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8"/>
  <c r="AB209"/>
  <c r="AB210"/>
  <c r="AB211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1"/>
  <c r="AB262"/>
  <c r="AB263"/>
  <c r="AB264"/>
  <c r="AB265"/>
  <c r="AB266"/>
  <c r="AB267"/>
  <c r="AB268"/>
  <c r="AB269"/>
  <c r="AB270"/>
  <c r="AB271"/>
  <c r="AB272"/>
  <c r="AB260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305"/>
  <c r="AB306"/>
  <c r="AB307"/>
  <c r="AB308"/>
  <c r="AB297"/>
  <c r="AB298"/>
  <c r="AB299"/>
  <c r="AB300"/>
  <c r="AB301"/>
  <c r="AB302"/>
  <c r="AB303"/>
  <c r="AB304"/>
  <c r="AB309"/>
  <c r="AB310"/>
  <c r="AB311"/>
  <c r="AB312"/>
  <c r="AB313"/>
  <c r="AB314"/>
  <c r="AB319"/>
  <c r="AB315"/>
  <c r="AB316"/>
  <c r="AB317"/>
  <c r="AB318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10"/>
  <c r="AB411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9"/>
  <c r="AB440"/>
  <c r="AB442"/>
  <c r="AB443"/>
  <c r="AB444"/>
  <c r="AB445"/>
  <c r="AB446"/>
  <c r="AB448"/>
  <c r="AB449"/>
  <c r="AB450"/>
  <c r="AB451"/>
  <c r="AB452"/>
  <c r="AB453"/>
  <c r="AB454"/>
  <c r="AB480"/>
  <c r="AB481"/>
  <c r="AB482"/>
  <c r="AB483"/>
  <c r="AB484"/>
  <c r="AB496"/>
  <c r="AB485"/>
  <c r="AB486"/>
  <c r="AB487"/>
  <c r="AB488"/>
  <c r="AB489"/>
  <c r="AB490"/>
  <c r="AB491"/>
  <c r="AB492"/>
  <c r="AB493"/>
  <c r="AB494"/>
  <c r="AB495"/>
  <c r="AB497"/>
  <c r="AB498"/>
  <c r="AB499"/>
  <c r="AB500"/>
  <c r="AB501"/>
  <c r="AB502"/>
  <c r="AB503"/>
  <c r="AB504"/>
  <c r="AB505"/>
  <c r="AB506"/>
  <c r="AB507"/>
  <c r="AB508"/>
  <c r="AB509"/>
  <c r="AB632"/>
  <c r="AB635"/>
  <c r="AB636"/>
  <c r="AB637"/>
  <c r="AB639"/>
  <c r="AB640"/>
  <c r="AB641"/>
  <c r="AB642"/>
  <c r="AB646"/>
  <c r="AB647"/>
  <c r="AB648"/>
  <c r="AB654"/>
  <c r="AB655"/>
  <c r="AB656"/>
  <c r="AB657"/>
  <c r="AB658"/>
  <c r="AB659"/>
  <c r="AB660"/>
  <c r="AB661"/>
  <c r="AB662"/>
  <c r="AB663"/>
  <c r="AB664"/>
  <c r="AB666"/>
  <c r="AB667"/>
  <c r="AB668"/>
  <c r="AB669"/>
  <c r="AB670"/>
  <c r="AB671"/>
  <c r="AB673"/>
  <c r="AB674"/>
  <c r="AB675"/>
  <c r="AB676"/>
  <c r="AB677"/>
  <c r="AB678"/>
  <c r="AB679"/>
  <c r="AB680"/>
  <c r="AB681"/>
  <c r="AB682"/>
  <c r="AB683"/>
  <c r="AB684"/>
  <c r="AB687"/>
  <c r="AB688"/>
  <c r="AB689"/>
  <c r="AB691"/>
  <c r="AB693"/>
  <c r="AB695"/>
  <c r="AB696"/>
  <c r="AB697"/>
  <c r="AB698"/>
  <c r="AB699"/>
  <c r="AB700"/>
  <c r="AB701"/>
  <c r="AB702"/>
  <c r="AB703"/>
  <c r="AB705"/>
  <c r="AB707"/>
  <c r="AB708"/>
  <c r="AB709"/>
  <c r="AB710"/>
  <c r="AB711"/>
  <c r="AB712"/>
  <c r="AB713"/>
  <c r="AB714"/>
  <c r="AB716"/>
  <c r="AB717"/>
  <c r="AB718"/>
  <c r="AB719"/>
  <c r="AB720"/>
  <c r="AB721"/>
  <c r="AB722"/>
  <c r="AB723"/>
  <c r="AB724"/>
  <c r="AB725"/>
  <c r="AB726"/>
  <c r="AB727"/>
  <c r="AB728"/>
  <c r="AB729"/>
  <c r="AB730"/>
  <c r="AB731"/>
  <c r="AB732"/>
  <c r="AB733"/>
  <c r="AB734"/>
  <c r="AB735"/>
  <c r="AB736"/>
  <c r="AB737"/>
  <c r="AB738"/>
  <c r="AB739"/>
  <c r="AB740"/>
  <c r="AB742"/>
  <c r="AB745"/>
  <c r="AB746"/>
  <c r="AB747"/>
  <c r="AB749"/>
  <c r="AB750"/>
  <c r="AB751"/>
  <c r="AB752"/>
  <c r="AB753"/>
  <c r="AB754"/>
  <c r="AB755"/>
  <c r="AB756"/>
  <c r="AB757"/>
  <c r="AB758"/>
  <c r="AB759"/>
  <c r="AB760"/>
  <c r="AB762"/>
  <c r="AB763"/>
  <c r="AB764"/>
  <c r="AB765"/>
  <c r="AB766"/>
  <c r="AB768"/>
  <c r="AB769"/>
  <c r="AB770"/>
  <c r="AB771"/>
  <c r="AB772"/>
  <c r="AB773"/>
  <c r="AB775"/>
  <c r="AB776"/>
  <c r="AB778"/>
  <c r="AB779"/>
  <c r="AB780"/>
  <c r="AB782"/>
  <c r="AB784"/>
  <c r="AB785"/>
  <c r="AB786"/>
  <c r="AB787"/>
  <c r="AB788"/>
  <c r="AB789"/>
  <c r="AB790"/>
  <c r="AB791"/>
  <c r="AB792"/>
  <c r="AB793"/>
  <c r="AB794"/>
  <c r="AB795"/>
  <c r="AB796"/>
  <c r="AB797"/>
  <c r="AB798"/>
  <c r="AB799"/>
  <c r="AB800"/>
  <c r="AB801"/>
  <c r="AB802"/>
  <c r="AB803"/>
  <c r="AB804"/>
  <c r="AB805"/>
  <c r="AB806"/>
  <c r="AB807"/>
  <c r="AB808"/>
  <c r="AB809"/>
  <c r="AB810"/>
  <c r="AB811"/>
  <c r="AB812"/>
  <c r="AB814"/>
  <c r="AB815"/>
  <c r="AB817"/>
  <c r="AB819"/>
  <c r="AB821"/>
  <c r="AB822"/>
  <c r="AB823"/>
  <c r="AB824"/>
  <c r="AB826"/>
  <c r="AB829"/>
  <c r="AB830"/>
  <c r="AB831"/>
  <c r="AB833"/>
  <c r="AB834"/>
  <c r="AB835"/>
  <c r="AB836"/>
  <c r="AB837"/>
  <c r="AB838"/>
  <c r="AB839"/>
  <c r="AB840"/>
  <c r="AB841"/>
  <c r="AB842"/>
  <c r="AB843"/>
  <c r="AB844"/>
  <c r="AB845"/>
  <c r="AB846"/>
  <c r="AB847"/>
  <c r="AB849"/>
  <c r="AB850"/>
  <c r="AB851"/>
  <c r="AB852"/>
  <c r="AB853"/>
  <c r="AB854"/>
  <c r="AB855"/>
  <c r="AB856"/>
  <c r="AB857"/>
  <c r="AB858"/>
  <c r="AB859"/>
  <c r="AB860"/>
  <c r="AB862"/>
  <c r="AB864"/>
  <c r="AB865"/>
  <c r="AB866"/>
  <c r="AB867"/>
  <c r="AB868"/>
  <c r="AB869"/>
  <c r="AB870"/>
  <c r="AB872"/>
  <c r="AB873"/>
  <c r="AB875"/>
  <c r="AB877"/>
  <c r="AB878"/>
  <c r="AB879"/>
  <c r="AB880"/>
  <c r="AB881"/>
  <c r="AB882"/>
  <c r="AB884"/>
  <c r="AB887"/>
  <c r="AB888"/>
  <c r="AB889"/>
  <c r="AB890"/>
  <c r="AB891"/>
  <c r="AB892"/>
  <c r="AB893"/>
  <c r="AB894"/>
  <c r="AB895"/>
  <c r="AB896"/>
  <c r="AB897"/>
  <c r="AB898"/>
  <c r="AB902"/>
  <c r="AB903"/>
  <c r="AB904"/>
  <c r="AB905"/>
  <c r="AB906"/>
  <c r="AB907"/>
  <c r="AB908"/>
  <c r="AB909"/>
  <c r="AB910"/>
  <c r="AB911"/>
  <c r="AB912"/>
  <c r="AB913"/>
  <c r="AB914"/>
  <c r="AB915"/>
  <c r="AB916"/>
  <c r="AB917"/>
  <c r="AB918"/>
  <c r="AB919"/>
  <c r="AB920"/>
  <c r="AB921"/>
  <c r="AB922"/>
  <c r="AB923"/>
  <c r="AB924"/>
  <c r="AB926"/>
  <c r="AB927"/>
  <c r="AB928"/>
  <c r="AB929"/>
  <c r="AB930"/>
  <c r="AB931"/>
  <c r="AB932"/>
  <c r="AB933"/>
  <c r="AB934"/>
  <c r="AB935"/>
  <c r="AB936"/>
  <c r="AB937"/>
  <c r="AB938"/>
  <c r="AB939"/>
  <c r="AB940"/>
  <c r="AB941"/>
  <c r="AB942"/>
  <c r="AB943"/>
  <c r="AB944"/>
  <c r="AB945"/>
  <c r="AB946"/>
  <c r="AB947"/>
  <c r="AB948"/>
  <c r="AB949"/>
  <c r="AB950"/>
  <c r="AB951"/>
  <c r="AB952"/>
  <c r="AB953"/>
  <c r="AB954"/>
  <c r="AB955"/>
  <c r="AB956"/>
  <c r="AB957"/>
  <c r="AB958"/>
  <c r="AB959"/>
  <c r="AB960"/>
  <c r="AB961"/>
  <c r="AB962"/>
  <c r="AB964"/>
  <c r="AB965"/>
  <c r="AB966"/>
  <c r="AB967"/>
  <c r="AB968"/>
  <c r="AB969"/>
  <c r="AB970"/>
  <c r="AB971"/>
  <c r="AB972"/>
  <c r="AB973"/>
  <c r="AB974"/>
  <c r="AB975"/>
  <c r="AB978"/>
  <c r="AB979"/>
  <c r="AB980"/>
  <c r="AB981"/>
  <c r="AB982"/>
  <c r="AB983"/>
  <c r="AB984"/>
  <c r="AB985"/>
  <c r="AB986"/>
  <c r="AB987"/>
  <c r="AB988"/>
  <c r="AB989"/>
  <c r="AB990"/>
  <c r="AB991"/>
  <c r="AB994"/>
  <c r="AB995"/>
  <c r="AB996"/>
  <c r="AB997"/>
  <c r="AB998"/>
  <c r="AB999"/>
  <c r="AB1000"/>
  <c r="AB1001"/>
  <c r="AB1002"/>
  <c r="AB1003"/>
  <c r="AB1004"/>
  <c r="AB1005"/>
  <c r="AB1006"/>
  <c r="AB1007"/>
  <c r="AB1008"/>
  <c r="AB1009"/>
  <c r="AB1010"/>
  <c r="AB1012"/>
  <c r="AB1013"/>
  <c r="AB1014"/>
  <c r="AB1015"/>
  <c r="AB1016"/>
  <c r="AB1017"/>
  <c r="AB1018"/>
  <c r="AB1019"/>
  <c r="AB1020"/>
  <c r="AB1021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A675"/>
  <c r="X1105" l="1"/>
  <c r="AG1105" s="1"/>
  <c r="AA1149"/>
  <c r="W1149"/>
  <c r="Y1149" s="1"/>
  <c r="AA1148"/>
  <c r="W1148"/>
  <c r="Y1148" s="1"/>
  <c r="AA1147"/>
  <c r="W1147"/>
  <c r="Y1147" s="1"/>
  <c r="AA1146"/>
  <c r="W1146"/>
  <c r="Y1146" s="1"/>
  <c r="AA1145"/>
  <c r="W1145"/>
  <c r="Y1145" s="1"/>
  <c r="AA1144"/>
  <c r="W1144"/>
  <c r="Y1144" s="1"/>
  <c r="AA1143"/>
  <c r="W1143"/>
  <c r="Y1143" s="1"/>
  <c r="AA1142"/>
  <c r="W1142"/>
  <c r="Y1142" s="1"/>
  <c r="AA1141"/>
  <c r="W1141"/>
  <c r="Y1141" s="1"/>
  <c r="AA1140"/>
  <c r="W1140"/>
  <c r="Y1140" s="1"/>
  <c r="AA1139"/>
  <c r="W1139"/>
  <c r="AA1138"/>
  <c r="W1138"/>
  <c r="Y1138" s="1"/>
  <c r="AA1137"/>
  <c r="W1137"/>
  <c r="Y1137" s="1"/>
  <c r="AA1136"/>
  <c r="W1136"/>
  <c r="Y1136" s="1"/>
  <c r="AA1135"/>
  <c r="W1135"/>
  <c r="Y1135" s="1"/>
  <c r="AA1134"/>
  <c r="W1134"/>
  <c r="Y1134" s="1"/>
  <c r="AA1132"/>
  <c r="W1132"/>
  <c r="W1290"/>
  <c r="AF1290" s="1"/>
  <c r="W1052"/>
  <c r="Y1052" s="1"/>
  <c r="W1322"/>
  <c r="Y1322" s="1"/>
  <c r="Y1094"/>
  <c r="AB1349"/>
  <c r="W1097"/>
  <c r="AF1097" s="1"/>
  <c r="Y1335"/>
  <c r="AF1335"/>
  <c r="Y1303"/>
  <c r="AF1303"/>
  <c r="Y1283"/>
  <c r="AF1283"/>
  <c r="AF1275"/>
  <c r="Y1258"/>
  <c r="AF1258"/>
  <c r="Y1251"/>
  <c r="AF1251"/>
  <c r="Y1243"/>
  <c r="AF1243"/>
  <c r="Y1239"/>
  <c r="AF1239"/>
  <c r="Y1221"/>
  <c r="AF1221"/>
  <c r="Y1217"/>
  <c r="AF1217"/>
  <c r="Y1183"/>
  <c r="AF1183"/>
  <c r="Y1104"/>
  <c r="AF1104"/>
  <c r="Y1041"/>
  <c r="AF1041"/>
  <c r="Y1037"/>
  <c r="AF1037"/>
  <c r="Y1236"/>
  <c r="AF1236"/>
  <c r="Y1214"/>
  <c r="AF1214"/>
  <c r="Y1124"/>
  <c r="AF1124"/>
  <c r="Y1120"/>
  <c r="AF1120"/>
  <c r="Y1112"/>
  <c r="AF1112"/>
  <c r="Y1078"/>
  <c r="AF1078"/>
  <c r="Y1064"/>
  <c r="AF1064"/>
  <c r="Y1058"/>
  <c r="AF1058"/>
  <c r="Y1024"/>
  <c r="AF1024"/>
  <c r="Y1341"/>
  <c r="AF1341"/>
  <c r="Y1329"/>
  <c r="AF1329"/>
  <c r="Y1325"/>
  <c r="AF1325"/>
  <c r="Y1315"/>
  <c r="AF1315"/>
  <c r="Y1311"/>
  <c r="AF1311"/>
  <c r="Y1307"/>
  <c r="AF1307"/>
  <c r="Y1297"/>
  <c r="AF1297"/>
  <c r="Y1293"/>
  <c r="AF1293"/>
  <c r="Y1269"/>
  <c r="AF1269"/>
  <c r="Y1265"/>
  <c r="AF1265"/>
  <c r="Y1259"/>
  <c r="AF1259"/>
  <c r="Y1255"/>
  <c r="AF1255"/>
  <c r="Y1252"/>
  <c r="AF1252"/>
  <c r="Y1248"/>
  <c r="AF1248"/>
  <c r="Y1244"/>
  <c r="AF1244"/>
  <c r="Y1240"/>
  <c r="AF1240"/>
  <c r="Y1237"/>
  <c r="AF1237"/>
  <c r="Y1233"/>
  <c r="AF1233"/>
  <c r="Y1229"/>
  <c r="AF1229"/>
  <c r="Y1225"/>
  <c r="AF1225"/>
  <c r="Y1222"/>
  <c r="AF1222"/>
  <c r="Y1218"/>
  <c r="AF1218"/>
  <c r="Y1215"/>
  <c r="AF1215"/>
  <c r="Y1211"/>
  <c r="AF1211"/>
  <c r="Y1208"/>
  <c r="AF1208"/>
  <c r="Y1205"/>
  <c r="AF1205"/>
  <c r="Y1201"/>
  <c r="AF1201"/>
  <c r="Y1199"/>
  <c r="AF1199"/>
  <c r="Y1198"/>
  <c r="AF1198"/>
  <c r="Y1193"/>
  <c r="AF1193"/>
  <c r="Y1189"/>
  <c r="AF1189"/>
  <c r="Y1186"/>
  <c r="AF1186"/>
  <c r="Y1180"/>
  <c r="AF1180"/>
  <c r="AF1172"/>
  <c r="Y1164"/>
  <c r="AF1164"/>
  <c r="Y1162"/>
  <c r="AF1162"/>
  <c r="Y1160"/>
  <c r="AF1160"/>
  <c r="Y1156"/>
  <c r="AF1156"/>
  <c r="Y1152"/>
  <c r="AF1152"/>
  <c r="Y1130"/>
  <c r="AF1130"/>
  <c r="Y1118"/>
  <c r="AF1118"/>
  <c r="Y1102"/>
  <c r="AF1102"/>
  <c r="Y1076"/>
  <c r="AF1076"/>
  <c r="Y1072"/>
  <c r="AF1072"/>
  <c r="Y1062"/>
  <c r="AF1062"/>
  <c r="Y1045"/>
  <c r="AF1045"/>
  <c r="Y1035"/>
  <c r="AF1035"/>
  <c r="W1338"/>
  <c r="W1306"/>
  <c r="W1204"/>
  <c r="W1197"/>
  <c r="W1167"/>
  <c r="W1163"/>
  <c r="W1157"/>
  <c r="W1046"/>
  <c r="W1032"/>
  <c r="W1030"/>
  <c r="AB1348"/>
  <c r="Y1321"/>
  <c r="AF1321"/>
  <c r="Y1317"/>
  <c r="AF1317"/>
  <c r="Y1279"/>
  <c r="AF1279"/>
  <c r="Y1247"/>
  <c r="AF1247"/>
  <c r="Y1228"/>
  <c r="AF1228"/>
  <c r="Y1202"/>
  <c r="AF1202"/>
  <c r="Y1068"/>
  <c r="AF1068"/>
  <c r="Y1051"/>
  <c r="AF1051"/>
  <c r="Y1047"/>
  <c r="AF1047"/>
  <c r="Y1342"/>
  <c r="AF1342"/>
  <c r="Y1337"/>
  <c r="AF1337"/>
  <c r="Y1333"/>
  <c r="AF1333"/>
  <c r="Y1319"/>
  <c r="AF1319"/>
  <c r="Y1305"/>
  <c r="AF1305"/>
  <c r="Y1301"/>
  <c r="AF1301"/>
  <c r="Y1287"/>
  <c r="AF1287"/>
  <c r="Y1281"/>
  <c r="AF1281"/>
  <c r="AF1277"/>
  <c r="Y1273"/>
  <c r="AF1273"/>
  <c r="Y1260"/>
  <c r="AF1260"/>
  <c r="Y1256"/>
  <c r="AF1256"/>
  <c r="Y1253"/>
  <c r="AF1253"/>
  <c r="Y1249"/>
  <c r="AF1249"/>
  <c r="Y1245"/>
  <c r="AF1245"/>
  <c r="Y1241"/>
  <c r="AF1241"/>
  <c r="Y1238"/>
  <c r="AF1238"/>
  <c r="AF1234"/>
  <c r="Y1230"/>
  <c r="AF1230"/>
  <c r="Y1226"/>
  <c r="AF1226"/>
  <c r="Y1219"/>
  <c r="AF1219"/>
  <c r="Y1216"/>
  <c r="AF1216"/>
  <c r="Y1212"/>
  <c r="AF1212"/>
  <c r="Y1206"/>
  <c r="AF1206"/>
  <c r="Y1196"/>
  <c r="AF1196"/>
  <c r="Y1191"/>
  <c r="AF1191"/>
  <c r="Y1190"/>
  <c r="AF1190"/>
  <c r="Y1184"/>
  <c r="AF1184"/>
  <c r="Y1178"/>
  <c r="AF1178"/>
  <c r="Y1170"/>
  <c r="AF1170"/>
  <c r="Y1168"/>
  <c r="AF1168"/>
  <c r="Y1158"/>
  <c r="AF1158"/>
  <c r="Y1150"/>
  <c r="AF1150"/>
  <c r="Y1128"/>
  <c r="AF1128"/>
  <c r="Y1116"/>
  <c r="AF1116"/>
  <c r="Y1108"/>
  <c r="AF1108"/>
  <c r="Y1100"/>
  <c r="AF1100"/>
  <c r="Y1092"/>
  <c r="AF1092"/>
  <c r="Y1090"/>
  <c r="AF1090"/>
  <c r="Y1088"/>
  <c r="AF1088"/>
  <c r="Y1084"/>
  <c r="AF1084"/>
  <c r="Y1082"/>
  <c r="AF1082"/>
  <c r="Y1066"/>
  <c r="AF1066"/>
  <c r="Y1060"/>
  <c r="AF1060"/>
  <c r="Y1049"/>
  <c r="AF1049"/>
  <c r="Y1043"/>
  <c r="AF1043"/>
  <c r="Y1033"/>
  <c r="AF1033"/>
  <c r="Y1031"/>
  <c r="AF1031"/>
  <c r="Y1029"/>
  <c r="AF1029"/>
  <c r="W1332"/>
  <c r="W1169"/>
  <c r="Y1154"/>
  <c r="W1095"/>
  <c r="W1091"/>
  <c r="W1085"/>
  <c r="W1044"/>
  <c r="W1028"/>
  <c r="Y1340"/>
  <c r="AF1340"/>
  <c r="Y1289"/>
  <c r="AF1289"/>
  <c r="Y1232"/>
  <c r="AF1232"/>
  <c r="Y1224"/>
  <c r="AF1224"/>
  <c r="Y1210"/>
  <c r="AF1210"/>
  <c r="Y1207"/>
  <c r="AF1207"/>
  <c r="Y1200"/>
  <c r="AF1200"/>
  <c r="Y1192"/>
  <c r="AF1192"/>
  <c r="Y1182"/>
  <c r="AF1182"/>
  <c r="Y1174"/>
  <c r="AF1174"/>
  <c r="Y1331"/>
  <c r="AF1331"/>
  <c r="Y1327"/>
  <c r="AF1327"/>
  <c r="Y1323"/>
  <c r="AF1323"/>
  <c r="Y1313"/>
  <c r="AF1313"/>
  <c r="Y1309"/>
  <c r="AF1309"/>
  <c r="Y1299"/>
  <c r="AF1299"/>
  <c r="Y1295"/>
  <c r="AF1295"/>
  <c r="Y1291"/>
  <c r="AF1291"/>
  <c r="Y1290"/>
  <c r="Y1271"/>
  <c r="AF1271"/>
  <c r="Y1267"/>
  <c r="AF1267"/>
  <c r="Y1263"/>
  <c r="AF1263"/>
  <c r="Y1257"/>
  <c r="AF1257"/>
  <c r="Y1254"/>
  <c r="AF1254"/>
  <c r="Y1250"/>
  <c r="AF1250"/>
  <c r="Y1246"/>
  <c r="AF1246"/>
  <c r="Y1242"/>
  <c r="AF1242"/>
  <c r="Y1235"/>
  <c r="AF1235"/>
  <c r="Y1231"/>
  <c r="AF1231"/>
  <c r="Y1227"/>
  <c r="AF1227"/>
  <c r="Y1223"/>
  <c r="AF1223"/>
  <c r="Y1220"/>
  <c r="AF1220"/>
  <c r="AF1213"/>
  <c r="Y1209"/>
  <c r="AF1209"/>
  <c r="Y1185"/>
  <c r="AF1185"/>
  <c r="Y1176"/>
  <c r="AF1176"/>
  <c r="Y1126"/>
  <c r="AF1126"/>
  <c r="Y1123"/>
  <c r="AF1123"/>
  <c r="Y1114"/>
  <c r="AF1114"/>
  <c r="Y1106"/>
  <c r="AF1106"/>
  <c r="Y1098"/>
  <c r="AF1098"/>
  <c r="Y1097"/>
  <c r="Y1096"/>
  <c r="AF1096"/>
  <c r="Y1086"/>
  <c r="AF1086"/>
  <c r="Y1080"/>
  <c r="AF1080"/>
  <c r="Y1074"/>
  <c r="AF1074"/>
  <c r="Y1070"/>
  <c r="AF1070"/>
  <c r="Y1053"/>
  <c r="AF1053"/>
  <c r="Y1039"/>
  <c r="AF1039"/>
  <c r="Y1027"/>
  <c r="AF1027"/>
  <c r="W1330"/>
  <c r="W1314"/>
  <c r="W1298"/>
  <c r="W1195"/>
  <c r="W1117"/>
  <c r="W1324"/>
  <c r="W1308"/>
  <c r="W1292"/>
  <c r="W1188"/>
  <c r="W1050"/>
  <c r="W1042"/>
  <c r="W1081"/>
  <c r="W1048"/>
  <c r="W1040"/>
  <c r="W1038"/>
  <c r="W1036"/>
  <c r="W1034"/>
  <c r="W1026"/>
  <c r="AA1024"/>
  <c r="W1336"/>
  <c r="W1328"/>
  <c r="W1320"/>
  <c r="W1312"/>
  <c r="W1304"/>
  <c r="W1288"/>
  <c r="W1194"/>
  <c r="W1179"/>
  <c r="W1173"/>
  <c r="W1151"/>
  <c r="W1131"/>
  <c r="W1125"/>
  <c r="W1111"/>
  <c r="W1107"/>
  <c r="W1101"/>
  <c r="W1079"/>
  <c r="W1077"/>
  <c r="W1075"/>
  <c r="W1073"/>
  <c r="W1071"/>
  <c r="W1069"/>
  <c r="W1067"/>
  <c r="W1065"/>
  <c r="W1061"/>
  <c r="W1059"/>
  <c r="W1057"/>
  <c r="W1334"/>
  <c r="W1326"/>
  <c r="W1318"/>
  <c r="W1310"/>
  <c r="W1302"/>
  <c r="W1294"/>
  <c r="W1153"/>
  <c r="W1113"/>
  <c r="AA1342"/>
  <c r="AA1341"/>
  <c r="AA1340"/>
  <c r="AA1315"/>
  <c r="AA1313"/>
  <c r="AA1311"/>
  <c r="AA1309"/>
  <c r="AA1307"/>
  <c r="AA1305"/>
  <c r="AA1303"/>
  <c r="AA1301"/>
  <c r="AA1299"/>
  <c r="AA1297"/>
  <c r="AA1295"/>
  <c r="AA1293"/>
  <c r="AA1291"/>
  <c r="AA1289"/>
  <c r="AA1287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W1187"/>
  <c r="W1175"/>
  <c r="W1165"/>
  <c r="W1159"/>
  <c r="W1129"/>
  <c r="W1119"/>
  <c r="W1109"/>
  <c r="W1103"/>
  <c r="W1093"/>
  <c r="W1087"/>
  <c r="W1055"/>
  <c r="AA1202"/>
  <c r="AA1201"/>
  <c r="AA1200"/>
  <c r="AA1199"/>
  <c r="AA1198"/>
  <c r="AA1196"/>
  <c r="AA1193"/>
  <c r="AA1192"/>
  <c r="AA1191"/>
  <c r="AA1190"/>
  <c r="AA1189"/>
  <c r="AA1186"/>
  <c r="AA1185"/>
  <c r="AA1184"/>
  <c r="AA1183"/>
  <c r="AA1182"/>
  <c r="AA1126"/>
  <c r="AA1124"/>
  <c r="AA1123"/>
  <c r="AA1062"/>
  <c r="AA1060"/>
  <c r="AA1058"/>
  <c r="AA1053"/>
  <c r="AA1051"/>
  <c r="AA1049"/>
  <c r="AA1047"/>
  <c r="AA1045"/>
  <c r="AA1043"/>
  <c r="AA1041"/>
  <c r="AA1039"/>
  <c r="AA1037"/>
  <c r="AA1035"/>
  <c r="AA1033"/>
  <c r="AA1031"/>
  <c r="AA1029"/>
  <c r="AA1027"/>
  <c r="W1284"/>
  <c r="W1282"/>
  <c r="W1280"/>
  <c r="W1278"/>
  <c r="W1276"/>
  <c r="W1274"/>
  <c r="W1272"/>
  <c r="W1270"/>
  <c r="W1268"/>
  <c r="W1266"/>
  <c r="W1264"/>
  <c r="W1177"/>
  <c r="W1171"/>
  <c r="W1161"/>
  <c r="W1155"/>
  <c r="W1121"/>
  <c r="W1115"/>
  <c r="W1105"/>
  <c r="W1099"/>
  <c r="W1089"/>
  <c r="W1083"/>
  <c r="AA1337"/>
  <c r="AA1335"/>
  <c r="AA1333"/>
  <c r="AA1331"/>
  <c r="AA1329"/>
  <c r="AA1327"/>
  <c r="AA1325"/>
  <c r="AA1323"/>
  <c r="AA1321"/>
  <c r="AA1319"/>
  <c r="AA1317"/>
  <c r="AA1283"/>
  <c r="AA1281"/>
  <c r="AA1279"/>
  <c r="AA1277"/>
  <c r="AA1275"/>
  <c r="AA1273"/>
  <c r="AA1271"/>
  <c r="AA1269"/>
  <c r="AA1267"/>
  <c r="AA1265"/>
  <c r="AA1263"/>
  <c r="AA1180"/>
  <c r="AA1178"/>
  <c r="AA1176"/>
  <c r="AA1174"/>
  <c r="AA1172"/>
  <c r="AA1170"/>
  <c r="AA1168"/>
  <c r="AA1166"/>
  <c r="AA1164"/>
  <c r="AA1162"/>
  <c r="AA1160"/>
  <c r="AA1158"/>
  <c r="AA1156"/>
  <c r="AA1154"/>
  <c r="AA1152"/>
  <c r="AA1150"/>
  <c r="AA1130"/>
  <c r="AA1128"/>
  <c r="AA1120"/>
  <c r="AA1118"/>
  <c r="AA1116"/>
  <c r="AA1114"/>
  <c r="AA1112"/>
  <c r="AA1108"/>
  <c r="AA1106"/>
  <c r="AA1104"/>
  <c r="AA1102"/>
  <c r="AA1100"/>
  <c r="AA1098"/>
  <c r="AA1096"/>
  <c r="AA1094"/>
  <c r="AA1092"/>
  <c r="AA1090"/>
  <c r="AA1088"/>
  <c r="AA1086"/>
  <c r="AA1084"/>
  <c r="AA1082"/>
  <c r="AA1080"/>
  <c r="AA1078"/>
  <c r="AA1076"/>
  <c r="AA1074"/>
  <c r="AA1072"/>
  <c r="AA1070"/>
  <c r="AA1068"/>
  <c r="AA1066"/>
  <c r="AA1064"/>
  <c r="L101" i="2"/>
  <c r="V121" i="1"/>
  <c r="U6"/>
  <c r="V509"/>
  <c r="U509"/>
  <c r="AA509" s="1"/>
  <c r="AF1322" l="1"/>
  <c r="AF1132"/>
  <c r="Y1132"/>
  <c r="AK1035"/>
  <c r="AM40" s="1"/>
  <c r="AL1035"/>
  <c r="AT40" s="1"/>
  <c r="AL1036"/>
  <c r="AT41" s="1"/>
  <c r="AK1036"/>
  <c r="AM41" s="1"/>
  <c r="AF1052"/>
  <c r="AA6"/>
  <c r="W6"/>
  <c r="Y1105"/>
  <c r="AF1105"/>
  <c r="Y1266"/>
  <c r="AF1266"/>
  <c r="Y1282"/>
  <c r="AF1282"/>
  <c r="Y1093"/>
  <c r="AF1093"/>
  <c r="Y1187"/>
  <c r="AF1187"/>
  <c r="Y1153"/>
  <c r="AF1153"/>
  <c r="Y1057"/>
  <c r="AF1057"/>
  <c r="Y1075"/>
  <c r="AF1075"/>
  <c r="Y1151"/>
  <c r="AF1151"/>
  <c r="Y1320"/>
  <c r="AF1320"/>
  <c r="Y1040"/>
  <c r="AF1040"/>
  <c r="Y1050"/>
  <c r="AF1050"/>
  <c r="Y1314"/>
  <c r="AF1314"/>
  <c r="Y1028"/>
  <c r="AF1028"/>
  <c r="Y1332"/>
  <c r="AF1332"/>
  <c r="Y1046"/>
  <c r="AF1046"/>
  <c r="Y1099"/>
  <c r="AF1099"/>
  <c r="Y1155"/>
  <c r="AF1155"/>
  <c r="Y1264"/>
  <c r="AF1264"/>
  <c r="Y1272"/>
  <c r="AF1272"/>
  <c r="Y1280"/>
  <c r="AF1280"/>
  <c r="Y1087"/>
  <c r="AF1087"/>
  <c r="Y1119"/>
  <c r="AF1119"/>
  <c r="AF1175"/>
  <c r="Y1113"/>
  <c r="AF1113"/>
  <c r="Y1302"/>
  <c r="AF1302"/>
  <c r="Y1334"/>
  <c r="AF1334"/>
  <c r="Y1065"/>
  <c r="AF1065"/>
  <c r="Y1073"/>
  <c r="AF1073"/>
  <c r="Y1101"/>
  <c r="AF1101"/>
  <c r="Y1131"/>
  <c r="AF1131"/>
  <c r="Y1194"/>
  <c r="AF1194"/>
  <c r="Y1312"/>
  <c r="AF1312"/>
  <c r="Y1038"/>
  <c r="AF1038"/>
  <c r="Y1042"/>
  <c r="AF1042"/>
  <c r="Y1308"/>
  <c r="AF1308"/>
  <c r="Y1298"/>
  <c r="AF1298"/>
  <c r="Y1091"/>
  <c r="AF1091"/>
  <c r="Y1169"/>
  <c r="AF1169"/>
  <c r="Y1032"/>
  <c r="AF1032"/>
  <c r="Y1167"/>
  <c r="AF1167"/>
  <c r="Y1338"/>
  <c r="AF1338"/>
  <c r="Y1161"/>
  <c r="AF1161"/>
  <c r="Y1274"/>
  <c r="AF1274"/>
  <c r="Y1129"/>
  <c r="AF1129"/>
  <c r="Y1310"/>
  <c r="AF1310"/>
  <c r="Y1067"/>
  <c r="AF1067"/>
  <c r="Y1107"/>
  <c r="AF1107"/>
  <c r="Y1288"/>
  <c r="AF1288"/>
  <c r="AF1026"/>
  <c r="Y1324"/>
  <c r="AF1324"/>
  <c r="Y1095"/>
  <c r="AF1095"/>
  <c r="Y1197"/>
  <c r="AF1197"/>
  <c r="Y1089"/>
  <c r="AF1089"/>
  <c r="Y1121"/>
  <c r="AF1121"/>
  <c r="Y1177"/>
  <c r="AF1177"/>
  <c r="Y1270"/>
  <c r="AF1270"/>
  <c r="Y1278"/>
  <c r="AF1278"/>
  <c r="Y1055"/>
  <c r="AF1055"/>
  <c r="Y1109"/>
  <c r="AF1109"/>
  <c r="Y1165"/>
  <c r="AF1165"/>
  <c r="Y1294"/>
  <c r="AF1294"/>
  <c r="Y1326"/>
  <c r="AF1326"/>
  <c r="Y1061"/>
  <c r="AF1061"/>
  <c r="Y1071"/>
  <c r="AF1071"/>
  <c r="Y1079"/>
  <c r="AF1079"/>
  <c r="Y1125"/>
  <c r="AF1125"/>
  <c r="Y1179"/>
  <c r="AF1179"/>
  <c r="Y1304"/>
  <c r="AF1304"/>
  <c r="Y1336"/>
  <c r="AF1336"/>
  <c r="Y1036"/>
  <c r="AF1036"/>
  <c r="Y1081"/>
  <c r="AF1081"/>
  <c r="Y1292"/>
  <c r="AF1292"/>
  <c r="Y1195"/>
  <c r="AF1195"/>
  <c r="Y1085"/>
  <c r="AF1085"/>
  <c r="Y1030"/>
  <c r="AF1030"/>
  <c r="Y1163"/>
  <c r="AF1163"/>
  <c r="Y1306"/>
  <c r="AF1306"/>
  <c r="Y1083"/>
  <c r="AF1083"/>
  <c r="Y1115"/>
  <c r="AF1115"/>
  <c r="Y1171"/>
  <c r="AF1171"/>
  <c r="Y1268"/>
  <c r="AF1268"/>
  <c r="Y1276"/>
  <c r="AF1276"/>
  <c r="Y1284"/>
  <c r="AF1284"/>
  <c r="Y1103"/>
  <c r="AF1103"/>
  <c r="Y1159"/>
  <c r="AF1159"/>
  <c r="Y1318"/>
  <c r="AF1318"/>
  <c r="Y1059"/>
  <c r="AF1059"/>
  <c r="Y1069"/>
  <c r="AF1069"/>
  <c r="Y1077"/>
  <c r="AF1077"/>
  <c r="Y1111"/>
  <c r="AF1111"/>
  <c r="Y1173"/>
  <c r="AF1173"/>
  <c r="Y1328"/>
  <c r="AF1328"/>
  <c r="Y1034"/>
  <c r="AF1034"/>
  <c r="Y1048"/>
  <c r="AF1048"/>
  <c r="Y1188"/>
  <c r="AF1188"/>
  <c r="Y1117"/>
  <c r="AF1117"/>
  <c r="Y1330"/>
  <c r="AF1330"/>
  <c r="Y1044"/>
  <c r="AF1044"/>
  <c r="Y1157"/>
  <c r="AF1157"/>
  <c r="Y1204"/>
  <c r="AF1204"/>
  <c r="V9" i="2"/>
  <c r="V10" s="1"/>
  <c r="W10" s="1"/>
  <c r="U904" i="1"/>
  <c r="AA904" s="1"/>
  <c r="V904"/>
  <c r="X904" s="1"/>
  <c r="AG904" s="1"/>
  <c r="U905"/>
  <c r="AA905" s="1"/>
  <c r="V905"/>
  <c r="X905" s="1"/>
  <c r="AG905" s="1"/>
  <c r="U906"/>
  <c r="V906"/>
  <c r="X906" s="1"/>
  <c r="AG906" s="1"/>
  <c r="U907"/>
  <c r="V907"/>
  <c r="X907" s="1"/>
  <c r="AG907" s="1"/>
  <c r="U908"/>
  <c r="AA908" s="1"/>
  <c r="V908"/>
  <c r="X908" s="1"/>
  <c r="AG908" s="1"/>
  <c r="U909"/>
  <c r="AA909" s="1"/>
  <c r="V909"/>
  <c r="X909" s="1"/>
  <c r="AG909" s="1"/>
  <c r="U910"/>
  <c r="V910"/>
  <c r="X910" s="1"/>
  <c r="AG910" s="1"/>
  <c r="U911"/>
  <c r="V911"/>
  <c r="X911" s="1"/>
  <c r="AG911" s="1"/>
  <c r="U912"/>
  <c r="AA912" s="1"/>
  <c r="V912"/>
  <c r="X912" s="1"/>
  <c r="AG912" s="1"/>
  <c r="U913"/>
  <c r="AA913" s="1"/>
  <c r="V913"/>
  <c r="X913" s="1"/>
  <c r="AG913" s="1"/>
  <c r="U914"/>
  <c r="V914"/>
  <c r="X914" s="1"/>
  <c r="AG914" s="1"/>
  <c r="U915"/>
  <c r="V915"/>
  <c r="X915" s="1"/>
  <c r="AG915" s="1"/>
  <c r="U916"/>
  <c r="AA916" s="1"/>
  <c r="V916"/>
  <c r="X916" s="1"/>
  <c r="AG916" s="1"/>
  <c r="U917"/>
  <c r="AA917" s="1"/>
  <c r="V917"/>
  <c r="X917" s="1"/>
  <c r="AG917" s="1"/>
  <c r="U918"/>
  <c r="V918"/>
  <c r="X918" s="1"/>
  <c r="AG918" s="1"/>
  <c r="U919"/>
  <c r="V919"/>
  <c r="X919" s="1"/>
  <c r="AG919" s="1"/>
  <c r="U920"/>
  <c r="AA920" s="1"/>
  <c r="V920"/>
  <c r="X920" s="1"/>
  <c r="AG920" s="1"/>
  <c r="U921"/>
  <c r="AA921" s="1"/>
  <c r="V921"/>
  <c r="X921" s="1"/>
  <c r="AG921" s="1"/>
  <c r="U922"/>
  <c r="V922"/>
  <c r="X922" s="1"/>
  <c r="AG922" s="1"/>
  <c r="U923"/>
  <c r="V923"/>
  <c r="X923" s="1"/>
  <c r="AG923" s="1"/>
  <c r="U924"/>
  <c r="AA924" s="1"/>
  <c r="V924"/>
  <c r="X924" s="1"/>
  <c r="AG924" s="1"/>
  <c r="U925"/>
  <c r="U926"/>
  <c r="V926"/>
  <c r="X926" s="1"/>
  <c r="AG926" s="1"/>
  <c r="U927"/>
  <c r="V927"/>
  <c r="X927" s="1"/>
  <c r="AG927" s="1"/>
  <c r="U928"/>
  <c r="AA928" s="1"/>
  <c r="V928"/>
  <c r="X928" s="1"/>
  <c r="AG928" s="1"/>
  <c r="U929"/>
  <c r="AA929" s="1"/>
  <c r="V929"/>
  <c r="X929" s="1"/>
  <c r="AG929" s="1"/>
  <c r="U930"/>
  <c r="V930"/>
  <c r="X930" s="1"/>
  <c r="AG930" s="1"/>
  <c r="U931"/>
  <c r="V931"/>
  <c r="X931" s="1"/>
  <c r="AG931" s="1"/>
  <c r="U932"/>
  <c r="AA932" s="1"/>
  <c r="V932"/>
  <c r="X932" s="1"/>
  <c r="AG932" s="1"/>
  <c r="U933"/>
  <c r="AA933" s="1"/>
  <c r="V933"/>
  <c r="X933" s="1"/>
  <c r="AG933" s="1"/>
  <c r="U934"/>
  <c r="V934"/>
  <c r="X934" s="1"/>
  <c r="AG934" s="1"/>
  <c r="U935"/>
  <c r="V935"/>
  <c r="X935" s="1"/>
  <c r="AG935" s="1"/>
  <c r="U936"/>
  <c r="AA936" s="1"/>
  <c r="V936"/>
  <c r="X936" s="1"/>
  <c r="AG936" s="1"/>
  <c r="U937"/>
  <c r="AA937" s="1"/>
  <c r="V937"/>
  <c r="X937" s="1"/>
  <c r="AG937" s="1"/>
  <c r="U938"/>
  <c r="V938"/>
  <c r="X938" s="1"/>
  <c r="AG938" s="1"/>
  <c r="U939"/>
  <c r="V939"/>
  <c r="X939" s="1"/>
  <c r="AG939" s="1"/>
  <c r="U940"/>
  <c r="AA940" s="1"/>
  <c r="V940"/>
  <c r="X940" s="1"/>
  <c r="AG940" s="1"/>
  <c r="U941"/>
  <c r="AA941" s="1"/>
  <c r="V941"/>
  <c r="X941" s="1"/>
  <c r="AG941" s="1"/>
  <c r="U942"/>
  <c r="V942"/>
  <c r="X942" s="1"/>
  <c r="AG942" s="1"/>
  <c r="U943"/>
  <c r="V943"/>
  <c r="X943" s="1"/>
  <c r="AG943" s="1"/>
  <c r="U944"/>
  <c r="AA944" s="1"/>
  <c r="V944"/>
  <c r="X944" s="1"/>
  <c r="AG944" s="1"/>
  <c r="U945"/>
  <c r="AA945" s="1"/>
  <c r="V945"/>
  <c r="X945" s="1"/>
  <c r="AG945" s="1"/>
  <c r="U946"/>
  <c r="V946"/>
  <c r="X946" s="1"/>
  <c r="AG946" s="1"/>
  <c r="U947"/>
  <c r="V947"/>
  <c r="X947" s="1"/>
  <c r="AG947" s="1"/>
  <c r="U948"/>
  <c r="AA948" s="1"/>
  <c r="V948"/>
  <c r="X948" s="1"/>
  <c r="AG948" s="1"/>
  <c r="U949"/>
  <c r="AA949" s="1"/>
  <c r="V949"/>
  <c r="X949" s="1"/>
  <c r="AG949" s="1"/>
  <c r="U950"/>
  <c r="V950"/>
  <c r="X950" s="1"/>
  <c r="AG950" s="1"/>
  <c r="U951"/>
  <c r="V951"/>
  <c r="X951" s="1"/>
  <c r="AG951" s="1"/>
  <c r="U952"/>
  <c r="AA952" s="1"/>
  <c r="V952"/>
  <c r="X952" s="1"/>
  <c r="AG952" s="1"/>
  <c r="U953"/>
  <c r="AA953" s="1"/>
  <c r="V953"/>
  <c r="X953" s="1"/>
  <c r="AG953" s="1"/>
  <c r="U954"/>
  <c r="V954"/>
  <c r="X954" s="1"/>
  <c r="AG954" s="1"/>
  <c r="U955"/>
  <c r="V955"/>
  <c r="X955" s="1"/>
  <c r="AG955" s="1"/>
  <c r="U956"/>
  <c r="AA956" s="1"/>
  <c r="V956"/>
  <c r="X956" s="1"/>
  <c r="AG956" s="1"/>
  <c r="U957"/>
  <c r="AA957" s="1"/>
  <c r="V957"/>
  <c r="X957" s="1"/>
  <c r="AG957" s="1"/>
  <c r="U958"/>
  <c r="V958"/>
  <c r="X958" s="1"/>
  <c r="AG958" s="1"/>
  <c r="U959"/>
  <c r="V959"/>
  <c r="X959" s="1"/>
  <c r="AG959" s="1"/>
  <c r="U960"/>
  <c r="AA960" s="1"/>
  <c r="V960"/>
  <c r="X960" s="1"/>
  <c r="AG960" s="1"/>
  <c r="U961"/>
  <c r="AA961" s="1"/>
  <c r="V961"/>
  <c r="X961" s="1"/>
  <c r="AG961" s="1"/>
  <c r="U962"/>
  <c r="V962"/>
  <c r="X962" s="1"/>
  <c r="AG962" s="1"/>
  <c r="U963"/>
  <c r="U964"/>
  <c r="AA964" s="1"/>
  <c r="V964"/>
  <c r="X964" s="1"/>
  <c r="AG964" s="1"/>
  <c r="U965"/>
  <c r="AA965" s="1"/>
  <c r="V965"/>
  <c r="X965" s="1"/>
  <c r="AG965" s="1"/>
  <c r="U966"/>
  <c r="V966"/>
  <c r="X966" s="1"/>
  <c r="AG966" s="1"/>
  <c r="U967"/>
  <c r="V967"/>
  <c r="X967" s="1"/>
  <c r="AG967" s="1"/>
  <c r="U968"/>
  <c r="AA968" s="1"/>
  <c r="V968"/>
  <c r="X968" s="1"/>
  <c r="AG968" s="1"/>
  <c r="U969"/>
  <c r="AA969" s="1"/>
  <c r="V969"/>
  <c r="X969" s="1"/>
  <c r="AG969" s="1"/>
  <c r="U970"/>
  <c r="V970"/>
  <c r="X970" s="1"/>
  <c r="AG970" s="1"/>
  <c r="U971"/>
  <c r="V971"/>
  <c r="X971" s="1"/>
  <c r="AG971" s="1"/>
  <c r="U972"/>
  <c r="AA972" s="1"/>
  <c r="V972"/>
  <c r="X972" s="1"/>
  <c r="AG972" s="1"/>
  <c r="U973"/>
  <c r="AA973" s="1"/>
  <c r="V973"/>
  <c r="X973" s="1"/>
  <c r="AG973" s="1"/>
  <c r="U974"/>
  <c r="V974"/>
  <c r="X974" s="1"/>
  <c r="AG974" s="1"/>
  <c r="U975"/>
  <c r="V975"/>
  <c r="X975" s="1"/>
  <c r="AG975" s="1"/>
  <c r="U978"/>
  <c r="V978"/>
  <c r="X978" s="1"/>
  <c r="AG978" s="1"/>
  <c r="U979"/>
  <c r="V979"/>
  <c r="X979" s="1"/>
  <c r="AG979" s="1"/>
  <c r="U980"/>
  <c r="AA980" s="1"/>
  <c r="V980"/>
  <c r="X980" s="1"/>
  <c r="AG980" s="1"/>
  <c r="U981"/>
  <c r="AA981" s="1"/>
  <c r="V981"/>
  <c r="X981" s="1"/>
  <c r="AG981" s="1"/>
  <c r="U982"/>
  <c r="V982"/>
  <c r="X982" s="1"/>
  <c r="AG982" s="1"/>
  <c r="U983"/>
  <c r="V983"/>
  <c r="X983" s="1"/>
  <c r="AG983" s="1"/>
  <c r="U984"/>
  <c r="AA984" s="1"/>
  <c r="V984"/>
  <c r="X984" s="1"/>
  <c r="AG984" s="1"/>
  <c r="U985"/>
  <c r="AA985" s="1"/>
  <c r="V985"/>
  <c r="X985" s="1"/>
  <c r="AG985" s="1"/>
  <c r="U986"/>
  <c r="V986"/>
  <c r="X986" s="1"/>
  <c r="AG986" s="1"/>
  <c r="U987"/>
  <c r="V987"/>
  <c r="X987" s="1"/>
  <c r="AG987" s="1"/>
  <c r="U988"/>
  <c r="AA988" s="1"/>
  <c r="V988"/>
  <c r="X988" s="1"/>
  <c r="AG988" s="1"/>
  <c r="U989"/>
  <c r="AA989" s="1"/>
  <c r="V989"/>
  <c r="X989" s="1"/>
  <c r="AG989" s="1"/>
  <c r="U990"/>
  <c r="V990"/>
  <c r="X990" s="1"/>
  <c r="AG990" s="1"/>
  <c r="U991"/>
  <c r="V991"/>
  <c r="X991" s="1"/>
  <c r="AG991" s="1"/>
  <c r="U994"/>
  <c r="V994"/>
  <c r="X994" s="1"/>
  <c r="AG994" s="1"/>
  <c r="U995"/>
  <c r="V995"/>
  <c r="X995" s="1"/>
  <c r="AG995" s="1"/>
  <c r="U996"/>
  <c r="AA996" s="1"/>
  <c r="V996"/>
  <c r="X996" s="1"/>
  <c r="AG996" s="1"/>
  <c r="U997"/>
  <c r="AA997" s="1"/>
  <c r="V997"/>
  <c r="X997" s="1"/>
  <c r="AG997" s="1"/>
  <c r="U998"/>
  <c r="V998"/>
  <c r="X998" s="1"/>
  <c r="AG998" s="1"/>
  <c r="U999"/>
  <c r="V999"/>
  <c r="X999" s="1"/>
  <c r="AG999" s="1"/>
  <c r="U1000"/>
  <c r="AA1000" s="1"/>
  <c r="V1000"/>
  <c r="X1000" s="1"/>
  <c r="AG1000" s="1"/>
  <c r="U1001"/>
  <c r="AA1001" s="1"/>
  <c r="V1001"/>
  <c r="X1001" s="1"/>
  <c r="AG1001" s="1"/>
  <c r="U1002"/>
  <c r="V1002"/>
  <c r="X1002" s="1"/>
  <c r="AG1002" s="1"/>
  <c r="U1003"/>
  <c r="V1003"/>
  <c r="X1003" s="1"/>
  <c r="AG1003" s="1"/>
  <c r="U1004"/>
  <c r="AA1004" s="1"/>
  <c r="V1004"/>
  <c r="X1004" s="1"/>
  <c r="AG1004" s="1"/>
  <c r="U1005"/>
  <c r="AA1005" s="1"/>
  <c r="V1005"/>
  <c r="X1005" s="1"/>
  <c r="AG1005" s="1"/>
  <c r="U1006"/>
  <c r="V1006"/>
  <c r="X1006" s="1"/>
  <c r="AG1006" s="1"/>
  <c r="U1007"/>
  <c r="V1007"/>
  <c r="X1007" s="1"/>
  <c r="AG1007" s="1"/>
  <c r="U1008"/>
  <c r="AA1008" s="1"/>
  <c r="V1008"/>
  <c r="X1008" s="1"/>
  <c r="AG1008" s="1"/>
  <c r="U1009"/>
  <c r="AA1009" s="1"/>
  <c r="V1009"/>
  <c r="X1009" s="1"/>
  <c r="AG1009" s="1"/>
  <c r="U1010"/>
  <c r="V1010"/>
  <c r="X1010" s="1"/>
  <c r="AG1010" s="1"/>
  <c r="U1012"/>
  <c r="AA1012" s="1"/>
  <c r="V1012"/>
  <c r="X1012" s="1"/>
  <c r="AG1012" s="1"/>
  <c r="U1013"/>
  <c r="AA1013" s="1"/>
  <c r="V1013"/>
  <c r="X1013" s="1"/>
  <c r="AG1013" s="1"/>
  <c r="U1014"/>
  <c r="V1014"/>
  <c r="X1014" s="1"/>
  <c r="AG1014" s="1"/>
  <c r="U1015"/>
  <c r="V1015"/>
  <c r="X1015" s="1"/>
  <c r="AG1015" s="1"/>
  <c r="U1016"/>
  <c r="AA1016" s="1"/>
  <c r="V1016"/>
  <c r="X1016" s="1"/>
  <c r="AG1016" s="1"/>
  <c r="U1017"/>
  <c r="AA1017" s="1"/>
  <c r="V1017"/>
  <c r="X1017" s="1"/>
  <c r="AG1017" s="1"/>
  <c r="U1018"/>
  <c r="V1018"/>
  <c r="X1018" s="1"/>
  <c r="AG1018" s="1"/>
  <c r="U1019"/>
  <c r="V1019"/>
  <c r="X1019" s="1"/>
  <c r="AG1019" s="1"/>
  <c r="U1020"/>
  <c r="AA1020" s="1"/>
  <c r="V1020"/>
  <c r="X1020" s="1"/>
  <c r="AG1020" s="1"/>
  <c r="U1021"/>
  <c r="AA1021" s="1"/>
  <c r="V1021"/>
  <c r="X1021" s="1"/>
  <c r="AG1021" s="1"/>
  <c r="U903"/>
  <c r="V903"/>
  <c r="X903" s="1"/>
  <c r="AG903" s="1"/>
  <c r="V902"/>
  <c r="X902" s="1"/>
  <c r="AG902" s="1"/>
  <c r="U902"/>
  <c r="U830"/>
  <c r="W830" s="1"/>
  <c r="V830"/>
  <c r="X830" s="1"/>
  <c r="AG830" s="1"/>
  <c r="V829"/>
  <c r="AL1030" l="1"/>
  <c r="AT35" s="1"/>
  <c r="AP1036"/>
  <c r="AL1027"/>
  <c r="AX920" s="1"/>
  <c r="AK1031"/>
  <c r="AM36" s="1"/>
  <c r="AL1037"/>
  <c r="AT42" s="1"/>
  <c r="AL1033"/>
  <c r="AT38" s="1"/>
  <c r="AK1034"/>
  <c r="AM39" s="1"/>
  <c r="AL1031"/>
  <c r="AK1028"/>
  <c r="AP921" s="1"/>
  <c r="AP1035"/>
  <c r="AL1034"/>
  <c r="AK1033"/>
  <c r="AM38" s="1"/>
  <c r="AL1029"/>
  <c r="AX922" s="1"/>
  <c r="AK1029"/>
  <c r="AP922" s="1"/>
  <c r="AK1030"/>
  <c r="AM35" s="1"/>
  <c r="W940"/>
  <c r="AF940" s="1"/>
  <c r="AL1028"/>
  <c r="AX921" s="1"/>
  <c r="AK1027"/>
  <c r="AL1032"/>
  <c r="AT37" s="1"/>
  <c r="AK1032"/>
  <c r="AM37" s="1"/>
  <c r="AK1037"/>
  <c r="AM42" s="1"/>
  <c r="AK1038"/>
  <c r="AM43" s="1"/>
  <c r="AL1038"/>
  <c r="AT43" s="1"/>
  <c r="W933"/>
  <c r="AF933" s="1"/>
  <c r="W949"/>
  <c r="Y949" s="1"/>
  <c r="W1013"/>
  <c r="Y1013" s="1"/>
  <c r="W953"/>
  <c r="Y953" s="1"/>
  <c r="W937"/>
  <c r="AF937" s="1"/>
  <c r="W952"/>
  <c r="AF952" s="1"/>
  <c r="W1021"/>
  <c r="Y1021" s="1"/>
  <c r="W1016"/>
  <c r="Y1016" s="1"/>
  <c r="W1008"/>
  <c r="AF1008" s="1"/>
  <c r="W957"/>
  <c r="AF957" s="1"/>
  <c r="W1004"/>
  <c r="AF1004" s="1"/>
  <c r="W961"/>
  <c r="Y961" s="1"/>
  <c r="W948"/>
  <c r="Y948" s="1"/>
  <c r="W936"/>
  <c r="Y936" s="1"/>
  <c r="W1009"/>
  <c r="AF1009" s="1"/>
  <c r="AF6"/>
  <c r="Y6"/>
  <c r="W1000"/>
  <c r="AF1000" s="1"/>
  <c r="W960"/>
  <c r="Y960" s="1"/>
  <c r="W928"/>
  <c r="AF928" s="1"/>
  <c r="W1017"/>
  <c r="Y1017" s="1"/>
  <c r="W932"/>
  <c r="AF932" s="1"/>
  <c r="W1020"/>
  <c r="Y1020" s="1"/>
  <c r="W1005"/>
  <c r="Y1005" s="1"/>
  <c r="W1012"/>
  <c r="W945"/>
  <c r="W944"/>
  <c r="W929"/>
  <c r="Y940"/>
  <c r="W1001"/>
  <c r="W956"/>
  <c r="W941"/>
  <c r="W997"/>
  <c r="W996"/>
  <c r="W903"/>
  <c r="AA903"/>
  <c r="W1018"/>
  <c r="AA1018"/>
  <c r="W1014"/>
  <c r="AA1014"/>
  <c r="W991"/>
  <c r="AA991"/>
  <c r="W1007"/>
  <c r="AA1007"/>
  <c r="W1003"/>
  <c r="AA1003"/>
  <c r="W999"/>
  <c r="AA999"/>
  <c r="W995"/>
  <c r="AA995"/>
  <c r="W974"/>
  <c r="AA974"/>
  <c r="W970"/>
  <c r="AA970"/>
  <c r="W966"/>
  <c r="AA966"/>
  <c r="W959"/>
  <c r="AA959"/>
  <c r="W955"/>
  <c r="AA955"/>
  <c r="W951"/>
  <c r="AA951"/>
  <c r="W947"/>
  <c r="AA947"/>
  <c r="W943"/>
  <c r="AA943"/>
  <c r="W939"/>
  <c r="AA939"/>
  <c r="W935"/>
  <c r="AA935"/>
  <c r="W931"/>
  <c r="AA931"/>
  <c r="W927"/>
  <c r="AA927"/>
  <c r="W922"/>
  <c r="AA922"/>
  <c r="W918"/>
  <c r="AA918"/>
  <c r="W914"/>
  <c r="AA914"/>
  <c r="W910"/>
  <c r="AA910"/>
  <c r="W906"/>
  <c r="AA906"/>
  <c r="W973"/>
  <c r="W972"/>
  <c r="W969"/>
  <c r="W968"/>
  <c r="W965"/>
  <c r="W989"/>
  <c r="W988"/>
  <c r="W985"/>
  <c r="W984"/>
  <c r="W981"/>
  <c r="W980"/>
  <c r="W1019"/>
  <c r="AA1019"/>
  <c r="W990"/>
  <c r="AA990"/>
  <c r="W982"/>
  <c r="AA982"/>
  <c r="W978"/>
  <c r="AA978"/>
  <c r="W1015"/>
  <c r="AA1015"/>
  <c r="W986"/>
  <c r="AA986"/>
  <c r="W902"/>
  <c r="AA902"/>
  <c r="W1010"/>
  <c r="AA1010"/>
  <c r="W1006"/>
  <c r="AA1006"/>
  <c r="W1002"/>
  <c r="AA1002"/>
  <c r="W998"/>
  <c r="AA998"/>
  <c r="W994"/>
  <c r="Y994" s="1"/>
  <c r="AA994"/>
  <c r="W975"/>
  <c r="AA975"/>
  <c r="W971"/>
  <c r="AA971"/>
  <c r="W967"/>
  <c r="AA967"/>
  <c r="W962"/>
  <c r="AA962"/>
  <c r="W958"/>
  <c r="AA958"/>
  <c r="W954"/>
  <c r="AA954"/>
  <c r="W950"/>
  <c r="AA950"/>
  <c r="W946"/>
  <c r="AA946"/>
  <c r="W942"/>
  <c r="AA942"/>
  <c r="W938"/>
  <c r="AA938"/>
  <c r="W934"/>
  <c r="AA934"/>
  <c r="W930"/>
  <c r="AA930"/>
  <c r="W926"/>
  <c r="AA926"/>
  <c r="W923"/>
  <c r="AA923"/>
  <c r="W919"/>
  <c r="AA919"/>
  <c r="W915"/>
  <c r="AA915"/>
  <c r="W911"/>
  <c r="AA911"/>
  <c r="W907"/>
  <c r="AA907"/>
  <c r="AA830"/>
  <c r="W987"/>
  <c r="AA987"/>
  <c r="W983"/>
  <c r="AA983"/>
  <c r="W979"/>
  <c r="AA979"/>
  <c r="W964"/>
  <c r="W924"/>
  <c r="W921"/>
  <c r="W920"/>
  <c r="W917"/>
  <c r="W916"/>
  <c r="W913"/>
  <c r="W912"/>
  <c r="W909"/>
  <c r="W908"/>
  <c r="W905"/>
  <c r="W904"/>
  <c r="U262"/>
  <c r="V262"/>
  <c r="X262" s="1"/>
  <c r="AG262" s="1"/>
  <c r="U263"/>
  <c r="V263"/>
  <c r="X263" s="1"/>
  <c r="AG263" s="1"/>
  <c r="U264"/>
  <c r="AA264" s="1"/>
  <c r="V264"/>
  <c r="X264" s="1"/>
  <c r="AG264" s="1"/>
  <c r="U265"/>
  <c r="AA265" s="1"/>
  <c r="V265"/>
  <c r="X265" s="1"/>
  <c r="AG265" s="1"/>
  <c r="U266"/>
  <c r="V266"/>
  <c r="X266" s="1"/>
  <c r="AG266" s="1"/>
  <c r="U267"/>
  <c r="V267"/>
  <c r="X267" s="1"/>
  <c r="AG267" s="1"/>
  <c r="U268"/>
  <c r="AA268" s="1"/>
  <c r="V268"/>
  <c r="X268" s="1"/>
  <c r="AG268" s="1"/>
  <c r="U269"/>
  <c r="AA269" s="1"/>
  <c r="V269"/>
  <c r="X269" s="1"/>
  <c r="AG269" s="1"/>
  <c r="U270"/>
  <c r="V270"/>
  <c r="X270" s="1"/>
  <c r="AG270" s="1"/>
  <c r="U271"/>
  <c r="V271"/>
  <c r="X271" s="1"/>
  <c r="AG271" s="1"/>
  <c r="U272"/>
  <c r="AA272" s="1"/>
  <c r="V272"/>
  <c r="X272" s="1"/>
  <c r="AG272" s="1"/>
  <c r="U260"/>
  <c r="AA260" s="1"/>
  <c r="V260"/>
  <c r="X260" s="1"/>
  <c r="AG260" s="1"/>
  <c r="U273"/>
  <c r="V273"/>
  <c r="X273" s="1"/>
  <c r="AG273" s="1"/>
  <c r="U274"/>
  <c r="V274"/>
  <c r="X274" s="1"/>
  <c r="AG274" s="1"/>
  <c r="U275"/>
  <c r="AA275" s="1"/>
  <c r="V275"/>
  <c r="X275" s="1"/>
  <c r="AG275" s="1"/>
  <c r="U276"/>
  <c r="AA276" s="1"/>
  <c r="V276"/>
  <c r="X276" s="1"/>
  <c r="AG276" s="1"/>
  <c r="U277"/>
  <c r="V277"/>
  <c r="X277" s="1"/>
  <c r="AG277" s="1"/>
  <c r="U278"/>
  <c r="V278"/>
  <c r="X278" s="1"/>
  <c r="AG278" s="1"/>
  <c r="U279"/>
  <c r="AA279" s="1"/>
  <c r="V279"/>
  <c r="X279" s="1"/>
  <c r="AG279" s="1"/>
  <c r="V261"/>
  <c r="X261" s="1"/>
  <c r="AG261" s="1"/>
  <c r="U261"/>
  <c r="AA261" s="1"/>
  <c r="U242"/>
  <c r="V242"/>
  <c r="X242" s="1"/>
  <c r="AG242" s="1"/>
  <c r="U243"/>
  <c r="V243"/>
  <c r="X243" s="1"/>
  <c r="AG243" s="1"/>
  <c r="U244"/>
  <c r="AA244" s="1"/>
  <c r="V244"/>
  <c r="X244" s="1"/>
  <c r="AG244" s="1"/>
  <c r="U245"/>
  <c r="AA245" s="1"/>
  <c r="V245"/>
  <c r="X245" s="1"/>
  <c r="AG245" s="1"/>
  <c r="U246"/>
  <c r="V246"/>
  <c r="X246" s="1"/>
  <c r="AG246" s="1"/>
  <c r="U247"/>
  <c r="V247"/>
  <c r="X247" s="1"/>
  <c r="AG247" s="1"/>
  <c r="U248"/>
  <c r="AA248" s="1"/>
  <c r="V248"/>
  <c r="X248" s="1"/>
  <c r="AG248" s="1"/>
  <c r="U249"/>
  <c r="AA249" s="1"/>
  <c r="V249"/>
  <c r="X249" s="1"/>
  <c r="AG249" s="1"/>
  <c r="U250"/>
  <c r="V250"/>
  <c r="X250" s="1"/>
  <c r="AG250" s="1"/>
  <c r="U251"/>
  <c r="V251"/>
  <c r="X251" s="1"/>
  <c r="AG251" s="1"/>
  <c r="U252"/>
  <c r="AA252" s="1"/>
  <c r="V252"/>
  <c r="X252" s="1"/>
  <c r="AG252" s="1"/>
  <c r="U253"/>
  <c r="AA253" s="1"/>
  <c r="V253"/>
  <c r="X253" s="1"/>
  <c r="AG253" s="1"/>
  <c r="U254"/>
  <c r="V254"/>
  <c r="X254" s="1"/>
  <c r="AG254" s="1"/>
  <c r="U255"/>
  <c r="V255"/>
  <c r="X255" s="1"/>
  <c r="AG255" s="1"/>
  <c r="U256"/>
  <c r="AA256" s="1"/>
  <c r="V256"/>
  <c r="X256" s="1"/>
  <c r="AG256" s="1"/>
  <c r="U257"/>
  <c r="AA257" s="1"/>
  <c r="V257"/>
  <c r="X257" s="1"/>
  <c r="AG257" s="1"/>
  <c r="U258"/>
  <c r="V258"/>
  <c r="X258" s="1"/>
  <c r="AG258" s="1"/>
  <c r="U259"/>
  <c r="V259"/>
  <c r="X259" s="1"/>
  <c r="AG259" s="1"/>
  <c r="V241"/>
  <c r="X241" s="1"/>
  <c r="AG241" s="1"/>
  <c r="U241"/>
  <c r="U215"/>
  <c r="V215"/>
  <c r="X215" s="1"/>
  <c r="AG215" s="1"/>
  <c r="U216"/>
  <c r="W216" s="1"/>
  <c r="AF216" s="1"/>
  <c r="V216"/>
  <c r="X216" s="1"/>
  <c r="AG216" s="1"/>
  <c r="U217"/>
  <c r="AA217" s="1"/>
  <c r="V217"/>
  <c r="X217" s="1"/>
  <c r="AG217" s="1"/>
  <c r="U218"/>
  <c r="AA218" s="1"/>
  <c r="V218"/>
  <c r="X218" s="1"/>
  <c r="AG218" s="1"/>
  <c r="U219"/>
  <c r="V219"/>
  <c r="X219" s="1"/>
  <c r="AG219" s="1"/>
  <c r="U220"/>
  <c r="V220"/>
  <c r="X220" s="1"/>
  <c r="AG220" s="1"/>
  <c r="U221"/>
  <c r="AA221" s="1"/>
  <c r="V221"/>
  <c r="X221" s="1"/>
  <c r="AG221" s="1"/>
  <c r="U222"/>
  <c r="AA222" s="1"/>
  <c r="V222"/>
  <c r="X222" s="1"/>
  <c r="AG222" s="1"/>
  <c r="U223"/>
  <c r="V223"/>
  <c r="X223" s="1"/>
  <c r="AG223" s="1"/>
  <c r="U224"/>
  <c r="V224"/>
  <c r="X224" s="1"/>
  <c r="AG224" s="1"/>
  <c r="U225"/>
  <c r="AA225" s="1"/>
  <c r="V225"/>
  <c r="X225" s="1"/>
  <c r="AG225" s="1"/>
  <c r="U226"/>
  <c r="AA226" s="1"/>
  <c r="V226"/>
  <c r="X226" s="1"/>
  <c r="AG226" s="1"/>
  <c r="U227"/>
  <c r="V227"/>
  <c r="X227" s="1"/>
  <c r="AG227" s="1"/>
  <c r="U228"/>
  <c r="V228"/>
  <c r="X228" s="1"/>
  <c r="AG228" s="1"/>
  <c r="U229"/>
  <c r="AA229" s="1"/>
  <c r="V229"/>
  <c r="X229" s="1"/>
  <c r="AG229" s="1"/>
  <c r="U230"/>
  <c r="AA230" s="1"/>
  <c r="V230"/>
  <c r="X230" s="1"/>
  <c r="AG230" s="1"/>
  <c r="U231"/>
  <c r="V231"/>
  <c r="X231" s="1"/>
  <c r="AG231" s="1"/>
  <c r="U232"/>
  <c r="V232"/>
  <c r="X232" s="1"/>
  <c r="AG232" s="1"/>
  <c r="U233"/>
  <c r="AA233" s="1"/>
  <c r="V233"/>
  <c r="X233" s="1"/>
  <c r="AG233" s="1"/>
  <c r="U234"/>
  <c r="V234"/>
  <c r="X234" s="1"/>
  <c r="AG234" s="1"/>
  <c r="U235"/>
  <c r="V235"/>
  <c r="X235" s="1"/>
  <c r="AG235" s="1"/>
  <c r="U236"/>
  <c r="V236"/>
  <c r="X236" s="1"/>
  <c r="AG236" s="1"/>
  <c r="U237"/>
  <c r="AA237" s="1"/>
  <c r="V237"/>
  <c r="X237" s="1"/>
  <c r="AG237" s="1"/>
  <c r="U238"/>
  <c r="V238"/>
  <c r="X238" s="1"/>
  <c r="AG238" s="1"/>
  <c r="U239"/>
  <c r="V239"/>
  <c r="X239" s="1"/>
  <c r="AG239" s="1"/>
  <c r="U240"/>
  <c r="AA240" s="1"/>
  <c r="V240"/>
  <c r="X240" s="1"/>
  <c r="AG240" s="1"/>
  <c r="V214"/>
  <c r="X214" s="1"/>
  <c r="AG214" s="1"/>
  <c r="U214"/>
  <c r="U280"/>
  <c r="V280"/>
  <c r="X280" s="1"/>
  <c r="AG280" s="1"/>
  <c r="U281"/>
  <c r="V281"/>
  <c r="X281" s="1"/>
  <c r="AG281" s="1"/>
  <c r="U282"/>
  <c r="AA282" s="1"/>
  <c r="V282"/>
  <c r="X282" s="1"/>
  <c r="AG282" s="1"/>
  <c r="U283"/>
  <c r="AA283" s="1"/>
  <c r="V283"/>
  <c r="X283" s="1"/>
  <c r="AG283" s="1"/>
  <c r="U284"/>
  <c r="V284"/>
  <c r="X284" s="1"/>
  <c r="AG284" s="1"/>
  <c r="U285"/>
  <c r="V285"/>
  <c r="X285" s="1"/>
  <c r="AG285" s="1"/>
  <c r="U286"/>
  <c r="AA286" s="1"/>
  <c r="V286"/>
  <c r="X286" s="1"/>
  <c r="AG286" s="1"/>
  <c r="U287"/>
  <c r="AA287" s="1"/>
  <c r="V287"/>
  <c r="X287" s="1"/>
  <c r="AG287" s="1"/>
  <c r="U288"/>
  <c r="V288"/>
  <c r="X288" s="1"/>
  <c r="AG288" s="1"/>
  <c r="U289"/>
  <c r="V289"/>
  <c r="X289" s="1"/>
  <c r="AG289" s="1"/>
  <c r="U290"/>
  <c r="V290"/>
  <c r="X290" s="1"/>
  <c r="AG290" s="1"/>
  <c r="U291"/>
  <c r="AA291" s="1"/>
  <c r="V291"/>
  <c r="X291" s="1"/>
  <c r="AG291" s="1"/>
  <c r="U292"/>
  <c r="V292"/>
  <c r="X292" s="1"/>
  <c r="AG292" s="1"/>
  <c r="U293"/>
  <c r="V293"/>
  <c r="X293" s="1"/>
  <c r="AG293" s="1"/>
  <c r="U294"/>
  <c r="V294"/>
  <c r="X294" s="1"/>
  <c r="AG294" s="1"/>
  <c r="U295"/>
  <c r="V295"/>
  <c r="X295" s="1"/>
  <c r="AG295" s="1"/>
  <c r="U296"/>
  <c r="V296"/>
  <c r="X296" s="1"/>
  <c r="U305"/>
  <c r="V305"/>
  <c r="X305" s="1"/>
  <c r="U306"/>
  <c r="V306"/>
  <c r="X306" s="1"/>
  <c r="U307"/>
  <c r="V307"/>
  <c r="X307" s="1"/>
  <c r="U308"/>
  <c r="V308"/>
  <c r="X308" s="1"/>
  <c r="U297"/>
  <c r="V297"/>
  <c r="X297" s="1"/>
  <c r="U298"/>
  <c r="V298"/>
  <c r="X298" s="1"/>
  <c r="U299"/>
  <c r="V299"/>
  <c r="X299" s="1"/>
  <c r="U300"/>
  <c r="V300"/>
  <c r="X300" s="1"/>
  <c r="U301"/>
  <c r="V301"/>
  <c r="X301" s="1"/>
  <c r="U302"/>
  <c r="V302"/>
  <c r="X302" s="1"/>
  <c r="U303"/>
  <c r="V303"/>
  <c r="X303" s="1"/>
  <c r="U304"/>
  <c r="V304"/>
  <c r="X304" s="1"/>
  <c r="U309"/>
  <c r="V309"/>
  <c r="X309" s="1"/>
  <c r="U310"/>
  <c r="V310"/>
  <c r="X310" s="1"/>
  <c r="U311"/>
  <c r="V311"/>
  <c r="X311" s="1"/>
  <c r="U312"/>
  <c r="V312"/>
  <c r="X312" s="1"/>
  <c r="U313"/>
  <c r="V313"/>
  <c r="X313" s="1"/>
  <c r="U314"/>
  <c r="V314"/>
  <c r="X314" s="1"/>
  <c r="U319"/>
  <c r="V319"/>
  <c r="X319" s="1"/>
  <c r="U315"/>
  <c r="V315"/>
  <c r="X315" s="1"/>
  <c r="U316"/>
  <c r="V316"/>
  <c r="X316" s="1"/>
  <c r="U317"/>
  <c r="V317"/>
  <c r="X317" s="1"/>
  <c r="U318"/>
  <c r="V318"/>
  <c r="X318" s="1"/>
  <c r="U320"/>
  <c r="AA320" s="1"/>
  <c r="V320"/>
  <c r="X320" s="1"/>
  <c r="AG320" s="1"/>
  <c r="U321"/>
  <c r="V321"/>
  <c r="X321" s="1"/>
  <c r="AG321" s="1"/>
  <c r="U322"/>
  <c r="V322"/>
  <c r="X322" s="1"/>
  <c r="AG322" s="1"/>
  <c r="U323"/>
  <c r="AA323" s="1"/>
  <c r="V323"/>
  <c r="X323" s="1"/>
  <c r="AG323" s="1"/>
  <c r="U324"/>
  <c r="AA324" s="1"/>
  <c r="V324"/>
  <c r="X324" s="1"/>
  <c r="AG324" s="1"/>
  <c r="U325"/>
  <c r="V325"/>
  <c r="X325" s="1"/>
  <c r="AG325" s="1"/>
  <c r="U326"/>
  <c r="V326"/>
  <c r="X326" s="1"/>
  <c r="AG326" s="1"/>
  <c r="U327"/>
  <c r="AA327" s="1"/>
  <c r="V327"/>
  <c r="X327" s="1"/>
  <c r="AG327" s="1"/>
  <c r="U328"/>
  <c r="AA328" s="1"/>
  <c r="V328"/>
  <c r="X328" s="1"/>
  <c r="AG328" s="1"/>
  <c r="U329"/>
  <c r="V329"/>
  <c r="X329" s="1"/>
  <c r="AG329" s="1"/>
  <c r="U330"/>
  <c r="V330"/>
  <c r="X330" s="1"/>
  <c r="AG330" s="1"/>
  <c r="U331"/>
  <c r="AA331" s="1"/>
  <c r="V331"/>
  <c r="X331" s="1"/>
  <c r="AG331" s="1"/>
  <c r="U332"/>
  <c r="AA332" s="1"/>
  <c r="V332"/>
  <c r="X332" s="1"/>
  <c r="AG332" s="1"/>
  <c r="U333"/>
  <c r="V333"/>
  <c r="X333" s="1"/>
  <c r="AG333" s="1"/>
  <c r="U334"/>
  <c r="V334"/>
  <c r="X334" s="1"/>
  <c r="AG334" s="1"/>
  <c r="U335"/>
  <c r="AA335" s="1"/>
  <c r="V335"/>
  <c r="X335" s="1"/>
  <c r="AG335" s="1"/>
  <c r="U336"/>
  <c r="AA336" s="1"/>
  <c r="V336"/>
  <c r="X336" s="1"/>
  <c r="AG336" s="1"/>
  <c r="U337"/>
  <c r="AA337" s="1"/>
  <c r="V337"/>
  <c r="X337" s="1"/>
  <c r="AG337" s="1"/>
  <c r="U338"/>
  <c r="V338"/>
  <c r="X338" s="1"/>
  <c r="AG338" s="1"/>
  <c r="U339"/>
  <c r="V339"/>
  <c r="X339" s="1"/>
  <c r="AG339" s="1"/>
  <c r="U340"/>
  <c r="AA340" s="1"/>
  <c r="V340"/>
  <c r="X340" s="1"/>
  <c r="AG340" s="1"/>
  <c r="U341"/>
  <c r="AA341" s="1"/>
  <c r="V341"/>
  <c r="X341" s="1"/>
  <c r="AG341" s="1"/>
  <c r="U342"/>
  <c r="V342"/>
  <c r="X342" s="1"/>
  <c r="AG342" s="1"/>
  <c r="U343"/>
  <c r="AA343" s="1"/>
  <c r="V343"/>
  <c r="X343" s="1"/>
  <c r="AG343" s="1"/>
  <c r="U344"/>
  <c r="AA344" s="1"/>
  <c r="V344"/>
  <c r="X344" s="1"/>
  <c r="AG344" s="1"/>
  <c r="V345"/>
  <c r="X345" s="1"/>
  <c r="AG345" s="1"/>
  <c r="U345"/>
  <c r="U346"/>
  <c r="V346"/>
  <c r="X346" s="1"/>
  <c r="AG346" s="1"/>
  <c r="U347"/>
  <c r="V347"/>
  <c r="X347" s="1"/>
  <c r="AG347" s="1"/>
  <c r="U348"/>
  <c r="AA348" s="1"/>
  <c r="V348"/>
  <c r="X348" s="1"/>
  <c r="AG348" s="1"/>
  <c r="U349"/>
  <c r="AA349" s="1"/>
  <c r="V349"/>
  <c r="X349" s="1"/>
  <c r="AG349" s="1"/>
  <c r="U350"/>
  <c r="V350"/>
  <c r="X350" s="1"/>
  <c r="AG350" s="1"/>
  <c r="U351"/>
  <c r="V351"/>
  <c r="X351" s="1"/>
  <c r="AG351" s="1"/>
  <c r="U352"/>
  <c r="AA352" s="1"/>
  <c r="V352"/>
  <c r="X352" s="1"/>
  <c r="AG352" s="1"/>
  <c r="U353"/>
  <c r="AA353" s="1"/>
  <c r="V353"/>
  <c r="X353" s="1"/>
  <c r="AG353" s="1"/>
  <c r="U354"/>
  <c r="V354"/>
  <c r="X354" s="1"/>
  <c r="AG354" s="1"/>
  <c r="U355"/>
  <c r="V355"/>
  <c r="X355" s="1"/>
  <c r="AG355" s="1"/>
  <c r="U356"/>
  <c r="AA356" s="1"/>
  <c r="V356"/>
  <c r="X356" s="1"/>
  <c r="AG356" s="1"/>
  <c r="U357"/>
  <c r="AA357" s="1"/>
  <c r="V357"/>
  <c r="X357" s="1"/>
  <c r="AG357" s="1"/>
  <c r="U358"/>
  <c r="AA358" s="1"/>
  <c r="V358"/>
  <c r="X358" s="1"/>
  <c r="AG358" s="1"/>
  <c r="U359"/>
  <c r="V359"/>
  <c r="X359" s="1"/>
  <c r="AG359" s="1"/>
  <c r="V360"/>
  <c r="X360" s="1"/>
  <c r="AG360" s="1"/>
  <c r="U360"/>
  <c r="U361"/>
  <c r="V361"/>
  <c r="X361" s="1"/>
  <c r="AG361" s="1"/>
  <c r="U362"/>
  <c r="V362"/>
  <c r="X362" s="1"/>
  <c r="AG362" s="1"/>
  <c r="U363"/>
  <c r="AA363" s="1"/>
  <c r="V363"/>
  <c r="X363" s="1"/>
  <c r="AG363" s="1"/>
  <c r="U364"/>
  <c r="AA364" s="1"/>
  <c r="V364"/>
  <c r="X364" s="1"/>
  <c r="AG364" s="1"/>
  <c r="U365"/>
  <c r="V365"/>
  <c r="X365" s="1"/>
  <c r="AG365" s="1"/>
  <c r="U366"/>
  <c r="V366"/>
  <c r="X366" s="1"/>
  <c r="AG366" s="1"/>
  <c r="U367"/>
  <c r="AA367" s="1"/>
  <c r="V367"/>
  <c r="X367" s="1"/>
  <c r="AG367" s="1"/>
  <c r="U368"/>
  <c r="AA368" s="1"/>
  <c r="V368"/>
  <c r="X368" s="1"/>
  <c r="AG368" s="1"/>
  <c r="U369"/>
  <c r="V369"/>
  <c r="X369" s="1"/>
  <c r="AG369" s="1"/>
  <c r="U370"/>
  <c r="V370"/>
  <c r="X370" s="1"/>
  <c r="AG370" s="1"/>
  <c r="V371"/>
  <c r="X371" s="1"/>
  <c r="AG371" s="1"/>
  <c r="U371"/>
  <c r="AA317" l="1"/>
  <c r="W317"/>
  <c r="Y317" s="1"/>
  <c r="AA315"/>
  <c r="W315"/>
  <c r="Y315" s="1"/>
  <c r="AA314"/>
  <c r="W314"/>
  <c r="Y314" s="1"/>
  <c r="AA312"/>
  <c r="W312"/>
  <c r="Y312" s="1"/>
  <c r="AA318"/>
  <c r="W318"/>
  <c r="Y318" s="1"/>
  <c r="AA316"/>
  <c r="W316"/>
  <c r="Y316" s="1"/>
  <c r="AA319"/>
  <c r="W319"/>
  <c r="Y319" s="1"/>
  <c r="AA313"/>
  <c r="W313"/>
  <c r="AA311"/>
  <c r="W311"/>
  <c r="Y311" s="1"/>
  <c r="AA310"/>
  <c r="W310"/>
  <c r="Y310" s="1"/>
  <c r="AA304"/>
  <c r="W304"/>
  <c r="Y304" s="1"/>
  <c r="AA302"/>
  <c r="W302"/>
  <c r="Y302" s="1"/>
  <c r="AA300"/>
  <c r="W300"/>
  <c r="Y300" s="1"/>
  <c r="AA298"/>
  <c r="W298"/>
  <c r="Y298" s="1"/>
  <c r="AA308"/>
  <c r="W308"/>
  <c r="Y308" s="1"/>
  <c r="AA306"/>
  <c r="W306"/>
  <c r="Y306" s="1"/>
  <c r="AA296"/>
  <c r="W296"/>
  <c r="Y296" s="1"/>
  <c r="AA309"/>
  <c r="W309"/>
  <c r="Y309" s="1"/>
  <c r="AA303"/>
  <c r="W303"/>
  <c r="Y303" s="1"/>
  <c r="AA301"/>
  <c r="W301"/>
  <c r="Y301" s="1"/>
  <c r="AA299"/>
  <c r="W299"/>
  <c r="Y299" s="1"/>
  <c r="AA297"/>
  <c r="W297"/>
  <c r="Y297" s="1"/>
  <c r="AA307"/>
  <c r="W307"/>
  <c r="Y307" s="1"/>
  <c r="AA305"/>
  <c r="W305"/>
  <c r="Y305" s="1"/>
  <c r="AA295"/>
  <c r="W295"/>
  <c r="AA294"/>
  <c r="W294"/>
  <c r="AM45"/>
  <c r="AM46"/>
  <c r="AF949"/>
  <c r="AF953"/>
  <c r="AP1034"/>
  <c r="AT39"/>
  <c r="AP1031"/>
  <c r="AT36"/>
  <c r="Y933"/>
  <c r="AP1027"/>
  <c r="AP920"/>
  <c r="AF936"/>
  <c r="Y952"/>
  <c r="AP1033"/>
  <c r="Y957"/>
  <c r="AP1029"/>
  <c r="W332"/>
  <c r="AF332" s="1"/>
  <c r="AF1013"/>
  <c r="AP1037"/>
  <c r="AF1017"/>
  <c r="AP1038"/>
  <c r="AP1032"/>
  <c r="AF961"/>
  <c r="AP1028"/>
  <c r="Y928"/>
  <c r="AP1030"/>
  <c r="AF1016"/>
  <c r="W217"/>
  <c r="AF217" s="1"/>
  <c r="W218"/>
  <c r="AF218" s="1"/>
  <c r="W257"/>
  <c r="AF257" s="1"/>
  <c r="W253"/>
  <c r="Y253" s="1"/>
  <c r="AF1021"/>
  <c r="Y1008"/>
  <c r="AF1020"/>
  <c r="Y1009"/>
  <c r="AF960"/>
  <c r="Y1004"/>
  <c r="AF948"/>
  <c r="Y937"/>
  <c r="W341"/>
  <c r="AF341" s="1"/>
  <c r="Y1000"/>
  <c r="W363"/>
  <c r="AF363" s="1"/>
  <c r="W336"/>
  <c r="AF336" s="1"/>
  <c r="W233"/>
  <c r="AF233" s="1"/>
  <c r="W356"/>
  <c r="AF356" s="1"/>
  <c r="W229"/>
  <c r="Y229" s="1"/>
  <c r="W353"/>
  <c r="AF353" s="1"/>
  <c r="Y932"/>
  <c r="AF1005"/>
  <c r="W291"/>
  <c r="Y291" s="1"/>
  <c r="W320"/>
  <c r="W230"/>
  <c r="AF230" s="1"/>
  <c r="W358"/>
  <c r="AF358" s="1"/>
  <c r="W352"/>
  <c r="Y352" s="1"/>
  <c r="W335"/>
  <c r="AF335" s="1"/>
  <c r="W349"/>
  <c r="Y349" s="1"/>
  <c r="Y356"/>
  <c r="AF229"/>
  <c r="Y904"/>
  <c r="AF904"/>
  <c r="Y912"/>
  <c r="AF912"/>
  <c r="Y920"/>
  <c r="AF920"/>
  <c r="Y980"/>
  <c r="AF980"/>
  <c r="Y988"/>
  <c r="AF988"/>
  <c r="Y969"/>
  <c r="AF969"/>
  <c r="Y996"/>
  <c r="AF996"/>
  <c r="Y1001"/>
  <c r="AF1001"/>
  <c r="Y1012"/>
  <c r="AF1012"/>
  <c r="W357"/>
  <c r="W337"/>
  <c r="Y336"/>
  <c r="Y909"/>
  <c r="AF909"/>
  <c r="Y917"/>
  <c r="AF917"/>
  <c r="Y964"/>
  <c r="AF964"/>
  <c r="Y983"/>
  <c r="AF983"/>
  <c r="Y830"/>
  <c r="AF830"/>
  <c r="Y911"/>
  <c r="AF911"/>
  <c r="Y919"/>
  <c r="AF919"/>
  <c r="Y926"/>
  <c r="AF926"/>
  <c r="Y934"/>
  <c r="AF934"/>
  <c r="Y942"/>
  <c r="AF942"/>
  <c r="Y950"/>
  <c r="AF950"/>
  <c r="Y958"/>
  <c r="AF958"/>
  <c r="Y967"/>
  <c r="AF967"/>
  <c r="Y975"/>
  <c r="AF975"/>
  <c r="Y998"/>
  <c r="AF998"/>
  <c r="Y1006"/>
  <c r="AF1006"/>
  <c r="Y902"/>
  <c r="AF902"/>
  <c r="Y1015"/>
  <c r="AF1015"/>
  <c r="Y982"/>
  <c r="AF982"/>
  <c r="Y1019"/>
  <c r="AF1019"/>
  <c r="Y985"/>
  <c r="AF985"/>
  <c r="Y968"/>
  <c r="AF968"/>
  <c r="Y910"/>
  <c r="AF910"/>
  <c r="Y918"/>
  <c r="AF918"/>
  <c r="Y927"/>
  <c r="AF927"/>
  <c r="Y935"/>
  <c r="AF935"/>
  <c r="Y943"/>
  <c r="AF943"/>
  <c r="Y951"/>
  <c r="AF951"/>
  <c r="Y959"/>
  <c r="AF959"/>
  <c r="Y970"/>
  <c r="AF970"/>
  <c r="Y995"/>
  <c r="AF995"/>
  <c r="Y1003"/>
  <c r="AF1003"/>
  <c r="Y991"/>
  <c r="AF991"/>
  <c r="Y1018"/>
  <c r="AF1018"/>
  <c r="Y956"/>
  <c r="AF956"/>
  <c r="Y945"/>
  <c r="AF945"/>
  <c r="W226"/>
  <c r="W225"/>
  <c r="Y908"/>
  <c r="AF908"/>
  <c r="Y916"/>
  <c r="AF916"/>
  <c r="Y924"/>
  <c r="AF924"/>
  <c r="Y984"/>
  <c r="AF984"/>
  <c r="Y965"/>
  <c r="AF965"/>
  <c r="Y973"/>
  <c r="AF973"/>
  <c r="Y941"/>
  <c r="AF941"/>
  <c r="Y944"/>
  <c r="AF944"/>
  <c r="W348"/>
  <c r="W222"/>
  <c r="W221"/>
  <c r="W256"/>
  <c r="Y905"/>
  <c r="AF905"/>
  <c r="Y913"/>
  <c r="AF913"/>
  <c r="Y921"/>
  <c r="AF921"/>
  <c r="Y979"/>
  <c r="AF979"/>
  <c r="Y987"/>
  <c r="AF987"/>
  <c r="Y907"/>
  <c r="AF907"/>
  <c r="Y915"/>
  <c r="AF915"/>
  <c r="Y923"/>
  <c r="AF923"/>
  <c r="Y930"/>
  <c r="AF930"/>
  <c r="Y938"/>
  <c r="AF938"/>
  <c r="Y946"/>
  <c r="AF946"/>
  <c r="Y954"/>
  <c r="AF954"/>
  <c r="Y962"/>
  <c r="AF962"/>
  <c r="Y971"/>
  <c r="AF971"/>
  <c r="AF994"/>
  <c r="Y1002"/>
  <c r="AF1002"/>
  <c r="Y1010"/>
  <c r="AF1010"/>
  <c r="Y986"/>
  <c r="AF986"/>
  <c r="Y978"/>
  <c r="AF978"/>
  <c r="Y990"/>
  <c r="AF990"/>
  <c r="Y981"/>
  <c r="AF981"/>
  <c r="Y989"/>
  <c r="AF989"/>
  <c r="Y972"/>
  <c r="AF972"/>
  <c r="Y906"/>
  <c r="AF906"/>
  <c r="Y914"/>
  <c r="AF914"/>
  <c r="Y922"/>
  <c r="AF922"/>
  <c r="Y931"/>
  <c r="AF931"/>
  <c r="Y939"/>
  <c r="AF939"/>
  <c r="Y947"/>
  <c r="AF947"/>
  <c r="Y955"/>
  <c r="AF955"/>
  <c r="Y966"/>
  <c r="AF966"/>
  <c r="Y974"/>
  <c r="AF974"/>
  <c r="Y999"/>
  <c r="AF999"/>
  <c r="Y1007"/>
  <c r="AF1007"/>
  <c r="Y1014"/>
  <c r="AF1014"/>
  <c r="Y903"/>
  <c r="AF903"/>
  <c r="Y997"/>
  <c r="AF997"/>
  <c r="Y929"/>
  <c r="AF929"/>
  <c r="W340"/>
  <c r="W331"/>
  <c r="W328"/>
  <c r="W327"/>
  <c r="W324"/>
  <c r="W323"/>
  <c r="W240"/>
  <c r="Y240" s="1"/>
  <c r="W261"/>
  <c r="W351"/>
  <c r="AA351"/>
  <c r="W369"/>
  <c r="AA369"/>
  <c r="W365"/>
  <c r="AA365"/>
  <c r="W361"/>
  <c r="AA361"/>
  <c r="W359"/>
  <c r="AA359"/>
  <c r="W345"/>
  <c r="AA345"/>
  <c r="W339"/>
  <c r="AA339"/>
  <c r="W292"/>
  <c r="AA292"/>
  <c r="W289"/>
  <c r="Y289" s="1"/>
  <c r="AA289"/>
  <c r="W214"/>
  <c r="AA214"/>
  <c r="W236"/>
  <c r="AA236"/>
  <c r="W234"/>
  <c r="AA234"/>
  <c r="W231"/>
  <c r="AA231"/>
  <c r="W227"/>
  <c r="Y227" s="1"/>
  <c r="AA227"/>
  <c r="W223"/>
  <c r="AA223"/>
  <c r="W219"/>
  <c r="AA219"/>
  <c r="W215"/>
  <c r="AA215"/>
  <c r="W251"/>
  <c r="AA251"/>
  <c r="W247"/>
  <c r="AA247"/>
  <c r="W243"/>
  <c r="AA243"/>
  <c r="W278"/>
  <c r="AA278"/>
  <c r="W274"/>
  <c r="AA274"/>
  <c r="W271"/>
  <c r="AA271"/>
  <c r="W267"/>
  <c r="AA267"/>
  <c r="W263"/>
  <c r="Y263" s="1"/>
  <c r="AA263"/>
  <c r="W368"/>
  <c r="W364"/>
  <c r="W286"/>
  <c r="W283"/>
  <c r="W282"/>
  <c r="W371"/>
  <c r="Y371" s="1"/>
  <c r="AA371"/>
  <c r="W346"/>
  <c r="AA346"/>
  <c r="W334"/>
  <c r="AA334"/>
  <c r="W330"/>
  <c r="AA330"/>
  <c r="W326"/>
  <c r="AA326"/>
  <c r="W322"/>
  <c r="AA322"/>
  <c r="W284"/>
  <c r="AA284"/>
  <c r="W280"/>
  <c r="AA280"/>
  <c r="W239"/>
  <c r="AA239"/>
  <c r="W258"/>
  <c r="AA258"/>
  <c r="W254"/>
  <c r="AA254"/>
  <c r="W287"/>
  <c r="W237"/>
  <c r="W252"/>
  <c r="W249"/>
  <c r="W248"/>
  <c r="Y248" s="1"/>
  <c r="W245"/>
  <c r="W244"/>
  <c r="W279"/>
  <c r="W276"/>
  <c r="W275"/>
  <c r="W260"/>
  <c r="W272"/>
  <c r="W269"/>
  <c r="W268"/>
  <c r="Y268" s="1"/>
  <c r="W265"/>
  <c r="W264"/>
  <c r="W354"/>
  <c r="AA354"/>
  <c r="W350"/>
  <c r="AA350"/>
  <c r="W370"/>
  <c r="AA370"/>
  <c r="W366"/>
  <c r="AA366"/>
  <c r="W362"/>
  <c r="AA362"/>
  <c r="W342"/>
  <c r="AA342"/>
  <c r="W338"/>
  <c r="AA338"/>
  <c r="W293"/>
  <c r="AA293"/>
  <c r="W290"/>
  <c r="AA290"/>
  <c r="W288"/>
  <c r="AA288"/>
  <c r="W235"/>
  <c r="AA235"/>
  <c r="W232"/>
  <c r="AA232"/>
  <c r="W228"/>
  <c r="AA228"/>
  <c r="W224"/>
  <c r="AA224"/>
  <c r="W220"/>
  <c r="AA220"/>
  <c r="Y216"/>
  <c r="AA216"/>
  <c r="W250"/>
  <c r="AA250"/>
  <c r="W246"/>
  <c r="AA246"/>
  <c r="W242"/>
  <c r="AA242"/>
  <c r="W277"/>
  <c r="AA277"/>
  <c r="W273"/>
  <c r="AA273"/>
  <c r="W270"/>
  <c r="AA270"/>
  <c r="W266"/>
  <c r="AA266"/>
  <c r="W262"/>
  <c r="AA262"/>
  <c r="W344"/>
  <c r="W343"/>
  <c r="W360"/>
  <c r="AA360"/>
  <c r="W355"/>
  <c r="AA355"/>
  <c r="W347"/>
  <c r="AA347"/>
  <c r="W333"/>
  <c r="AA333"/>
  <c r="W329"/>
  <c r="AA329"/>
  <c r="W325"/>
  <c r="AA325"/>
  <c r="W321"/>
  <c r="AA321"/>
  <c r="W285"/>
  <c r="AA285"/>
  <c r="W281"/>
  <c r="AA281"/>
  <c r="W238"/>
  <c r="AA238"/>
  <c r="W241"/>
  <c r="AA241"/>
  <c r="W259"/>
  <c r="AA259"/>
  <c r="W255"/>
  <c r="AA255"/>
  <c r="W367"/>
  <c r="U375"/>
  <c r="V375"/>
  <c r="X375" s="1"/>
  <c r="AG375" s="1"/>
  <c r="U376"/>
  <c r="V376"/>
  <c r="X376" s="1"/>
  <c r="AG376" s="1"/>
  <c r="U377"/>
  <c r="V377"/>
  <c r="X377" s="1"/>
  <c r="AG377" s="1"/>
  <c r="U378"/>
  <c r="AA378" s="1"/>
  <c r="V378"/>
  <c r="X378" s="1"/>
  <c r="AG378" s="1"/>
  <c r="U379"/>
  <c r="V379"/>
  <c r="X379" s="1"/>
  <c r="AG379" s="1"/>
  <c r="U380"/>
  <c r="V380"/>
  <c r="X380" s="1"/>
  <c r="AG380" s="1"/>
  <c r="U381"/>
  <c r="V381"/>
  <c r="X381" s="1"/>
  <c r="AG381" s="1"/>
  <c r="U382"/>
  <c r="V382"/>
  <c r="X382" s="1"/>
  <c r="AG382" s="1"/>
  <c r="U383"/>
  <c r="V383"/>
  <c r="X383" s="1"/>
  <c r="AG383" s="1"/>
  <c r="U384"/>
  <c r="V384"/>
  <c r="X384" s="1"/>
  <c r="AG384" s="1"/>
  <c r="U385"/>
  <c r="V385"/>
  <c r="X385" s="1"/>
  <c r="AG385" s="1"/>
  <c r="U386"/>
  <c r="AA386" s="1"/>
  <c r="V386"/>
  <c r="X386" s="1"/>
  <c r="AG386" s="1"/>
  <c r="U387"/>
  <c r="V387"/>
  <c r="X387" s="1"/>
  <c r="AG387" s="1"/>
  <c r="U388"/>
  <c r="V388"/>
  <c r="X388" s="1"/>
  <c r="AG388" s="1"/>
  <c r="U389"/>
  <c r="V389"/>
  <c r="X389" s="1"/>
  <c r="AG389" s="1"/>
  <c r="U390"/>
  <c r="V390"/>
  <c r="X390" s="1"/>
  <c r="AG390" s="1"/>
  <c r="U391"/>
  <c r="AA391" s="1"/>
  <c r="V391"/>
  <c r="X391" s="1"/>
  <c r="AG391" s="1"/>
  <c r="U392"/>
  <c r="V392"/>
  <c r="X392" s="1"/>
  <c r="AG392" s="1"/>
  <c r="U393"/>
  <c r="V393"/>
  <c r="X393" s="1"/>
  <c r="AG393" s="1"/>
  <c r="U394"/>
  <c r="V394"/>
  <c r="X394" s="1"/>
  <c r="AG394" s="1"/>
  <c r="U395"/>
  <c r="V395"/>
  <c r="X395" s="1"/>
  <c r="AG395" s="1"/>
  <c r="U396"/>
  <c r="AA396" s="1"/>
  <c r="V396"/>
  <c r="X396" s="1"/>
  <c r="AG396" s="1"/>
  <c r="U397"/>
  <c r="V397"/>
  <c r="X397" s="1"/>
  <c r="AG397" s="1"/>
  <c r="U398"/>
  <c r="V398"/>
  <c r="X398" s="1"/>
  <c r="AG398" s="1"/>
  <c r="U399"/>
  <c r="V399"/>
  <c r="X399" s="1"/>
  <c r="AG399" s="1"/>
  <c r="U400"/>
  <c r="V400"/>
  <c r="X400" s="1"/>
  <c r="AG400" s="1"/>
  <c r="U401"/>
  <c r="V401"/>
  <c r="X401" s="1"/>
  <c r="AG401" s="1"/>
  <c r="U402"/>
  <c r="V402"/>
  <c r="X402" s="1"/>
  <c r="AG402" s="1"/>
  <c r="U403"/>
  <c r="AA403" s="1"/>
  <c r="V403"/>
  <c r="X403" s="1"/>
  <c r="AG403" s="1"/>
  <c r="U404"/>
  <c r="V404"/>
  <c r="X404" s="1"/>
  <c r="AG404" s="1"/>
  <c r="U405"/>
  <c r="AA405" s="1"/>
  <c r="V405"/>
  <c r="X405" s="1"/>
  <c r="AG405" s="1"/>
  <c r="U406"/>
  <c r="V406"/>
  <c r="X406" s="1"/>
  <c r="AG406" s="1"/>
  <c r="U407"/>
  <c r="V407"/>
  <c r="X407" s="1"/>
  <c r="AG407" s="1"/>
  <c r="U408"/>
  <c r="V408"/>
  <c r="X408" s="1"/>
  <c r="AG408" s="1"/>
  <c r="U410"/>
  <c r="V410"/>
  <c r="X410" s="1"/>
  <c r="AG410" s="1"/>
  <c r="U411"/>
  <c r="V411"/>
  <c r="X411" s="1"/>
  <c r="AG411" s="1"/>
  <c r="U413"/>
  <c r="V413"/>
  <c r="X413" s="1"/>
  <c r="AG413" s="1"/>
  <c r="U414"/>
  <c r="V414"/>
  <c r="X414" s="1"/>
  <c r="AG414" s="1"/>
  <c r="U415"/>
  <c r="AA415" s="1"/>
  <c r="V415"/>
  <c r="X415" s="1"/>
  <c r="AG415" s="1"/>
  <c r="U416"/>
  <c r="W416" s="1"/>
  <c r="Y416" s="1"/>
  <c r="V416"/>
  <c r="X416" s="1"/>
  <c r="AG416" s="1"/>
  <c r="U417"/>
  <c r="V417"/>
  <c r="X417" s="1"/>
  <c r="AG417" s="1"/>
  <c r="U418"/>
  <c r="V418"/>
  <c r="X418" s="1"/>
  <c r="AG418" s="1"/>
  <c r="U419"/>
  <c r="V419"/>
  <c r="X419" s="1"/>
  <c r="AG419" s="1"/>
  <c r="U420"/>
  <c r="V420"/>
  <c r="X420" s="1"/>
  <c r="AG420" s="1"/>
  <c r="U421"/>
  <c r="V421"/>
  <c r="X421" s="1"/>
  <c r="AG421" s="1"/>
  <c r="U422"/>
  <c r="V422"/>
  <c r="X422" s="1"/>
  <c r="AG422" s="1"/>
  <c r="U423"/>
  <c r="V423"/>
  <c r="X423" s="1"/>
  <c r="AG423" s="1"/>
  <c r="U424"/>
  <c r="V424"/>
  <c r="X424" s="1"/>
  <c r="AG424" s="1"/>
  <c r="U425"/>
  <c r="V425"/>
  <c r="X425" s="1"/>
  <c r="AG425" s="1"/>
  <c r="U426"/>
  <c r="V426"/>
  <c r="X426" s="1"/>
  <c r="AG426" s="1"/>
  <c r="U427"/>
  <c r="V427"/>
  <c r="X427" s="1"/>
  <c r="AG427" s="1"/>
  <c r="U428"/>
  <c r="V428"/>
  <c r="X428" s="1"/>
  <c r="AG428" s="1"/>
  <c r="U429"/>
  <c r="V429"/>
  <c r="X429" s="1"/>
  <c r="AG429" s="1"/>
  <c r="U430"/>
  <c r="V430"/>
  <c r="X430" s="1"/>
  <c r="AG430" s="1"/>
  <c r="U431"/>
  <c r="W431" s="1"/>
  <c r="V431"/>
  <c r="X431" s="1"/>
  <c r="AG431" s="1"/>
  <c r="U432"/>
  <c r="V432"/>
  <c r="X432" s="1"/>
  <c r="AG432" s="1"/>
  <c r="U433"/>
  <c r="V433"/>
  <c r="X433" s="1"/>
  <c r="AG433" s="1"/>
  <c r="U434"/>
  <c r="V434"/>
  <c r="X434" s="1"/>
  <c r="AG434" s="1"/>
  <c r="U435"/>
  <c r="V435"/>
  <c r="X435" s="1"/>
  <c r="AG435" s="1"/>
  <c r="U436"/>
  <c r="V436"/>
  <c r="X436" s="1"/>
  <c r="AG436" s="1"/>
  <c r="U437"/>
  <c r="V437"/>
  <c r="X437" s="1"/>
  <c r="AG437" s="1"/>
  <c r="U439"/>
  <c r="V439"/>
  <c r="X439" s="1"/>
  <c r="AG439" s="1"/>
  <c r="U440"/>
  <c r="V440"/>
  <c r="X440" s="1"/>
  <c r="AG440" s="1"/>
  <c r="U442"/>
  <c r="V442"/>
  <c r="X442" s="1"/>
  <c r="AG442" s="1"/>
  <c r="U443"/>
  <c r="W443" s="1"/>
  <c r="V443"/>
  <c r="X443" s="1"/>
  <c r="AG443" s="1"/>
  <c r="U444"/>
  <c r="V444"/>
  <c r="X444" s="1"/>
  <c r="AG444" s="1"/>
  <c r="U445"/>
  <c r="V445"/>
  <c r="X445" s="1"/>
  <c r="AG445" s="1"/>
  <c r="U446"/>
  <c r="V446"/>
  <c r="X446" s="1"/>
  <c r="AG446" s="1"/>
  <c r="U448"/>
  <c r="V448"/>
  <c r="X448" s="1"/>
  <c r="AG448" s="1"/>
  <c r="U449"/>
  <c r="V449"/>
  <c r="X449" s="1"/>
  <c r="AG449" s="1"/>
  <c r="U450"/>
  <c r="V450"/>
  <c r="X450" s="1"/>
  <c r="AG450" s="1"/>
  <c r="U451"/>
  <c r="AA451" s="1"/>
  <c r="V451"/>
  <c r="X451" s="1"/>
  <c r="AG451" s="1"/>
  <c r="U452"/>
  <c r="V452"/>
  <c r="X452" s="1"/>
  <c r="AG452" s="1"/>
  <c r="U453"/>
  <c r="V453"/>
  <c r="X453" s="1"/>
  <c r="AG453" s="1"/>
  <c r="U454"/>
  <c r="AA454" s="1"/>
  <c r="V454"/>
  <c r="X454" s="1"/>
  <c r="AG454" s="1"/>
  <c r="U480"/>
  <c r="V480"/>
  <c r="X480" s="1"/>
  <c r="AG480" s="1"/>
  <c r="U481"/>
  <c r="V481"/>
  <c r="X481" s="1"/>
  <c r="AG481" s="1"/>
  <c r="U482"/>
  <c r="V482"/>
  <c r="X482" s="1"/>
  <c r="AG482" s="1"/>
  <c r="U483"/>
  <c r="AA483" s="1"/>
  <c r="V483"/>
  <c r="X483" s="1"/>
  <c r="AG483" s="1"/>
  <c r="U484"/>
  <c r="V484"/>
  <c r="X484" s="1"/>
  <c r="AG484" s="1"/>
  <c r="U496"/>
  <c r="V496"/>
  <c r="X496" s="1"/>
  <c r="AG496" s="1"/>
  <c r="U485"/>
  <c r="V485"/>
  <c r="X485" s="1"/>
  <c r="AG485" s="1"/>
  <c r="U486"/>
  <c r="V486"/>
  <c r="X486" s="1"/>
  <c r="AG486" s="1"/>
  <c r="U487"/>
  <c r="V487"/>
  <c r="X487" s="1"/>
  <c r="AG487" s="1"/>
  <c r="U488"/>
  <c r="V488"/>
  <c r="X488" s="1"/>
  <c r="AG488" s="1"/>
  <c r="U489"/>
  <c r="V489"/>
  <c r="X489" s="1"/>
  <c r="AG489" s="1"/>
  <c r="U490"/>
  <c r="V490"/>
  <c r="X490" s="1"/>
  <c r="AG490" s="1"/>
  <c r="U491"/>
  <c r="V491"/>
  <c r="X491" s="1"/>
  <c r="AG491" s="1"/>
  <c r="U492"/>
  <c r="V492"/>
  <c r="X492" s="1"/>
  <c r="AG492" s="1"/>
  <c r="U493"/>
  <c r="V493"/>
  <c r="X493" s="1"/>
  <c r="AG493" s="1"/>
  <c r="U494"/>
  <c r="V494"/>
  <c r="X494" s="1"/>
  <c r="AG494" s="1"/>
  <c r="U495"/>
  <c r="V495"/>
  <c r="X495" s="1"/>
  <c r="AG495" s="1"/>
  <c r="U497"/>
  <c r="V497"/>
  <c r="X497" s="1"/>
  <c r="AG497" s="1"/>
  <c r="U498"/>
  <c r="V498"/>
  <c r="X498" s="1"/>
  <c r="AG498" s="1"/>
  <c r="U499"/>
  <c r="V499"/>
  <c r="X499" s="1"/>
  <c r="AG499" s="1"/>
  <c r="U500"/>
  <c r="V500"/>
  <c r="X500" s="1"/>
  <c r="AG500" s="1"/>
  <c r="U501"/>
  <c r="V501"/>
  <c r="X501" s="1"/>
  <c r="AG501" s="1"/>
  <c r="U502"/>
  <c r="V502"/>
  <c r="X502" s="1"/>
  <c r="AG502" s="1"/>
  <c r="U503"/>
  <c r="V503"/>
  <c r="X503" s="1"/>
  <c r="AG503" s="1"/>
  <c r="U504"/>
  <c r="V504"/>
  <c r="X504" s="1"/>
  <c r="AG504" s="1"/>
  <c r="U505"/>
  <c r="V505"/>
  <c r="X505" s="1"/>
  <c r="AG505" s="1"/>
  <c r="U506"/>
  <c r="AA506" s="1"/>
  <c r="V506"/>
  <c r="X506" s="1"/>
  <c r="AG506" s="1"/>
  <c r="U507"/>
  <c r="V507"/>
  <c r="X507" s="1"/>
  <c r="AG507" s="1"/>
  <c r="U508"/>
  <c r="V508"/>
  <c r="X508" s="1"/>
  <c r="AG508" s="1"/>
  <c r="W509"/>
  <c r="X509"/>
  <c r="AG509" s="1"/>
  <c r="V374"/>
  <c r="X374" s="1"/>
  <c r="AG374" s="1"/>
  <c r="U374"/>
  <c r="U635"/>
  <c r="V635"/>
  <c r="X635" s="1"/>
  <c r="AG635" s="1"/>
  <c r="U636"/>
  <c r="AA636" s="1"/>
  <c r="V636"/>
  <c r="X636" s="1"/>
  <c r="AG636" s="1"/>
  <c r="U637"/>
  <c r="AA637" s="1"/>
  <c r="V637"/>
  <c r="X637" s="1"/>
  <c r="AG637" s="1"/>
  <c r="U639"/>
  <c r="V639"/>
  <c r="X639" s="1"/>
  <c r="AG639" s="1"/>
  <c r="U640"/>
  <c r="V640"/>
  <c r="X640" s="1"/>
  <c r="AG640" s="1"/>
  <c r="U641"/>
  <c r="V641"/>
  <c r="X641" s="1"/>
  <c r="AG641" s="1"/>
  <c r="U642"/>
  <c r="AA642" s="1"/>
  <c r="V642"/>
  <c r="X642" s="1"/>
  <c r="AG642" s="1"/>
  <c r="U646"/>
  <c r="AA646" s="1"/>
  <c r="V646"/>
  <c r="X646" s="1"/>
  <c r="AG646" s="1"/>
  <c r="U647"/>
  <c r="V647"/>
  <c r="X647" s="1"/>
  <c r="AG647" s="1"/>
  <c r="U648"/>
  <c r="AA648" s="1"/>
  <c r="V648"/>
  <c r="X648" s="1"/>
  <c r="AG648" s="1"/>
  <c r="U654"/>
  <c r="V654"/>
  <c r="X654" s="1"/>
  <c r="AG654" s="1"/>
  <c r="U655"/>
  <c r="V655"/>
  <c r="X655" s="1"/>
  <c r="AG655" s="1"/>
  <c r="U656"/>
  <c r="AA656" s="1"/>
  <c r="V656"/>
  <c r="X656" s="1"/>
  <c r="AG656" s="1"/>
  <c r="U657"/>
  <c r="V657"/>
  <c r="X657" s="1"/>
  <c r="AG657" s="1"/>
  <c r="U658"/>
  <c r="V658"/>
  <c r="X658" s="1"/>
  <c r="AG658" s="1"/>
  <c r="U659"/>
  <c r="V659"/>
  <c r="X659" s="1"/>
  <c r="AG659" s="1"/>
  <c r="U660"/>
  <c r="V660"/>
  <c r="X660" s="1"/>
  <c r="AG660" s="1"/>
  <c r="U661"/>
  <c r="V661"/>
  <c r="X661" s="1"/>
  <c r="AG661" s="1"/>
  <c r="U662"/>
  <c r="V662"/>
  <c r="X662" s="1"/>
  <c r="AG662" s="1"/>
  <c r="U663"/>
  <c r="V663"/>
  <c r="X663" s="1"/>
  <c r="AG663" s="1"/>
  <c r="U664"/>
  <c r="V664"/>
  <c r="X664" s="1"/>
  <c r="AG664" s="1"/>
  <c r="U666"/>
  <c r="V666"/>
  <c r="X666" s="1"/>
  <c r="AG666" s="1"/>
  <c r="U667"/>
  <c r="V667"/>
  <c r="X667" s="1"/>
  <c r="AG667" s="1"/>
  <c r="U668"/>
  <c r="AA668" s="1"/>
  <c r="V668"/>
  <c r="X668" s="1"/>
  <c r="AG668" s="1"/>
  <c r="U669"/>
  <c r="V669"/>
  <c r="X669" s="1"/>
  <c r="AG669" s="1"/>
  <c r="U670"/>
  <c r="V670"/>
  <c r="X670" s="1"/>
  <c r="AG670" s="1"/>
  <c r="U671"/>
  <c r="AA671" s="1"/>
  <c r="V671"/>
  <c r="X671" s="1"/>
  <c r="AG671" s="1"/>
  <c r="U673"/>
  <c r="V673"/>
  <c r="X673" s="1"/>
  <c r="AG673" s="1"/>
  <c r="U674"/>
  <c r="V674"/>
  <c r="X674" s="1"/>
  <c r="AG674" s="1"/>
  <c r="U676"/>
  <c r="V676"/>
  <c r="X676" s="1"/>
  <c r="AG676" s="1"/>
  <c r="U677"/>
  <c r="V677"/>
  <c r="X677" s="1"/>
  <c r="AG677" s="1"/>
  <c r="U678"/>
  <c r="V678"/>
  <c r="X678" s="1"/>
  <c r="AG678" s="1"/>
  <c r="U679"/>
  <c r="V679"/>
  <c r="X679" s="1"/>
  <c r="AG679" s="1"/>
  <c r="U680"/>
  <c r="V680"/>
  <c r="X680" s="1"/>
  <c r="AG680" s="1"/>
  <c r="U681"/>
  <c r="V681"/>
  <c r="X681" s="1"/>
  <c r="AG681" s="1"/>
  <c r="U682"/>
  <c r="V682"/>
  <c r="X682" s="1"/>
  <c r="AG682" s="1"/>
  <c r="U683"/>
  <c r="AA683" s="1"/>
  <c r="V683"/>
  <c r="X683" s="1"/>
  <c r="AG683" s="1"/>
  <c r="U684"/>
  <c r="V684"/>
  <c r="X684" s="1"/>
  <c r="AG684" s="1"/>
  <c r="U687"/>
  <c r="V687"/>
  <c r="X687" s="1"/>
  <c r="AG687" s="1"/>
  <c r="U688"/>
  <c r="V688"/>
  <c r="X688" s="1"/>
  <c r="AG688" s="1"/>
  <c r="U689"/>
  <c r="V689"/>
  <c r="X689" s="1"/>
  <c r="AG689" s="1"/>
  <c r="U691"/>
  <c r="V691"/>
  <c r="X691" s="1"/>
  <c r="AG691" s="1"/>
  <c r="U693"/>
  <c r="V693"/>
  <c r="X693" s="1"/>
  <c r="AG693" s="1"/>
  <c r="U695"/>
  <c r="V695"/>
  <c r="X695" s="1"/>
  <c r="AG695" s="1"/>
  <c r="U696"/>
  <c r="V696"/>
  <c r="X696" s="1"/>
  <c r="AG696" s="1"/>
  <c r="U697"/>
  <c r="V697"/>
  <c r="X697" s="1"/>
  <c r="AG697" s="1"/>
  <c r="U698"/>
  <c r="V698"/>
  <c r="X698" s="1"/>
  <c r="AG698" s="1"/>
  <c r="U699"/>
  <c r="V699"/>
  <c r="X699" s="1"/>
  <c r="AG699" s="1"/>
  <c r="U700"/>
  <c r="AA700" s="1"/>
  <c r="V700"/>
  <c r="X700" s="1"/>
  <c r="AG700" s="1"/>
  <c r="U701"/>
  <c r="V701"/>
  <c r="X701" s="1"/>
  <c r="AG701" s="1"/>
  <c r="U702"/>
  <c r="V702"/>
  <c r="X702" s="1"/>
  <c r="AG702" s="1"/>
  <c r="U703"/>
  <c r="V703"/>
  <c r="X703" s="1"/>
  <c r="AG703" s="1"/>
  <c r="U705"/>
  <c r="V705"/>
  <c r="X705" s="1"/>
  <c r="AG705" s="1"/>
  <c r="U707"/>
  <c r="V707"/>
  <c r="X707" s="1"/>
  <c r="AG707" s="1"/>
  <c r="U708"/>
  <c r="V708"/>
  <c r="X708" s="1"/>
  <c r="AG708" s="1"/>
  <c r="U709"/>
  <c r="V709"/>
  <c r="X709" s="1"/>
  <c r="AG709" s="1"/>
  <c r="U710"/>
  <c r="V710"/>
  <c r="X710" s="1"/>
  <c r="AG710" s="1"/>
  <c r="U711"/>
  <c r="AA711" s="1"/>
  <c r="V711"/>
  <c r="X711" s="1"/>
  <c r="AG711" s="1"/>
  <c r="U712"/>
  <c r="AA712" s="1"/>
  <c r="V712"/>
  <c r="X712" s="1"/>
  <c r="AG712" s="1"/>
  <c r="U713"/>
  <c r="V713"/>
  <c r="X713" s="1"/>
  <c r="AG713" s="1"/>
  <c r="U714"/>
  <c r="V714"/>
  <c r="X714" s="1"/>
  <c r="AG714" s="1"/>
  <c r="U716"/>
  <c r="V716"/>
  <c r="X716" s="1"/>
  <c r="AG716" s="1"/>
  <c r="U717"/>
  <c r="V717"/>
  <c r="X717" s="1"/>
  <c r="AG717" s="1"/>
  <c r="U718"/>
  <c r="V718"/>
  <c r="X718" s="1"/>
  <c r="AG718" s="1"/>
  <c r="U719"/>
  <c r="V719"/>
  <c r="X719" s="1"/>
  <c r="AG719" s="1"/>
  <c r="U720"/>
  <c r="V720"/>
  <c r="X720" s="1"/>
  <c r="AG720" s="1"/>
  <c r="U721"/>
  <c r="V721"/>
  <c r="X721" s="1"/>
  <c r="AG721" s="1"/>
  <c r="U722"/>
  <c r="V722"/>
  <c r="X722" s="1"/>
  <c r="AG722" s="1"/>
  <c r="U723"/>
  <c r="V723"/>
  <c r="X723" s="1"/>
  <c r="AG723" s="1"/>
  <c r="U724"/>
  <c r="V724"/>
  <c r="X724" s="1"/>
  <c r="AG724" s="1"/>
  <c r="U725"/>
  <c r="V725"/>
  <c r="X725" s="1"/>
  <c r="AG725" s="1"/>
  <c r="U726"/>
  <c r="V726"/>
  <c r="X726" s="1"/>
  <c r="AG726" s="1"/>
  <c r="U727"/>
  <c r="V727"/>
  <c r="X727" s="1"/>
  <c r="AG727" s="1"/>
  <c r="U728"/>
  <c r="V728"/>
  <c r="X728" s="1"/>
  <c r="AG728" s="1"/>
  <c r="U729"/>
  <c r="V729"/>
  <c r="X729" s="1"/>
  <c r="AG729" s="1"/>
  <c r="U730"/>
  <c r="V730"/>
  <c r="X730" s="1"/>
  <c r="AG730" s="1"/>
  <c r="U731"/>
  <c r="V731"/>
  <c r="X731" s="1"/>
  <c r="AG731" s="1"/>
  <c r="U732"/>
  <c r="V732"/>
  <c r="X732" s="1"/>
  <c r="AG732" s="1"/>
  <c r="U733"/>
  <c r="V733"/>
  <c r="X733" s="1"/>
  <c r="AG733" s="1"/>
  <c r="U734"/>
  <c r="V734"/>
  <c r="X734" s="1"/>
  <c r="AG734" s="1"/>
  <c r="U735"/>
  <c r="AA735" s="1"/>
  <c r="V735"/>
  <c r="X735" s="1"/>
  <c r="AG735" s="1"/>
  <c r="U736"/>
  <c r="V736"/>
  <c r="X736" s="1"/>
  <c r="AG736" s="1"/>
  <c r="U737"/>
  <c r="V737"/>
  <c r="X737" s="1"/>
  <c r="AG737" s="1"/>
  <c r="U738"/>
  <c r="V738"/>
  <c r="X738" s="1"/>
  <c r="AG738" s="1"/>
  <c r="U739"/>
  <c r="V739"/>
  <c r="X739" s="1"/>
  <c r="AG739" s="1"/>
  <c r="U740"/>
  <c r="V740"/>
  <c r="X740" s="1"/>
  <c r="AG740" s="1"/>
  <c r="U742"/>
  <c r="V742"/>
  <c r="X742" s="1"/>
  <c r="AG742" s="1"/>
  <c r="U745"/>
  <c r="V745"/>
  <c r="X745" s="1"/>
  <c r="AG745" s="1"/>
  <c r="U746"/>
  <c r="V746"/>
  <c r="X746" s="1"/>
  <c r="AG746" s="1"/>
  <c r="U747"/>
  <c r="V747"/>
  <c r="X747" s="1"/>
  <c r="AG747" s="1"/>
  <c r="U749"/>
  <c r="V749"/>
  <c r="X749" s="1"/>
  <c r="AG749" s="1"/>
  <c r="U750"/>
  <c r="V750"/>
  <c r="X750" s="1"/>
  <c r="AG750" s="1"/>
  <c r="U751"/>
  <c r="V751"/>
  <c r="X751" s="1"/>
  <c r="AG751" s="1"/>
  <c r="U752"/>
  <c r="V752"/>
  <c r="X752" s="1"/>
  <c r="AG752" s="1"/>
  <c r="U753"/>
  <c r="AA753" s="1"/>
  <c r="V753"/>
  <c r="X753" s="1"/>
  <c r="AG753" s="1"/>
  <c r="U754"/>
  <c r="V754"/>
  <c r="X754" s="1"/>
  <c r="AG754" s="1"/>
  <c r="U755"/>
  <c r="V755"/>
  <c r="X755" s="1"/>
  <c r="AG755" s="1"/>
  <c r="U756"/>
  <c r="V756"/>
  <c r="X756" s="1"/>
  <c r="AG756" s="1"/>
  <c r="U757"/>
  <c r="AA757" s="1"/>
  <c r="V757"/>
  <c r="X757" s="1"/>
  <c r="AG757" s="1"/>
  <c r="U758"/>
  <c r="AA758" s="1"/>
  <c r="V758"/>
  <c r="X758" s="1"/>
  <c r="AG758" s="1"/>
  <c r="U759"/>
  <c r="V759"/>
  <c r="X759" s="1"/>
  <c r="AG759" s="1"/>
  <c r="U760"/>
  <c r="V760"/>
  <c r="X760" s="1"/>
  <c r="AG760" s="1"/>
  <c r="U762"/>
  <c r="V762"/>
  <c r="X762" s="1"/>
  <c r="AG762" s="1"/>
  <c r="U763"/>
  <c r="AA763" s="1"/>
  <c r="V763"/>
  <c r="X763" s="1"/>
  <c r="AG763" s="1"/>
  <c r="U764"/>
  <c r="AA764" s="1"/>
  <c r="V764"/>
  <c r="X764" s="1"/>
  <c r="AG764" s="1"/>
  <c r="U765"/>
  <c r="V765"/>
  <c r="X765" s="1"/>
  <c r="AG765" s="1"/>
  <c r="U766"/>
  <c r="V766"/>
  <c r="X766" s="1"/>
  <c r="AG766" s="1"/>
  <c r="U768"/>
  <c r="AA768" s="1"/>
  <c r="V768"/>
  <c r="X768" s="1"/>
  <c r="AG768" s="1"/>
  <c r="U769"/>
  <c r="V769"/>
  <c r="X769" s="1"/>
  <c r="AG769" s="1"/>
  <c r="U770"/>
  <c r="V770"/>
  <c r="X770" s="1"/>
  <c r="AG770" s="1"/>
  <c r="U771"/>
  <c r="AA771" s="1"/>
  <c r="V771"/>
  <c r="X771" s="1"/>
  <c r="AG771" s="1"/>
  <c r="U772"/>
  <c r="AA772" s="1"/>
  <c r="V772"/>
  <c r="X772" s="1"/>
  <c r="AG772" s="1"/>
  <c r="U773"/>
  <c r="V773"/>
  <c r="X773" s="1"/>
  <c r="AG773" s="1"/>
  <c r="U775"/>
  <c r="V775"/>
  <c r="X775" s="1"/>
  <c r="AG775" s="1"/>
  <c r="U776"/>
  <c r="AA776" s="1"/>
  <c r="V776"/>
  <c r="X776" s="1"/>
  <c r="AG776" s="1"/>
  <c r="U778"/>
  <c r="V778"/>
  <c r="X778" s="1"/>
  <c r="AG778" s="1"/>
  <c r="U779"/>
  <c r="V779"/>
  <c r="X779" s="1"/>
  <c r="AG779" s="1"/>
  <c r="U780"/>
  <c r="AA780" s="1"/>
  <c r="V780"/>
  <c r="X780" s="1"/>
  <c r="AG780" s="1"/>
  <c r="U782"/>
  <c r="V782"/>
  <c r="X782" s="1"/>
  <c r="AG782" s="1"/>
  <c r="U784"/>
  <c r="AA784" s="1"/>
  <c r="V784"/>
  <c r="X784" s="1"/>
  <c r="AG784" s="1"/>
  <c r="U785"/>
  <c r="V785"/>
  <c r="X785" s="1"/>
  <c r="AG785" s="1"/>
  <c r="U786"/>
  <c r="V786"/>
  <c r="X786" s="1"/>
  <c r="AG786" s="1"/>
  <c r="U787"/>
  <c r="V787"/>
  <c r="X787" s="1"/>
  <c r="AG787" s="1"/>
  <c r="U788"/>
  <c r="AA788" s="1"/>
  <c r="V788"/>
  <c r="X788" s="1"/>
  <c r="AG788" s="1"/>
  <c r="U789"/>
  <c r="V789"/>
  <c r="X789" s="1"/>
  <c r="AG789" s="1"/>
  <c r="U790"/>
  <c r="V790"/>
  <c r="X790" s="1"/>
  <c r="AG790" s="1"/>
  <c r="U791"/>
  <c r="V791"/>
  <c r="X791" s="1"/>
  <c r="AG791" s="1"/>
  <c r="U792"/>
  <c r="V792"/>
  <c r="X792" s="1"/>
  <c r="AG792" s="1"/>
  <c r="U793"/>
  <c r="V793"/>
  <c r="X793" s="1"/>
  <c r="AG793" s="1"/>
  <c r="U794"/>
  <c r="V794"/>
  <c r="X794" s="1"/>
  <c r="AG794" s="1"/>
  <c r="U795"/>
  <c r="V795"/>
  <c r="X795" s="1"/>
  <c r="AG795" s="1"/>
  <c r="U796"/>
  <c r="V796"/>
  <c r="X796" s="1"/>
  <c r="AG796" s="1"/>
  <c r="U797"/>
  <c r="AA797" s="1"/>
  <c r="V797"/>
  <c r="X797" s="1"/>
  <c r="AG797" s="1"/>
  <c r="U798"/>
  <c r="V798"/>
  <c r="X798" s="1"/>
  <c r="AG798" s="1"/>
  <c r="U799"/>
  <c r="X799"/>
  <c r="AG799" s="1"/>
  <c r="U800"/>
  <c r="W800" s="1"/>
  <c r="V800"/>
  <c r="X800" s="1"/>
  <c r="AG800" s="1"/>
  <c r="U801"/>
  <c r="AA801" s="1"/>
  <c r="V801"/>
  <c r="X801" s="1"/>
  <c r="AG801" s="1"/>
  <c r="U802"/>
  <c r="AA802" s="1"/>
  <c r="V802"/>
  <c r="X802" s="1"/>
  <c r="AG802" s="1"/>
  <c r="U803"/>
  <c r="V803"/>
  <c r="X803" s="1"/>
  <c r="AG803" s="1"/>
  <c r="U804"/>
  <c r="W804" s="1"/>
  <c r="V804"/>
  <c r="X804" s="1"/>
  <c r="AG804" s="1"/>
  <c r="U805"/>
  <c r="V805"/>
  <c r="X805" s="1"/>
  <c r="AG805" s="1"/>
  <c r="U806"/>
  <c r="V806"/>
  <c r="X806" s="1"/>
  <c r="AG806" s="1"/>
  <c r="U807"/>
  <c r="W807" s="1"/>
  <c r="V807"/>
  <c r="X807" s="1"/>
  <c r="AG807" s="1"/>
  <c r="U808"/>
  <c r="W808" s="1"/>
  <c r="V808"/>
  <c r="X808" s="1"/>
  <c r="AG808" s="1"/>
  <c r="U809"/>
  <c r="V809"/>
  <c r="X809" s="1"/>
  <c r="AG809" s="1"/>
  <c r="U810"/>
  <c r="W810" s="1"/>
  <c r="V810"/>
  <c r="X810" s="1"/>
  <c r="AG810" s="1"/>
  <c r="U811"/>
  <c r="W811" s="1"/>
  <c r="V811"/>
  <c r="X811" s="1"/>
  <c r="AG811" s="1"/>
  <c r="U812"/>
  <c r="W812" s="1"/>
  <c r="V812"/>
  <c r="X812" s="1"/>
  <c r="AG812" s="1"/>
  <c r="U814"/>
  <c r="W814" s="1"/>
  <c r="V814"/>
  <c r="X814" s="1"/>
  <c r="AG814" s="1"/>
  <c r="U815"/>
  <c r="W815" s="1"/>
  <c r="V815"/>
  <c r="X815" s="1"/>
  <c r="AG815" s="1"/>
  <c r="U817"/>
  <c r="W817" s="1"/>
  <c r="V817"/>
  <c r="X817" s="1"/>
  <c r="AG817" s="1"/>
  <c r="U819"/>
  <c r="W819" s="1"/>
  <c r="V819"/>
  <c r="X819" s="1"/>
  <c r="AG819" s="1"/>
  <c r="U821"/>
  <c r="W821" s="1"/>
  <c r="V821"/>
  <c r="X821" s="1"/>
  <c r="AG821" s="1"/>
  <c r="U822"/>
  <c r="W822" s="1"/>
  <c r="V822"/>
  <c r="X822" s="1"/>
  <c r="AG822" s="1"/>
  <c r="U823"/>
  <c r="W823" s="1"/>
  <c r="V823"/>
  <c r="X823" s="1"/>
  <c r="AG823" s="1"/>
  <c r="U824"/>
  <c r="W824" s="1"/>
  <c r="V824"/>
  <c r="X824" s="1"/>
  <c r="AG824" s="1"/>
  <c r="U826"/>
  <c r="W826" s="1"/>
  <c r="V826"/>
  <c r="X826" s="1"/>
  <c r="AG826" s="1"/>
  <c r="U829"/>
  <c r="X829"/>
  <c r="AG829" s="1"/>
  <c r="U833"/>
  <c r="V833"/>
  <c r="X833" s="1"/>
  <c r="AG833" s="1"/>
  <c r="U834"/>
  <c r="V834"/>
  <c r="X834" s="1"/>
  <c r="AG834" s="1"/>
  <c r="U835"/>
  <c r="W835" s="1"/>
  <c r="V835"/>
  <c r="X835" s="1"/>
  <c r="AG835" s="1"/>
  <c r="U836"/>
  <c r="W836" s="1"/>
  <c r="V836"/>
  <c r="X836" s="1"/>
  <c r="AG836" s="1"/>
  <c r="U837"/>
  <c r="V837"/>
  <c r="X837" s="1"/>
  <c r="AG837" s="1"/>
  <c r="U838"/>
  <c r="V838"/>
  <c r="X838" s="1"/>
  <c r="AG838" s="1"/>
  <c r="U839"/>
  <c r="W839" s="1"/>
  <c r="V839"/>
  <c r="X839" s="1"/>
  <c r="AG839" s="1"/>
  <c r="U840"/>
  <c r="W840" s="1"/>
  <c r="V840"/>
  <c r="X840" s="1"/>
  <c r="AG840" s="1"/>
  <c r="U841"/>
  <c r="V841"/>
  <c r="X841" s="1"/>
  <c r="AG841" s="1"/>
  <c r="U842"/>
  <c r="AA842" s="1"/>
  <c r="V842"/>
  <c r="X842" s="1"/>
  <c r="AG842" s="1"/>
  <c r="U843"/>
  <c r="V843"/>
  <c r="X843" s="1"/>
  <c r="AG843" s="1"/>
  <c r="U844"/>
  <c r="V844"/>
  <c r="X844" s="1"/>
  <c r="AG844" s="1"/>
  <c r="U845"/>
  <c r="AA845" s="1"/>
  <c r="V845"/>
  <c r="X845" s="1"/>
  <c r="AG845" s="1"/>
  <c r="U846"/>
  <c r="AA846" s="1"/>
  <c r="V846"/>
  <c r="X846" s="1"/>
  <c r="AG846" s="1"/>
  <c r="U847"/>
  <c r="V847"/>
  <c r="X847" s="1"/>
  <c r="AG847" s="1"/>
  <c r="U849"/>
  <c r="AA849" s="1"/>
  <c r="V849"/>
  <c r="X849" s="1"/>
  <c r="AG849" s="1"/>
  <c r="U850"/>
  <c r="AA850" s="1"/>
  <c r="V850"/>
  <c r="X850" s="1"/>
  <c r="AG850" s="1"/>
  <c r="U851"/>
  <c r="V851"/>
  <c r="X851" s="1"/>
  <c r="AG851" s="1"/>
  <c r="U852"/>
  <c r="V852"/>
  <c r="X852" s="1"/>
  <c r="AG852" s="1"/>
  <c r="U853"/>
  <c r="AA853" s="1"/>
  <c r="V853"/>
  <c r="X853" s="1"/>
  <c r="AG853" s="1"/>
  <c r="U854"/>
  <c r="AA854" s="1"/>
  <c r="V854"/>
  <c r="X854" s="1"/>
  <c r="AG854" s="1"/>
  <c r="U855"/>
  <c r="V855"/>
  <c r="X855" s="1"/>
  <c r="AG855" s="1"/>
  <c r="U856"/>
  <c r="V856"/>
  <c r="X856" s="1"/>
  <c r="AG856" s="1"/>
  <c r="U857"/>
  <c r="AA857" s="1"/>
  <c r="V857"/>
  <c r="X857" s="1"/>
  <c r="AG857" s="1"/>
  <c r="U858"/>
  <c r="AA858" s="1"/>
  <c r="V858"/>
  <c r="X858" s="1"/>
  <c r="AG858" s="1"/>
  <c r="U859"/>
  <c r="V859"/>
  <c r="X859" s="1"/>
  <c r="AG859" s="1"/>
  <c r="U860"/>
  <c r="V860"/>
  <c r="X860" s="1"/>
  <c r="AG860" s="1"/>
  <c r="U862"/>
  <c r="AA862" s="1"/>
  <c r="V862"/>
  <c r="X862" s="1"/>
  <c r="AG862" s="1"/>
  <c r="U864"/>
  <c r="V864"/>
  <c r="X864" s="1"/>
  <c r="AG864" s="1"/>
  <c r="U865"/>
  <c r="V865"/>
  <c r="X865" s="1"/>
  <c r="AG865" s="1"/>
  <c r="U866"/>
  <c r="V866"/>
  <c r="X866" s="1"/>
  <c r="AG866" s="1"/>
  <c r="U867"/>
  <c r="V867"/>
  <c r="X867" s="1"/>
  <c r="AG867" s="1"/>
  <c r="U868"/>
  <c r="V868"/>
  <c r="X868" s="1"/>
  <c r="AG868" s="1"/>
  <c r="U869"/>
  <c r="V869"/>
  <c r="X869" s="1"/>
  <c r="AG869" s="1"/>
  <c r="U870"/>
  <c r="V870"/>
  <c r="X870" s="1"/>
  <c r="AG870" s="1"/>
  <c r="U872"/>
  <c r="V872"/>
  <c r="X872" s="1"/>
  <c r="AG872" s="1"/>
  <c r="U873"/>
  <c r="V873"/>
  <c r="X873" s="1"/>
  <c r="AG873" s="1"/>
  <c r="U875"/>
  <c r="V875"/>
  <c r="X875" s="1"/>
  <c r="AG875" s="1"/>
  <c r="U877"/>
  <c r="V877"/>
  <c r="X877" s="1"/>
  <c r="AG877" s="1"/>
  <c r="U878"/>
  <c r="V878"/>
  <c r="X878" s="1"/>
  <c r="AG878" s="1"/>
  <c r="U879"/>
  <c r="V879"/>
  <c r="X879" s="1"/>
  <c r="AG879" s="1"/>
  <c r="U880"/>
  <c r="V880"/>
  <c r="X880" s="1"/>
  <c r="AG880" s="1"/>
  <c r="U881"/>
  <c r="V881"/>
  <c r="X881" s="1"/>
  <c r="AG881" s="1"/>
  <c r="U882"/>
  <c r="V882"/>
  <c r="X882" s="1"/>
  <c r="AG882" s="1"/>
  <c r="U884"/>
  <c r="V884"/>
  <c r="X884" s="1"/>
  <c r="AG884" s="1"/>
  <c r="U887"/>
  <c r="V887"/>
  <c r="X887" s="1"/>
  <c r="AG887" s="1"/>
  <c r="U888"/>
  <c r="V888"/>
  <c r="X888" s="1"/>
  <c r="AG888" s="1"/>
  <c r="U889"/>
  <c r="V889"/>
  <c r="X889" s="1"/>
  <c r="AG889" s="1"/>
  <c r="U890"/>
  <c r="V890"/>
  <c r="X890" s="1"/>
  <c r="AG890" s="1"/>
  <c r="U891"/>
  <c r="V891"/>
  <c r="X891" s="1"/>
  <c r="AG891" s="1"/>
  <c r="U892"/>
  <c r="V892"/>
  <c r="X892" s="1"/>
  <c r="AG892" s="1"/>
  <c r="U893"/>
  <c r="V893"/>
  <c r="X893" s="1"/>
  <c r="AG893" s="1"/>
  <c r="U894"/>
  <c r="V894"/>
  <c r="X894" s="1"/>
  <c r="AG894" s="1"/>
  <c r="U895"/>
  <c r="V895"/>
  <c r="X895" s="1"/>
  <c r="AG895" s="1"/>
  <c r="U896"/>
  <c r="V896"/>
  <c r="X896" s="1"/>
  <c r="AG896" s="1"/>
  <c r="U897"/>
  <c r="V897"/>
  <c r="X897" s="1"/>
  <c r="AG897" s="1"/>
  <c r="U898"/>
  <c r="V898"/>
  <c r="X898" s="1"/>
  <c r="AG898" s="1"/>
  <c r="U632"/>
  <c r="V632"/>
  <c r="X632" s="1"/>
  <c r="AG632" s="1"/>
  <c r="AE963"/>
  <c r="O951"/>
  <c r="Q951" s="1"/>
  <c r="P951"/>
  <c r="R951" s="1"/>
  <c r="AC951"/>
  <c r="AD951"/>
  <c r="AE951"/>
  <c r="O952"/>
  <c r="Q952" s="1"/>
  <c r="P952"/>
  <c r="R952" s="1"/>
  <c r="AC952"/>
  <c r="AD952"/>
  <c r="AE952"/>
  <c r="O953"/>
  <c r="Q953" s="1"/>
  <c r="P953"/>
  <c r="R953" s="1"/>
  <c r="AC953"/>
  <c r="AD953"/>
  <c r="AE953"/>
  <c r="O954"/>
  <c r="Q954" s="1"/>
  <c r="P954"/>
  <c r="R954" s="1"/>
  <c r="AC954"/>
  <c r="AD954"/>
  <c r="AE954"/>
  <c r="O955"/>
  <c r="Q955" s="1"/>
  <c r="P955"/>
  <c r="R955" s="1"/>
  <c r="AC955"/>
  <c r="AD955"/>
  <c r="AE955"/>
  <c r="O956"/>
  <c r="Q956" s="1"/>
  <c r="S956" s="1"/>
  <c r="P956"/>
  <c r="R956" s="1"/>
  <c r="AC956"/>
  <c r="AD956"/>
  <c r="AE956"/>
  <c r="O957"/>
  <c r="Q957" s="1"/>
  <c r="S957" s="1"/>
  <c r="P957"/>
  <c r="R957" s="1"/>
  <c r="AC957"/>
  <c r="AD957"/>
  <c r="AE957"/>
  <c r="O958"/>
  <c r="Q958" s="1"/>
  <c r="P958"/>
  <c r="R958" s="1"/>
  <c r="AC958"/>
  <c r="AD958"/>
  <c r="AE958"/>
  <c r="O959"/>
  <c r="Q959" s="1"/>
  <c r="S959" s="1"/>
  <c r="P959"/>
  <c r="R959" s="1"/>
  <c r="AC959"/>
  <c r="AD959"/>
  <c r="AE959"/>
  <c r="O960"/>
  <c r="Q960" s="1"/>
  <c r="P960"/>
  <c r="R960" s="1"/>
  <c r="AC960"/>
  <c r="AD960"/>
  <c r="AE960"/>
  <c r="O961"/>
  <c r="Q961" s="1"/>
  <c r="S961" s="1"/>
  <c r="P961"/>
  <c r="R961" s="1"/>
  <c r="AC961"/>
  <c r="AD961"/>
  <c r="AE961"/>
  <c r="O962"/>
  <c r="Q962" s="1"/>
  <c r="P962"/>
  <c r="R962" s="1"/>
  <c r="AC962"/>
  <c r="AD962"/>
  <c r="AE962"/>
  <c r="O963"/>
  <c r="O964"/>
  <c r="Q964" s="1"/>
  <c r="P964"/>
  <c r="R964" s="1"/>
  <c r="AC964"/>
  <c r="AD964"/>
  <c r="AE964"/>
  <c r="O965"/>
  <c r="Q965" s="1"/>
  <c r="P965"/>
  <c r="R965" s="1"/>
  <c r="AC965"/>
  <c r="AD965"/>
  <c r="AE965"/>
  <c r="O966"/>
  <c r="Q966" s="1"/>
  <c r="P966"/>
  <c r="R966" s="1"/>
  <c r="AC966"/>
  <c r="AD966"/>
  <c r="AE966"/>
  <c r="O967"/>
  <c r="Q967" s="1"/>
  <c r="S967" s="1"/>
  <c r="P967"/>
  <c r="R967" s="1"/>
  <c r="AC967"/>
  <c r="AD967"/>
  <c r="AE967"/>
  <c r="O968"/>
  <c r="Q968" s="1"/>
  <c r="S968" s="1"/>
  <c r="P968"/>
  <c r="R968" s="1"/>
  <c r="AC968"/>
  <c r="AD968"/>
  <c r="AE968"/>
  <c r="O969"/>
  <c r="Q969" s="1"/>
  <c r="P969"/>
  <c r="R969" s="1"/>
  <c r="AC969"/>
  <c r="AD969"/>
  <c r="AE969"/>
  <c r="O970"/>
  <c r="Q970" s="1"/>
  <c r="S970" s="1"/>
  <c r="P970"/>
  <c r="R970" s="1"/>
  <c r="AC970"/>
  <c r="AD970"/>
  <c r="AE970"/>
  <c r="O971"/>
  <c r="Q971" s="1"/>
  <c r="S971" s="1"/>
  <c r="P971"/>
  <c r="R971" s="1"/>
  <c r="AC971"/>
  <c r="AD971"/>
  <c r="AE971"/>
  <c r="O972"/>
  <c r="Q972" s="1"/>
  <c r="P972"/>
  <c r="R972" s="1"/>
  <c r="AC972"/>
  <c r="AD972"/>
  <c r="AE972"/>
  <c r="O973"/>
  <c r="Q973" s="1"/>
  <c r="P973"/>
  <c r="R973" s="1"/>
  <c r="AC973"/>
  <c r="AD973"/>
  <c r="AE973"/>
  <c r="O974"/>
  <c r="Q974" s="1"/>
  <c r="P974"/>
  <c r="R974" s="1"/>
  <c r="AC974"/>
  <c r="AD974"/>
  <c r="AE974"/>
  <c r="O975"/>
  <c r="Q975" s="1"/>
  <c r="S975" s="1"/>
  <c r="P975"/>
  <c r="R975" s="1"/>
  <c r="AC975"/>
  <c r="AD975"/>
  <c r="AE975"/>
  <c r="O902"/>
  <c r="Q902" s="1"/>
  <c r="S902" s="1"/>
  <c r="P902"/>
  <c r="R902" s="1"/>
  <c r="O903"/>
  <c r="Q903" s="1"/>
  <c r="S903" s="1"/>
  <c r="P903"/>
  <c r="R903" s="1"/>
  <c r="O904"/>
  <c r="Q904" s="1"/>
  <c r="S904" s="1"/>
  <c r="P904"/>
  <c r="R904" s="1"/>
  <c r="O905"/>
  <c r="Q905" s="1"/>
  <c r="S905" s="1"/>
  <c r="P905"/>
  <c r="R905" s="1"/>
  <c r="O906"/>
  <c r="Q906" s="1"/>
  <c r="S906" s="1"/>
  <c r="P906"/>
  <c r="R906" s="1"/>
  <c r="O907"/>
  <c r="Q907" s="1"/>
  <c r="S907" s="1"/>
  <c r="P907"/>
  <c r="R907" s="1"/>
  <c r="O908"/>
  <c r="Q908" s="1"/>
  <c r="S908" s="1"/>
  <c r="P908"/>
  <c r="R908" s="1"/>
  <c r="O909"/>
  <c r="Q909" s="1"/>
  <c r="S909" s="1"/>
  <c r="P909"/>
  <c r="R909" s="1"/>
  <c r="O910"/>
  <c r="Q910" s="1"/>
  <c r="S910" s="1"/>
  <c r="P910"/>
  <c r="R910" s="1"/>
  <c r="O911"/>
  <c r="Q911" s="1"/>
  <c r="S911" s="1"/>
  <c r="P911"/>
  <c r="R911" s="1"/>
  <c r="O912"/>
  <c r="Q912" s="1"/>
  <c r="S912" s="1"/>
  <c r="P912"/>
  <c r="R912" s="1"/>
  <c r="O913"/>
  <c r="Q913" s="1"/>
  <c r="S913" s="1"/>
  <c r="P913"/>
  <c r="R913" s="1"/>
  <c r="O914"/>
  <c r="Q914" s="1"/>
  <c r="S914" s="1"/>
  <c r="P914"/>
  <c r="R914" s="1"/>
  <c r="O915"/>
  <c r="Q915" s="1"/>
  <c r="S915" s="1"/>
  <c r="P915"/>
  <c r="R915" s="1"/>
  <c r="O916"/>
  <c r="Q916" s="1"/>
  <c r="S916" s="1"/>
  <c r="P916"/>
  <c r="R916" s="1"/>
  <c r="O917"/>
  <c r="Q917" s="1"/>
  <c r="S917" s="1"/>
  <c r="P917"/>
  <c r="R917" s="1"/>
  <c r="O918"/>
  <c r="Q918" s="1"/>
  <c r="S918" s="1"/>
  <c r="P918"/>
  <c r="R918" s="1"/>
  <c r="O919"/>
  <c r="Q919" s="1"/>
  <c r="S919" s="1"/>
  <c r="P919"/>
  <c r="R919" s="1"/>
  <c r="O920"/>
  <c r="Q920" s="1"/>
  <c r="S920" s="1"/>
  <c r="P920"/>
  <c r="R920" s="1"/>
  <c r="O921"/>
  <c r="Q921" s="1"/>
  <c r="S921" s="1"/>
  <c r="P921"/>
  <c r="R921" s="1"/>
  <c r="O922"/>
  <c r="Q922" s="1"/>
  <c r="S922" s="1"/>
  <c r="P922"/>
  <c r="R922" s="1"/>
  <c r="O923"/>
  <c r="Q923" s="1"/>
  <c r="S923" s="1"/>
  <c r="P923"/>
  <c r="R923" s="1"/>
  <c r="O924"/>
  <c r="Q924" s="1"/>
  <c r="P924"/>
  <c r="R924" s="1"/>
  <c r="O925"/>
  <c r="Q925" s="1"/>
  <c r="O926"/>
  <c r="Q926" s="1"/>
  <c r="S926" s="1"/>
  <c r="P926"/>
  <c r="R926" s="1"/>
  <c r="O927"/>
  <c r="Q927" s="1"/>
  <c r="P927"/>
  <c r="R927" s="1"/>
  <c r="O928"/>
  <c r="Q928" s="1"/>
  <c r="P928"/>
  <c r="R928" s="1"/>
  <c r="O929"/>
  <c r="Q929" s="1"/>
  <c r="S929" s="1"/>
  <c r="P929"/>
  <c r="R929" s="1"/>
  <c r="AM222" l="1"/>
  <c r="AL222"/>
  <c r="Y295"/>
  <c r="AF295"/>
  <c r="AF294"/>
  <c r="Y294"/>
  <c r="AP927"/>
  <c r="AP928"/>
  <c r="AF320"/>
  <c r="Y320"/>
  <c r="Y332"/>
  <c r="W764"/>
  <c r="Y764" s="1"/>
  <c r="Y257"/>
  <c r="Y217"/>
  <c r="AK996"/>
  <c r="AL913" s="1"/>
  <c r="AK921" s="1"/>
  <c r="AL911"/>
  <c r="AL996"/>
  <c r="AM913" s="1"/>
  <c r="AS921" s="1"/>
  <c r="AL909"/>
  <c r="AM909"/>
  <c r="AM907"/>
  <c r="AT922" s="1"/>
  <c r="AL907"/>
  <c r="AL922" s="1"/>
  <c r="AL905"/>
  <c r="AL920" s="1"/>
  <c r="AM905"/>
  <c r="AT920" s="1"/>
  <c r="AM910"/>
  <c r="AL910"/>
  <c r="AM911"/>
  <c r="AI911" s="1"/>
  <c r="AM908"/>
  <c r="AL908"/>
  <c r="AL997"/>
  <c r="AM914" s="1"/>
  <c r="AS922" s="1"/>
  <c r="AK997"/>
  <c r="AL914" s="1"/>
  <c r="AK922" s="1"/>
  <c r="AF352"/>
  <c r="AL906"/>
  <c r="AL921" s="1"/>
  <c r="AM906"/>
  <c r="AA838"/>
  <c r="W838"/>
  <c r="AF838" s="1"/>
  <c r="AA834"/>
  <c r="W834"/>
  <c r="AA829"/>
  <c r="W829"/>
  <c r="AF829" s="1"/>
  <c r="AA809"/>
  <c r="W809"/>
  <c r="AA805"/>
  <c r="W805"/>
  <c r="AA841"/>
  <c r="W841"/>
  <c r="AF841" s="1"/>
  <c r="AA837"/>
  <c r="W837"/>
  <c r="AA833"/>
  <c r="W833"/>
  <c r="AA806"/>
  <c r="W806"/>
  <c r="Y806" s="1"/>
  <c r="AF253"/>
  <c r="Y363"/>
  <c r="Y341"/>
  <c r="W483"/>
  <c r="Y483" s="1"/>
  <c r="Y218"/>
  <c r="W854"/>
  <c r="Y854" s="1"/>
  <c r="Y358"/>
  <c r="Y335"/>
  <c r="Y353"/>
  <c r="W842"/>
  <c r="AF842" s="1"/>
  <c r="W637"/>
  <c r="Y637" s="1"/>
  <c r="Y233"/>
  <c r="W506"/>
  <c r="AF506" s="1"/>
  <c r="Y230"/>
  <c r="W772"/>
  <c r="AF772" s="1"/>
  <c r="W735"/>
  <c r="Y735" s="1"/>
  <c r="W857"/>
  <c r="AF857" s="1"/>
  <c r="W771"/>
  <c r="AF771" s="1"/>
  <c r="W671"/>
  <c r="Y671" s="1"/>
  <c r="W378"/>
  <c r="AF378" s="1"/>
  <c r="AF349"/>
  <c r="W646"/>
  <c r="Y646" s="1"/>
  <c r="AF291"/>
  <c r="W642"/>
  <c r="AF642" s="1"/>
  <c r="W403"/>
  <c r="Y403" s="1"/>
  <c r="W788"/>
  <c r="Y788" s="1"/>
  <c r="W656"/>
  <c r="Y656" s="1"/>
  <c r="Y509"/>
  <c r="AF509"/>
  <c r="Y343"/>
  <c r="AF343"/>
  <c r="AF268"/>
  <c r="Y275"/>
  <c r="AF275"/>
  <c r="Y245"/>
  <c r="AF245"/>
  <c r="Y237"/>
  <c r="AF237"/>
  <c r="Y282"/>
  <c r="AF282"/>
  <c r="Y368"/>
  <c r="AF368"/>
  <c r="Y267"/>
  <c r="AF267"/>
  <c r="Y274"/>
  <c r="AF274"/>
  <c r="Y243"/>
  <c r="AF243"/>
  <c r="Y251"/>
  <c r="AF251"/>
  <c r="Y219"/>
  <c r="AF219"/>
  <c r="AF227"/>
  <c r="Y234"/>
  <c r="AF234"/>
  <c r="AF214"/>
  <c r="Y292"/>
  <c r="AF292"/>
  <c r="Y345"/>
  <c r="AF345"/>
  <c r="Y361"/>
  <c r="AF361"/>
  <c r="Y369"/>
  <c r="AF369"/>
  <c r="AF240"/>
  <c r="Y328"/>
  <c r="AF328"/>
  <c r="Y221"/>
  <c r="AF221"/>
  <c r="Y226"/>
  <c r="AF226"/>
  <c r="Y255"/>
  <c r="AF255"/>
  <c r="Y241"/>
  <c r="AF241"/>
  <c r="AF281"/>
  <c r="Y321"/>
  <c r="AF321"/>
  <c r="Y329"/>
  <c r="AF329"/>
  <c r="Y347"/>
  <c r="AF347"/>
  <c r="Y360"/>
  <c r="AF360"/>
  <c r="Y262"/>
  <c r="AF262"/>
  <c r="Y270"/>
  <c r="AF270"/>
  <c r="Y277"/>
  <c r="AF277"/>
  <c r="Y246"/>
  <c r="AF246"/>
  <c r="Y224"/>
  <c r="AF224"/>
  <c r="AF232"/>
  <c r="Y288"/>
  <c r="AF288"/>
  <c r="Y293"/>
  <c r="AF293"/>
  <c r="Y342"/>
  <c r="AF342"/>
  <c r="Y366"/>
  <c r="AF366"/>
  <c r="Y350"/>
  <c r="AF350"/>
  <c r="Y265"/>
  <c r="AF265"/>
  <c r="Y260"/>
  <c r="AF260"/>
  <c r="Y244"/>
  <c r="AF244"/>
  <c r="Y252"/>
  <c r="AF252"/>
  <c r="Y254"/>
  <c r="AF254"/>
  <c r="Y239"/>
  <c r="AF239"/>
  <c r="Y284"/>
  <c r="AF284"/>
  <c r="Y326"/>
  <c r="AF326"/>
  <c r="Y334"/>
  <c r="AF334"/>
  <c r="AF371"/>
  <c r="Y364"/>
  <c r="AF364"/>
  <c r="Y261"/>
  <c r="AF261"/>
  <c r="Y327"/>
  <c r="AF327"/>
  <c r="Y256"/>
  <c r="AF256"/>
  <c r="Y225"/>
  <c r="AF225"/>
  <c r="W780"/>
  <c r="W763"/>
  <c r="W758"/>
  <c r="W712"/>
  <c r="W711"/>
  <c r="W683"/>
  <c r="W648"/>
  <c r="Y264"/>
  <c r="AF264"/>
  <c r="Y272"/>
  <c r="AF272"/>
  <c r="Y279"/>
  <c r="AF279"/>
  <c r="Y249"/>
  <c r="AF249"/>
  <c r="Y286"/>
  <c r="AF286"/>
  <c r="AF263"/>
  <c r="Y271"/>
  <c r="AF271"/>
  <c r="Y278"/>
  <c r="AF278"/>
  <c r="AF247"/>
  <c r="Y215"/>
  <c r="AF215"/>
  <c r="Y223"/>
  <c r="AF223"/>
  <c r="Y231"/>
  <c r="AF231"/>
  <c r="Y236"/>
  <c r="AF236"/>
  <c r="AF289"/>
  <c r="Y339"/>
  <c r="AF339"/>
  <c r="Y359"/>
  <c r="AF359"/>
  <c r="Y365"/>
  <c r="AF365"/>
  <c r="Y351"/>
  <c r="AF351"/>
  <c r="Y324"/>
  <c r="AF324"/>
  <c r="Y340"/>
  <c r="AF340"/>
  <c r="Y348"/>
  <c r="AF348"/>
  <c r="Y357"/>
  <c r="AF357"/>
  <c r="W757"/>
  <c r="W668"/>
  <c r="AF788"/>
  <c r="Y367"/>
  <c r="AF367"/>
  <c r="Y259"/>
  <c r="AF259"/>
  <c r="Y238"/>
  <c r="AF238"/>
  <c r="Y285"/>
  <c r="AF285"/>
  <c r="Y325"/>
  <c r="AF325"/>
  <c r="Y333"/>
  <c r="AF333"/>
  <c r="Y355"/>
  <c r="AF355"/>
  <c r="Y344"/>
  <c r="AF344"/>
  <c r="Y266"/>
  <c r="AF266"/>
  <c r="Y273"/>
  <c r="AF273"/>
  <c r="Y242"/>
  <c r="AF242"/>
  <c r="Y250"/>
  <c r="AF250"/>
  <c r="Y220"/>
  <c r="AF220"/>
  <c r="Y228"/>
  <c r="AF228"/>
  <c r="Y235"/>
  <c r="AF235"/>
  <c r="Y290"/>
  <c r="AF290"/>
  <c r="Y338"/>
  <c r="AF338"/>
  <c r="Y362"/>
  <c r="AF362"/>
  <c r="Y370"/>
  <c r="AF370"/>
  <c r="Y354"/>
  <c r="AF354"/>
  <c r="Y269"/>
  <c r="AF269"/>
  <c r="Y276"/>
  <c r="AF276"/>
  <c r="AF248"/>
  <c r="Y287"/>
  <c r="AF287"/>
  <c r="Y258"/>
  <c r="AF258"/>
  <c r="Y280"/>
  <c r="AF280"/>
  <c r="Y322"/>
  <c r="AF322"/>
  <c r="Y330"/>
  <c r="AF330"/>
  <c r="Y346"/>
  <c r="AF346"/>
  <c r="Y283"/>
  <c r="AF283"/>
  <c r="Y323"/>
  <c r="AF323"/>
  <c r="Y331"/>
  <c r="AF331"/>
  <c r="Y222"/>
  <c r="AF222"/>
  <c r="Y337"/>
  <c r="AF337"/>
  <c r="W849"/>
  <c r="S928"/>
  <c r="S927"/>
  <c r="S960"/>
  <c r="S958"/>
  <c r="S966"/>
  <c r="S969"/>
  <c r="S962"/>
  <c r="W895"/>
  <c r="AA895"/>
  <c r="W869"/>
  <c r="AA869"/>
  <c r="W859"/>
  <c r="AA859"/>
  <c r="W856"/>
  <c r="AA856"/>
  <c r="W851"/>
  <c r="AA851"/>
  <c r="W847"/>
  <c r="AA847"/>
  <c r="AA840"/>
  <c r="AA824"/>
  <c r="AA822"/>
  <c r="AA817"/>
  <c r="AA814"/>
  <c r="AA811"/>
  <c r="AA808"/>
  <c r="W790"/>
  <c r="AA790"/>
  <c r="W787"/>
  <c r="AA787"/>
  <c r="W785"/>
  <c r="AA785"/>
  <c r="W756"/>
  <c r="AA756"/>
  <c r="W632"/>
  <c r="AA632"/>
  <c r="W897"/>
  <c r="AA897"/>
  <c r="W892"/>
  <c r="AA892"/>
  <c r="W890"/>
  <c r="AA890"/>
  <c r="W884"/>
  <c r="AA884"/>
  <c r="W882"/>
  <c r="AA882"/>
  <c r="W879"/>
  <c r="AA879"/>
  <c r="W868"/>
  <c r="AA868"/>
  <c r="W866"/>
  <c r="AA866"/>
  <c r="W843"/>
  <c r="AA843"/>
  <c r="AA836"/>
  <c r="AA804"/>
  <c r="W799"/>
  <c r="AA799"/>
  <c r="W794"/>
  <c r="AA794"/>
  <c r="W792"/>
  <c r="AA792"/>
  <c r="W782"/>
  <c r="AA782"/>
  <c r="W779"/>
  <c r="AA779"/>
  <c r="W773"/>
  <c r="AA773"/>
  <c r="W770"/>
  <c r="AA770"/>
  <c r="W765"/>
  <c r="AA765"/>
  <c r="W762"/>
  <c r="AA762"/>
  <c r="W760"/>
  <c r="AA760"/>
  <c r="W742"/>
  <c r="AA742"/>
  <c r="W739"/>
  <c r="AA739"/>
  <c r="W734"/>
  <c r="AA734"/>
  <c r="W729"/>
  <c r="AA729"/>
  <c r="W727"/>
  <c r="AA727"/>
  <c r="W720"/>
  <c r="AA720"/>
  <c r="W717"/>
  <c r="AA717"/>
  <c r="W714"/>
  <c r="AA714"/>
  <c r="W699"/>
  <c r="AA699"/>
  <c r="W689"/>
  <c r="AA689"/>
  <c r="W687"/>
  <c r="AA687"/>
  <c r="W680"/>
  <c r="AA680"/>
  <c r="W678"/>
  <c r="AA678"/>
  <c r="W676"/>
  <c r="AA676"/>
  <c r="W673"/>
  <c r="AA673"/>
  <c r="W670"/>
  <c r="AA670"/>
  <c r="W655"/>
  <c r="AA655"/>
  <c r="W504"/>
  <c r="AA504"/>
  <c r="W502"/>
  <c r="AA502"/>
  <c r="W500"/>
  <c r="AA500"/>
  <c r="W498"/>
  <c r="AA498"/>
  <c r="W495"/>
  <c r="AA495"/>
  <c r="W493"/>
  <c r="AA493"/>
  <c r="W481"/>
  <c r="AA481"/>
  <c r="W453"/>
  <c r="AA453"/>
  <c r="W446"/>
  <c r="AA446"/>
  <c r="W444"/>
  <c r="AA444"/>
  <c r="W442"/>
  <c r="AA442"/>
  <c r="W439"/>
  <c r="AA439"/>
  <c r="W437"/>
  <c r="AA437"/>
  <c r="W435"/>
  <c r="AA435"/>
  <c r="W433"/>
  <c r="AA433"/>
  <c r="AA431"/>
  <c r="W429"/>
  <c r="AA429"/>
  <c r="W427"/>
  <c r="AA427"/>
  <c r="W425"/>
  <c r="AA425"/>
  <c r="W414"/>
  <c r="AA414"/>
  <c r="W411"/>
  <c r="AA411"/>
  <c r="W407"/>
  <c r="AA407"/>
  <c r="W404"/>
  <c r="AA404"/>
  <c r="W395"/>
  <c r="AA395"/>
  <c r="W385"/>
  <c r="AA385"/>
  <c r="W376"/>
  <c r="AA376"/>
  <c r="W700"/>
  <c r="W454"/>
  <c r="W415"/>
  <c r="W405"/>
  <c r="W396"/>
  <c r="W391"/>
  <c r="W386"/>
  <c r="W893"/>
  <c r="AA893"/>
  <c r="W888"/>
  <c r="AA888"/>
  <c r="W896"/>
  <c r="AA896"/>
  <c r="W894"/>
  <c r="AA894"/>
  <c r="W887"/>
  <c r="AA887"/>
  <c r="W881"/>
  <c r="AA881"/>
  <c r="W873"/>
  <c r="AA873"/>
  <c r="W865"/>
  <c r="AA865"/>
  <c r="W860"/>
  <c r="AA860"/>
  <c r="W855"/>
  <c r="AA855"/>
  <c r="W852"/>
  <c r="AA852"/>
  <c r="AA839"/>
  <c r="AA823"/>
  <c r="AA821"/>
  <c r="AA819"/>
  <c r="AA815"/>
  <c r="AA812"/>
  <c r="AA810"/>
  <c r="AA807"/>
  <c r="W796"/>
  <c r="AA796"/>
  <c r="W791"/>
  <c r="AA791"/>
  <c r="W789"/>
  <c r="AA789"/>
  <c r="W786"/>
  <c r="AA786"/>
  <c r="W759"/>
  <c r="AA759"/>
  <c r="W755"/>
  <c r="AA755"/>
  <c r="W752"/>
  <c r="AA752"/>
  <c r="W750"/>
  <c r="AA750"/>
  <c r="W747"/>
  <c r="AA747"/>
  <c r="W745"/>
  <c r="AA745"/>
  <c r="W738"/>
  <c r="AA738"/>
  <c r="W736"/>
  <c r="AA736"/>
  <c r="W733"/>
  <c r="AA733"/>
  <c r="W731"/>
  <c r="AA731"/>
  <c r="W724"/>
  <c r="AA724"/>
  <c r="W722"/>
  <c r="AA722"/>
  <c r="W710"/>
  <c r="AA710"/>
  <c r="W708"/>
  <c r="AA708"/>
  <c r="W701"/>
  <c r="AA701"/>
  <c r="W698"/>
  <c r="AA698"/>
  <c r="W696"/>
  <c r="AA696"/>
  <c r="W693"/>
  <c r="AA693"/>
  <c r="W682"/>
  <c r="AA682"/>
  <c r="W667"/>
  <c r="AA667"/>
  <c r="W664"/>
  <c r="AA664"/>
  <c r="W662"/>
  <c r="AA662"/>
  <c r="W660"/>
  <c r="AA660"/>
  <c r="W658"/>
  <c r="AA658"/>
  <c r="W641"/>
  <c r="AA641"/>
  <c r="W508"/>
  <c r="AA508"/>
  <c r="W492"/>
  <c r="AA492"/>
  <c r="W490"/>
  <c r="AA490"/>
  <c r="W488"/>
  <c r="AA488"/>
  <c r="W486"/>
  <c r="AA486"/>
  <c r="W496"/>
  <c r="AA496"/>
  <c r="W450"/>
  <c r="AA450"/>
  <c r="W448"/>
  <c r="AA448"/>
  <c r="W424"/>
  <c r="AA424"/>
  <c r="W422"/>
  <c r="AA422"/>
  <c r="W420"/>
  <c r="AA420"/>
  <c r="W418"/>
  <c r="AA418"/>
  <c r="AA416"/>
  <c r="W406"/>
  <c r="Y406" s="1"/>
  <c r="AA406"/>
  <c r="W401"/>
  <c r="AA401"/>
  <c r="W399"/>
  <c r="AA399"/>
  <c r="W397"/>
  <c r="AA397"/>
  <c r="W394"/>
  <c r="AA394"/>
  <c r="W392"/>
  <c r="AA392"/>
  <c r="W389"/>
  <c r="AA389"/>
  <c r="W387"/>
  <c r="AA387"/>
  <c r="W384"/>
  <c r="AA384"/>
  <c r="W382"/>
  <c r="AA382"/>
  <c r="W380"/>
  <c r="AA380"/>
  <c r="W862"/>
  <c r="W853"/>
  <c r="W802"/>
  <c r="W797"/>
  <c r="W768"/>
  <c r="W451"/>
  <c r="W877"/>
  <c r="AA877"/>
  <c r="W898"/>
  <c r="AA898"/>
  <c r="W891"/>
  <c r="AA891"/>
  <c r="W889"/>
  <c r="AA889"/>
  <c r="W880"/>
  <c r="AA880"/>
  <c r="W878"/>
  <c r="AA878"/>
  <c r="W875"/>
  <c r="AA875"/>
  <c r="W872"/>
  <c r="AA872"/>
  <c r="W870"/>
  <c r="AA870"/>
  <c r="W867"/>
  <c r="AA867"/>
  <c r="W864"/>
  <c r="AA864"/>
  <c r="W844"/>
  <c r="AA844"/>
  <c r="AA835"/>
  <c r="AA826"/>
  <c r="W803"/>
  <c r="AA803"/>
  <c r="AA800"/>
  <c r="W798"/>
  <c r="AA798"/>
  <c r="W795"/>
  <c r="AA795"/>
  <c r="W793"/>
  <c r="AA793"/>
  <c r="W778"/>
  <c r="AA778"/>
  <c r="W775"/>
  <c r="AA775"/>
  <c r="W769"/>
  <c r="AA769"/>
  <c r="W766"/>
  <c r="AA766"/>
  <c r="W740"/>
  <c r="AA740"/>
  <c r="W728"/>
  <c r="AA728"/>
  <c r="W726"/>
  <c r="AA726"/>
  <c r="W721"/>
  <c r="AA721"/>
  <c r="W719"/>
  <c r="AA719"/>
  <c r="W716"/>
  <c r="AA716"/>
  <c r="W713"/>
  <c r="AA713"/>
  <c r="W705"/>
  <c r="AA705"/>
  <c r="W703"/>
  <c r="AA703"/>
  <c r="W695"/>
  <c r="AA695"/>
  <c r="W691"/>
  <c r="AA691"/>
  <c r="W688"/>
  <c r="AA688"/>
  <c r="W684"/>
  <c r="AA684"/>
  <c r="W681"/>
  <c r="AA681"/>
  <c r="W679"/>
  <c r="AA679"/>
  <c r="W677"/>
  <c r="AA677"/>
  <c r="W674"/>
  <c r="AA674"/>
  <c r="W669"/>
  <c r="AA669"/>
  <c r="W654"/>
  <c r="AA654"/>
  <c r="W647"/>
  <c r="AA647"/>
  <c r="W640"/>
  <c r="AA640"/>
  <c r="W374"/>
  <c r="AA374"/>
  <c r="W505"/>
  <c r="Y505" s="1"/>
  <c r="AA505"/>
  <c r="W503"/>
  <c r="AA503"/>
  <c r="W501"/>
  <c r="AA501"/>
  <c r="W499"/>
  <c r="AA499"/>
  <c r="W497"/>
  <c r="AA497"/>
  <c r="W494"/>
  <c r="AA494"/>
  <c r="W482"/>
  <c r="AA482"/>
  <c r="W480"/>
  <c r="AA480"/>
  <c r="W452"/>
  <c r="AA452"/>
  <c r="W445"/>
  <c r="Y445" s="1"/>
  <c r="AA445"/>
  <c r="AA443"/>
  <c r="W440"/>
  <c r="Y440" s="1"/>
  <c r="AA440"/>
  <c r="W436"/>
  <c r="AA436"/>
  <c r="W434"/>
  <c r="AA434"/>
  <c r="W432"/>
  <c r="AA432"/>
  <c r="W430"/>
  <c r="AA430"/>
  <c r="W428"/>
  <c r="AA428"/>
  <c r="W426"/>
  <c r="AA426"/>
  <c r="W413"/>
  <c r="AA413"/>
  <c r="W410"/>
  <c r="AA410"/>
  <c r="W408"/>
  <c r="AA408"/>
  <c r="W377"/>
  <c r="AA377"/>
  <c r="W375"/>
  <c r="AA375"/>
  <c r="S924"/>
  <c r="W858"/>
  <c r="W850"/>
  <c r="W846"/>
  <c r="W845"/>
  <c r="W801"/>
  <c r="W784"/>
  <c r="W776"/>
  <c r="W753"/>
  <c r="W754"/>
  <c r="AA754"/>
  <c r="W751"/>
  <c r="AA751"/>
  <c r="W749"/>
  <c r="AA749"/>
  <c r="W746"/>
  <c r="AA746"/>
  <c r="W737"/>
  <c r="AA737"/>
  <c r="W732"/>
  <c r="AA732"/>
  <c r="W730"/>
  <c r="AA730"/>
  <c r="W725"/>
  <c r="AA725"/>
  <c r="W723"/>
  <c r="AA723"/>
  <c r="W718"/>
  <c r="AA718"/>
  <c r="W709"/>
  <c r="AA709"/>
  <c r="W707"/>
  <c r="AA707"/>
  <c r="W702"/>
  <c r="AA702"/>
  <c r="W697"/>
  <c r="AA697"/>
  <c r="W666"/>
  <c r="AA666"/>
  <c r="W663"/>
  <c r="AA663"/>
  <c r="W661"/>
  <c r="AA661"/>
  <c r="W659"/>
  <c r="AA659"/>
  <c r="W657"/>
  <c r="AA657"/>
  <c r="W639"/>
  <c r="AA639"/>
  <c r="W635"/>
  <c r="AA635"/>
  <c r="W507"/>
  <c r="AA507"/>
  <c r="W491"/>
  <c r="AA491"/>
  <c r="W489"/>
  <c r="AA489"/>
  <c r="W487"/>
  <c r="AA487"/>
  <c r="W485"/>
  <c r="AA485"/>
  <c r="W484"/>
  <c r="AA484"/>
  <c r="W449"/>
  <c r="AA449"/>
  <c r="W423"/>
  <c r="AA423"/>
  <c r="W421"/>
  <c r="AA421"/>
  <c r="W419"/>
  <c r="AA419"/>
  <c r="W417"/>
  <c r="AA417"/>
  <c r="W402"/>
  <c r="AA402"/>
  <c r="W400"/>
  <c r="AA400"/>
  <c r="W398"/>
  <c r="AA398"/>
  <c r="W393"/>
  <c r="AA393"/>
  <c r="W390"/>
  <c r="AA390"/>
  <c r="W388"/>
  <c r="AA388"/>
  <c r="W383"/>
  <c r="AA383"/>
  <c r="W381"/>
  <c r="AA381"/>
  <c r="W379"/>
  <c r="AA379"/>
  <c r="W636"/>
  <c r="S973"/>
  <c r="S965"/>
  <c r="S964"/>
  <c r="S952"/>
  <c r="S974"/>
  <c r="S972"/>
  <c r="S951"/>
  <c r="S955"/>
  <c r="S954"/>
  <c r="S953"/>
  <c r="AI222" l="1"/>
  <c r="AL221"/>
  <c r="AM221"/>
  <c r="Y841"/>
  <c r="AK928"/>
  <c r="AK927"/>
  <c r="AL927"/>
  <c r="AL928"/>
  <c r="AO922"/>
  <c r="AM232"/>
  <c r="AW922" s="1"/>
  <c r="AL223"/>
  <c r="AL40" s="1"/>
  <c r="AO921"/>
  <c r="AL219"/>
  <c r="AL38" s="1"/>
  <c r="AF735"/>
  <c r="AF764"/>
  <c r="AL220"/>
  <c r="AL39" s="1"/>
  <c r="AL217"/>
  <c r="AL36" s="1"/>
  <c r="AI910"/>
  <c r="AM231"/>
  <c r="AW921" s="1"/>
  <c r="AI906"/>
  <c r="AT921"/>
  <c r="AL216"/>
  <c r="AL35" s="1"/>
  <c r="AL218"/>
  <c r="AL37" s="1"/>
  <c r="AI908"/>
  <c r="AF637"/>
  <c r="Y642"/>
  <c r="AM644" s="1"/>
  <c r="AU921" s="1"/>
  <c r="AI913"/>
  <c r="AF671"/>
  <c r="AI907"/>
  <c r="AF656"/>
  <c r="AI914"/>
  <c r="AI905"/>
  <c r="AI909"/>
  <c r="AF483"/>
  <c r="AL224"/>
  <c r="AL41" s="1"/>
  <c r="AM224"/>
  <c r="AS41" s="1"/>
  <c r="AM220"/>
  <c r="AS39" s="1"/>
  <c r="AM216"/>
  <c r="AS35" s="1"/>
  <c r="AM219"/>
  <c r="AS38" s="1"/>
  <c r="AM218"/>
  <c r="AS37" s="1"/>
  <c r="AF806"/>
  <c r="Y829"/>
  <c r="AM217"/>
  <c r="AS36" s="1"/>
  <c r="AL43"/>
  <c r="AM226"/>
  <c r="AS43" s="1"/>
  <c r="Y771"/>
  <c r="AM225"/>
  <c r="AS42" s="1"/>
  <c r="AL225"/>
  <c r="AL42" s="1"/>
  <c r="AM223"/>
  <c r="AS40" s="1"/>
  <c r="AF854"/>
  <c r="Y506"/>
  <c r="AF403"/>
  <c r="Y842"/>
  <c r="Y838"/>
  <c r="Y857"/>
  <c r="Y378"/>
  <c r="Y772"/>
  <c r="AF646"/>
  <c r="Y846"/>
  <c r="AF846"/>
  <c r="Y636"/>
  <c r="AF636"/>
  <c r="Y381"/>
  <c r="AF381"/>
  <c r="Y388"/>
  <c r="AF388"/>
  <c r="Y393"/>
  <c r="AF393"/>
  <c r="Y400"/>
  <c r="AF400"/>
  <c r="Y417"/>
  <c r="AF417"/>
  <c r="Y421"/>
  <c r="AF421"/>
  <c r="Y449"/>
  <c r="AF449"/>
  <c r="Y484"/>
  <c r="AF484"/>
  <c r="Y487"/>
  <c r="AF487"/>
  <c r="Y491"/>
  <c r="AF491"/>
  <c r="Y635"/>
  <c r="AF635"/>
  <c r="Y659"/>
  <c r="AF659"/>
  <c r="Y663"/>
  <c r="AF663"/>
  <c r="Y702"/>
  <c r="AF702"/>
  <c r="Y709"/>
  <c r="AF709"/>
  <c r="Y723"/>
  <c r="AF723"/>
  <c r="Y730"/>
  <c r="AF730"/>
  <c r="Y737"/>
  <c r="AF737"/>
  <c r="Y746"/>
  <c r="AF746"/>
  <c r="Y751"/>
  <c r="AF751"/>
  <c r="Y845"/>
  <c r="AF845"/>
  <c r="Y377"/>
  <c r="AF377"/>
  <c r="Y410"/>
  <c r="AF410"/>
  <c r="Y426"/>
  <c r="AF426"/>
  <c r="Y430"/>
  <c r="AF430"/>
  <c r="Y434"/>
  <c r="AF434"/>
  <c r="Y443"/>
  <c r="AF443"/>
  <c r="Y452"/>
  <c r="AF452"/>
  <c r="Y482"/>
  <c r="AF482"/>
  <c r="Y497"/>
  <c r="AF497"/>
  <c r="Y501"/>
  <c r="AF501"/>
  <c r="AF505"/>
  <c r="Y640"/>
  <c r="AF640"/>
  <c r="Y647"/>
  <c r="AF647"/>
  <c r="Y669"/>
  <c r="AF669"/>
  <c r="Y677"/>
  <c r="AF677"/>
  <c r="Y681"/>
  <c r="AF681"/>
  <c r="Y688"/>
  <c r="AF688"/>
  <c r="Y695"/>
  <c r="AF695"/>
  <c r="Y705"/>
  <c r="AF705"/>
  <c r="Y716"/>
  <c r="AF716"/>
  <c r="Y721"/>
  <c r="AF721"/>
  <c r="Y728"/>
  <c r="AF728"/>
  <c r="Y769"/>
  <c r="AF769"/>
  <c r="Y778"/>
  <c r="AF778"/>
  <c r="Y793"/>
  <c r="AF793"/>
  <c r="Y798"/>
  <c r="AF798"/>
  <c r="Y803"/>
  <c r="AF803"/>
  <c r="Y835"/>
  <c r="AF835"/>
  <c r="Y864"/>
  <c r="AF864"/>
  <c r="Y870"/>
  <c r="AF870"/>
  <c r="Y875"/>
  <c r="AF875"/>
  <c r="Y880"/>
  <c r="AF880"/>
  <c r="AF889"/>
  <c r="Y898"/>
  <c r="AF898"/>
  <c r="Y768"/>
  <c r="AF768"/>
  <c r="Y833"/>
  <c r="AF833"/>
  <c r="Y386"/>
  <c r="AF386"/>
  <c r="Y415"/>
  <c r="AF415"/>
  <c r="AF711"/>
  <c r="Y763"/>
  <c r="AF763"/>
  <c r="Y858"/>
  <c r="AF858"/>
  <c r="Y451"/>
  <c r="AF451"/>
  <c r="Y802"/>
  <c r="AF802"/>
  <c r="Y862"/>
  <c r="AF862"/>
  <c r="Y382"/>
  <c r="AF382"/>
  <c r="AF387"/>
  <c r="Y392"/>
  <c r="AF392"/>
  <c r="Y397"/>
  <c r="AF397"/>
  <c r="Y401"/>
  <c r="AF401"/>
  <c r="AF416"/>
  <c r="Y420"/>
  <c r="AF420"/>
  <c r="Y424"/>
  <c r="AF424"/>
  <c r="Y450"/>
  <c r="AF450"/>
  <c r="Y496"/>
  <c r="AF496"/>
  <c r="Y488"/>
  <c r="AF488"/>
  <c r="Y492"/>
  <c r="AF492"/>
  <c r="Y641"/>
  <c r="AF641"/>
  <c r="Y660"/>
  <c r="AF660"/>
  <c r="Y664"/>
  <c r="AF664"/>
  <c r="Y682"/>
  <c r="AF682"/>
  <c r="Y696"/>
  <c r="AF696"/>
  <c r="AF701"/>
  <c r="Y708"/>
  <c r="AF708"/>
  <c r="Y722"/>
  <c r="AF722"/>
  <c r="Y731"/>
  <c r="AF731"/>
  <c r="Y736"/>
  <c r="AF736"/>
  <c r="Y745"/>
  <c r="AF745"/>
  <c r="Y750"/>
  <c r="AF750"/>
  <c r="Y755"/>
  <c r="AF755"/>
  <c r="Y786"/>
  <c r="AF786"/>
  <c r="Y791"/>
  <c r="AF791"/>
  <c r="Y807"/>
  <c r="AF807"/>
  <c r="AF812"/>
  <c r="Y819"/>
  <c r="AF819"/>
  <c r="Y823"/>
  <c r="AF823"/>
  <c r="Y852"/>
  <c r="AF852"/>
  <c r="Y860"/>
  <c r="AF860"/>
  <c r="Y873"/>
  <c r="AF873"/>
  <c r="Y887"/>
  <c r="AF887"/>
  <c r="Y896"/>
  <c r="AF896"/>
  <c r="Y893"/>
  <c r="AF893"/>
  <c r="Y405"/>
  <c r="AF405"/>
  <c r="Y700"/>
  <c r="AF700"/>
  <c r="Y385"/>
  <c r="AF385"/>
  <c r="Y404"/>
  <c r="AF404"/>
  <c r="Y414"/>
  <c r="AF414"/>
  <c r="Y427"/>
  <c r="AF427"/>
  <c r="Y431"/>
  <c r="AF431"/>
  <c r="AF435"/>
  <c r="Y439"/>
  <c r="AF439"/>
  <c r="Y444"/>
  <c r="AF444"/>
  <c r="Y453"/>
  <c r="AF453"/>
  <c r="Y481"/>
  <c r="AF481"/>
  <c r="Y495"/>
  <c r="AF495"/>
  <c r="Y500"/>
  <c r="AF500"/>
  <c r="Y504"/>
  <c r="AF504"/>
  <c r="Y655"/>
  <c r="AF655"/>
  <c r="Y673"/>
  <c r="AF673"/>
  <c r="Y678"/>
  <c r="AF678"/>
  <c r="Y687"/>
  <c r="AF687"/>
  <c r="Y699"/>
  <c r="AF699"/>
  <c r="Y714"/>
  <c r="AF714"/>
  <c r="Y720"/>
  <c r="AF720"/>
  <c r="Y729"/>
  <c r="AF729"/>
  <c r="Y739"/>
  <c r="AF739"/>
  <c r="Y760"/>
  <c r="AF760"/>
  <c r="Y765"/>
  <c r="AF765"/>
  <c r="Y773"/>
  <c r="AF773"/>
  <c r="Y782"/>
  <c r="AF782"/>
  <c r="Y794"/>
  <c r="AF794"/>
  <c r="Y804"/>
  <c r="AF804"/>
  <c r="AF843"/>
  <c r="Y868"/>
  <c r="AF868"/>
  <c r="Y879"/>
  <c r="AF879"/>
  <c r="Y884"/>
  <c r="AF884"/>
  <c r="Y892"/>
  <c r="AF892"/>
  <c r="Y632"/>
  <c r="AL644" s="1"/>
  <c r="AF632"/>
  <c r="Y785"/>
  <c r="AF785"/>
  <c r="Y790"/>
  <c r="AF790"/>
  <c r="AF811"/>
  <c r="Y817"/>
  <c r="AF817"/>
  <c r="Y822"/>
  <c r="AF822"/>
  <c r="Y840"/>
  <c r="AF840"/>
  <c r="Y851"/>
  <c r="AF851"/>
  <c r="Y859"/>
  <c r="AF859"/>
  <c r="Y849"/>
  <c r="AF849"/>
  <c r="Y809"/>
  <c r="AF809"/>
  <c r="Y683"/>
  <c r="AF683"/>
  <c r="Y758"/>
  <c r="AF758"/>
  <c r="Y753"/>
  <c r="AF753"/>
  <c r="Y801"/>
  <c r="AF801"/>
  <c r="Y379"/>
  <c r="AF379"/>
  <c r="Y383"/>
  <c r="AF383"/>
  <c r="Y390"/>
  <c r="AF390"/>
  <c r="Y398"/>
  <c r="AF398"/>
  <c r="Y402"/>
  <c r="AF402"/>
  <c r="Y419"/>
  <c r="AF419"/>
  <c r="Y423"/>
  <c r="AF423"/>
  <c r="Y485"/>
  <c r="AF485"/>
  <c r="Y489"/>
  <c r="AF489"/>
  <c r="Y507"/>
  <c r="AF507"/>
  <c r="AF639"/>
  <c r="Y657"/>
  <c r="AF657"/>
  <c r="Y661"/>
  <c r="AF661"/>
  <c r="Y666"/>
  <c r="AF666"/>
  <c r="Y697"/>
  <c r="AF697"/>
  <c r="Y707"/>
  <c r="AF707"/>
  <c r="Y718"/>
  <c r="AF718"/>
  <c r="Y725"/>
  <c r="AF725"/>
  <c r="Y732"/>
  <c r="AF732"/>
  <c r="Y749"/>
  <c r="AF749"/>
  <c r="Y754"/>
  <c r="AF754"/>
  <c r="Y784"/>
  <c r="AF784"/>
  <c r="Y850"/>
  <c r="AF850"/>
  <c r="Y375"/>
  <c r="AF375"/>
  <c r="Y408"/>
  <c r="AF408"/>
  <c r="Y413"/>
  <c r="AF413"/>
  <c r="Y428"/>
  <c r="AF428"/>
  <c r="Y432"/>
  <c r="AF432"/>
  <c r="AF436"/>
  <c r="AF440"/>
  <c r="AF445"/>
  <c r="Y480"/>
  <c r="AF480"/>
  <c r="Y494"/>
  <c r="AF494"/>
  <c r="Y499"/>
  <c r="AF499"/>
  <c r="Y503"/>
  <c r="AF503"/>
  <c r="Y374"/>
  <c r="AF374"/>
  <c r="Y654"/>
  <c r="AF654"/>
  <c r="Y674"/>
  <c r="AF674"/>
  <c r="AF679"/>
  <c r="Y684"/>
  <c r="AF684"/>
  <c r="Y691"/>
  <c r="AF691"/>
  <c r="Y703"/>
  <c r="AF703"/>
  <c r="AF713"/>
  <c r="Y719"/>
  <c r="AF719"/>
  <c r="Y726"/>
  <c r="AF726"/>
  <c r="Y740"/>
  <c r="AF740"/>
  <c r="Y766"/>
  <c r="AF766"/>
  <c r="Y775"/>
  <c r="AF775"/>
  <c r="Y795"/>
  <c r="AF795"/>
  <c r="Y800"/>
  <c r="AF800"/>
  <c r="Y826"/>
  <c r="AF826"/>
  <c r="Y844"/>
  <c r="AF844"/>
  <c r="Y867"/>
  <c r="AF867"/>
  <c r="Y872"/>
  <c r="AF872"/>
  <c r="Y878"/>
  <c r="AF878"/>
  <c r="Y891"/>
  <c r="AF891"/>
  <c r="AF877"/>
  <c r="Y797"/>
  <c r="AF797"/>
  <c r="Y853"/>
  <c r="AF853"/>
  <c r="Y396"/>
  <c r="AF396"/>
  <c r="Y454"/>
  <c r="AF454"/>
  <c r="Y837"/>
  <c r="AF837"/>
  <c r="Y757"/>
  <c r="AF757"/>
  <c r="Y648"/>
  <c r="AF648"/>
  <c r="Y776"/>
  <c r="AF776"/>
  <c r="Y834"/>
  <c r="AF834"/>
  <c r="Y380"/>
  <c r="AF380"/>
  <c r="Y384"/>
  <c r="AF384"/>
  <c r="Y389"/>
  <c r="AF389"/>
  <c r="Y394"/>
  <c r="AF394"/>
  <c r="Y399"/>
  <c r="AF399"/>
  <c r="AF406"/>
  <c r="Y418"/>
  <c r="AF418"/>
  <c r="Y422"/>
  <c r="AF422"/>
  <c r="Y448"/>
  <c r="AF448"/>
  <c r="Y486"/>
  <c r="AF486"/>
  <c r="Y490"/>
  <c r="AF490"/>
  <c r="Y508"/>
  <c r="AF508"/>
  <c r="Y658"/>
  <c r="AF658"/>
  <c r="Y662"/>
  <c r="AF662"/>
  <c r="Y667"/>
  <c r="AF667"/>
  <c r="Y693"/>
  <c r="AF693"/>
  <c r="Y698"/>
  <c r="AF698"/>
  <c r="Y710"/>
  <c r="AF710"/>
  <c r="Y724"/>
  <c r="AF724"/>
  <c r="Y733"/>
  <c r="AF733"/>
  <c r="Y738"/>
  <c r="AF738"/>
  <c r="Y747"/>
  <c r="AF747"/>
  <c r="Y752"/>
  <c r="AF752"/>
  <c r="Y759"/>
  <c r="AF759"/>
  <c r="Y789"/>
  <c r="AF789"/>
  <c r="Y796"/>
  <c r="AF796"/>
  <c r="Y810"/>
  <c r="AF810"/>
  <c r="Y815"/>
  <c r="AF815"/>
  <c r="Y821"/>
  <c r="AF821"/>
  <c r="Y839"/>
  <c r="AF839"/>
  <c r="Y855"/>
  <c r="AF855"/>
  <c r="Y865"/>
  <c r="AF865"/>
  <c r="Y881"/>
  <c r="AF881"/>
  <c r="Y894"/>
  <c r="AF894"/>
  <c r="Y888"/>
  <c r="AF888"/>
  <c r="Y391"/>
  <c r="AF391"/>
  <c r="Y376"/>
  <c r="AF376"/>
  <c r="Y395"/>
  <c r="AF395"/>
  <c r="Y407"/>
  <c r="AF407"/>
  <c r="Y411"/>
  <c r="AF411"/>
  <c r="Y425"/>
  <c r="AF425"/>
  <c r="AF429"/>
  <c r="Y433"/>
  <c r="AF433"/>
  <c r="Y437"/>
  <c r="AF437"/>
  <c r="Y442"/>
  <c r="AF442"/>
  <c r="Y446"/>
  <c r="AF446"/>
  <c r="Y493"/>
  <c r="AF493"/>
  <c r="Y498"/>
  <c r="AF498"/>
  <c r="Y502"/>
  <c r="AF502"/>
  <c r="Y670"/>
  <c r="AF670"/>
  <c r="Y676"/>
  <c r="AF676"/>
  <c r="Y680"/>
  <c r="AF680"/>
  <c r="Y689"/>
  <c r="AF689"/>
  <c r="Y717"/>
  <c r="AF717"/>
  <c r="Y727"/>
  <c r="AF727"/>
  <c r="Y734"/>
  <c r="AF734"/>
  <c r="Y742"/>
  <c r="AF742"/>
  <c r="Y762"/>
  <c r="AF762"/>
  <c r="Y770"/>
  <c r="AF770"/>
  <c r="Y779"/>
  <c r="AF779"/>
  <c r="Y792"/>
  <c r="AF792"/>
  <c r="Y799"/>
  <c r="AF799"/>
  <c r="Y836"/>
  <c r="AF836"/>
  <c r="Y866"/>
  <c r="AF866"/>
  <c r="Y882"/>
  <c r="AF882"/>
  <c r="Y890"/>
  <c r="AF890"/>
  <c r="Y897"/>
  <c r="AF897"/>
  <c r="Y756"/>
  <c r="AF756"/>
  <c r="Y787"/>
  <c r="AF787"/>
  <c r="Y808"/>
  <c r="AF808"/>
  <c r="Y814"/>
  <c r="AF814"/>
  <c r="Y824"/>
  <c r="AF824"/>
  <c r="Y847"/>
  <c r="AF847"/>
  <c r="Y856"/>
  <c r="AF856"/>
  <c r="Y869"/>
  <c r="AF869"/>
  <c r="Y895"/>
  <c r="AF895"/>
  <c r="Y805"/>
  <c r="AF805"/>
  <c r="Y668"/>
  <c r="AF668"/>
  <c r="Y712"/>
  <c r="AF712"/>
  <c r="Y780"/>
  <c r="AF780"/>
  <c r="AC813"/>
  <c r="AD813"/>
  <c r="AC814"/>
  <c r="AD814"/>
  <c r="AE814"/>
  <c r="AC815"/>
  <c r="AD815"/>
  <c r="AE815"/>
  <c r="AC816"/>
  <c r="AD816"/>
  <c r="AC817"/>
  <c r="AD817"/>
  <c r="AE817"/>
  <c r="AC818"/>
  <c r="AD818"/>
  <c r="AC819"/>
  <c r="AD819"/>
  <c r="AE819"/>
  <c r="AC821"/>
  <c r="AD821"/>
  <c r="AE821"/>
  <c r="AC822"/>
  <c r="AD822"/>
  <c r="AE822"/>
  <c r="AC823"/>
  <c r="AD823"/>
  <c r="AE823"/>
  <c r="AC824"/>
  <c r="AD824"/>
  <c r="AE824"/>
  <c r="AC825"/>
  <c r="AD825"/>
  <c r="AC826"/>
  <c r="AD826"/>
  <c r="AE826"/>
  <c r="AC827"/>
  <c r="AD827"/>
  <c r="AC828"/>
  <c r="AD828"/>
  <c r="AC829"/>
  <c r="AD829"/>
  <c r="AE829"/>
  <c r="AC830"/>
  <c r="AD830"/>
  <c r="AE830"/>
  <c r="AC831"/>
  <c r="AD831"/>
  <c r="AE831"/>
  <c r="AC833"/>
  <c r="AD833"/>
  <c r="AE833"/>
  <c r="AC834"/>
  <c r="AD834"/>
  <c r="AE834"/>
  <c r="AC835"/>
  <c r="AD835"/>
  <c r="AE835"/>
  <c r="AC836"/>
  <c r="AD836"/>
  <c r="AE836"/>
  <c r="AC837"/>
  <c r="AD837"/>
  <c r="AE837"/>
  <c r="AC838"/>
  <c r="AD838"/>
  <c r="AE838"/>
  <c r="AC839"/>
  <c r="AD839"/>
  <c r="AE839"/>
  <c r="AC840"/>
  <c r="AD840"/>
  <c r="AE840"/>
  <c r="AC841"/>
  <c r="AD841"/>
  <c r="AE841"/>
  <c r="AC842"/>
  <c r="AD842"/>
  <c r="AE842"/>
  <c r="AC807"/>
  <c r="AD807"/>
  <c r="AE807"/>
  <c r="AC808"/>
  <c r="AD808"/>
  <c r="AE808"/>
  <c r="AC809"/>
  <c r="AD809"/>
  <c r="AE809"/>
  <c r="AC810"/>
  <c r="AD810"/>
  <c r="AE810"/>
  <c r="AC811"/>
  <c r="AD811"/>
  <c r="AE811"/>
  <c r="AC812"/>
  <c r="AD812"/>
  <c r="AE812"/>
  <c r="AI221" l="1"/>
  <c r="AL394"/>
  <c r="AN922" s="1"/>
  <c r="AM394"/>
  <c r="AV922" s="1"/>
  <c r="AM389"/>
  <c r="AR41" s="1"/>
  <c r="AL389"/>
  <c r="AK41" s="1"/>
  <c r="AL395"/>
  <c r="AM395"/>
  <c r="AL388"/>
  <c r="AK40" s="1"/>
  <c r="AM388"/>
  <c r="AR40" s="1"/>
  <c r="AL384"/>
  <c r="AK36" s="1"/>
  <c r="AM384"/>
  <c r="AR36" s="1"/>
  <c r="AL379"/>
  <c r="AL386"/>
  <c r="AK38" s="1"/>
  <c r="AM386"/>
  <c r="AR38" s="1"/>
  <c r="AL381"/>
  <c r="AL387"/>
  <c r="AK39" s="1"/>
  <c r="AM387"/>
  <c r="AR39" s="1"/>
  <c r="AM385"/>
  <c r="AR37" s="1"/>
  <c r="AL385"/>
  <c r="AK37" s="1"/>
  <c r="AL380"/>
  <c r="AO927"/>
  <c r="AO928"/>
  <c r="AL45"/>
  <c r="AL46"/>
  <c r="AL638"/>
  <c r="AJ39" s="1"/>
  <c r="AL378"/>
  <c r="AM648"/>
  <c r="AQ38" s="1"/>
  <c r="AL648"/>
  <c r="AJ38" s="1"/>
  <c r="AL376"/>
  <c r="AL392" s="1"/>
  <c r="AN920" s="1"/>
  <c r="AL377"/>
  <c r="AL393" s="1"/>
  <c r="AM647"/>
  <c r="AQ37" s="1"/>
  <c r="AL647"/>
  <c r="AJ37" s="1"/>
  <c r="AL639"/>
  <c r="AJ40" s="1"/>
  <c r="AN923"/>
  <c r="AL382"/>
  <c r="AL645"/>
  <c r="AM922" s="1"/>
  <c r="AM639"/>
  <c r="AQ40" s="1"/>
  <c r="AM640"/>
  <c r="AM641"/>
  <c r="AL640"/>
  <c r="AM635"/>
  <c r="AM645"/>
  <c r="AU922" s="1"/>
  <c r="AL635"/>
  <c r="AL637"/>
  <c r="AM637"/>
  <c r="AM634"/>
  <c r="AM921"/>
  <c r="AL634"/>
  <c r="AL636"/>
  <c r="AM636"/>
  <c r="AM638"/>
  <c r="AQ39" s="1"/>
  <c r="AL641"/>
  <c r="AV923"/>
  <c r="AM380"/>
  <c r="AM378"/>
  <c r="AM376"/>
  <c r="AI376" s="1"/>
  <c r="AM381"/>
  <c r="AM382"/>
  <c r="AN921"/>
  <c r="AM377"/>
  <c r="AI377" s="1"/>
  <c r="AM379"/>
  <c r="AI216"/>
  <c r="AI224"/>
  <c r="AI226"/>
  <c r="AI220"/>
  <c r="AI225"/>
  <c r="AI223"/>
  <c r="AI217"/>
  <c r="AI218"/>
  <c r="AI219"/>
  <c r="V5"/>
  <c r="X5" s="1"/>
  <c r="AG5" s="1"/>
  <c r="P5"/>
  <c r="O5"/>
  <c r="U5"/>
  <c r="W5" s="1"/>
  <c r="V6"/>
  <c r="X6" s="1"/>
  <c r="AG6" s="1"/>
  <c r="U7"/>
  <c r="V7"/>
  <c r="X7" s="1"/>
  <c r="AG7" s="1"/>
  <c r="U8"/>
  <c r="V8"/>
  <c r="X8" s="1"/>
  <c r="AG8" s="1"/>
  <c r="U9"/>
  <c r="V9"/>
  <c r="X9" s="1"/>
  <c r="AG9" s="1"/>
  <c r="U10"/>
  <c r="V10"/>
  <c r="X10" s="1"/>
  <c r="AG10" s="1"/>
  <c r="U11"/>
  <c r="W11" s="1"/>
  <c r="V11"/>
  <c r="X11" s="1"/>
  <c r="AG11" s="1"/>
  <c r="U12"/>
  <c r="V12"/>
  <c r="X12" s="1"/>
  <c r="AG12" s="1"/>
  <c r="V13"/>
  <c r="X13" s="1"/>
  <c r="AG13" s="1"/>
  <c r="U14"/>
  <c r="V14"/>
  <c r="X14" s="1"/>
  <c r="AG14" s="1"/>
  <c r="U15"/>
  <c r="V15"/>
  <c r="X15" s="1"/>
  <c r="AG15" s="1"/>
  <c r="U16"/>
  <c r="V16"/>
  <c r="X16" s="1"/>
  <c r="AG16" s="1"/>
  <c r="U17"/>
  <c r="V17"/>
  <c r="X17" s="1"/>
  <c r="AG17" s="1"/>
  <c r="U18"/>
  <c r="V18"/>
  <c r="X18" s="1"/>
  <c r="AG18" s="1"/>
  <c r="U19"/>
  <c r="V19"/>
  <c r="X19" s="1"/>
  <c r="AG19" s="1"/>
  <c r="U20"/>
  <c r="V20"/>
  <c r="X20" s="1"/>
  <c r="AG20" s="1"/>
  <c r="U21"/>
  <c r="V21"/>
  <c r="X21" s="1"/>
  <c r="AG21" s="1"/>
  <c r="U22"/>
  <c r="V22"/>
  <c r="X22" s="1"/>
  <c r="AG22" s="1"/>
  <c r="U23"/>
  <c r="V23"/>
  <c r="X23" s="1"/>
  <c r="AG23" s="1"/>
  <c r="U24"/>
  <c r="V24"/>
  <c r="X24" s="1"/>
  <c r="AG24" s="1"/>
  <c r="U25"/>
  <c r="V25"/>
  <c r="X25" s="1"/>
  <c r="AG25" s="1"/>
  <c r="U26"/>
  <c r="V26"/>
  <c r="X26" s="1"/>
  <c r="AG26" s="1"/>
  <c r="U27"/>
  <c r="V27"/>
  <c r="X27" s="1"/>
  <c r="AG27" s="1"/>
  <c r="U28"/>
  <c r="V28"/>
  <c r="X28" s="1"/>
  <c r="AG28" s="1"/>
  <c r="U29"/>
  <c r="V29"/>
  <c r="X29" s="1"/>
  <c r="AG29" s="1"/>
  <c r="U30"/>
  <c r="V30"/>
  <c r="X30" s="1"/>
  <c r="AG30" s="1"/>
  <c r="U31"/>
  <c r="AA31" s="1"/>
  <c r="V31"/>
  <c r="X31" s="1"/>
  <c r="U32"/>
  <c r="V32"/>
  <c r="X32" s="1"/>
  <c r="AG32" s="1"/>
  <c r="U33"/>
  <c r="V33"/>
  <c r="X33" s="1"/>
  <c r="AG33" s="1"/>
  <c r="U34"/>
  <c r="V34"/>
  <c r="X34" s="1"/>
  <c r="AG34" s="1"/>
  <c r="U35"/>
  <c r="V35"/>
  <c r="X35" s="1"/>
  <c r="AG35" s="1"/>
  <c r="U36"/>
  <c r="AA36" s="1"/>
  <c r="V36"/>
  <c r="X36" s="1"/>
  <c r="AG36" s="1"/>
  <c r="U37"/>
  <c r="V37"/>
  <c r="X37" s="1"/>
  <c r="AG37" s="1"/>
  <c r="U38"/>
  <c r="V38"/>
  <c r="X38" s="1"/>
  <c r="AG38" s="1"/>
  <c r="U39"/>
  <c r="AA39" s="1"/>
  <c r="V39"/>
  <c r="X39" s="1"/>
  <c r="AG39" s="1"/>
  <c r="U40"/>
  <c r="AA40" s="1"/>
  <c r="V40"/>
  <c r="X40" s="1"/>
  <c r="AG40" s="1"/>
  <c r="U41"/>
  <c r="V41"/>
  <c r="X41" s="1"/>
  <c r="AG41" s="1"/>
  <c r="U42"/>
  <c r="V42"/>
  <c r="X42" s="1"/>
  <c r="AG42" s="1"/>
  <c r="U43"/>
  <c r="AA43" s="1"/>
  <c r="V43"/>
  <c r="X43" s="1"/>
  <c r="AG43" s="1"/>
  <c r="U44"/>
  <c r="AA44" s="1"/>
  <c r="V44"/>
  <c r="X44" s="1"/>
  <c r="AG44" s="1"/>
  <c r="U45"/>
  <c r="V45"/>
  <c r="X45" s="1"/>
  <c r="AG45" s="1"/>
  <c r="U46"/>
  <c r="V46"/>
  <c r="X46" s="1"/>
  <c r="AG46" s="1"/>
  <c r="U47"/>
  <c r="AA47" s="1"/>
  <c r="V47"/>
  <c r="X47" s="1"/>
  <c r="AG47" s="1"/>
  <c r="U48"/>
  <c r="AA48" s="1"/>
  <c r="V48"/>
  <c r="X48" s="1"/>
  <c r="AG48" s="1"/>
  <c r="U49"/>
  <c r="V49"/>
  <c r="X49" s="1"/>
  <c r="AG49" s="1"/>
  <c r="U50"/>
  <c r="V50"/>
  <c r="X50" s="1"/>
  <c r="AG50" s="1"/>
  <c r="U51"/>
  <c r="AA51" s="1"/>
  <c r="V51"/>
  <c r="X51" s="1"/>
  <c r="AG51" s="1"/>
  <c r="U52"/>
  <c r="AA52" s="1"/>
  <c r="V52"/>
  <c r="X52" s="1"/>
  <c r="AG52" s="1"/>
  <c r="U53"/>
  <c r="V53"/>
  <c r="X53" s="1"/>
  <c r="AG53" s="1"/>
  <c r="U54"/>
  <c r="V54"/>
  <c r="X54" s="1"/>
  <c r="AG54" s="1"/>
  <c r="U55"/>
  <c r="AA55" s="1"/>
  <c r="V55"/>
  <c r="X55" s="1"/>
  <c r="AG55" s="1"/>
  <c r="U56"/>
  <c r="V56"/>
  <c r="X56" s="1"/>
  <c r="AG56" s="1"/>
  <c r="U57"/>
  <c r="V57"/>
  <c r="X57" s="1"/>
  <c r="AG57" s="1"/>
  <c r="U58"/>
  <c r="AA58" s="1"/>
  <c r="V58"/>
  <c r="X58" s="1"/>
  <c r="AG58" s="1"/>
  <c r="U59"/>
  <c r="V59"/>
  <c r="X59" s="1"/>
  <c r="AG59" s="1"/>
  <c r="U60"/>
  <c r="V60"/>
  <c r="X60" s="1"/>
  <c r="AG60" s="1"/>
  <c r="U61"/>
  <c r="AA61" s="1"/>
  <c r="V61"/>
  <c r="X61" s="1"/>
  <c r="AG61" s="1"/>
  <c r="U62"/>
  <c r="V62"/>
  <c r="X62" s="1"/>
  <c r="AG62" s="1"/>
  <c r="U63"/>
  <c r="AA63" s="1"/>
  <c r="V63"/>
  <c r="X63" s="1"/>
  <c r="AG63" s="1"/>
  <c r="U64"/>
  <c r="AA64" s="1"/>
  <c r="V64"/>
  <c r="X64" s="1"/>
  <c r="AG64" s="1"/>
  <c r="U65"/>
  <c r="V65"/>
  <c r="X65" s="1"/>
  <c r="AG65" s="1"/>
  <c r="U66"/>
  <c r="AA66" s="1"/>
  <c r="V66"/>
  <c r="X66" s="1"/>
  <c r="AG66" s="1"/>
  <c r="U67"/>
  <c r="AA67" s="1"/>
  <c r="V67"/>
  <c r="X67" s="1"/>
  <c r="AG67" s="1"/>
  <c r="U68"/>
  <c r="AA68" s="1"/>
  <c r="V68"/>
  <c r="X68" s="1"/>
  <c r="AG68" s="1"/>
  <c r="U69"/>
  <c r="V69"/>
  <c r="X69" s="1"/>
  <c r="AG69" s="1"/>
  <c r="U70"/>
  <c r="V70"/>
  <c r="X70" s="1"/>
  <c r="AG70" s="1"/>
  <c r="U71"/>
  <c r="V71"/>
  <c r="X71" s="1"/>
  <c r="AG71" s="1"/>
  <c r="U72"/>
  <c r="V72"/>
  <c r="X72" s="1"/>
  <c r="AG72" s="1"/>
  <c r="U73"/>
  <c r="V73"/>
  <c r="X73" s="1"/>
  <c r="AG73" s="1"/>
  <c r="U74"/>
  <c r="V74"/>
  <c r="X74" s="1"/>
  <c r="AG74" s="1"/>
  <c r="U75"/>
  <c r="V75"/>
  <c r="X75" s="1"/>
  <c r="AG75" s="1"/>
  <c r="U76"/>
  <c r="V76"/>
  <c r="X76" s="1"/>
  <c r="AG76" s="1"/>
  <c r="U77"/>
  <c r="V77"/>
  <c r="X77" s="1"/>
  <c r="AG77" s="1"/>
  <c r="U78"/>
  <c r="V78"/>
  <c r="X78" s="1"/>
  <c r="AG78" s="1"/>
  <c r="U79"/>
  <c r="AA79" s="1"/>
  <c r="V79"/>
  <c r="X79" s="1"/>
  <c r="AG79" s="1"/>
  <c r="U80"/>
  <c r="V80"/>
  <c r="X80" s="1"/>
  <c r="AG80" s="1"/>
  <c r="U81"/>
  <c r="V81"/>
  <c r="X81" s="1"/>
  <c r="AG81" s="1"/>
  <c r="U82"/>
  <c r="V82"/>
  <c r="X82" s="1"/>
  <c r="AG82" s="1"/>
  <c r="U83"/>
  <c r="V83"/>
  <c r="X83" s="1"/>
  <c r="AG83" s="1"/>
  <c r="U84"/>
  <c r="V84"/>
  <c r="X84" s="1"/>
  <c r="AG84" s="1"/>
  <c r="U85"/>
  <c r="AA85" s="1"/>
  <c r="V85"/>
  <c r="X85" s="1"/>
  <c r="AG85" s="1"/>
  <c r="U86"/>
  <c r="V86"/>
  <c r="X86" s="1"/>
  <c r="AG86" s="1"/>
  <c r="U87"/>
  <c r="V87"/>
  <c r="X87" s="1"/>
  <c r="AG87" s="1"/>
  <c r="U88"/>
  <c r="AA88" s="1"/>
  <c r="V88"/>
  <c r="X88" s="1"/>
  <c r="AG88" s="1"/>
  <c r="U89"/>
  <c r="AA89" s="1"/>
  <c r="V89"/>
  <c r="X89" s="1"/>
  <c r="AG89" s="1"/>
  <c r="U90"/>
  <c r="V90"/>
  <c r="X90" s="1"/>
  <c r="AG90" s="1"/>
  <c r="U91"/>
  <c r="V91"/>
  <c r="X91" s="1"/>
  <c r="AG91" s="1"/>
  <c r="U92"/>
  <c r="AA92" s="1"/>
  <c r="V92"/>
  <c r="X92" s="1"/>
  <c r="AG92" s="1"/>
  <c r="U93"/>
  <c r="AA93" s="1"/>
  <c r="V93"/>
  <c r="X93" s="1"/>
  <c r="AG93" s="1"/>
  <c r="U94"/>
  <c r="V94"/>
  <c r="X94" s="1"/>
  <c r="AG94" s="1"/>
  <c r="U95"/>
  <c r="V95"/>
  <c r="X95" s="1"/>
  <c r="AG95" s="1"/>
  <c r="U96"/>
  <c r="AA96" s="1"/>
  <c r="V96"/>
  <c r="X96" s="1"/>
  <c r="AG96" s="1"/>
  <c r="U97"/>
  <c r="AA97" s="1"/>
  <c r="V97"/>
  <c r="X97" s="1"/>
  <c r="AG97" s="1"/>
  <c r="U98"/>
  <c r="V98"/>
  <c r="X98" s="1"/>
  <c r="AG98" s="1"/>
  <c r="U99"/>
  <c r="V99"/>
  <c r="X99" s="1"/>
  <c r="AG99" s="1"/>
  <c r="U100"/>
  <c r="V100"/>
  <c r="X100" s="1"/>
  <c r="AG100" s="1"/>
  <c r="U101"/>
  <c r="V101"/>
  <c r="X101" s="1"/>
  <c r="AG101" s="1"/>
  <c r="U102"/>
  <c r="AA102" s="1"/>
  <c r="V102"/>
  <c r="X102" s="1"/>
  <c r="AG102" s="1"/>
  <c r="U103"/>
  <c r="V103"/>
  <c r="X103" s="1"/>
  <c r="AG103" s="1"/>
  <c r="U104"/>
  <c r="V104"/>
  <c r="X104" s="1"/>
  <c r="AG104" s="1"/>
  <c r="U105"/>
  <c r="AA105" s="1"/>
  <c r="V105"/>
  <c r="X105" s="1"/>
  <c r="AG105" s="1"/>
  <c r="U106"/>
  <c r="AA106" s="1"/>
  <c r="V106"/>
  <c r="X106" s="1"/>
  <c r="AG106" s="1"/>
  <c r="U107"/>
  <c r="V107"/>
  <c r="X107" s="1"/>
  <c r="AG107" s="1"/>
  <c r="U108"/>
  <c r="AA108" s="1"/>
  <c r="V108"/>
  <c r="X108" s="1"/>
  <c r="AG108" s="1"/>
  <c r="U109"/>
  <c r="V109"/>
  <c r="X109" s="1"/>
  <c r="AG109" s="1"/>
  <c r="U110"/>
  <c r="AA110" s="1"/>
  <c r="V110"/>
  <c r="X110" s="1"/>
  <c r="AG110" s="1"/>
  <c r="U111"/>
  <c r="AA111" s="1"/>
  <c r="V111"/>
  <c r="X111" s="1"/>
  <c r="AG111" s="1"/>
  <c r="U112"/>
  <c r="V112"/>
  <c r="X112" s="1"/>
  <c r="AG112" s="1"/>
  <c r="U113"/>
  <c r="V113"/>
  <c r="X113" s="1"/>
  <c r="AG113" s="1"/>
  <c r="U114"/>
  <c r="AA114" s="1"/>
  <c r="V114"/>
  <c r="X114" s="1"/>
  <c r="AG114" s="1"/>
  <c r="U115"/>
  <c r="AA115" s="1"/>
  <c r="V115"/>
  <c r="X115" s="1"/>
  <c r="AG115" s="1"/>
  <c r="U116"/>
  <c r="V116"/>
  <c r="X116" s="1"/>
  <c r="AG116" s="1"/>
  <c r="U117"/>
  <c r="V117"/>
  <c r="X117" s="1"/>
  <c r="AG117" s="1"/>
  <c r="U118"/>
  <c r="AA118" s="1"/>
  <c r="V118"/>
  <c r="X118" s="1"/>
  <c r="AG118" s="1"/>
  <c r="U119"/>
  <c r="AA119" s="1"/>
  <c r="V119"/>
  <c r="X119" s="1"/>
  <c r="AG119" s="1"/>
  <c r="U120"/>
  <c r="V120"/>
  <c r="X120" s="1"/>
  <c r="AG120" s="1"/>
  <c r="U121"/>
  <c r="X121"/>
  <c r="AG121" s="1"/>
  <c r="U122"/>
  <c r="V122"/>
  <c r="X122" s="1"/>
  <c r="AG122" s="1"/>
  <c r="U123"/>
  <c r="AA123" s="1"/>
  <c r="V123"/>
  <c r="X123" s="1"/>
  <c r="AG123" s="1"/>
  <c r="U124"/>
  <c r="V124"/>
  <c r="X124" s="1"/>
  <c r="AG124" s="1"/>
  <c r="U125"/>
  <c r="V125"/>
  <c r="X125" s="1"/>
  <c r="AG125" s="1"/>
  <c r="U126"/>
  <c r="AA126" s="1"/>
  <c r="V126"/>
  <c r="X126" s="1"/>
  <c r="AG126" s="1"/>
  <c r="U127"/>
  <c r="AA127" s="1"/>
  <c r="V127"/>
  <c r="X127" s="1"/>
  <c r="AG127" s="1"/>
  <c r="U128"/>
  <c r="V128"/>
  <c r="X128" s="1"/>
  <c r="AG128" s="1"/>
  <c r="U129"/>
  <c r="V129"/>
  <c r="X129" s="1"/>
  <c r="AG129" s="1"/>
  <c r="U130"/>
  <c r="V130"/>
  <c r="X130" s="1"/>
  <c r="AG130" s="1"/>
  <c r="U131"/>
  <c r="V131"/>
  <c r="X131" s="1"/>
  <c r="AG131" s="1"/>
  <c r="U132"/>
  <c r="AA132" s="1"/>
  <c r="V132"/>
  <c r="X132" s="1"/>
  <c r="AG132" s="1"/>
  <c r="U133"/>
  <c r="V133"/>
  <c r="X133" s="1"/>
  <c r="AG133" s="1"/>
  <c r="U134"/>
  <c r="V134"/>
  <c r="X134" s="1"/>
  <c r="AG134" s="1"/>
  <c r="U135"/>
  <c r="V135"/>
  <c r="X135" s="1"/>
  <c r="AG135" s="1"/>
  <c r="U136"/>
  <c r="V136"/>
  <c r="X136" s="1"/>
  <c r="AG136" s="1"/>
  <c r="U137"/>
  <c r="V137"/>
  <c r="X137" s="1"/>
  <c r="AG137" s="1"/>
  <c r="U138"/>
  <c r="V138"/>
  <c r="X138" s="1"/>
  <c r="AG138" s="1"/>
  <c r="U139"/>
  <c r="V139"/>
  <c r="X139" s="1"/>
  <c r="AG139" s="1"/>
  <c r="U140"/>
  <c r="AA140" s="1"/>
  <c r="V140"/>
  <c r="X140" s="1"/>
  <c r="AG140" s="1"/>
  <c r="U141"/>
  <c r="AA141" s="1"/>
  <c r="V141"/>
  <c r="X141" s="1"/>
  <c r="AG141" s="1"/>
  <c r="U142"/>
  <c r="V142"/>
  <c r="X142" s="1"/>
  <c r="AG142" s="1"/>
  <c r="U143"/>
  <c r="V143"/>
  <c r="X143" s="1"/>
  <c r="AG143" s="1"/>
  <c r="U144"/>
  <c r="AA144" s="1"/>
  <c r="V144"/>
  <c r="X144" s="1"/>
  <c r="AG144" s="1"/>
  <c r="U145"/>
  <c r="V145"/>
  <c r="X145" s="1"/>
  <c r="AG145" s="1"/>
  <c r="U146"/>
  <c r="V146"/>
  <c r="X146" s="1"/>
  <c r="AG146" s="1"/>
  <c r="U147"/>
  <c r="AA147" s="1"/>
  <c r="V147"/>
  <c r="X147" s="1"/>
  <c r="AG147" s="1"/>
  <c r="U148"/>
  <c r="AA148" s="1"/>
  <c r="V148"/>
  <c r="X148" s="1"/>
  <c r="AG148" s="1"/>
  <c r="U149"/>
  <c r="V149"/>
  <c r="X149" s="1"/>
  <c r="AG149" s="1"/>
  <c r="U150"/>
  <c r="V150"/>
  <c r="X150" s="1"/>
  <c r="AG150" s="1"/>
  <c r="U151"/>
  <c r="V151"/>
  <c r="X151" s="1"/>
  <c r="AG151" s="1"/>
  <c r="U152"/>
  <c r="V152"/>
  <c r="X152" s="1"/>
  <c r="AG152" s="1"/>
  <c r="U153"/>
  <c r="V153"/>
  <c r="X153" s="1"/>
  <c r="AG153" s="1"/>
  <c r="U154"/>
  <c r="V154"/>
  <c r="X154" s="1"/>
  <c r="AG154" s="1"/>
  <c r="U155"/>
  <c r="V155"/>
  <c r="X155" s="1"/>
  <c r="AG155" s="1"/>
  <c r="U156"/>
  <c r="V156"/>
  <c r="X156" s="1"/>
  <c r="AG156" s="1"/>
  <c r="U157"/>
  <c r="V157"/>
  <c r="X157" s="1"/>
  <c r="AG157" s="1"/>
  <c r="U158"/>
  <c r="AA158" s="1"/>
  <c r="V158"/>
  <c r="X158" s="1"/>
  <c r="AG158" s="1"/>
  <c r="U159"/>
  <c r="AA159" s="1"/>
  <c r="V159"/>
  <c r="X159" s="1"/>
  <c r="AG159" s="1"/>
  <c r="U160"/>
  <c r="V160"/>
  <c r="X160" s="1"/>
  <c r="AG160" s="1"/>
  <c r="U161"/>
  <c r="V161"/>
  <c r="X161" s="1"/>
  <c r="AG161" s="1"/>
  <c r="U162"/>
  <c r="V162"/>
  <c r="X162" s="1"/>
  <c r="AG162" s="1"/>
  <c r="U163"/>
  <c r="V163"/>
  <c r="X163" s="1"/>
  <c r="AG163" s="1"/>
  <c r="U164"/>
  <c r="AA164" s="1"/>
  <c r="V164"/>
  <c r="X164" s="1"/>
  <c r="AG164" s="1"/>
  <c r="U165"/>
  <c r="V165"/>
  <c r="X165" s="1"/>
  <c r="AG165" s="1"/>
  <c r="U166"/>
  <c r="AA166" s="1"/>
  <c r="V166"/>
  <c r="X166" s="1"/>
  <c r="AG166" s="1"/>
  <c r="U167"/>
  <c r="V167"/>
  <c r="X167" s="1"/>
  <c r="AG167" s="1"/>
  <c r="U168"/>
  <c r="V168"/>
  <c r="X168" s="1"/>
  <c r="AG168" s="1"/>
  <c r="U169"/>
  <c r="AA169" s="1"/>
  <c r="V169"/>
  <c r="X169" s="1"/>
  <c r="AG169" s="1"/>
  <c r="U170"/>
  <c r="AA170" s="1"/>
  <c r="V170"/>
  <c r="X170" s="1"/>
  <c r="AG170" s="1"/>
  <c r="U171"/>
  <c r="V171"/>
  <c r="X171" s="1"/>
  <c r="AG171" s="1"/>
  <c r="U172"/>
  <c r="V172"/>
  <c r="X172" s="1"/>
  <c r="AG172" s="1"/>
  <c r="U173"/>
  <c r="V173"/>
  <c r="X173" s="1"/>
  <c r="AG173" s="1"/>
  <c r="U174"/>
  <c r="AA174" s="1"/>
  <c r="V174"/>
  <c r="X174" s="1"/>
  <c r="AG174" s="1"/>
  <c r="U175"/>
  <c r="AA175" s="1"/>
  <c r="V175"/>
  <c r="X175" s="1"/>
  <c r="AG175" s="1"/>
  <c r="U176"/>
  <c r="V176"/>
  <c r="X176" s="1"/>
  <c r="AG176" s="1"/>
  <c r="U177"/>
  <c r="V177"/>
  <c r="X177" s="1"/>
  <c r="AG177" s="1"/>
  <c r="U178"/>
  <c r="AA178" s="1"/>
  <c r="V178"/>
  <c r="X178" s="1"/>
  <c r="AG178" s="1"/>
  <c r="U179"/>
  <c r="V179"/>
  <c r="X179" s="1"/>
  <c r="AG179" s="1"/>
  <c r="U180"/>
  <c r="V180"/>
  <c r="X180" s="1"/>
  <c r="AG180" s="1"/>
  <c r="U181"/>
  <c r="AA181" s="1"/>
  <c r="V181"/>
  <c r="X181" s="1"/>
  <c r="AG181" s="1"/>
  <c r="U182"/>
  <c r="AA182" s="1"/>
  <c r="V182"/>
  <c r="X182" s="1"/>
  <c r="AG182" s="1"/>
  <c r="U183"/>
  <c r="AA183" s="1"/>
  <c r="V183"/>
  <c r="X183" s="1"/>
  <c r="AG183" s="1"/>
  <c r="U184"/>
  <c r="V184"/>
  <c r="X184" s="1"/>
  <c r="AG184" s="1"/>
  <c r="U185"/>
  <c r="AA185" s="1"/>
  <c r="V185"/>
  <c r="X185" s="1"/>
  <c r="AG185" s="1"/>
  <c r="U186"/>
  <c r="AA186" s="1"/>
  <c r="V186"/>
  <c r="X186" s="1"/>
  <c r="AG186" s="1"/>
  <c r="U187"/>
  <c r="AA187" s="1"/>
  <c r="V187"/>
  <c r="X187" s="1"/>
  <c r="AG187" s="1"/>
  <c r="U188"/>
  <c r="AA188" s="1"/>
  <c r="V188"/>
  <c r="X188" s="1"/>
  <c r="AG188" s="1"/>
  <c r="U189"/>
  <c r="V189"/>
  <c r="X189" s="1"/>
  <c r="AG189" s="1"/>
  <c r="U190"/>
  <c r="V190"/>
  <c r="X190" s="1"/>
  <c r="AG190" s="1"/>
  <c r="U191"/>
  <c r="AA191" s="1"/>
  <c r="V191"/>
  <c r="X191" s="1"/>
  <c r="AG191" s="1"/>
  <c r="U192"/>
  <c r="AA192" s="1"/>
  <c r="V192"/>
  <c r="X192" s="1"/>
  <c r="AG192" s="1"/>
  <c r="U193"/>
  <c r="V193"/>
  <c r="X193" s="1"/>
  <c r="AG193" s="1"/>
  <c r="U194"/>
  <c r="AA194" s="1"/>
  <c r="V194"/>
  <c r="X194" s="1"/>
  <c r="AG194" s="1"/>
  <c r="U195"/>
  <c r="AA195" s="1"/>
  <c r="V195"/>
  <c r="X195" s="1"/>
  <c r="AG195" s="1"/>
  <c r="U196"/>
  <c r="AA196" s="1"/>
  <c r="V196"/>
  <c r="X196" s="1"/>
  <c r="AG196" s="1"/>
  <c r="U197"/>
  <c r="AA197" s="1"/>
  <c r="V197"/>
  <c r="X197" s="1"/>
  <c r="AG197" s="1"/>
  <c r="U198"/>
  <c r="AA198" s="1"/>
  <c r="V198"/>
  <c r="X198" s="1"/>
  <c r="AG198" s="1"/>
  <c r="U199"/>
  <c r="AA199" s="1"/>
  <c r="V199"/>
  <c r="X199" s="1"/>
  <c r="AG199" s="1"/>
  <c r="U200"/>
  <c r="V200"/>
  <c r="X200" s="1"/>
  <c r="AG200" s="1"/>
  <c r="U201"/>
  <c r="AA201" s="1"/>
  <c r="V201"/>
  <c r="X201" s="1"/>
  <c r="AG201" s="1"/>
  <c r="U202"/>
  <c r="AA202" s="1"/>
  <c r="V202"/>
  <c r="X202" s="1"/>
  <c r="AG202" s="1"/>
  <c r="U203"/>
  <c r="AA203" s="1"/>
  <c r="V203"/>
  <c r="X203" s="1"/>
  <c r="AG203" s="1"/>
  <c r="U204"/>
  <c r="V204"/>
  <c r="X204" s="1"/>
  <c r="AG204" s="1"/>
  <c r="U205"/>
  <c r="AA205" s="1"/>
  <c r="V205"/>
  <c r="X205" s="1"/>
  <c r="AG205" s="1"/>
  <c r="U206"/>
  <c r="AA206" s="1"/>
  <c r="V206"/>
  <c r="X206" s="1"/>
  <c r="AG206" s="1"/>
  <c r="U207"/>
  <c r="AA207" s="1"/>
  <c r="V207"/>
  <c r="X207" s="1"/>
  <c r="AG207" s="1"/>
  <c r="U208"/>
  <c r="V208"/>
  <c r="X208" s="1"/>
  <c r="AG208" s="1"/>
  <c r="U209"/>
  <c r="V209"/>
  <c r="X209" s="1"/>
  <c r="AG209" s="1"/>
  <c r="U210"/>
  <c r="V210"/>
  <c r="X210" s="1"/>
  <c r="AG210" s="1"/>
  <c r="U211"/>
  <c r="V211"/>
  <c r="X211" s="1"/>
  <c r="AG211" s="1"/>
  <c r="AK45" l="1"/>
  <c r="AK46"/>
  <c r="AM927"/>
  <c r="AM928"/>
  <c r="AJ46"/>
  <c r="AJ45"/>
  <c r="AN927"/>
  <c r="AN928"/>
  <c r="AI378"/>
  <c r="AI637"/>
  <c r="AI380"/>
  <c r="AI639"/>
  <c r="AI641"/>
  <c r="AI638"/>
  <c r="AI635"/>
  <c r="AI636"/>
  <c r="AI634"/>
  <c r="AI640"/>
  <c r="AI382"/>
  <c r="AI379"/>
  <c r="AM392"/>
  <c r="AV920" s="1"/>
  <c r="AI381"/>
  <c r="AM393"/>
  <c r="AV921" s="1"/>
  <c r="W47"/>
  <c r="AF47" s="1"/>
  <c r="W67"/>
  <c r="AF67" s="1"/>
  <c r="W178"/>
  <c r="AF178" s="1"/>
  <c r="W85"/>
  <c r="Y85" s="1"/>
  <c r="W64"/>
  <c r="Y64" s="1"/>
  <c r="W31"/>
  <c r="AF31" s="1"/>
  <c r="AA29"/>
  <c r="W29"/>
  <c r="AA27"/>
  <c r="W27"/>
  <c r="AA25"/>
  <c r="W25"/>
  <c r="AA23"/>
  <c r="W23"/>
  <c r="AA21"/>
  <c r="W21"/>
  <c r="AA19"/>
  <c r="W19"/>
  <c r="AA17"/>
  <c r="W17"/>
  <c r="AA15"/>
  <c r="W15"/>
  <c r="AA13"/>
  <c r="W13"/>
  <c r="AA11"/>
  <c r="AA9"/>
  <c r="W9"/>
  <c r="AA7"/>
  <c r="W7"/>
  <c r="W141"/>
  <c r="Y141" s="1"/>
  <c r="AA30"/>
  <c r="W30"/>
  <c r="AA28"/>
  <c r="W28"/>
  <c r="AA26"/>
  <c r="W26"/>
  <c r="AA24"/>
  <c r="W24"/>
  <c r="AA22"/>
  <c r="W22"/>
  <c r="AA20"/>
  <c r="W20"/>
  <c r="AA18"/>
  <c r="W18"/>
  <c r="AA16"/>
  <c r="W16"/>
  <c r="AA14"/>
  <c r="W14"/>
  <c r="AA12"/>
  <c r="W12"/>
  <c r="AA10"/>
  <c r="W10"/>
  <c r="AA8"/>
  <c r="W8"/>
  <c r="Y5"/>
  <c r="AF5"/>
  <c r="W175"/>
  <c r="AF175" s="1"/>
  <c r="W111"/>
  <c r="Y111" s="1"/>
  <c r="W44"/>
  <c r="Y44" s="1"/>
  <c r="W164"/>
  <c r="Y164" s="1"/>
  <c r="W205"/>
  <c r="AF205" s="1"/>
  <c r="W132"/>
  <c r="AF132" s="1"/>
  <c r="W198"/>
  <c r="Y198" s="1"/>
  <c r="W170"/>
  <c r="Y170" s="1"/>
  <c r="W159"/>
  <c r="W108"/>
  <c r="AF108" s="1"/>
  <c r="W61"/>
  <c r="Y61" s="1"/>
  <c r="W197"/>
  <c r="AF197" s="1"/>
  <c r="W158"/>
  <c r="AF158" s="1"/>
  <c r="W105"/>
  <c r="AF105" s="1"/>
  <c r="W102"/>
  <c r="Y102" s="1"/>
  <c r="W68"/>
  <c r="Y68" s="1"/>
  <c r="W97"/>
  <c r="Y97" s="1"/>
  <c r="W40"/>
  <c r="Y40" s="1"/>
  <c r="V1349"/>
  <c r="V1348"/>
  <c r="W202"/>
  <c r="W188"/>
  <c r="W181"/>
  <c r="W115"/>
  <c r="W114"/>
  <c r="W89"/>
  <c r="W88"/>
  <c r="W51"/>
  <c r="W48"/>
  <c r="W201"/>
  <c r="W187"/>
  <c r="AF97"/>
  <c r="AG31"/>
  <c r="X1348"/>
  <c r="X1349"/>
  <c r="AA5"/>
  <c r="U1349"/>
  <c r="U1348"/>
  <c r="W169"/>
  <c r="W140"/>
  <c r="W96"/>
  <c r="W66"/>
  <c r="W63"/>
  <c r="W58"/>
  <c r="W43"/>
  <c r="W209"/>
  <c r="AA209"/>
  <c r="W173"/>
  <c r="AA173"/>
  <c r="W171"/>
  <c r="AA171"/>
  <c r="W168"/>
  <c r="AA168"/>
  <c r="W150"/>
  <c r="AA150"/>
  <c r="W142"/>
  <c r="AA142"/>
  <c r="W103"/>
  <c r="AA103"/>
  <c r="W84"/>
  <c r="AA84"/>
  <c r="W82"/>
  <c r="AA82"/>
  <c r="W78"/>
  <c r="AA78"/>
  <c r="W57"/>
  <c r="AA57"/>
  <c r="W49"/>
  <c r="AA49"/>
  <c r="W179"/>
  <c r="AA179"/>
  <c r="W176"/>
  <c r="AA176"/>
  <c r="W165"/>
  <c r="AA165"/>
  <c r="W162"/>
  <c r="AA162"/>
  <c r="W160"/>
  <c r="AA160"/>
  <c r="W156"/>
  <c r="AA156"/>
  <c r="W154"/>
  <c r="AA154"/>
  <c r="W146"/>
  <c r="AA146"/>
  <c r="W138"/>
  <c r="AA138"/>
  <c r="W131"/>
  <c r="AA131"/>
  <c r="W129"/>
  <c r="AA129"/>
  <c r="W121"/>
  <c r="AA121"/>
  <c r="W112"/>
  <c r="AA112"/>
  <c r="W109"/>
  <c r="AA109"/>
  <c r="W86"/>
  <c r="AA86"/>
  <c r="W73"/>
  <c r="AA73"/>
  <c r="W71"/>
  <c r="AA71"/>
  <c r="W69"/>
  <c r="AA69"/>
  <c r="W59"/>
  <c r="AA59"/>
  <c r="W54"/>
  <c r="AA54"/>
  <c r="W45"/>
  <c r="AA45"/>
  <c r="W41"/>
  <c r="AA41"/>
  <c r="W34"/>
  <c r="AA34"/>
  <c r="W32"/>
  <c r="AA32"/>
  <c r="W207"/>
  <c r="W196"/>
  <c r="W195"/>
  <c r="W192"/>
  <c r="W186"/>
  <c r="W183"/>
  <c r="W174"/>
  <c r="W166"/>
  <c r="W148"/>
  <c r="W147"/>
  <c r="W110"/>
  <c r="W93"/>
  <c r="W79"/>
  <c r="W55"/>
  <c r="W39"/>
  <c r="W36"/>
  <c r="W189"/>
  <c r="AA189"/>
  <c r="W98"/>
  <c r="AA98"/>
  <c r="W95"/>
  <c r="AA95"/>
  <c r="W62"/>
  <c r="AA62"/>
  <c r="W35"/>
  <c r="AA35"/>
  <c r="W193"/>
  <c r="AA193"/>
  <c r="W172"/>
  <c r="AA172"/>
  <c r="W167"/>
  <c r="AA167"/>
  <c r="W153"/>
  <c r="AA153"/>
  <c r="W151"/>
  <c r="AA151"/>
  <c r="W149"/>
  <c r="AA149"/>
  <c r="W143"/>
  <c r="AA143"/>
  <c r="W135"/>
  <c r="AA135"/>
  <c r="W133"/>
  <c r="AA133"/>
  <c r="W125"/>
  <c r="AA125"/>
  <c r="W117"/>
  <c r="AA117"/>
  <c r="W101"/>
  <c r="AA101"/>
  <c r="W99"/>
  <c r="AA99"/>
  <c r="W94"/>
  <c r="AA94"/>
  <c r="W91"/>
  <c r="AA91"/>
  <c r="W83"/>
  <c r="AA83"/>
  <c r="W81"/>
  <c r="AA81"/>
  <c r="W77"/>
  <c r="AA77"/>
  <c r="W75"/>
  <c r="AA75"/>
  <c r="W56"/>
  <c r="AA56"/>
  <c r="W50"/>
  <c r="AA50"/>
  <c r="W37"/>
  <c r="AA37"/>
  <c r="W206"/>
  <c r="W185"/>
  <c r="W144"/>
  <c r="W127"/>
  <c r="W119"/>
  <c r="W118"/>
  <c r="W106"/>
  <c r="W92"/>
  <c r="W52"/>
  <c r="W211"/>
  <c r="AA211"/>
  <c r="W200"/>
  <c r="AA200"/>
  <c r="W177"/>
  <c r="AA177"/>
  <c r="W163"/>
  <c r="AA163"/>
  <c r="W152"/>
  <c r="AA152"/>
  <c r="W136"/>
  <c r="AA136"/>
  <c r="W134"/>
  <c r="AA134"/>
  <c r="W124"/>
  <c r="AA124"/>
  <c r="W116"/>
  <c r="AA116"/>
  <c r="W100"/>
  <c r="AA100"/>
  <c r="W90"/>
  <c r="AA90"/>
  <c r="W76"/>
  <c r="AA76"/>
  <c r="W65"/>
  <c r="AA65"/>
  <c r="W38"/>
  <c r="AA38"/>
  <c r="W210"/>
  <c r="AA210"/>
  <c r="W208"/>
  <c r="AA208"/>
  <c r="W190"/>
  <c r="AA190"/>
  <c r="W184"/>
  <c r="AA184"/>
  <c r="W204"/>
  <c r="AA204"/>
  <c r="W180"/>
  <c r="AA180"/>
  <c r="W161"/>
  <c r="AA161"/>
  <c r="W157"/>
  <c r="AA157"/>
  <c r="W155"/>
  <c r="AA155"/>
  <c r="W145"/>
  <c r="AA145"/>
  <c r="W139"/>
  <c r="AA139"/>
  <c r="W137"/>
  <c r="AA137"/>
  <c r="W130"/>
  <c r="AA130"/>
  <c r="W128"/>
  <c r="AA128"/>
  <c r="W122"/>
  <c r="AA122"/>
  <c r="W120"/>
  <c r="AA120"/>
  <c r="W113"/>
  <c r="AA113"/>
  <c r="W107"/>
  <c r="AA107"/>
  <c r="W104"/>
  <c r="AA104"/>
  <c r="W87"/>
  <c r="AA87"/>
  <c r="W80"/>
  <c r="AA80"/>
  <c r="W74"/>
  <c r="AA74"/>
  <c r="W72"/>
  <c r="AA72"/>
  <c r="W70"/>
  <c r="AA70"/>
  <c r="W60"/>
  <c r="AA60"/>
  <c r="W53"/>
  <c r="AA53"/>
  <c r="W46"/>
  <c r="AA46"/>
  <c r="W42"/>
  <c r="AA42"/>
  <c r="W33"/>
  <c r="AA33"/>
  <c r="W203"/>
  <c r="W199"/>
  <c r="W194"/>
  <c r="W191"/>
  <c r="W182"/>
  <c r="W126"/>
  <c r="W123"/>
  <c r="M92" i="2"/>
  <c r="M93"/>
  <c r="M94"/>
  <c r="M91"/>
  <c r="L92"/>
  <c r="L93"/>
  <c r="L94"/>
  <c r="L91"/>
  <c r="K93"/>
  <c r="K94" s="1"/>
  <c r="K92"/>
  <c r="AF44" i="1" l="1"/>
  <c r="Y178"/>
  <c r="AF102"/>
  <c r="AF64"/>
  <c r="AF141"/>
  <c r="AF111"/>
  <c r="AF68"/>
  <c r="AF85"/>
  <c r="Y197"/>
  <c r="AF170"/>
  <c r="Y47"/>
  <c r="AF164"/>
  <c r="AF40"/>
  <c r="Y31"/>
  <c r="Y205"/>
  <c r="Y105"/>
  <c r="AF159"/>
  <c r="AF8"/>
  <c r="Y8"/>
  <c r="AF12"/>
  <c r="Y12"/>
  <c r="AF16"/>
  <c r="Y16"/>
  <c r="AF20"/>
  <c r="Y20"/>
  <c r="AF24"/>
  <c r="Y24"/>
  <c r="AF28"/>
  <c r="Y28"/>
  <c r="AF61"/>
  <c r="Y9"/>
  <c r="AF9"/>
  <c r="Y13"/>
  <c r="AF13"/>
  <c r="Y17"/>
  <c r="AF17"/>
  <c r="Y21"/>
  <c r="AF21"/>
  <c r="AF25"/>
  <c r="Y29"/>
  <c r="AF29"/>
  <c r="AF10"/>
  <c r="Y10"/>
  <c r="AF14"/>
  <c r="Y14"/>
  <c r="AF18"/>
  <c r="Y18"/>
  <c r="AF22"/>
  <c r="Y22"/>
  <c r="AF26"/>
  <c r="Y26"/>
  <c r="AF30"/>
  <c r="Y30"/>
  <c r="Y7"/>
  <c r="AF7"/>
  <c r="AF11"/>
  <c r="Y11"/>
  <c r="Y15"/>
  <c r="AF15"/>
  <c r="AF19"/>
  <c r="Y19"/>
  <c r="Y23"/>
  <c r="AF23"/>
  <c r="AF27"/>
  <c r="Y27"/>
  <c r="Y158"/>
  <c r="Y175"/>
  <c r="Y108"/>
  <c r="AF198"/>
  <c r="W1349"/>
  <c r="AF123"/>
  <c r="Y88"/>
  <c r="AF88"/>
  <c r="Y106"/>
  <c r="AF106"/>
  <c r="Y37"/>
  <c r="AF37"/>
  <c r="Y77"/>
  <c r="AF77"/>
  <c r="Y94"/>
  <c r="AF94"/>
  <c r="Y125"/>
  <c r="AF125"/>
  <c r="Y149"/>
  <c r="AF149"/>
  <c r="Y172"/>
  <c r="AF172"/>
  <c r="Y95"/>
  <c r="AF95"/>
  <c r="Y79"/>
  <c r="AF79"/>
  <c r="Y186"/>
  <c r="AF186"/>
  <c r="Y34"/>
  <c r="AF34"/>
  <c r="Y59"/>
  <c r="AF59"/>
  <c r="Y86"/>
  <c r="AF86"/>
  <c r="Y129"/>
  <c r="AF129"/>
  <c r="Y154"/>
  <c r="AF154"/>
  <c r="Y165"/>
  <c r="AF165"/>
  <c r="Y57"/>
  <c r="AF57"/>
  <c r="Y103"/>
  <c r="AF103"/>
  <c r="Y171"/>
  <c r="AF171"/>
  <c r="Y209"/>
  <c r="AF209"/>
  <c r="Y66"/>
  <c r="AF66"/>
  <c r="Y194"/>
  <c r="AF194"/>
  <c r="Y33"/>
  <c r="AF33"/>
  <c r="Y46"/>
  <c r="AF46"/>
  <c r="Y60"/>
  <c r="AF60"/>
  <c r="Y72"/>
  <c r="AF72"/>
  <c r="Y80"/>
  <c r="AF80"/>
  <c r="Y104"/>
  <c r="AF104"/>
  <c r="Y113"/>
  <c r="AF113"/>
  <c r="Y122"/>
  <c r="AF122"/>
  <c r="Y130"/>
  <c r="AF130"/>
  <c r="Y139"/>
  <c r="AF139"/>
  <c r="Y155"/>
  <c r="AF155"/>
  <c r="Y161"/>
  <c r="AF161"/>
  <c r="Y204"/>
  <c r="AF204"/>
  <c r="Y190"/>
  <c r="AF190"/>
  <c r="Y210"/>
  <c r="AF210"/>
  <c r="Y65"/>
  <c r="AF65"/>
  <c r="Y90"/>
  <c r="AF90"/>
  <c r="Y116"/>
  <c r="AF116"/>
  <c r="Y134"/>
  <c r="AF134"/>
  <c r="Y152"/>
  <c r="AF152"/>
  <c r="Y177"/>
  <c r="AF177"/>
  <c r="Y211"/>
  <c r="AF211"/>
  <c r="Y118"/>
  <c r="AF118"/>
  <c r="Y185"/>
  <c r="AF185"/>
  <c r="Y36"/>
  <c r="AF36"/>
  <c r="Y93"/>
  <c r="AF93"/>
  <c r="Y166"/>
  <c r="AF166"/>
  <c r="Y192"/>
  <c r="AF192"/>
  <c r="Y43"/>
  <c r="AF43"/>
  <c r="Y96"/>
  <c r="AF96"/>
  <c r="Y201"/>
  <c r="AF201"/>
  <c r="Y115"/>
  <c r="AF115"/>
  <c r="Y182"/>
  <c r="AF182"/>
  <c r="Y203"/>
  <c r="AF203"/>
  <c r="Y42"/>
  <c r="AF42"/>
  <c r="Y53"/>
  <c r="AF53"/>
  <c r="Y70"/>
  <c r="AF70"/>
  <c r="Y74"/>
  <c r="AF74"/>
  <c r="Y87"/>
  <c r="AF87"/>
  <c r="Y107"/>
  <c r="AF107"/>
  <c r="Y120"/>
  <c r="AF120"/>
  <c r="Y128"/>
  <c r="AF128"/>
  <c r="AF137"/>
  <c r="Y145"/>
  <c r="AF145"/>
  <c r="Y157"/>
  <c r="AF157"/>
  <c r="Y180"/>
  <c r="AF180"/>
  <c r="Y184"/>
  <c r="AF184"/>
  <c r="Y208"/>
  <c r="AF208"/>
  <c r="Y38"/>
  <c r="AF38"/>
  <c r="Y76"/>
  <c r="AF76"/>
  <c r="Y100"/>
  <c r="AF100"/>
  <c r="Y124"/>
  <c r="AF124"/>
  <c r="Y136"/>
  <c r="AF136"/>
  <c r="AF163"/>
  <c r="Y200"/>
  <c r="AF200"/>
  <c r="Y92"/>
  <c r="AF92"/>
  <c r="Y127"/>
  <c r="AF127"/>
  <c r="Y55"/>
  <c r="AF55"/>
  <c r="Y147"/>
  <c r="AF147"/>
  <c r="Y183"/>
  <c r="AF183"/>
  <c r="Y196"/>
  <c r="AF196"/>
  <c r="Y63"/>
  <c r="AF63"/>
  <c r="Y169"/>
  <c r="AF169"/>
  <c r="Y187"/>
  <c r="AF187"/>
  <c r="Y48"/>
  <c r="AF48"/>
  <c r="Y114"/>
  <c r="AF114"/>
  <c r="Y202"/>
  <c r="AF202"/>
  <c r="Y181"/>
  <c r="AF181"/>
  <c r="Y191"/>
  <c r="AF191"/>
  <c r="Y144"/>
  <c r="AF144"/>
  <c r="Y56"/>
  <c r="AF56"/>
  <c r="Y83"/>
  <c r="AF83"/>
  <c r="Y101"/>
  <c r="AF101"/>
  <c r="Y135"/>
  <c r="AF135"/>
  <c r="Y153"/>
  <c r="AF153"/>
  <c r="Y35"/>
  <c r="AF35"/>
  <c r="Y189"/>
  <c r="AF189"/>
  <c r="Y148"/>
  <c r="AF148"/>
  <c r="Y207"/>
  <c r="AF207"/>
  <c r="Y45"/>
  <c r="AF45"/>
  <c r="Y71"/>
  <c r="AF71"/>
  <c r="Y112"/>
  <c r="AF112"/>
  <c r="Y138"/>
  <c r="AF138"/>
  <c r="Y160"/>
  <c r="AF160"/>
  <c r="AF179"/>
  <c r="Y82"/>
  <c r="AF82"/>
  <c r="Y150"/>
  <c r="AF150"/>
  <c r="Y51"/>
  <c r="AF51"/>
  <c r="Y126"/>
  <c r="AF126"/>
  <c r="Y199"/>
  <c r="AF199"/>
  <c r="Y52"/>
  <c r="AF52"/>
  <c r="Y119"/>
  <c r="AF119"/>
  <c r="Y206"/>
  <c r="AF206"/>
  <c r="Y50"/>
  <c r="AF50"/>
  <c r="Y75"/>
  <c r="AF75"/>
  <c r="Y81"/>
  <c r="AF81"/>
  <c r="Y91"/>
  <c r="AF91"/>
  <c r="AF99"/>
  <c r="Y117"/>
  <c r="AF117"/>
  <c r="Y133"/>
  <c r="AF133"/>
  <c r="Y143"/>
  <c r="AF143"/>
  <c r="Y151"/>
  <c r="AF151"/>
  <c r="Y167"/>
  <c r="AF167"/>
  <c r="Y193"/>
  <c r="AF193"/>
  <c r="Y62"/>
  <c r="AF62"/>
  <c r="Y98"/>
  <c r="AF98"/>
  <c r="Y39"/>
  <c r="AF39"/>
  <c r="Y110"/>
  <c r="AF110"/>
  <c r="Y174"/>
  <c r="AF174"/>
  <c r="Y195"/>
  <c r="AF195"/>
  <c r="Y32"/>
  <c r="AF32"/>
  <c r="Y41"/>
  <c r="AF41"/>
  <c r="Y54"/>
  <c r="AF54"/>
  <c r="Y69"/>
  <c r="AF69"/>
  <c r="AF73"/>
  <c r="Y109"/>
  <c r="AF109"/>
  <c r="Y121"/>
  <c r="AF121"/>
  <c r="Y131"/>
  <c r="AF131"/>
  <c r="Y146"/>
  <c r="AF146"/>
  <c r="Y156"/>
  <c r="AF156"/>
  <c r="Y162"/>
  <c r="AF162"/>
  <c r="Y176"/>
  <c r="AF176"/>
  <c r="Y49"/>
  <c r="AF49"/>
  <c r="Y78"/>
  <c r="AF78"/>
  <c r="Y84"/>
  <c r="AF84"/>
  <c r="Y142"/>
  <c r="AF142"/>
  <c r="Y168"/>
  <c r="AF168"/>
  <c r="Y173"/>
  <c r="AF173"/>
  <c r="Y58"/>
  <c r="AF58"/>
  <c r="Y140"/>
  <c r="AF140"/>
  <c r="AA1349"/>
  <c r="AA1348"/>
  <c r="Y89"/>
  <c r="AF89"/>
  <c r="Y188"/>
  <c r="AF188"/>
  <c r="W1348"/>
  <c r="AL26" l="1"/>
  <c r="AN36" s="1"/>
  <c r="AL25"/>
  <c r="AN35" s="1"/>
  <c r="AM25"/>
  <c r="AU35" s="1"/>
  <c r="AM26"/>
  <c r="AU36" s="1"/>
  <c r="AL30"/>
  <c r="AN42" s="1"/>
  <c r="AN40"/>
  <c r="AM27"/>
  <c r="AU38" s="1"/>
  <c r="AL27"/>
  <c r="AN38" s="1"/>
  <c r="AL29"/>
  <c r="AN41" s="1"/>
  <c r="AM29"/>
  <c r="AU41" s="1"/>
  <c r="AL31"/>
  <c r="AN43" s="1"/>
  <c r="AM31"/>
  <c r="AU43" s="1"/>
  <c r="AM30"/>
  <c r="AU42" s="1"/>
  <c r="AM28"/>
  <c r="AU40" s="1"/>
  <c r="AL22"/>
  <c r="AQ922" s="1"/>
  <c r="AL11"/>
  <c r="AN39" s="1"/>
  <c r="AM22"/>
  <c r="AY922" s="1"/>
  <c r="AM11"/>
  <c r="AU39" s="1"/>
  <c r="AM8"/>
  <c r="AL8"/>
  <c r="AM7"/>
  <c r="AM14"/>
  <c r="AL14"/>
  <c r="AL21"/>
  <c r="AQ921" s="1"/>
  <c r="AL12"/>
  <c r="AM21"/>
  <c r="AY921" s="1"/>
  <c r="AM12"/>
  <c r="AQ920"/>
  <c r="AM20"/>
  <c r="AY920" s="1"/>
  <c r="AL15"/>
  <c r="AM15"/>
  <c r="AL17"/>
  <c r="AM17"/>
  <c r="AM16"/>
  <c r="AL16"/>
  <c r="AM9"/>
  <c r="AU37" s="1"/>
  <c r="AL9"/>
  <c r="AN37" s="1"/>
  <c r="AL13"/>
  <c r="AM13"/>
  <c r="AM10"/>
  <c r="AL10"/>
  <c r="AL23"/>
  <c r="AQ923" s="1"/>
  <c r="AM23"/>
  <c r="AY923" s="1"/>
  <c r="Y1348"/>
  <c r="Y1349"/>
  <c r="AD895"/>
  <c r="J8" i="3"/>
  <c r="J9"/>
  <c r="J10"/>
  <c r="L10" s="1"/>
  <c r="J7"/>
  <c r="L7" s="1"/>
  <c r="K10"/>
  <c r="L9"/>
  <c r="K9"/>
  <c r="L8"/>
  <c r="K8"/>
  <c r="K7"/>
  <c r="E9"/>
  <c r="G9" s="1"/>
  <c r="F9"/>
  <c r="E8"/>
  <c r="G8" s="1"/>
  <c r="F8"/>
  <c r="E7"/>
  <c r="G7" s="1"/>
  <c r="F7"/>
  <c r="E6"/>
  <c r="G6" s="1"/>
  <c r="F6"/>
  <c r="AC6" i="1"/>
  <c r="AD6"/>
  <c r="AE6"/>
  <c r="AC7"/>
  <c r="AD7"/>
  <c r="AE7"/>
  <c r="AC8"/>
  <c r="AD8"/>
  <c r="AE8"/>
  <c r="AC9"/>
  <c r="AD9"/>
  <c r="AE9"/>
  <c r="AC10"/>
  <c r="AD10"/>
  <c r="AE10"/>
  <c r="AC11"/>
  <c r="AD11"/>
  <c r="AE11"/>
  <c r="AC12"/>
  <c r="AD12"/>
  <c r="AE12"/>
  <c r="AC13"/>
  <c r="AD13"/>
  <c r="AE13"/>
  <c r="AC14"/>
  <c r="AD14"/>
  <c r="AE14"/>
  <c r="AC15"/>
  <c r="AD15"/>
  <c r="AE15"/>
  <c r="AC16"/>
  <c r="AD16"/>
  <c r="AE16"/>
  <c r="AC17"/>
  <c r="AD17"/>
  <c r="AE17"/>
  <c r="AC18"/>
  <c r="AD18"/>
  <c r="AE18"/>
  <c r="AC19"/>
  <c r="AD19"/>
  <c r="AE19"/>
  <c r="AC20"/>
  <c r="AD20"/>
  <c r="AE20"/>
  <c r="AC21"/>
  <c r="AD21"/>
  <c r="AE21"/>
  <c r="AC22"/>
  <c r="AD22"/>
  <c r="AE22"/>
  <c r="AC23"/>
  <c r="AD23"/>
  <c r="AE23"/>
  <c r="AC24"/>
  <c r="AD24"/>
  <c r="AE24"/>
  <c r="AC25"/>
  <c r="AD25"/>
  <c r="AE25"/>
  <c r="AC26"/>
  <c r="AD26"/>
  <c r="AE26"/>
  <c r="AC27"/>
  <c r="AD27"/>
  <c r="AE27"/>
  <c r="AC28"/>
  <c r="AD28"/>
  <c r="AE28"/>
  <c r="AC29"/>
  <c r="AD29"/>
  <c r="AE29"/>
  <c r="AC30"/>
  <c r="AD30"/>
  <c r="AE30"/>
  <c r="AC31"/>
  <c r="AD31"/>
  <c r="AE31"/>
  <c r="AC32"/>
  <c r="AD32"/>
  <c r="AE32"/>
  <c r="AC33"/>
  <c r="AD33"/>
  <c r="AE33"/>
  <c r="AC34"/>
  <c r="AD34"/>
  <c r="AE34"/>
  <c r="AC35"/>
  <c r="AD35"/>
  <c r="AE35"/>
  <c r="AC36"/>
  <c r="AD36"/>
  <c r="AE36"/>
  <c r="AC37"/>
  <c r="AD37"/>
  <c r="AE37"/>
  <c r="AC38"/>
  <c r="AD38"/>
  <c r="AE38"/>
  <c r="AC39"/>
  <c r="AD39"/>
  <c r="AE39"/>
  <c r="AC40"/>
  <c r="AD40"/>
  <c r="AE40"/>
  <c r="AC41"/>
  <c r="AD41"/>
  <c r="AE41"/>
  <c r="AC42"/>
  <c r="AD42"/>
  <c r="AE42"/>
  <c r="AC43"/>
  <c r="AD43"/>
  <c r="AE43"/>
  <c r="AC44"/>
  <c r="AD44"/>
  <c r="AE44"/>
  <c r="AC45"/>
  <c r="AD45"/>
  <c r="AE45"/>
  <c r="AC46"/>
  <c r="AD46"/>
  <c r="AE46"/>
  <c r="AC47"/>
  <c r="AD47"/>
  <c r="AE47"/>
  <c r="AC48"/>
  <c r="AD48"/>
  <c r="AE48"/>
  <c r="AC49"/>
  <c r="AD49"/>
  <c r="AE49"/>
  <c r="AC50"/>
  <c r="AD50"/>
  <c r="AE50"/>
  <c r="AC51"/>
  <c r="AD51"/>
  <c r="AE51"/>
  <c r="AC52"/>
  <c r="AD52"/>
  <c r="AE52"/>
  <c r="AC53"/>
  <c r="AD53"/>
  <c r="AE53"/>
  <c r="AC54"/>
  <c r="AD54"/>
  <c r="AE54"/>
  <c r="AC55"/>
  <c r="AD55"/>
  <c r="AE55"/>
  <c r="AC56"/>
  <c r="AD56"/>
  <c r="AE56"/>
  <c r="AC57"/>
  <c r="AD57"/>
  <c r="AE57"/>
  <c r="AC58"/>
  <c r="AD58"/>
  <c r="AE58"/>
  <c r="AC59"/>
  <c r="AD59"/>
  <c r="AE59"/>
  <c r="AC60"/>
  <c r="AD60"/>
  <c r="AE60"/>
  <c r="AC61"/>
  <c r="AD61"/>
  <c r="AE61"/>
  <c r="AC62"/>
  <c r="AD62"/>
  <c r="AE62"/>
  <c r="AC63"/>
  <c r="AD63"/>
  <c r="AE63"/>
  <c r="AC64"/>
  <c r="AD64"/>
  <c r="AE64"/>
  <c r="AC65"/>
  <c r="AD65"/>
  <c r="AE65"/>
  <c r="AC66"/>
  <c r="AD66"/>
  <c r="AE66"/>
  <c r="AC67"/>
  <c r="AD67"/>
  <c r="AE67"/>
  <c r="AC68"/>
  <c r="AD68"/>
  <c r="AE68"/>
  <c r="AC69"/>
  <c r="AD69"/>
  <c r="AE69"/>
  <c r="AC70"/>
  <c r="AD70"/>
  <c r="AE70"/>
  <c r="AC71"/>
  <c r="AD71"/>
  <c r="AE71"/>
  <c r="AC72"/>
  <c r="AD72"/>
  <c r="AE72"/>
  <c r="AC73"/>
  <c r="AD73"/>
  <c r="AE73"/>
  <c r="AC74"/>
  <c r="AD74"/>
  <c r="AE74"/>
  <c r="AC75"/>
  <c r="AD75"/>
  <c r="AE75"/>
  <c r="AC76"/>
  <c r="AD76"/>
  <c r="AE76"/>
  <c r="AC77"/>
  <c r="AD77"/>
  <c r="AE77"/>
  <c r="AC78"/>
  <c r="AD78"/>
  <c r="AE78"/>
  <c r="AC79"/>
  <c r="AD79"/>
  <c r="AE79"/>
  <c r="AC80"/>
  <c r="AD80"/>
  <c r="AE80"/>
  <c r="AC81"/>
  <c r="AD81"/>
  <c r="AE81"/>
  <c r="AC82"/>
  <c r="AD82"/>
  <c r="AE82"/>
  <c r="AC83"/>
  <c r="AD83"/>
  <c r="AE83"/>
  <c r="AC84"/>
  <c r="AD84"/>
  <c r="AE84"/>
  <c r="AC85"/>
  <c r="AD85"/>
  <c r="AE85"/>
  <c r="AC86"/>
  <c r="AD86"/>
  <c r="AE86"/>
  <c r="AC87"/>
  <c r="AD87"/>
  <c r="AE87"/>
  <c r="AC88"/>
  <c r="AD88"/>
  <c r="AE88"/>
  <c r="AC89"/>
  <c r="AD89"/>
  <c r="AE89"/>
  <c r="AC90"/>
  <c r="AD90"/>
  <c r="AE90"/>
  <c r="AC91"/>
  <c r="AD91"/>
  <c r="AE91"/>
  <c r="AC92"/>
  <c r="AD92"/>
  <c r="AE92"/>
  <c r="AC93"/>
  <c r="AD93"/>
  <c r="AE93"/>
  <c r="AC94"/>
  <c r="AD94"/>
  <c r="AE94"/>
  <c r="AC95"/>
  <c r="AD95"/>
  <c r="AE95"/>
  <c r="AC96"/>
  <c r="AD96"/>
  <c r="AE96"/>
  <c r="AC97"/>
  <c r="AD97"/>
  <c r="AE97"/>
  <c r="AC98"/>
  <c r="AD98"/>
  <c r="AE98"/>
  <c r="AC99"/>
  <c r="AD99"/>
  <c r="AE99"/>
  <c r="AC100"/>
  <c r="AD100"/>
  <c r="AE100"/>
  <c r="AC101"/>
  <c r="AD101"/>
  <c r="AE101"/>
  <c r="AC102"/>
  <c r="AD102"/>
  <c r="AE102"/>
  <c r="AC103"/>
  <c r="AD103"/>
  <c r="AE103"/>
  <c r="AC104"/>
  <c r="AD104"/>
  <c r="AE104"/>
  <c r="AC105"/>
  <c r="AD105"/>
  <c r="AE105"/>
  <c r="AC106"/>
  <c r="AD106"/>
  <c r="AE106"/>
  <c r="AC107"/>
  <c r="AD107"/>
  <c r="AE107"/>
  <c r="AC108"/>
  <c r="AD108"/>
  <c r="AE108"/>
  <c r="AC109"/>
  <c r="AD109"/>
  <c r="AE109"/>
  <c r="AC110"/>
  <c r="AD110"/>
  <c r="AE110"/>
  <c r="AC111"/>
  <c r="AD111"/>
  <c r="AE111"/>
  <c r="AC112"/>
  <c r="AD112"/>
  <c r="AE112"/>
  <c r="AC113"/>
  <c r="AD113"/>
  <c r="AE113"/>
  <c r="AC114"/>
  <c r="AD114"/>
  <c r="AE114"/>
  <c r="AC115"/>
  <c r="AD115"/>
  <c r="AE115"/>
  <c r="AC116"/>
  <c r="AD116"/>
  <c r="AE116"/>
  <c r="AC117"/>
  <c r="AD117"/>
  <c r="AE117"/>
  <c r="AC118"/>
  <c r="AD118"/>
  <c r="AE118"/>
  <c r="AC119"/>
  <c r="AD119"/>
  <c r="AE119"/>
  <c r="AC120"/>
  <c r="AD120"/>
  <c r="AE120"/>
  <c r="AC121"/>
  <c r="AD121"/>
  <c r="AE121"/>
  <c r="AC122"/>
  <c r="AD122"/>
  <c r="AE122"/>
  <c r="AC123"/>
  <c r="AD123"/>
  <c r="AE123"/>
  <c r="AC124"/>
  <c r="AD124"/>
  <c r="AE124"/>
  <c r="AC125"/>
  <c r="AD125"/>
  <c r="AE125"/>
  <c r="AC126"/>
  <c r="AD126"/>
  <c r="AE126"/>
  <c r="AC127"/>
  <c r="AD127"/>
  <c r="AE127"/>
  <c r="AC128"/>
  <c r="AD128"/>
  <c r="AE128"/>
  <c r="AC129"/>
  <c r="AD129"/>
  <c r="AE129"/>
  <c r="AC130"/>
  <c r="AD130"/>
  <c r="AE130"/>
  <c r="AC131"/>
  <c r="AD131"/>
  <c r="AE131"/>
  <c r="AC132"/>
  <c r="AD132"/>
  <c r="AE132"/>
  <c r="AC133"/>
  <c r="AD133"/>
  <c r="AE133"/>
  <c r="AC134"/>
  <c r="AD134"/>
  <c r="AE134"/>
  <c r="AC135"/>
  <c r="AD135"/>
  <c r="AE135"/>
  <c r="AC136"/>
  <c r="AD136"/>
  <c r="AE136"/>
  <c r="AC137"/>
  <c r="AD137"/>
  <c r="AE137"/>
  <c r="AC138"/>
  <c r="AD138"/>
  <c r="AE138"/>
  <c r="AC139"/>
  <c r="AD139"/>
  <c r="AE139"/>
  <c r="AC140"/>
  <c r="AD140"/>
  <c r="AE140"/>
  <c r="AC141"/>
  <c r="AD141"/>
  <c r="AE141"/>
  <c r="AC142"/>
  <c r="AD142"/>
  <c r="AE142"/>
  <c r="AC143"/>
  <c r="AD143"/>
  <c r="AE143"/>
  <c r="AC144"/>
  <c r="AD144"/>
  <c r="AE144"/>
  <c r="AC145"/>
  <c r="AD145"/>
  <c r="AE145"/>
  <c r="AC146"/>
  <c r="AD146"/>
  <c r="AE146"/>
  <c r="AC147"/>
  <c r="AD147"/>
  <c r="AE147"/>
  <c r="AC148"/>
  <c r="AD148"/>
  <c r="AE148"/>
  <c r="AC149"/>
  <c r="AD149"/>
  <c r="AE149"/>
  <c r="AC150"/>
  <c r="AD150"/>
  <c r="AE150"/>
  <c r="AC151"/>
  <c r="AD151"/>
  <c r="AE151"/>
  <c r="AC152"/>
  <c r="AD152"/>
  <c r="AE152"/>
  <c r="AC153"/>
  <c r="AD153"/>
  <c r="AE153"/>
  <c r="AC154"/>
  <c r="AD154"/>
  <c r="AE154"/>
  <c r="AC155"/>
  <c r="AD155"/>
  <c r="AE155"/>
  <c r="AC156"/>
  <c r="AD156"/>
  <c r="AE156"/>
  <c r="AC157"/>
  <c r="AD157"/>
  <c r="AE157"/>
  <c r="AC158"/>
  <c r="AD158"/>
  <c r="AE158"/>
  <c r="AC159"/>
  <c r="AD159"/>
  <c r="AE159"/>
  <c r="AC160"/>
  <c r="AD160"/>
  <c r="AE160"/>
  <c r="AC161"/>
  <c r="AD161"/>
  <c r="AE161"/>
  <c r="AC162"/>
  <c r="AD162"/>
  <c r="AE162"/>
  <c r="AC163"/>
  <c r="AD163"/>
  <c r="AE163"/>
  <c r="AC164"/>
  <c r="AD164"/>
  <c r="AE164"/>
  <c r="AC165"/>
  <c r="AD165"/>
  <c r="AE165"/>
  <c r="AC166"/>
  <c r="AD166"/>
  <c r="AE166"/>
  <c r="AC167"/>
  <c r="AD167"/>
  <c r="AE167"/>
  <c r="AC168"/>
  <c r="AD168"/>
  <c r="AE168"/>
  <c r="AC169"/>
  <c r="AD169"/>
  <c r="AE169"/>
  <c r="AC170"/>
  <c r="AD170"/>
  <c r="AE170"/>
  <c r="AC171"/>
  <c r="AD171"/>
  <c r="AE171"/>
  <c r="AC172"/>
  <c r="AD172"/>
  <c r="AE172"/>
  <c r="AC173"/>
  <c r="AD173"/>
  <c r="AE173"/>
  <c r="AC174"/>
  <c r="AD174"/>
  <c r="AE174"/>
  <c r="AC175"/>
  <c r="AD175"/>
  <c r="AE175"/>
  <c r="AC176"/>
  <c r="AD176"/>
  <c r="AE176"/>
  <c r="AC177"/>
  <c r="AD177"/>
  <c r="AE177"/>
  <c r="AC178"/>
  <c r="AD178"/>
  <c r="AE178"/>
  <c r="AC179"/>
  <c r="AD179"/>
  <c r="AE179"/>
  <c r="AC180"/>
  <c r="AD180"/>
  <c r="AE180"/>
  <c r="AC181"/>
  <c r="AD181"/>
  <c r="AE181"/>
  <c r="AC182"/>
  <c r="AD182"/>
  <c r="AE182"/>
  <c r="AC183"/>
  <c r="AD183"/>
  <c r="AE183"/>
  <c r="AC184"/>
  <c r="AD184"/>
  <c r="AE184"/>
  <c r="AC185"/>
  <c r="AD185"/>
  <c r="AE185"/>
  <c r="AC186"/>
  <c r="AD186"/>
  <c r="AE186"/>
  <c r="AC187"/>
  <c r="AD187"/>
  <c r="AE187"/>
  <c r="AC188"/>
  <c r="AD188"/>
  <c r="AE188"/>
  <c r="AC189"/>
  <c r="AD189"/>
  <c r="AE189"/>
  <c r="AC190"/>
  <c r="AD190"/>
  <c r="AE190"/>
  <c r="AC191"/>
  <c r="AD191"/>
  <c r="AE191"/>
  <c r="AC192"/>
  <c r="AD192"/>
  <c r="AE192"/>
  <c r="AC193"/>
  <c r="AD193"/>
  <c r="AE193"/>
  <c r="AC194"/>
  <c r="AD194"/>
  <c r="AE194"/>
  <c r="AC195"/>
  <c r="AD195"/>
  <c r="AE195"/>
  <c r="AC196"/>
  <c r="AD196"/>
  <c r="AE196"/>
  <c r="AC197"/>
  <c r="AD197"/>
  <c r="AE197"/>
  <c r="AC198"/>
  <c r="AD198"/>
  <c r="AE198"/>
  <c r="AC199"/>
  <c r="AD199"/>
  <c r="AE199"/>
  <c r="AC200"/>
  <c r="AD200"/>
  <c r="AE200"/>
  <c r="AC201"/>
  <c r="AD201"/>
  <c r="AE201"/>
  <c r="AC202"/>
  <c r="AD202"/>
  <c r="AE202"/>
  <c r="AC203"/>
  <c r="AD203"/>
  <c r="AE203"/>
  <c r="AC204"/>
  <c r="AD204"/>
  <c r="AE204"/>
  <c r="AC205"/>
  <c r="AD205"/>
  <c r="AE205"/>
  <c r="AC206"/>
  <c r="AD206"/>
  <c r="AE206"/>
  <c r="AC207"/>
  <c r="AD207"/>
  <c r="AE207"/>
  <c r="AC208"/>
  <c r="AD208"/>
  <c r="AE208"/>
  <c r="AC209"/>
  <c r="AD209"/>
  <c r="AE209"/>
  <c r="AC210"/>
  <c r="AD210"/>
  <c r="AE210"/>
  <c r="AC211"/>
  <c r="AD211"/>
  <c r="AE211"/>
  <c r="AC214"/>
  <c r="AD214"/>
  <c r="AE214"/>
  <c r="AC215"/>
  <c r="AD215"/>
  <c r="AE215"/>
  <c r="AC216"/>
  <c r="AD216"/>
  <c r="AE216"/>
  <c r="AC217"/>
  <c r="AD217"/>
  <c r="AE217"/>
  <c r="AC218"/>
  <c r="AD218"/>
  <c r="AE218"/>
  <c r="AC219"/>
  <c r="AD219"/>
  <c r="AE219"/>
  <c r="AC220"/>
  <c r="AD220"/>
  <c r="AE220"/>
  <c r="AC221"/>
  <c r="AD221"/>
  <c r="AE221"/>
  <c r="AC222"/>
  <c r="AD222"/>
  <c r="AE222"/>
  <c r="AC223"/>
  <c r="AD223"/>
  <c r="AE223"/>
  <c r="AC224"/>
  <c r="AD224"/>
  <c r="AE224"/>
  <c r="AC225"/>
  <c r="AD225"/>
  <c r="AE225"/>
  <c r="AC226"/>
  <c r="AD226"/>
  <c r="AE226"/>
  <c r="AC227"/>
  <c r="AD227"/>
  <c r="AE227"/>
  <c r="AC228"/>
  <c r="AD228"/>
  <c r="AE228"/>
  <c r="AC229"/>
  <c r="AD229"/>
  <c r="AE229"/>
  <c r="AC230"/>
  <c r="AD230"/>
  <c r="AE230"/>
  <c r="AC231"/>
  <c r="AD231"/>
  <c r="AE231"/>
  <c r="AC232"/>
  <c r="AD232"/>
  <c r="AE232"/>
  <c r="AC233"/>
  <c r="AD233"/>
  <c r="AE233"/>
  <c r="AC234"/>
  <c r="AD234"/>
  <c r="AE234"/>
  <c r="AC235"/>
  <c r="AD235"/>
  <c r="AE235"/>
  <c r="AC236"/>
  <c r="AD236"/>
  <c r="AE236"/>
  <c r="AC237"/>
  <c r="AD237"/>
  <c r="AE237"/>
  <c r="AC238"/>
  <c r="AD238"/>
  <c r="AE238"/>
  <c r="AC239"/>
  <c r="AD239"/>
  <c r="AE239"/>
  <c r="AC240"/>
  <c r="AD240"/>
  <c r="AE240"/>
  <c r="AC241"/>
  <c r="AD241"/>
  <c r="AE241"/>
  <c r="AC242"/>
  <c r="AD242"/>
  <c r="AE242"/>
  <c r="AC243"/>
  <c r="AD243"/>
  <c r="AE243"/>
  <c r="AC244"/>
  <c r="AD244"/>
  <c r="AE244"/>
  <c r="AC245"/>
  <c r="AD245"/>
  <c r="AE245"/>
  <c r="AC246"/>
  <c r="AD246"/>
  <c r="AE246"/>
  <c r="AC247"/>
  <c r="AD247"/>
  <c r="AE247"/>
  <c r="AC248"/>
  <c r="AD248"/>
  <c r="AE248"/>
  <c r="AC249"/>
  <c r="AD249"/>
  <c r="AE249"/>
  <c r="AC250"/>
  <c r="AD250"/>
  <c r="AE250"/>
  <c r="AC251"/>
  <c r="AD251"/>
  <c r="AE251"/>
  <c r="AC252"/>
  <c r="AD252"/>
  <c r="AE252"/>
  <c r="AC253"/>
  <c r="AD253"/>
  <c r="AE253"/>
  <c r="AC254"/>
  <c r="AD254"/>
  <c r="AE254"/>
  <c r="AC255"/>
  <c r="AD255"/>
  <c r="AE255"/>
  <c r="AC256"/>
  <c r="AD256"/>
  <c r="AE256"/>
  <c r="AC257"/>
  <c r="AD257"/>
  <c r="AE257"/>
  <c r="AC258"/>
  <c r="AD258"/>
  <c r="AE258"/>
  <c r="AC259"/>
  <c r="AD259"/>
  <c r="AE259"/>
  <c r="AC261"/>
  <c r="AD261"/>
  <c r="AE261"/>
  <c r="AC262"/>
  <c r="AD262"/>
  <c r="AE262"/>
  <c r="AC263"/>
  <c r="AD263"/>
  <c r="AE263"/>
  <c r="AC264"/>
  <c r="AD264"/>
  <c r="AE264"/>
  <c r="AC265"/>
  <c r="AD265"/>
  <c r="AE265"/>
  <c r="AC266"/>
  <c r="AD266"/>
  <c r="AE266"/>
  <c r="AC267"/>
  <c r="AD267"/>
  <c r="AE267"/>
  <c r="AC268"/>
  <c r="AD268"/>
  <c r="AE268"/>
  <c r="AC269"/>
  <c r="AD269"/>
  <c r="AE269"/>
  <c r="AC270"/>
  <c r="AD270"/>
  <c r="AE270"/>
  <c r="AC271"/>
  <c r="AD271"/>
  <c r="AE271"/>
  <c r="AC272"/>
  <c r="AD272"/>
  <c r="AE272"/>
  <c r="AC260"/>
  <c r="AD260"/>
  <c r="AE260"/>
  <c r="AC273"/>
  <c r="AD273"/>
  <c r="AE273"/>
  <c r="AC274"/>
  <c r="AD274"/>
  <c r="AE274"/>
  <c r="AC275"/>
  <c r="AD275"/>
  <c r="AE275"/>
  <c r="AC276"/>
  <c r="AD276"/>
  <c r="AE276"/>
  <c r="AC277"/>
  <c r="AD277"/>
  <c r="AE277"/>
  <c r="AC278"/>
  <c r="AD278"/>
  <c r="AE278"/>
  <c r="AC279"/>
  <c r="AD279"/>
  <c r="AE279"/>
  <c r="AC280"/>
  <c r="AD280"/>
  <c r="AE280"/>
  <c r="AC281"/>
  <c r="AD281"/>
  <c r="AE281"/>
  <c r="AC282"/>
  <c r="AD282"/>
  <c r="AE282"/>
  <c r="AC283"/>
  <c r="AD283"/>
  <c r="AE283"/>
  <c r="AC284"/>
  <c r="AD284"/>
  <c r="AE284"/>
  <c r="AC285"/>
  <c r="AD285"/>
  <c r="AE285"/>
  <c r="AC286"/>
  <c r="AD286"/>
  <c r="AE286"/>
  <c r="AC287"/>
  <c r="AD287"/>
  <c r="AE287"/>
  <c r="AC288"/>
  <c r="AD288"/>
  <c r="AE288"/>
  <c r="AC289"/>
  <c r="AD289"/>
  <c r="AE289"/>
  <c r="AC290"/>
  <c r="AD290"/>
  <c r="AE290"/>
  <c r="AC291"/>
  <c r="AD291"/>
  <c r="AE291"/>
  <c r="AC292"/>
  <c r="AD292"/>
  <c r="AE292"/>
  <c r="AC293"/>
  <c r="AD293"/>
  <c r="AE293"/>
  <c r="AC294"/>
  <c r="AD294"/>
  <c r="AE294"/>
  <c r="AC295"/>
  <c r="AD295"/>
  <c r="AE295"/>
  <c r="AC296"/>
  <c r="AD296"/>
  <c r="AE296"/>
  <c r="AC305"/>
  <c r="AD305"/>
  <c r="AE305"/>
  <c r="AC306"/>
  <c r="AD306"/>
  <c r="AE306"/>
  <c r="AC307"/>
  <c r="AD307"/>
  <c r="AE307"/>
  <c r="AC308"/>
  <c r="AD308"/>
  <c r="AE308"/>
  <c r="AC297"/>
  <c r="AD297"/>
  <c r="AE297"/>
  <c r="AC298"/>
  <c r="AD298"/>
  <c r="AE298"/>
  <c r="AC299"/>
  <c r="AD299"/>
  <c r="AE299"/>
  <c r="AC300"/>
  <c r="AD300"/>
  <c r="AE300"/>
  <c r="AC301"/>
  <c r="AD301"/>
  <c r="AE301"/>
  <c r="AC302"/>
  <c r="AD302"/>
  <c r="AE302"/>
  <c r="AC303"/>
  <c r="AD303"/>
  <c r="AE303"/>
  <c r="AC304"/>
  <c r="AD304"/>
  <c r="AE304"/>
  <c r="AC309"/>
  <c r="AD309"/>
  <c r="AE309"/>
  <c r="AC310"/>
  <c r="AD310"/>
  <c r="AE310"/>
  <c r="AC311"/>
  <c r="AD311"/>
  <c r="AE311"/>
  <c r="AC312"/>
  <c r="AD312"/>
  <c r="AE312"/>
  <c r="AC313"/>
  <c r="AD313"/>
  <c r="AE313"/>
  <c r="AC314"/>
  <c r="AD314"/>
  <c r="AE314"/>
  <c r="AC319"/>
  <c r="AD319"/>
  <c r="AE319"/>
  <c r="AC315"/>
  <c r="AD315"/>
  <c r="AE315"/>
  <c r="AC316"/>
  <c r="AD316"/>
  <c r="AE316"/>
  <c r="AC317"/>
  <c r="AD317"/>
  <c r="AE317"/>
  <c r="AC318"/>
  <c r="AD318"/>
  <c r="AE318"/>
  <c r="AC320"/>
  <c r="AD320"/>
  <c r="AE320"/>
  <c r="AC321"/>
  <c r="AD321"/>
  <c r="AE321"/>
  <c r="AC322"/>
  <c r="AD322"/>
  <c r="AE322"/>
  <c r="AC323"/>
  <c r="AD323"/>
  <c r="AE323"/>
  <c r="AC324"/>
  <c r="AD324"/>
  <c r="AE324"/>
  <c r="AC325"/>
  <c r="AD325"/>
  <c r="AE325"/>
  <c r="AC326"/>
  <c r="AD326"/>
  <c r="AE326"/>
  <c r="AC327"/>
  <c r="AD327"/>
  <c r="AE327"/>
  <c r="AC328"/>
  <c r="AD328"/>
  <c r="AE328"/>
  <c r="AC329"/>
  <c r="AD329"/>
  <c r="AE329"/>
  <c r="AC330"/>
  <c r="AD330"/>
  <c r="AE330"/>
  <c r="AC331"/>
  <c r="AD331"/>
  <c r="AE331"/>
  <c r="AC332"/>
  <c r="AD332"/>
  <c r="AE332"/>
  <c r="AC333"/>
  <c r="AD333"/>
  <c r="AE333"/>
  <c r="AC334"/>
  <c r="AD334"/>
  <c r="AE334"/>
  <c r="AC335"/>
  <c r="AD335"/>
  <c r="AE335"/>
  <c r="AC336"/>
  <c r="AD336"/>
  <c r="AE336"/>
  <c r="AC337"/>
  <c r="AD337"/>
  <c r="AE337"/>
  <c r="AC338"/>
  <c r="AD338"/>
  <c r="AE338"/>
  <c r="AC339"/>
  <c r="AD339"/>
  <c r="AE339"/>
  <c r="AC340"/>
  <c r="AD340"/>
  <c r="AE340"/>
  <c r="AC341"/>
  <c r="AD341"/>
  <c r="AE341"/>
  <c r="AC342"/>
  <c r="AD342"/>
  <c r="AE342"/>
  <c r="AC343"/>
  <c r="AD343"/>
  <c r="AE343"/>
  <c r="AC344"/>
  <c r="AD344"/>
  <c r="AE344"/>
  <c r="AC345"/>
  <c r="AD345"/>
  <c r="AE345"/>
  <c r="AC346"/>
  <c r="AD346"/>
  <c r="AE346"/>
  <c r="AC347"/>
  <c r="AD347"/>
  <c r="AE347"/>
  <c r="AC348"/>
  <c r="AD348"/>
  <c r="AE348"/>
  <c r="AC349"/>
  <c r="AD349"/>
  <c r="AE349"/>
  <c r="AC350"/>
  <c r="AD350"/>
  <c r="AE350"/>
  <c r="AC351"/>
  <c r="AD351"/>
  <c r="AE351"/>
  <c r="AC352"/>
  <c r="AD352"/>
  <c r="AE352"/>
  <c r="AC353"/>
  <c r="AD353"/>
  <c r="AE353"/>
  <c r="AC354"/>
  <c r="AD354"/>
  <c r="AE354"/>
  <c r="AC355"/>
  <c r="AD355"/>
  <c r="AE355"/>
  <c r="AC356"/>
  <c r="AD356"/>
  <c r="AE356"/>
  <c r="AC357"/>
  <c r="AD357"/>
  <c r="AE357"/>
  <c r="AC358"/>
  <c r="AD358"/>
  <c r="AE358"/>
  <c r="AC359"/>
  <c r="AD359"/>
  <c r="AE359"/>
  <c r="AC360"/>
  <c r="AD360"/>
  <c r="AE360"/>
  <c r="AC361"/>
  <c r="AD361"/>
  <c r="AE361"/>
  <c r="AC362"/>
  <c r="AD362"/>
  <c r="AE362"/>
  <c r="AC363"/>
  <c r="AD363"/>
  <c r="AE363"/>
  <c r="AC364"/>
  <c r="AD364"/>
  <c r="AE364"/>
  <c r="AC365"/>
  <c r="AD365"/>
  <c r="AE365"/>
  <c r="AC366"/>
  <c r="AD366"/>
  <c r="AE366"/>
  <c r="AC367"/>
  <c r="AD367"/>
  <c r="AE367"/>
  <c r="AC368"/>
  <c r="AD368"/>
  <c r="AE368"/>
  <c r="AC369"/>
  <c r="AD369"/>
  <c r="AE369"/>
  <c r="AC370"/>
  <c r="AD370"/>
  <c r="AE370"/>
  <c r="AC371"/>
  <c r="AD371"/>
  <c r="AE371"/>
  <c r="AC374"/>
  <c r="AD374"/>
  <c r="AE374"/>
  <c r="AC375"/>
  <c r="AD375"/>
  <c r="AE375"/>
  <c r="AC376"/>
  <c r="AD376"/>
  <c r="AE376"/>
  <c r="AC377"/>
  <c r="AD377"/>
  <c r="AE377"/>
  <c r="AC378"/>
  <c r="AD378"/>
  <c r="AE378"/>
  <c r="AC379"/>
  <c r="AD379"/>
  <c r="AE379"/>
  <c r="AC380"/>
  <c r="AD380"/>
  <c r="AE380"/>
  <c r="AC381"/>
  <c r="AD381"/>
  <c r="AE381"/>
  <c r="AC382"/>
  <c r="AD382"/>
  <c r="AE382"/>
  <c r="AC383"/>
  <c r="AD383"/>
  <c r="AE383"/>
  <c r="AC384"/>
  <c r="AD384"/>
  <c r="AE384"/>
  <c r="AC385"/>
  <c r="AD385"/>
  <c r="AE385"/>
  <c r="AC386"/>
  <c r="AD386"/>
  <c r="AE386"/>
  <c r="AC387"/>
  <c r="AD387"/>
  <c r="AE387"/>
  <c r="AC388"/>
  <c r="AD388"/>
  <c r="AE388"/>
  <c r="AC389"/>
  <c r="AD389"/>
  <c r="AE389"/>
  <c r="AC390"/>
  <c r="AD390"/>
  <c r="AE390"/>
  <c r="AC391"/>
  <c r="AD391"/>
  <c r="AE391"/>
  <c r="AC392"/>
  <c r="AD392"/>
  <c r="AE392"/>
  <c r="AC393"/>
  <c r="AD393"/>
  <c r="AE393"/>
  <c r="AC394"/>
  <c r="AD394"/>
  <c r="AE394"/>
  <c r="AC395"/>
  <c r="AD395"/>
  <c r="AE395"/>
  <c r="AC396"/>
  <c r="AD396"/>
  <c r="AE396"/>
  <c r="AC397"/>
  <c r="AD397"/>
  <c r="AE397"/>
  <c r="AC398"/>
  <c r="AD398"/>
  <c r="AE398"/>
  <c r="AC399"/>
  <c r="AD399"/>
  <c r="AE399"/>
  <c r="AC400"/>
  <c r="AD400"/>
  <c r="AE400"/>
  <c r="AC401"/>
  <c r="AD401"/>
  <c r="AE401"/>
  <c r="AC402"/>
  <c r="AD402"/>
  <c r="AE402"/>
  <c r="AC403"/>
  <c r="AD403"/>
  <c r="AE403"/>
  <c r="AC404"/>
  <c r="AD404"/>
  <c r="AE404"/>
  <c r="AC405"/>
  <c r="AD405"/>
  <c r="AE405"/>
  <c r="AC406"/>
  <c r="AD406"/>
  <c r="AE406"/>
  <c r="AC407"/>
  <c r="AD407"/>
  <c r="AE407"/>
  <c r="AC408"/>
  <c r="AD408"/>
  <c r="AE408"/>
  <c r="AC409"/>
  <c r="AD409"/>
  <c r="AC410"/>
  <c r="AD410"/>
  <c r="AE410"/>
  <c r="AC411"/>
  <c r="AD411"/>
  <c r="AE411"/>
  <c r="AC412"/>
  <c r="AD412"/>
  <c r="AC413"/>
  <c r="AD413"/>
  <c r="AE413"/>
  <c r="AC414"/>
  <c r="AD414"/>
  <c r="AE414"/>
  <c r="AC415"/>
  <c r="AD415"/>
  <c r="AE415"/>
  <c r="AC416"/>
  <c r="AD416"/>
  <c r="AE416"/>
  <c r="AC417"/>
  <c r="AD417"/>
  <c r="AE417"/>
  <c r="AC418"/>
  <c r="AD418"/>
  <c r="AE418"/>
  <c r="AC419"/>
  <c r="AD419"/>
  <c r="AE419"/>
  <c r="AC420"/>
  <c r="AD420"/>
  <c r="AE420"/>
  <c r="AC421"/>
  <c r="AD421"/>
  <c r="AE421"/>
  <c r="AC422"/>
  <c r="AD422"/>
  <c r="AE422"/>
  <c r="AC423"/>
  <c r="AD423"/>
  <c r="AE423"/>
  <c r="AC424"/>
  <c r="AD424"/>
  <c r="AE424"/>
  <c r="AC425"/>
  <c r="AD425"/>
  <c r="AE425"/>
  <c r="AC426"/>
  <c r="AD426"/>
  <c r="AE426"/>
  <c r="AC427"/>
  <c r="AD427"/>
  <c r="AE427"/>
  <c r="AC428"/>
  <c r="AD428"/>
  <c r="AE428"/>
  <c r="AC429"/>
  <c r="AD429"/>
  <c r="AE429"/>
  <c r="AC430"/>
  <c r="AD430"/>
  <c r="AE430"/>
  <c r="AC431"/>
  <c r="AD431"/>
  <c r="AE431"/>
  <c r="AC432"/>
  <c r="AD432"/>
  <c r="AE432"/>
  <c r="AC433"/>
  <c r="AD433"/>
  <c r="AE433"/>
  <c r="AC434"/>
  <c r="AD434"/>
  <c r="AE434"/>
  <c r="AC435"/>
  <c r="AD435"/>
  <c r="AE435"/>
  <c r="AC436"/>
  <c r="AD436"/>
  <c r="AE436"/>
  <c r="AC437"/>
  <c r="AD437"/>
  <c r="AE437"/>
  <c r="AC438"/>
  <c r="AD438"/>
  <c r="AC439"/>
  <c r="AD439"/>
  <c r="AE439"/>
  <c r="AC440"/>
  <c r="AD440"/>
  <c r="AE440"/>
  <c r="AC441"/>
  <c r="AD441"/>
  <c r="AC442"/>
  <c r="AD442"/>
  <c r="AE442"/>
  <c r="AC443"/>
  <c r="AD443"/>
  <c r="AE443"/>
  <c r="AC444"/>
  <c r="AD444"/>
  <c r="AE444"/>
  <c r="AC445"/>
  <c r="AD445"/>
  <c r="AE445"/>
  <c r="AC446"/>
  <c r="AD446"/>
  <c r="AE446"/>
  <c r="AC447"/>
  <c r="AD447"/>
  <c r="AC448"/>
  <c r="AD448"/>
  <c r="AE448"/>
  <c r="AC449"/>
  <c r="AD449"/>
  <c r="AE449"/>
  <c r="AC450"/>
  <c r="AD450"/>
  <c r="AE450"/>
  <c r="AC451"/>
  <c r="AD451"/>
  <c r="AE451"/>
  <c r="AC452"/>
  <c r="AD452"/>
  <c r="AE452"/>
  <c r="AC453"/>
  <c r="AD453"/>
  <c r="AE453"/>
  <c r="AC454"/>
  <c r="AD454"/>
  <c r="AE454"/>
  <c r="AC480"/>
  <c r="AD480"/>
  <c r="AE480"/>
  <c r="AC481"/>
  <c r="AD481"/>
  <c r="AE481"/>
  <c r="AC482"/>
  <c r="AD482"/>
  <c r="AE482"/>
  <c r="AC483"/>
  <c r="AD483"/>
  <c r="AE483"/>
  <c r="AC484"/>
  <c r="AD484"/>
  <c r="AE484"/>
  <c r="AC496"/>
  <c r="AD496"/>
  <c r="AE496"/>
  <c r="AC485"/>
  <c r="AD485"/>
  <c r="AE485"/>
  <c r="AC486"/>
  <c r="AD486"/>
  <c r="AE486"/>
  <c r="AC487"/>
  <c r="AD487"/>
  <c r="AE487"/>
  <c r="AC488"/>
  <c r="AD488"/>
  <c r="AE488"/>
  <c r="AC489"/>
  <c r="AD489"/>
  <c r="AE489"/>
  <c r="AC490"/>
  <c r="AD490"/>
  <c r="AE490"/>
  <c r="AC491"/>
  <c r="AD491"/>
  <c r="AE491"/>
  <c r="AC492"/>
  <c r="AD492"/>
  <c r="AE492"/>
  <c r="AC493"/>
  <c r="AD493"/>
  <c r="AE493"/>
  <c r="AC494"/>
  <c r="AD494"/>
  <c r="AE494"/>
  <c r="AC495"/>
  <c r="AD495"/>
  <c r="AE495"/>
  <c r="AC497"/>
  <c r="AD497"/>
  <c r="AE497"/>
  <c r="AC498"/>
  <c r="AD498"/>
  <c r="AE498"/>
  <c r="AC499"/>
  <c r="AD499"/>
  <c r="AE499"/>
  <c r="AC500"/>
  <c r="AD500"/>
  <c r="AE500"/>
  <c r="AC501"/>
  <c r="AD501"/>
  <c r="AE501"/>
  <c r="AC502"/>
  <c r="AD502"/>
  <c r="AE502"/>
  <c r="AC503"/>
  <c r="AD503"/>
  <c r="AE503"/>
  <c r="AC504"/>
  <c r="AD504"/>
  <c r="AE504"/>
  <c r="AC505"/>
  <c r="AD505"/>
  <c r="AE505"/>
  <c r="AC506"/>
  <c r="AD506"/>
  <c r="AE506"/>
  <c r="AC507"/>
  <c r="AD507"/>
  <c r="AE507"/>
  <c r="AC508"/>
  <c r="AD508"/>
  <c r="AE508"/>
  <c r="AC509"/>
  <c r="AD509"/>
  <c r="AE509"/>
  <c r="AC632"/>
  <c r="AD632"/>
  <c r="AE632"/>
  <c r="AC633"/>
  <c r="AD633"/>
  <c r="AC634"/>
  <c r="AD634"/>
  <c r="AC635"/>
  <c r="AD635"/>
  <c r="AE635"/>
  <c r="AC636"/>
  <c r="AD636"/>
  <c r="AE636"/>
  <c r="AC637"/>
  <c r="AD637"/>
  <c r="AE637"/>
  <c r="AC638"/>
  <c r="AD638"/>
  <c r="AC639"/>
  <c r="AD639"/>
  <c r="AE639"/>
  <c r="AC640"/>
  <c r="AD640"/>
  <c r="AE640"/>
  <c r="AC641"/>
  <c r="AD641"/>
  <c r="AE641"/>
  <c r="AC642"/>
  <c r="AD642"/>
  <c r="AE642"/>
  <c r="AC646"/>
  <c r="AD646"/>
  <c r="AE646"/>
  <c r="AC647"/>
  <c r="AD647"/>
  <c r="AE647"/>
  <c r="AC648"/>
  <c r="AD648"/>
  <c r="AE648"/>
  <c r="AC649"/>
  <c r="AD649"/>
  <c r="AC650"/>
  <c r="AD650"/>
  <c r="AC651"/>
  <c r="AD651"/>
  <c r="AC652"/>
  <c r="AD652"/>
  <c r="AC654"/>
  <c r="AD654"/>
  <c r="AE654"/>
  <c r="AC655"/>
  <c r="AD655"/>
  <c r="AE655"/>
  <c r="AC656"/>
  <c r="AD656"/>
  <c r="AE656"/>
  <c r="AC657"/>
  <c r="AD657"/>
  <c r="AE657"/>
  <c r="AC658"/>
  <c r="AD658"/>
  <c r="AE658"/>
  <c r="AC659"/>
  <c r="AD659"/>
  <c r="AE659"/>
  <c r="AC660"/>
  <c r="AD660"/>
  <c r="AE660"/>
  <c r="AC661"/>
  <c r="AD661"/>
  <c r="AE661"/>
  <c r="AC662"/>
  <c r="AD662"/>
  <c r="AE662"/>
  <c r="AC663"/>
  <c r="AD663"/>
  <c r="AE663"/>
  <c r="AC664"/>
  <c r="AD664"/>
  <c r="AE664"/>
  <c r="AC665"/>
  <c r="AD665"/>
  <c r="AC666"/>
  <c r="AD666"/>
  <c r="AE666"/>
  <c r="AC667"/>
  <c r="AD667"/>
  <c r="AE667"/>
  <c r="AC668"/>
  <c r="AD668"/>
  <c r="AE668"/>
  <c r="AC669"/>
  <c r="AD669"/>
  <c r="AE669"/>
  <c r="AC670"/>
  <c r="AD670"/>
  <c r="AE670"/>
  <c r="AC671"/>
  <c r="AD671"/>
  <c r="AE671"/>
  <c r="AC673"/>
  <c r="AD673"/>
  <c r="AE673"/>
  <c r="AC674"/>
  <c r="AD674"/>
  <c r="AE674"/>
  <c r="AC675"/>
  <c r="AD675"/>
  <c r="AE675"/>
  <c r="AC676"/>
  <c r="AD676"/>
  <c r="AE676"/>
  <c r="AC677"/>
  <c r="AD677"/>
  <c r="AE677"/>
  <c r="AC678"/>
  <c r="AD678"/>
  <c r="AE678"/>
  <c r="AC679"/>
  <c r="AD679"/>
  <c r="AE679"/>
  <c r="AC680"/>
  <c r="AD680"/>
  <c r="AE680"/>
  <c r="AC681"/>
  <c r="AD681"/>
  <c r="AE681"/>
  <c r="AC682"/>
  <c r="AD682"/>
  <c r="AE682"/>
  <c r="AC683"/>
  <c r="AD683"/>
  <c r="AE683"/>
  <c r="AC684"/>
  <c r="AD684"/>
  <c r="AE684"/>
  <c r="AC685"/>
  <c r="AD685"/>
  <c r="AC686"/>
  <c r="AD686"/>
  <c r="AC687"/>
  <c r="AD687"/>
  <c r="AE687"/>
  <c r="AC688"/>
  <c r="AD688"/>
  <c r="AE688"/>
  <c r="AC689"/>
  <c r="AD689"/>
  <c r="AE689"/>
  <c r="AC690"/>
  <c r="AD690"/>
  <c r="AC691"/>
  <c r="AD691"/>
  <c r="AE691"/>
  <c r="AC692"/>
  <c r="AD692"/>
  <c r="AC693"/>
  <c r="AD693"/>
  <c r="AE693"/>
  <c r="AC694"/>
  <c r="AD694"/>
  <c r="AC695"/>
  <c r="AD695"/>
  <c r="AE695"/>
  <c r="AC696"/>
  <c r="AD696"/>
  <c r="AE696"/>
  <c r="AC697"/>
  <c r="AD697"/>
  <c r="AE697"/>
  <c r="AC698"/>
  <c r="AD698"/>
  <c r="AE698"/>
  <c r="AC699"/>
  <c r="AD699"/>
  <c r="AE699"/>
  <c r="AC700"/>
  <c r="AD700"/>
  <c r="AE700"/>
  <c r="AC701"/>
  <c r="AD701"/>
  <c r="AE701"/>
  <c r="AC702"/>
  <c r="AD702"/>
  <c r="AE702"/>
  <c r="AC703"/>
  <c r="AD703"/>
  <c r="AE703"/>
  <c r="AC705"/>
  <c r="AD705"/>
  <c r="AE705"/>
  <c r="AC707"/>
  <c r="AD707"/>
  <c r="AE707"/>
  <c r="AC708"/>
  <c r="AD708"/>
  <c r="AE708"/>
  <c r="AC709"/>
  <c r="AD709"/>
  <c r="AE709"/>
  <c r="AC710"/>
  <c r="AD710"/>
  <c r="AE710"/>
  <c r="AC711"/>
  <c r="AD711"/>
  <c r="AE711"/>
  <c r="AC712"/>
  <c r="AD712"/>
  <c r="AE712"/>
  <c r="AC713"/>
  <c r="AD713"/>
  <c r="AE713"/>
  <c r="AC714"/>
  <c r="AD714"/>
  <c r="AE714"/>
  <c r="AC715"/>
  <c r="AD715"/>
  <c r="AC716"/>
  <c r="AD716"/>
  <c r="AE716"/>
  <c r="AC717"/>
  <c r="AD717"/>
  <c r="AE717"/>
  <c r="AC718"/>
  <c r="AD718"/>
  <c r="AE718"/>
  <c r="AC719"/>
  <c r="AD719"/>
  <c r="AE719"/>
  <c r="AC720"/>
  <c r="AD720"/>
  <c r="AE720"/>
  <c r="AC721"/>
  <c r="AD721"/>
  <c r="AE721"/>
  <c r="AC722"/>
  <c r="AD722"/>
  <c r="AE722"/>
  <c r="AC723"/>
  <c r="AD723"/>
  <c r="AE723"/>
  <c r="AC724"/>
  <c r="AD724"/>
  <c r="AE724"/>
  <c r="AC725"/>
  <c r="AD725"/>
  <c r="AE725"/>
  <c r="AC726"/>
  <c r="AD726"/>
  <c r="AE726"/>
  <c r="AC727"/>
  <c r="AD727"/>
  <c r="AE727"/>
  <c r="AC728"/>
  <c r="AD728"/>
  <c r="AE728"/>
  <c r="AC729"/>
  <c r="AD729"/>
  <c r="AE729"/>
  <c r="AC730"/>
  <c r="AD730"/>
  <c r="AE730"/>
  <c r="AC731"/>
  <c r="AD731"/>
  <c r="AE731"/>
  <c r="AC732"/>
  <c r="AD732"/>
  <c r="AE732"/>
  <c r="AC733"/>
  <c r="AD733"/>
  <c r="AE733"/>
  <c r="AC734"/>
  <c r="AD734"/>
  <c r="AE734"/>
  <c r="AC735"/>
  <c r="AD735"/>
  <c r="AE735"/>
  <c r="AC736"/>
  <c r="AD736"/>
  <c r="AE736"/>
  <c r="AC737"/>
  <c r="AD737"/>
  <c r="AE737"/>
  <c r="AC738"/>
  <c r="AD738"/>
  <c r="AE738"/>
  <c r="AC739"/>
  <c r="AD739"/>
  <c r="AE739"/>
  <c r="AC740"/>
  <c r="AD740"/>
  <c r="AE740"/>
  <c r="AC741"/>
  <c r="AD741"/>
  <c r="AC742"/>
  <c r="AD742"/>
  <c r="AE742"/>
  <c r="AC743"/>
  <c r="AD743"/>
  <c r="AC745"/>
  <c r="AD745"/>
  <c r="AE745"/>
  <c r="AC746"/>
  <c r="AD746"/>
  <c r="AE746"/>
  <c r="AC747"/>
  <c r="AD747"/>
  <c r="AE747"/>
  <c r="AC749"/>
  <c r="AD749"/>
  <c r="AE749"/>
  <c r="AC750"/>
  <c r="AD750"/>
  <c r="AE750"/>
  <c r="AC751"/>
  <c r="AD751"/>
  <c r="AE751"/>
  <c r="AC752"/>
  <c r="AD752"/>
  <c r="AE752"/>
  <c r="AC753"/>
  <c r="AD753"/>
  <c r="AE753"/>
  <c r="AC754"/>
  <c r="AD754"/>
  <c r="AE754"/>
  <c r="AC755"/>
  <c r="AD755"/>
  <c r="AE755"/>
  <c r="AC756"/>
  <c r="AD756"/>
  <c r="AE756"/>
  <c r="AC757"/>
  <c r="AD757"/>
  <c r="AE757"/>
  <c r="AC758"/>
  <c r="AD758"/>
  <c r="AE758"/>
  <c r="AC759"/>
  <c r="AD759"/>
  <c r="AE759"/>
  <c r="AC760"/>
  <c r="AD760"/>
  <c r="AE760"/>
  <c r="AC762"/>
  <c r="AD762"/>
  <c r="AE762"/>
  <c r="AC763"/>
  <c r="AD763"/>
  <c r="AE763"/>
  <c r="AC764"/>
  <c r="AD764"/>
  <c r="AE764"/>
  <c r="AC765"/>
  <c r="AD765"/>
  <c r="AE765"/>
  <c r="AC766"/>
  <c r="AD766"/>
  <c r="AE766"/>
  <c r="AC768"/>
  <c r="AD768"/>
  <c r="AE768"/>
  <c r="AC769"/>
  <c r="AD769"/>
  <c r="AE769"/>
  <c r="AC770"/>
  <c r="AD770"/>
  <c r="AE770"/>
  <c r="AC771"/>
  <c r="AD771"/>
  <c r="AE771"/>
  <c r="AC772"/>
  <c r="AD772"/>
  <c r="AE772"/>
  <c r="AC773"/>
  <c r="AD773"/>
  <c r="AE773"/>
  <c r="AC774"/>
  <c r="AD774"/>
  <c r="AC775"/>
  <c r="AD775"/>
  <c r="AE775"/>
  <c r="AC776"/>
  <c r="AD776"/>
  <c r="AE776"/>
  <c r="AC778"/>
  <c r="AD778"/>
  <c r="AE778"/>
  <c r="AC779"/>
  <c r="AD779"/>
  <c r="AE779"/>
  <c r="AC780"/>
  <c r="AD780"/>
  <c r="AE780"/>
  <c r="AC782"/>
  <c r="AD782"/>
  <c r="AE782"/>
  <c r="AC784"/>
  <c r="AD784"/>
  <c r="AE784"/>
  <c r="AC785"/>
  <c r="AD785"/>
  <c r="AE785"/>
  <c r="AC786"/>
  <c r="AD786"/>
  <c r="AE786"/>
  <c r="AC787"/>
  <c r="AD787"/>
  <c r="AE787"/>
  <c r="AC788"/>
  <c r="AD788"/>
  <c r="AE788"/>
  <c r="AC789"/>
  <c r="AD789"/>
  <c r="AE789"/>
  <c r="AC790"/>
  <c r="AD790"/>
  <c r="AE790"/>
  <c r="AC791"/>
  <c r="AD791"/>
  <c r="AE791"/>
  <c r="AC792"/>
  <c r="AD792"/>
  <c r="AE792"/>
  <c r="AC793"/>
  <c r="AD793"/>
  <c r="AE793"/>
  <c r="AC794"/>
  <c r="AD794"/>
  <c r="AE794"/>
  <c r="AC795"/>
  <c r="AD795"/>
  <c r="AE795"/>
  <c r="AC796"/>
  <c r="AD796"/>
  <c r="AE796"/>
  <c r="AC797"/>
  <c r="AD797"/>
  <c r="AE797"/>
  <c r="AC798"/>
  <c r="AD798"/>
  <c r="AE798"/>
  <c r="AC799"/>
  <c r="AD799"/>
  <c r="AE799"/>
  <c r="AC800"/>
  <c r="AD800"/>
  <c r="AE800"/>
  <c r="AC801"/>
  <c r="AD801"/>
  <c r="AE801"/>
  <c r="AC802"/>
  <c r="AD802"/>
  <c r="AE802"/>
  <c r="AC803"/>
  <c r="AD803"/>
  <c r="AE803"/>
  <c r="AC804"/>
  <c r="AD804"/>
  <c r="AE804"/>
  <c r="AC805"/>
  <c r="AD805"/>
  <c r="AE805"/>
  <c r="AC806"/>
  <c r="AD806"/>
  <c r="AE806"/>
  <c r="AC843"/>
  <c r="AD843"/>
  <c r="AE843"/>
  <c r="AC844"/>
  <c r="AD844"/>
  <c r="AE844"/>
  <c r="AC845"/>
  <c r="AD845"/>
  <c r="AE845"/>
  <c r="AC846"/>
  <c r="AD846"/>
  <c r="AE846"/>
  <c r="AC847"/>
  <c r="AD847"/>
  <c r="AE847"/>
  <c r="AC848"/>
  <c r="AD848"/>
  <c r="AC849"/>
  <c r="AD849"/>
  <c r="AE849"/>
  <c r="AC850"/>
  <c r="AD850"/>
  <c r="AE850"/>
  <c r="AC851"/>
  <c r="AD851"/>
  <c r="AE851"/>
  <c r="AC852"/>
  <c r="AD852"/>
  <c r="AE852"/>
  <c r="AC853"/>
  <c r="AD853"/>
  <c r="AE853"/>
  <c r="AC854"/>
  <c r="AD854"/>
  <c r="AE854"/>
  <c r="AC855"/>
  <c r="AD855"/>
  <c r="AE855"/>
  <c r="AC856"/>
  <c r="AD856"/>
  <c r="AE856"/>
  <c r="AC857"/>
  <c r="AD857"/>
  <c r="AE857"/>
  <c r="AC858"/>
  <c r="AD858"/>
  <c r="AE858"/>
  <c r="AC859"/>
  <c r="AD859"/>
  <c r="AE859"/>
  <c r="AC860"/>
  <c r="AD860"/>
  <c r="AE860"/>
  <c r="AC861"/>
  <c r="AD861"/>
  <c r="AC862"/>
  <c r="AD862"/>
  <c r="AE862"/>
  <c r="AC863"/>
  <c r="AD863"/>
  <c r="AC864"/>
  <c r="AD864"/>
  <c r="AE864"/>
  <c r="AC865"/>
  <c r="AD865"/>
  <c r="AE865"/>
  <c r="AC866"/>
  <c r="AD866"/>
  <c r="AE866"/>
  <c r="AC867"/>
  <c r="AD867"/>
  <c r="AE867"/>
  <c r="AC868"/>
  <c r="AD868"/>
  <c r="AE868"/>
  <c r="AC869"/>
  <c r="AD869"/>
  <c r="AE869"/>
  <c r="AC870"/>
  <c r="AD870"/>
  <c r="AE870"/>
  <c r="AC872"/>
  <c r="AD872"/>
  <c r="AE872"/>
  <c r="AC873"/>
  <c r="AD873"/>
  <c r="AE873"/>
  <c r="AC875"/>
  <c r="AD875"/>
  <c r="AE875"/>
  <c r="AC877"/>
  <c r="AD877"/>
  <c r="AE877"/>
  <c r="AC878"/>
  <c r="AD878"/>
  <c r="AE878"/>
  <c r="AC879"/>
  <c r="AD879"/>
  <c r="AE879"/>
  <c r="AC880"/>
  <c r="AD880"/>
  <c r="AE880"/>
  <c r="AC881"/>
  <c r="AD881"/>
  <c r="AE881"/>
  <c r="AC882"/>
  <c r="AD882"/>
  <c r="AE882"/>
  <c r="AC884"/>
  <c r="AD884"/>
  <c r="AE884"/>
  <c r="AC887"/>
  <c r="AD887"/>
  <c r="AE887"/>
  <c r="AC888"/>
  <c r="AD888"/>
  <c r="AE888"/>
  <c r="AC889"/>
  <c r="AD889"/>
  <c r="AE889"/>
  <c r="AC890"/>
  <c r="AD890"/>
  <c r="AE890"/>
  <c r="AC891"/>
  <c r="AD891"/>
  <c r="AE891"/>
  <c r="AC892"/>
  <c r="AD892"/>
  <c r="AE892"/>
  <c r="AC893"/>
  <c r="AD893"/>
  <c r="AE893"/>
  <c r="AC894"/>
  <c r="AD894"/>
  <c r="AE894"/>
  <c r="AC895"/>
  <c r="AE895"/>
  <c r="AC896"/>
  <c r="AD896"/>
  <c r="AE896"/>
  <c r="AC897"/>
  <c r="AD897"/>
  <c r="AE897"/>
  <c r="AC898"/>
  <c r="AD898"/>
  <c r="AE898"/>
  <c r="AC902"/>
  <c r="AD902"/>
  <c r="AE902"/>
  <c r="AC903"/>
  <c r="AD903"/>
  <c r="AE903"/>
  <c r="AC904"/>
  <c r="AD904"/>
  <c r="AE904"/>
  <c r="AC905"/>
  <c r="AD905"/>
  <c r="AE905"/>
  <c r="AC906"/>
  <c r="AD906"/>
  <c r="AE906"/>
  <c r="AC907"/>
  <c r="AD907"/>
  <c r="AE907"/>
  <c r="AC908"/>
  <c r="AD908"/>
  <c r="AE908"/>
  <c r="AC909"/>
  <c r="AD909"/>
  <c r="AE909"/>
  <c r="AC910"/>
  <c r="AD910"/>
  <c r="AE910"/>
  <c r="AC911"/>
  <c r="AD911"/>
  <c r="AE911"/>
  <c r="AC912"/>
  <c r="AD912"/>
  <c r="AE912"/>
  <c r="AC913"/>
  <c r="AD913"/>
  <c r="AE913"/>
  <c r="AC914"/>
  <c r="AD914"/>
  <c r="AE914"/>
  <c r="AC915"/>
  <c r="AD915"/>
  <c r="AE915"/>
  <c r="AC916"/>
  <c r="AD916"/>
  <c r="AE916"/>
  <c r="AC917"/>
  <c r="AD917"/>
  <c r="AE917"/>
  <c r="AC918"/>
  <c r="AD918"/>
  <c r="AE918"/>
  <c r="AC919"/>
  <c r="AD919"/>
  <c r="AE919"/>
  <c r="AC920"/>
  <c r="AD920"/>
  <c r="AE920"/>
  <c r="AC921"/>
  <c r="AD921"/>
  <c r="AE921"/>
  <c r="AC922"/>
  <c r="AD922"/>
  <c r="AE922"/>
  <c r="AC923"/>
  <c r="AD923"/>
  <c r="AE923"/>
  <c r="AC924"/>
  <c r="AD924"/>
  <c r="AE924"/>
  <c r="AE925"/>
  <c r="AC926"/>
  <c r="AD926"/>
  <c r="AE926"/>
  <c r="AC927"/>
  <c r="AD927"/>
  <c r="AE927"/>
  <c r="AC928"/>
  <c r="AD928"/>
  <c r="AE928"/>
  <c r="AC929"/>
  <c r="AD929"/>
  <c r="AE929"/>
  <c r="AC930"/>
  <c r="AD930"/>
  <c r="AE930"/>
  <c r="AC931"/>
  <c r="AD931"/>
  <c r="AE931"/>
  <c r="AC932"/>
  <c r="AD932"/>
  <c r="AE932"/>
  <c r="AC933"/>
  <c r="AD933"/>
  <c r="AE933"/>
  <c r="AC934"/>
  <c r="AD934"/>
  <c r="AE934"/>
  <c r="AC935"/>
  <c r="AD935"/>
  <c r="AE935"/>
  <c r="AC936"/>
  <c r="AD936"/>
  <c r="AE936"/>
  <c r="AC937"/>
  <c r="AD937"/>
  <c r="AE937"/>
  <c r="AC938"/>
  <c r="AD938"/>
  <c r="AE938"/>
  <c r="AC939"/>
  <c r="AD939"/>
  <c r="AE939"/>
  <c r="AC940"/>
  <c r="AD940"/>
  <c r="AE940"/>
  <c r="AC941"/>
  <c r="AD941"/>
  <c r="AE941"/>
  <c r="AC942"/>
  <c r="AD942"/>
  <c r="AE942"/>
  <c r="AC943"/>
  <c r="AD943"/>
  <c r="AE943"/>
  <c r="AC944"/>
  <c r="AD944"/>
  <c r="AE944"/>
  <c r="AC945"/>
  <c r="AD945"/>
  <c r="AE945"/>
  <c r="AC946"/>
  <c r="AD946"/>
  <c r="AE946"/>
  <c r="AC947"/>
  <c r="AD947"/>
  <c r="AE947"/>
  <c r="AC948"/>
  <c r="AD948"/>
  <c r="AE948"/>
  <c r="AC949"/>
  <c r="AD949"/>
  <c r="AE949"/>
  <c r="AC950"/>
  <c r="AD950"/>
  <c r="AE950"/>
  <c r="AC978"/>
  <c r="AD978"/>
  <c r="AE978"/>
  <c r="AC979"/>
  <c r="AD979"/>
  <c r="AE979"/>
  <c r="AC980"/>
  <c r="AD980"/>
  <c r="AE980"/>
  <c r="AC981"/>
  <c r="AD981"/>
  <c r="AE981"/>
  <c r="AC982"/>
  <c r="AD982"/>
  <c r="AE982"/>
  <c r="AC983"/>
  <c r="AD983"/>
  <c r="AE983"/>
  <c r="AC984"/>
  <c r="AD984"/>
  <c r="AE984"/>
  <c r="AC985"/>
  <c r="AD985"/>
  <c r="AE985"/>
  <c r="AC986"/>
  <c r="AD986"/>
  <c r="AE986"/>
  <c r="AC987"/>
  <c r="AD987"/>
  <c r="AE987"/>
  <c r="AC988"/>
  <c r="AD988"/>
  <c r="AE988"/>
  <c r="AC989"/>
  <c r="AD989"/>
  <c r="AE989"/>
  <c r="AC990"/>
  <c r="AD990"/>
  <c r="AE990"/>
  <c r="AC991"/>
  <c r="AD991"/>
  <c r="AE991"/>
  <c r="AC994"/>
  <c r="AD994"/>
  <c r="AE994"/>
  <c r="AC995"/>
  <c r="AD995"/>
  <c r="AE995"/>
  <c r="AC996"/>
  <c r="AD996"/>
  <c r="AE996"/>
  <c r="AC997"/>
  <c r="AD997"/>
  <c r="AE997"/>
  <c r="AC998"/>
  <c r="AD998"/>
  <c r="AE998"/>
  <c r="AC999"/>
  <c r="AD999"/>
  <c r="AE999"/>
  <c r="AC1000"/>
  <c r="AD1000"/>
  <c r="AE1000"/>
  <c r="AC1001"/>
  <c r="AD1001"/>
  <c r="AE1001"/>
  <c r="AC1002"/>
  <c r="AD1002"/>
  <c r="AE1002"/>
  <c r="AC1003"/>
  <c r="AD1003"/>
  <c r="AE1003"/>
  <c r="AC1004"/>
  <c r="AD1004"/>
  <c r="AE1004"/>
  <c r="AC1005"/>
  <c r="AD1005"/>
  <c r="AE1005"/>
  <c r="AC1006"/>
  <c r="AD1006"/>
  <c r="AE1006"/>
  <c r="AC1007"/>
  <c r="AD1007"/>
  <c r="AE1007"/>
  <c r="AC1008"/>
  <c r="AD1008"/>
  <c r="AE1008"/>
  <c r="AC1009"/>
  <c r="AD1009"/>
  <c r="AE1009"/>
  <c r="AC1010"/>
  <c r="AD1010"/>
  <c r="AE1010"/>
  <c r="AC1011"/>
  <c r="AD1011"/>
  <c r="AC1012"/>
  <c r="AD1012"/>
  <c r="AE1012"/>
  <c r="AC1013"/>
  <c r="AD1013"/>
  <c r="AE1013"/>
  <c r="AC1014"/>
  <c r="AD1014"/>
  <c r="AE1014"/>
  <c r="AC1015"/>
  <c r="AD1015"/>
  <c r="AE1015"/>
  <c r="AC1016"/>
  <c r="AD1016"/>
  <c r="AE1016"/>
  <c r="AC1017"/>
  <c r="AD1017"/>
  <c r="AE1017"/>
  <c r="AC1018"/>
  <c r="AD1018"/>
  <c r="AE1018"/>
  <c r="AC1019"/>
  <c r="AD1019"/>
  <c r="AE1019"/>
  <c r="AC1020"/>
  <c r="AD1020"/>
  <c r="AE1020"/>
  <c r="AC1021"/>
  <c r="AD1021"/>
  <c r="AE1021"/>
  <c r="AE5"/>
  <c r="AD5"/>
  <c r="AC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Q31" s="1"/>
  <c r="P31"/>
  <c r="R31" s="1"/>
  <c r="O32"/>
  <c r="Q32" s="1"/>
  <c r="P32"/>
  <c r="R32" s="1"/>
  <c r="O33"/>
  <c r="Q33" s="1"/>
  <c r="P33"/>
  <c r="R33" s="1"/>
  <c r="O34"/>
  <c r="Q34" s="1"/>
  <c r="P34"/>
  <c r="R34" s="1"/>
  <c r="O35"/>
  <c r="Q35" s="1"/>
  <c r="P35"/>
  <c r="R35" s="1"/>
  <c r="O36"/>
  <c r="Q36" s="1"/>
  <c r="P36"/>
  <c r="R36" s="1"/>
  <c r="O37"/>
  <c r="Q37" s="1"/>
  <c r="P37"/>
  <c r="R37" s="1"/>
  <c r="O38"/>
  <c r="Q38" s="1"/>
  <c r="P38"/>
  <c r="R38" s="1"/>
  <c r="O39"/>
  <c r="Q39" s="1"/>
  <c r="P39"/>
  <c r="R39" s="1"/>
  <c r="O40"/>
  <c r="Q40" s="1"/>
  <c r="P40"/>
  <c r="R40" s="1"/>
  <c r="O41"/>
  <c r="Q41" s="1"/>
  <c r="P41"/>
  <c r="R41" s="1"/>
  <c r="O42"/>
  <c r="Q42" s="1"/>
  <c r="P42"/>
  <c r="R42" s="1"/>
  <c r="O43"/>
  <c r="Q43" s="1"/>
  <c r="P43"/>
  <c r="R43" s="1"/>
  <c r="O44"/>
  <c r="Q44" s="1"/>
  <c r="P44"/>
  <c r="R44" s="1"/>
  <c r="O45"/>
  <c r="Q45" s="1"/>
  <c r="P45"/>
  <c r="R45" s="1"/>
  <c r="O46"/>
  <c r="Q46" s="1"/>
  <c r="P46"/>
  <c r="R46" s="1"/>
  <c r="O47"/>
  <c r="Q47" s="1"/>
  <c r="P47"/>
  <c r="R47" s="1"/>
  <c r="O48"/>
  <c r="Q48" s="1"/>
  <c r="P48"/>
  <c r="R48" s="1"/>
  <c r="O49"/>
  <c r="Q49" s="1"/>
  <c r="P49"/>
  <c r="R49" s="1"/>
  <c r="O50"/>
  <c r="Q50" s="1"/>
  <c r="P50"/>
  <c r="R50" s="1"/>
  <c r="O51"/>
  <c r="Q51" s="1"/>
  <c r="P51"/>
  <c r="R51" s="1"/>
  <c r="O52"/>
  <c r="Q52" s="1"/>
  <c r="P52"/>
  <c r="R52" s="1"/>
  <c r="O53"/>
  <c r="Q53" s="1"/>
  <c r="P53"/>
  <c r="R53" s="1"/>
  <c r="O54"/>
  <c r="Q54" s="1"/>
  <c r="P54"/>
  <c r="R54" s="1"/>
  <c r="O55"/>
  <c r="Q55" s="1"/>
  <c r="P55"/>
  <c r="R55" s="1"/>
  <c r="O56"/>
  <c r="Q56" s="1"/>
  <c r="P56"/>
  <c r="R56" s="1"/>
  <c r="O57"/>
  <c r="Q57" s="1"/>
  <c r="P57"/>
  <c r="R57" s="1"/>
  <c r="O58"/>
  <c r="Q58" s="1"/>
  <c r="P58"/>
  <c r="R58" s="1"/>
  <c r="O59"/>
  <c r="Q59" s="1"/>
  <c r="P59"/>
  <c r="R59" s="1"/>
  <c r="O60"/>
  <c r="Q60" s="1"/>
  <c r="P60"/>
  <c r="R60" s="1"/>
  <c r="O61"/>
  <c r="Q61" s="1"/>
  <c r="P61"/>
  <c r="R61" s="1"/>
  <c r="O62"/>
  <c r="Q62" s="1"/>
  <c r="P62"/>
  <c r="R62" s="1"/>
  <c r="O63"/>
  <c r="Q63" s="1"/>
  <c r="P63"/>
  <c r="R63" s="1"/>
  <c r="O64"/>
  <c r="Q64" s="1"/>
  <c r="P64"/>
  <c r="R64" s="1"/>
  <c r="O65"/>
  <c r="Q65" s="1"/>
  <c r="P65"/>
  <c r="R65" s="1"/>
  <c r="O66"/>
  <c r="Q66" s="1"/>
  <c r="P66"/>
  <c r="R66" s="1"/>
  <c r="O67"/>
  <c r="Q67" s="1"/>
  <c r="P67"/>
  <c r="R67" s="1"/>
  <c r="O68"/>
  <c r="Q68" s="1"/>
  <c r="P68"/>
  <c r="R68" s="1"/>
  <c r="O69"/>
  <c r="Q69" s="1"/>
  <c r="P69"/>
  <c r="R69" s="1"/>
  <c r="O70"/>
  <c r="Q70" s="1"/>
  <c r="P70"/>
  <c r="R70" s="1"/>
  <c r="O71"/>
  <c r="Q71" s="1"/>
  <c r="P71"/>
  <c r="R71" s="1"/>
  <c r="O72"/>
  <c r="Q72" s="1"/>
  <c r="P72"/>
  <c r="R72" s="1"/>
  <c r="O73"/>
  <c r="Q73" s="1"/>
  <c r="P73"/>
  <c r="R73" s="1"/>
  <c r="O74"/>
  <c r="Q74" s="1"/>
  <c r="P74"/>
  <c r="R74" s="1"/>
  <c r="O75"/>
  <c r="Q75" s="1"/>
  <c r="P75"/>
  <c r="R75" s="1"/>
  <c r="O76"/>
  <c r="Q76" s="1"/>
  <c r="P76"/>
  <c r="R76" s="1"/>
  <c r="O77"/>
  <c r="Q77" s="1"/>
  <c r="P77"/>
  <c r="R77" s="1"/>
  <c r="O78"/>
  <c r="Q78" s="1"/>
  <c r="P78"/>
  <c r="R78" s="1"/>
  <c r="O79"/>
  <c r="Q79" s="1"/>
  <c r="P79"/>
  <c r="R79" s="1"/>
  <c r="O80"/>
  <c r="Q80" s="1"/>
  <c r="P80"/>
  <c r="R80" s="1"/>
  <c r="O81"/>
  <c r="Q81" s="1"/>
  <c r="P81"/>
  <c r="R81" s="1"/>
  <c r="O82"/>
  <c r="Q82" s="1"/>
  <c r="P82"/>
  <c r="R82" s="1"/>
  <c r="O83"/>
  <c r="Q83" s="1"/>
  <c r="P83"/>
  <c r="R83" s="1"/>
  <c r="O84"/>
  <c r="Q84" s="1"/>
  <c r="P84"/>
  <c r="R84" s="1"/>
  <c r="O85"/>
  <c r="Q85" s="1"/>
  <c r="P85"/>
  <c r="R85" s="1"/>
  <c r="O86"/>
  <c r="Q86" s="1"/>
  <c r="P86"/>
  <c r="R86" s="1"/>
  <c r="O87"/>
  <c r="Q87" s="1"/>
  <c r="P87"/>
  <c r="R87" s="1"/>
  <c r="O88"/>
  <c r="Q88" s="1"/>
  <c r="P88"/>
  <c r="R88" s="1"/>
  <c r="O89"/>
  <c r="Q89" s="1"/>
  <c r="P89"/>
  <c r="R89" s="1"/>
  <c r="O90"/>
  <c r="Q90" s="1"/>
  <c r="P90"/>
  <c r="R90" s="1"/>
  <c r="O91"/>
  <c r="Q91" s="1"/>
  <c r="P91"/>
  <c r="R91" s="1"/>
  <c r="O92"/>
  <c r="Q92" s="1"/>
  <c r="P92"/>
  <c r="R92" s="1"/>
  <c r="O93"/>
  <c r="Q93" s="1"/>
  <c r="P93"/>
  <c r="R93" s="1"/>
  <c r="O94"/>
  <c r="Q94" s="1"/>
  <c r="P94"/>
  <c r="R94" s="1"/>
  <c r="O95"/>
  <c r="Q95" s="1"/>
  <c r="P95"/>
  <c r="R95" s="1"/>
  <c r="O96"/>
  <c r="Q96" s="1"/>
  <c r="P96"/>
  <c r="R96" s="1"/>
  <c r="O97"/>
  <c r="Q97" s="1"/>
  <c r="P97"/>
  <c r="R97" s="1"/>
  <c r="O98"/>
  <c r="Q98" s="1"/>
  <c r="P98"/>
  <c r="R98" s="1"/>
  <c r="O99"/>
  <c r="Q99" s="1"/>
  <c r="P99"/>
  <c r="R99" s="1"/>
  <c r="O100"/>
  <c r="Q100" s="1"/>
  <c r="P100"/>
  <c r="R100" s="1"/>
  <c r="O101"/>
  <c r="Q101" s="1"/>
  <c r="P101"/>
  <c r="R101" s="1"/>
  <c r="O102"/>
  <c r="Q102" s="1"/>
  <c r="P102"/>
  <c r="R102" s="1"/>
  <c r="O103"/>
  <c r="Q103" s="1"/>
  <c r="P103"/>
  <c r="R103" s="1"/>
  <c r="O104"/>
  <c r="Q104" s="1"/>
  <c r="P104"/>
  <c r="R104" s="1"/>
  <c r="O105"/>
  <c r="Q105" s="1"/>
  <c r="P105"/>
  <c r="R105" s="1"/>
  <c r="O106"/>
  <c r="Q106" s="1"/>
  <c r="P106"/>
  <c r="R106" s="1"/>
  <c r="O107"/>
  <c r="Q107" s="1"/>
  <c r="P107"/>
  <c r="R107" s="1"/>
  <c r="O108"/>
  <c r="Q108" s="1"/>
  <c r="P108"/>
  <c r="R108" s="1"/>
  <c r="O109"/>
  <c r="Q109" s="1"/>
  <c r="P109"/>
  <c r="R109" s="1"/>
  <c r="O110"/>
  <c r="Q110" s="1"/>
  <c r="P110"/>
  <c r="R110" s="1"/>
  <c r="O111"/>
  <c r="Q111" s="1"/>
  <c r="P111"/>
  <c r="R111" s="1"/>
  <c r="O112"/>
  <c r="Q112" s="1"/>
  <c r="S112" s="1"/>
  <c r="P112"/>
  <c r="R112" s="1"/>
  <c r="O113"/>
  <c r="Q113" s="1"/>
  <c r="P113"/>
  <c r="R113" s="1"/>
  <c r="O114"/>
  <c r="Q114" s="1"/>
  <c r="P114"/>
  <c r="R114" s="1"/>
  <c r="O115"/>
  <c r="Q115" s="1"/>
  <c r="P115"/>
  <c r="R115" s="1"/>
  <c r="O116"/>
  <c r="Q116" s="1"/>
  <c r="P116"/>
  <c r="R116" s="1"/>
  <c r="O117"/>
  <c r="Q117" s="1"/>
  <c r="P117"/>
  <c r="R117" s="1"/>
  <c r="O118"/>
  <c r="Q118" s="1"/>
  <c r="P118"/>
  <c r="R118" s="1"/>
  <c r="O119"/>
  <c r="Q119" s="1"/>
  <c r="P119"/>
  <c r="R119" s="1"/>
  <c r="O120"/>
  <c r="Q120" s="1"/>
  <c r="S120" s="1"/>
  <c r="P120"/>
  <c r="R120" s="1"/>
  <c r="O121"/>
  <c r="Q121" s="1"/>
  <c r="P121"/>
  <c r="R121" s="1"/>
  <c r="O122"/>
  <c r="Q122" s="1"/>
  <c r="P122"/>
  <c r="R122" s="1"/>
  <c r="O123"/>
  <c r="Q123" s="1"/>
  <c r="P123"/>
  <c r="R123" s="1"/>
  <c r="O124"/>
  <c r="Q124" s="1"/>
  <c r="S124" s="1"/>
  <c r="P124"/>
  <c r="R124" s="1"/>
  <c r="O125"/>
  <c r="Q125" s="1"/>
  <c r="P125"/>
  <c r="R125" s="1"/>
  <c r="O126"/>
  <c r="Q126" s="1"/>
  <c r="P126"/>
  <c r="R126" s="1"/>
  <c r="O127"/>
  <c r="Q127" s="1"/>
  <c r="P127"/>
  <c r="R127" s="1"/>
  <c r="O128"/>
  <c r="Q128" s="1"/>
  <c r="P128"/>
  <c r="R128" s="1"/>
  <c r="O129"/>
  <c r="Q129" s="1"/>
  <c r="P129"/>
  <c r="R129" s="1"/>
  <c r="O130"/>
  <c r="Q130" s="1"/>
  <c r="P130"/>
  <c r="R130" s="1"/>
  <c r="O131"/>
  <c r="Q131" s="1"/>
  <c r="P131"/>
  <c r="R131" s="1"/>
  <c r="O132"/>
  <c r="Q132" s="1"/>
  <c r="P132"/>
  <c r="R132" s="1"/>
  <c r="O133"/>
  <c r="Q133" s="1"/>
  <c r="P133"/>
  <c r="R133" s="1"/>
  <c r="O134"/>
  <c r="Q134" s="1"/>
  <c r="P134"/>
  <c r="R134" s="1"/>
  <c r="O135"/>
  <c r="Q135" s="1"/>
  <c r="P135"/>
  <c r="R135" s="1"/>
  <c r="O136"/>
  <c r="Q136" s="1"/>
  <c r="P136"/>
  <c r="R136" s="1"/>
  <c r="O137"/>
  <c r="Q137" s="1"/>
  <c r="P137"/>
  <c r="R137" s="1"/>
  <c r="O138"/>
  <c r="Q138" s="1"/>
  <c r="P138"/>
  <c r="R138" s="1"/>
  <c r="O139"/>
  <c r="Q139" s="1"/>
  <c r="P139"/>
  <c r="R139" s="1"/>
  <c r="O140"/>
  <c r="Q140" s="1"/>
  <c r="P140"/>
  <c r="R140" s="1"/>
  <c r="O141"/>
  <c r="Q141" s="1"/>
  <c r="P141"/>
  <c r="R141" s="1"/>
  <c r="O142"/>
  <c r="Q142" s="1"/>
  <c r="P142"/>
  <c r="R142" s="1"/>
  <c r="O143"/>
  <c r="Q143" s="1"/>
  <c r="P143"/>
  <c r="R143" s="1"/>
  <c r="O144"/>
  <c r="Q144" s="1"/>
  <c r="P144"/>
  <c r="R144" s="1"/>
  <c r="O145"/>
  <c r="Q145" s="1"/>
  <c r="P145"/>
  <c r="R145" s="1"/>
  <c r="O146"/>
  <c r="Q146" s="1"/>
  <c r="P146"/>
  <c r="R146" s="1"/>
  <c r="O147"/>
  <c r="Q147" s="1"/>
  <c r="P147"/>
  <c r="R147" s="1"/>
  <c r="O148"/>
  <c r="Q148" s="1"/>
  <c r="P148"/>
  <c r="R148" s="1"/>
  <c r="O149"/>
  <c r="Q149" s="1"/>
  <c r="P149"/>
  <c r="R149" s="1"/>
  <c r="O150"/>
  <c r="Q150" s="1"/>
  <c r="P150"/>
  <c r="R150" s="1"/>
  <c r="O151"/>
  <c r="Q151" s="1"/>
  <c r="P151"/>
  <c r="R151" s="1"/>
  <c r="O152"/>
  <c r="Q152" s="1"/>
  <c r="P152"/>
  <c r="R152" s="1"/>
  <c r="O153"/>
  <c r="Q153" s="1"/>
  <c r="P153"/>
  <c r="R153" s="1"/>
  <c r="O154"/>
  <c r="Q154" s="1"/>
  <c r="P154"/>
  <c r="R154" s="1"/>
  <c r="O155"/>
  <c r="Q155" s="1"/>
  <c r="P155"/>
  <c r="R155" s="1"/>
  <c r="O156"/>
  <c r="Q156" s="1"/>
  <c r="P156"/>
  <c r="R156" s="1"/>
  <c r="O157"/>
  <c r="Q157" s="1"/>
  <c r="P157"/>
  <c r="R157" s="1"/>
  <c r="O158"/>
  <c r="Q158" s="1"/>
  <c r="P158"/>
  <c r="R158" s="1"/>
  <c r="O159"/>
  <c r="Q159" s="1"/>
  <c r="P159"/>
  <c r="R159" s="1"/>
  <c r="O160"/>
  <c r="Q160" s="1"/>
  <c r="P160"/>
  <c r="R160" s="1"/>
  <c r="O161"/>
  <c r="Q161" s="1"/>
  <c r="P161"/>
  <c r="R161" s="1"/>
  <c r="O162"/>
  <c r="Q162" s="1"/>
  <c r="P162"/>
  <c r="R162" s="1"/>
  <c r="O163"/>
  <c r="Q163" s="1"/>
  <c r="P163"/>
  <c r="R163" s="1"/>
  <c r="O164"/>
  <c r="Q164" s="1"/>
  <c r="P164"/>
  <c r="R164" s="1"/>
  <c r="O165"/>
  <c r="Q165" s="1"/>
  <c r="P165"/>
  <c r="R165" s="1"/>
  <c r="O166"/>
  <c r="Q166" s="1"/>
  <c r="P166"/>
  <c r="R166" s="1"/>
  <c r="O167"/>
  <c r="Q167" s="1"/>
  <c r="P167"/>
  <c r="R167" s="1"/>
  <c r="O168"/>
  <c r="Q168" s="1"/>
  <c r="P168"/>
  <c r="R168" s="1"/>
  <c r="O169"/>
  <c r="Q169" s="1"/>
  <c r="P169"/>
  <c r="R169" s="1"/>
  <c r="O170"/>
  <c r="Q170" s="1"/>
  <c r="P170"/>
  <c r="R170" s="1"/>
  <c r="O171"/>
  <c r="Q171" s="1"/>
  <c r="P171"/>
  <c r="R171" s="1"/>
  <c r="O172"/>
  <c r="Q172" s="1"/>
  <c r="P172"/>
  <c r="R172" s="1"/>
  <c r="O173"/>
  <c r="Q173" s="1"/>
  <c r="P173"/>
  <c r="R173" s="1"/>
  <c r="O174"/>
  <c r="Q174" s="1"/>
  <c r="P174"/>
  <c r="R174" s="1"/>
  <c r="O175"/>
  <c r="Q175" s="1"/>
  <c r="P175"/>
  <c r="R175" s="1"/>
  <c r="O176"/>
  <c r="Q176" s="1"/>
  <c r="P176"/>
  <c r="R176" s="1"/>
  <c r="O177"/>
  <c r="Q177" s="1"/>
  <c r="P177"/>
  <c r="R177" s="1"/>
  <c r="O178"/>
  <c r="Q178" s="1"/>
  <c r="P178"/>
  <c r="R178" s="1"/>
  <c r="O179"/>
  <c r="Q179" s="1"/>
  <c r="P179"/>
  <c r="R179" s="1"/>
  <c r="O180"/>
  <c r="Q180" s="1"/>
  <c r="P180"/>
  <c r="R180" s="1"/>
  <c r="O181"/>
  <c r="Q181" s="1"/>
  <c r="P181"/>
  <c r="R181" s="1"/>
  <c r="O182"/>
  <c r="Q182" s="1"/>
  <c r="P182"/>
  <c r="R182" s="1"/>
  <c r="O183"/>
  <c r="Q183" s="1"/>
  <c r="P183"/>
  <c r="R183" s="1"/>
  <c r="O184"/>
  <c r="Q184" s="1"/>
  <c r="P184"/>
  <c r="R184" s="1"/>
  <c r="O185"/>
  <c r="Q185" s="1"/>
  <c r="P185"/>
  <c r="R185" s="1"/>
  <c r="O186"/>
  <c r="Q186" s="1"/>
  <c r="P186"/>
  <c r="R186" s="1"/>
  <c r="O187"/>
  <c r="Q187" s="1"/>
  <c r="P187"/>
  <c r="R187" s="1"/>
  <c r="O188"/>
  <c r="Q188" s="1"/>
  <c r="P188"/>
  <c r="R188" s="1"/>
  <c r="O189"/>
  <c r="Q189" s="1"/>
  <c r="P189"/>
  <c r="R189" s="1"/>
  <c r="O190"/>
  <c r="Q190" s="1"/>
  <c r="P190"/>
  <c r="R190" s="1"/>
  <c r="O191"/>
  <c r="Q191" s="1"/>
  <c r="P191"/>
  <c r="R191" s="1"/>
  <c r="O192"/>
  <c r="Q192" s="1"/>
  <c r="P192"/>
  <c r="R192" s="1"/>
  <c r="O193"/>
  <c r="Q193" s="1"/>
  <c r="P193"/>
  <c r="R193" s="1"/>
  <c r="O194"/>
  <c r="Q194" s="1"/>
  <c r="P194"/>
  <c r="R194" s="1"/>
  <c r="O195"/>
  <c r="Q195" s="1"/>
  <c r="P195"/>
  <c r="R195" s="1"/>
  <c r="O196"/>
  <c r="Q196" s="1"/>
  <c r="P196"/>
  <c r="R196" s="1"/>
  <c r="O197"/>
  <c r="Q197" s="1"/>
  <c r="P197"/>
  <c r="R197" s="1"/>
  <c r="O198"/>
  <c r="Q198" s="1"/>
  <c r="P198"/>
  <c r="R198" s="1"/>
  <c r="O199"/>
  <c r="Q199" s="1"/>
  <c r="P199"/>
  <c r="R199" s="1"/>
  <c r="O200"/>
  <c r="Q200" s="1"/>
  <c r="P200"/>
  <c r="R200" s="1"/>
  <c r="O201"/>
  <c r="Q201" s="1"/>
  <c r="P201"/>
  <c r="R201" s="1"/>
  <c r="O202"/>
  <c r="Q202" s="1"/>
  <c r="P202"/>
  <c r="R202" s="1"/>
  <c r="O203"/>
  <c r="Q203" s="1"/>
  <c r="P203"/>
  <c r="R203" s="1"/>
  <c r="O204"/>
  <c r="Q204" s="1"/>
  <c r="P204"/>
  <c r="R204" s="1"/>
  <c r="O205"/>
  <c r="Q205" s="1"/>
  <c r="P205"/>
  <c r="R205" s="1"/>
  <c r="O206"/>
  <c r="Q206" s="1"/>
  <c r="P206"/>
  <c r="R206" s="1"/>
  <c r="O207"/>
  <c r="Q207" s="1"/>
  <c r="P207"/>
  <c r="R207" s="1"/>
  <c r="O208"/>
  <c r="Q208" s="1"/>
  <c r="P208"/>
  <c r="R208" s="1"/>
  <c r="O209"/>
  <c r="Q209" s="1"/>
  <c r="P209"/>
  <c r="R209" s="1"/>
  <c r="O210"/>
  <c r="Q210" s="1"/>
  <c r="P210"/>
  <c r="R210" s="1"/>
  <c r="O211"/>
  <c r="Q211" s="1"/>
  <c r="P211"/>
  <c r="R211" s="1"/>
  <c r="O214"/>
  <c r="Q214" s="1"/>
  <c r="P214"/>
  <c r="R214" s="1"/>
  <c r="O215"/>
  <c r="Q215" s="1"/>
  <c r="P215"/>
  <c r="R215" s="1"/>
  <c r="O216"/>
  <c r="Q216" s="1"/>
  <c r="P216"/>
  <c r="R216" s="1"/>
  <c r="O217"/>
  <c r="Q217" s="1"/>
  <c r="P217"/>
  <c r="R217" s="1"/>
  <c r="O218"/>
  <c r="Q218" s="1"/>
  <c r="P218"/>
  <c r="R218" s="1"/>
  <c r="O219"/>
  <c r="Q219" s="1"/>
  <c r="P219"/>
  <c r="R219" s="1"/>
  <c r="O220"/>
  <c r="Q220" s="1"/>
  <c r="P220"/>
  <c r="R220" s="1"/>
  <c r="O221"/>
  <c r="Q221" s="1"/>
  <c r="P221"/>
  <c r="R221" s="1"/>
  <c r="O222"/>
  <c r="Q222" s="1"/>
  <c r="P222"/>
  <c r="R222" s="1"/>
  <c r="O223"/>
  <c r="Q223" s="1"/>
  <c r="P223"/>
  <c r="R223" s="1"/>
  <c r="O224"/>
  <c r="Q224" s="1"/>
  <c r="P224"/>
  <c r="R224" s="1"/>
  <c r="O225"/>
  <c r="Q225" s="1"/>
  <c r="P225"/>
  <c r="R225" s="1"/>
  <c r="O226"/>
  <c r="Q226" s="1"/>
  <c r="P226"/>
  <c r="R226" s="1"/>
  <c r="O227"/>
  <c r="Q227" s="1"/>
  <c r="P227"/>
  <c r="R227" s="1"/>
  <c r="O228"/>
  <c r="Q228" s="1"/>
  <c r="P228"/>
  <c r="R228" s="1"/>
  <c r="O229"/>
  <c r="Q229" s="1"/>
  <c r="P229"/>
  <c r="R229" s="1"/>
  <c r="O230"/>
  <c r="Q230" s="1"/>
  <c r="P230"/>
  <c r="R230" s="1"/>
  <c r="O231"/>
  <c r="Q231" s="1"/>
  <c r="P231"/>
  <c r="R231" s="1"/>
  <c r="O232"/>
  <c r="Q232" s="1"/>
  <c r="P232"/>
  <c r="R232" s="1"/>
  <c r="O233"/>
  <c r="Q233" s="1"/>
  <c r="P233"/>
  <c r="R233" s="1"/>
  <c r="O234"/>
  <c r="Q234" s="1"/>
  <c r="P234"/>
  <c r="R234" s="1"/>
  <c r="O235"/>
  <c r="Q235" s="1"/>
  <c r="P235"/>
  <c r="R235" s="1"/>
  <c r="O236"/>
  <c r="Q236" s="1"/>
  <c r="P236"/>
  <c r="R236" s="1"/>
  <c r="O237"/>
  <c r="Q237" s="1"/>
  <c r="P237"/>
  <c r="R237" s="1"/>
  <c r="O238"/>
  <c r="Q238" s="1"/>
  <c r="P238"/>
  <c r="R238" s="1"/>
  <c r="O239"/>
  <c r="Q239" s="1"/>
  <c r="P239"/>
  <c r="R239" s="1"/>
  <c r="O240"/>
  <c r="Q240" s="1"/>
  <c r="P240"/>
  <c r="R240" s="1"/>
  <c r="O241"/>
  <c r="Q241" s="1"/>
  <c r="P241"/>
  <c r="R241" s="1"/>
  <c r="O242"/>
  <c r="Q242" s="1"/>
  <c r="P242"/>
  <c r="R242" s="1"/>
  <c r="O243"/>
  <c r="Q243" s="1"/>
  <c r="P243"/>
  <c r="R243" s="1"/>
  <c r="O244"/>
  <c r="Q244" s="1"/>
  <c r="P244"/>
  <c r="R244" s="1"/>
  <c r="O245"/>
  <c r="Q245" s="1"/>
  <c r="P245"/>
  <c r="R245" s="1"/>
  <c r="O246"/>
  <c r="Q246" s="1"/>
  <c r="P246"/>
  <c r="R246" s="1"/>
  <c r="O247"/>
  <c r="Q247" s="1"/>
  <c r="P247"/>
  <c r="R247" s="1"/>
  <c r="O248"/>
  <c r="Q248" s="1"/>
  <c r="P248"/>
  <c r="R248" s="1"/>
  <c r="O249"/>
  <c r="Q249" s="1"/>
  <c r="P249"/>
  <c r="R249" s="1"/>
  <c r="O250"/>
  <c r="Q250" s="1"/>
  <c r="P250"/>
  <c r="R250" s="1"/>
  <c r="O251"/>
  <c r="Q251" s="1"/>
  <c r="P251"/>
  <c r="R251" s="1"/>
  <c r="O252"/>
  <c r="Q252" s="1"/>
  <c r="P252"/>
  <c r="R252" s="1"/>
  <c r="O253"/>
  <c r="Q253" s="1"/>
  <c r="P253"/>
  <c r="R253" s="1"/>
  <c r="O254"/>
  <c r="Q254" s="1"/>
  <c r="P254"/>
  <c r="R254" s="1"/>
  <c r="O255"/>
  <c r="Q255" s="1"/>
  <c r="P255"/>
  <c r="R255" s="1"/>
  <c r="O256"/>
  <c r="Q256" s="1"/>
  <c r="P256"/>
  <c r="R256" s="1"/>
  <c r="O257"/>
  <c r="Q257" s="1"/>
  <c r="P257"/>
  <c r="R257" s="1"/>
  <c r="O258"/>
  <c r="Q258" s="1"/>
  <c r="P258"/>
  <c r="R258" s="1"/>
  <c r="O259"/>
  <c r="Q259" s="1"/>
  <c r="P259"/>
  <c r="R259" s="1"/>
  <c r="O261"/>
  <c r="Q261" s="1"/>
  <c r="P261"/>
  <c r="R261" s="1"/>
  <c r="O262"/>
  <c r="Q262" s="1"/>
  <c r="P262"/>
  <c r="R262" s="1"/>
  <c r="O263"/>
  <c r="Q263" s="1"/>
  <c r="P263"/>
  <c r="R263" s="1"/>
  <c r="O264"/>
  <c r="Q264" s="1"/>
  <c r="P264"/>
  <c r="R264" s="1"/>
  <c r="O265"/>
  <c r="Q265" s="1"/>
  <c r="P265"/>
  <c r="R265" s="1"/>
  <c r="O266"/>
  <c r="Q266" s="1"/>
  <c r="P266"/>
  <c r="R266" s="1"/>
  <c r="O267"/>
  <c r="Q267" s="1"/>
  <c r="P267"/>
  <c r="R267" s="1"/>
  <c r="O268"/>
  <c r="Q268" s="1"/>
  <c r="P268"/>
  <c r="R268" s="1"/>
  <c r="O269"/>
  <c r="Q269" s="1"/>
  <c r="P269"/>
  <c r="R269" s="1"/>
  <c r="O270"/>
  <c r="Q270" s="1"/>
  <c r="P270"/>
  <c r="R270" s="1"/>
  <c r="O271"/>
  <c r="Q271" s="1"/>
  <c r="P271"/>
  <c r="R271" s="1"/>
  <c r="O272"/>
  <c r="Q272" s="1"/>
  <c r="P272"/>
  <c r="R272" s="1"/>
  <c r="O260"/>
  <c r="Q260" s="1"/>
  <c r="P260"/>
  <c r="R260" s="1"/>
  <c r="O273"/>
  <c r="Q273" s="1"/>
  <c r="P273"/>
  <c r="R273" s="1"/>
  <c r="O274"/>
  <c r="Q274" s="1"/>
  <c r="P274"/>
  <c r="R274" s="1"/>
  <c r="O275"/>
  <c r="Q275" s="1"/>
  <c r="P275"/>
  <c r="R275" s="1"/>
  <c r="O276"/>
  <c r="Q276" s="1"/>
  <c r="P276"/>
  <c r="R276" s="1"/>
  <c r="O277"/>
  <c r="Q277" s="1"/>
  <c r="P277"/>
  <c r="R277" s="1"/>
  <c r="O278"/>
  <c r="Q278" s="1"/>
  <c r="P278"/>
  <c r="R278" s="1"/>
  <c r="O279"/>
  <c r="Q279" s="1"/>
  <c r="P279"/>
  <c r="R279" s="1"/>
  <c r="O280"/>
  <c r="Q280" s="1"/>
  <c r="P280"/>
  <c r="R280" s="1"/>
  <c r="O281"/>
  <c r="Q281" s="1"/>
  <c r="P281"/>
  <c r="R281" s="1"/>
  <c r="O282"/>
  <c r="Q282" s="1"/>
  <c r="P282"/>
  <c r="R282" s="1"/>
  <c r="O283"/>
  <c r="Q283" s="1"/>
  <c r="P283"/>
  <c r="R283" s="1"/>
  <c r="O284"/>
  <c r="Q284" s="1"/>
  <c r="P284"/>
  <c r="R284" s="1"/>
  <c r="O285"/>
  <c r="Q285" s="1"/>
  <c r="P285"/>
  <c r="R285" s="1"/>
  <c r="O286"/>
  <c r="Q286" s="1"/>
  <c r="P286"/>
  <c r="R286" s="1"/>
  <c r="O287"/>
  <c r="Q287" s="1"/>
  <c r="P287"/>
  <c r="R287" s="1"/>
  <c r="O288"/>
  <c r="Q288" s="1"/>
  <c r="P288"/>
  <c r="R288" s="1"/>
  <c r="O289"/>
  <c r="Q289" s="1"/>
  <c r="P289"/>
  <c r="R289" s="1"/>
  <c r="O290"/>
  <c r="Q290" s="1"/>
  <c r="P290"/>
  <c r="R290" s="1"/>
  <c r="O291"/>
  <c r="Q291" s="1"/>
  <c r="P291"/>
  <c r="R291" s="1"/>
  <c r="O292"/>
  <c r="Q292" s="1"/>
  <c r="P292"/>
  <c r="R292" s="1"/>
  <c r="O293"/>
  <c r="Q293" s="1"/>
  <c r="P293"/>
  <c r="R293" s="1"/>
  <c r="O294"/>
  <c r="P294"/>
  <c r="O295"/>
  <c r="P295"/>
  <c r="O296"/>
  <c r="P296"/>
  <c r="O305"/>
  <c r="P305"/>
  <c r="O306"/>
  <c r="P306"/>
  <c r="O307"/>
  <c r="P307"/>
  <c r="O308"/>
  <c r="P308"/>
  <c r="O297"/>
  <c r="P297"/>
  <c r="O298"/>
  <c r="P298"/>
  <c r="O299"/>
  <c r="P299"/>
  <c r="O300"/>
  <c r="P300"/>
  <c r="O301"/>
  <c r="P301"/>
  <c r="O302"/>
  <c r="P302"/>
  <c r="O303"/>
  <c r="P303"/>
  <c r="O304"/>
  <c r="P304"/>
  <c r="O309"/>
  <c r="P309"/>
  <c r="O310"/>
  <c r="P310"/>
  <c r="O311"/>
  <c r="P311"/>
  <c r="O312"/>
  <c r="P312"/>
  <c r="O313"/>
  <c r="P313"/>
  <c r="O314"/>
  <c r="P314"/>
  <c r="O319"/>
  <c r="P319"/>
  <c r="O315"/>
  <c r="P315"/>
  <c r="O316"/>
  <c r="P316"/>
  <c r="O317"/>
  <c r="P317"/>
  <c r="O318"/>
  <c r="P318"/>
  <c r="O320"/>
  <c r="Q320" s="1"/>
  <c r="P320"/>
  <c r="R320" s="1"/>
  <c r="O321"/>
  <c r="Q321" s="1"/>
  <c r="P321"/>
  <c r="R321" s="1"/>
  <c r="O322"/>
  <c r="Q322" s="1"/>
  <c r="P322"/>
  <c r="R322" s="1"/>
  <c r="O323"/>
  <c r="Q323" s="1"/>
  <c r="P323"/>
  <c r="R323" s="1"/>
  <c r="O324"/>
  <c r="Q324" s="1"/>
  <c r="P324"/>
  <c r="R324" s="1"/>
  <c r="O325"/>
  <c r="Q325" s="1"/>
  <c r="P325"/>
  <c r="R325" s="1"/>
  <c r="O326"/>
  <c r="Q326" s="1"/>
  <c r="P326"/>
  <c r="R326" s="1"/>
  <c r="O327"/>
  <c r="Q327" s="1"/>
  <c r="P327"/>
  <c r="R327" s="1"/>
  <c r="O328"/>
  <c r="Q328" s="1"/>
  <c r="P328"/>
  <c r="R328" s="1"/>
  <c r="O329"/>
  <c r="Q329" s="1"/>
  <c r="P329"/>
  <c r="R329" s="1"/>
  <c r="O330"/>
  <c r="Q330" s="1"/>
  <c r="P330"/>
  <c r="R330" s="1"/>
  <c r="O331"/>
  <c r="Q331" s="1"/>
  <c r="P331"/>
  <c r="R331" s="1"/>
  <c r="O332"/>
  <c r="Q332" s="1"/>
  <c r="P332"/>
  <c r="R332" s="1"/>
  <c r="O333"/>
  <c r="Q333" s="1"/>
  <c r="P333"/>
  <c r="R333" s="1"/>
  <c r="O334"/>
  <c r="Q334" s="1"/>
  <c r="P334"/>
  <c r="R334" s="1"/>
  <c r="O335"/>
  <c r="Q335" s="1"/>
  <c r="P335"/>
  <c r="R335" s="1"/>
  <c r="O336"/>
  <c r="Q336" s="1"/>
  <c r="P336"/>
  <c r="R336" s="1"/>
  <c r="O337"/>
  <c r="Q337" s="1"/>
  <c r="P337"/>
  <c r="R337" s="1"/>
  <c r="O338"/>
  <c r="Q338" s="1"/>
  <c r="P338"/>
  <c r="R338" s="1"/>
  <c r="O339"/>
  <c r="Q339" s="1"/>
  <c r="P339"/>
  <c r="R339" s="1"/>
  <c r="O340"/>
  <c r="Q340" s="1"/>
  <c r="P340"/>
  <c r="R340" s="1"/>
  <c r="O341"/>
  <c r="Q341" s="1"/>
  <c r="P341"/>
  <c r="R341" s="1"/>
  <c r="O342"/>
  <c r="Q342" s="1"/>
  <c r="P342"/>
  <c r="R342" s="1"/>
  <c r="O343"/>
  <c r="Q343" s="1"/>
  <c r="P343"/>
  <c r="R343" s="1"/>
  <c r="O344"/>
  <c r="Q344" s="1"/>
  <c r="P344"/>
  <c r="R344" s="1"/>
  <c r="O345"/>
  <c r="Q345" s="1"/>
  <c r="P345"/>
  <c r="R345" s="1"/>
  <c r="O346"/>
  <c r="Q346" s="1"/>
  <c r="P346"/>
  <c r="R346" s="1"/>
  <c r="O347"/>
  <c r="Q347" s="1"/>
  <c r="P347"/>
  <c r="R347" s="1"/>
  <c r="O348"/>
  <c r="Q348" s="1"/>
  <c r="P348"/>
  <c r="R348" s="1"/>
  <c r="O349"/>
  <c r="Q349" s="1"/>
  <c r="P349"/>
  <c r="R349" s="1"/>
  <c r="O350"/>
  <c r="Q350" s="1"/>
  <c r="P350"/>
  <c r="R350" s="1"/>
  <c r="O351"/>
  <c r="Q351" s="1"/>
  <c r="P351"/>
  <c r="R351" s="1"/>
  <c r="O352"/>
  <c r="Q352" s="1"/>
  <c r="P352"/>
  <c r="R352" s="1"/>
  <c r="O353"/>
  <c r="Q353" s="1"/>
  <c r="P353"/>
  <c r="R353" s="1"/>
  <c r="O354"/>
  <c r="Q354" s="1"/>
  <c r="P354"/>
  <c r="R354" s="1"/>
  <c r="O355"/>
  <c r="Q355" s="1"/>
  <c r="P355"/>
  <c r="R355" s="1"/>
  <c r="O356"/>
  <c r="Q356" s="1"/>
  <c r="P356"/>
  <c r="R356" s="1"/>
  <c r="O357"/>
  <c r="Q357" s="1"/>
  <c r="P357"/>
  <c r="R357" s="1"/>
  <c r="O358"/>
  <c r="Q358" s="1"/>
  <c r="P358"/>
  <c r="R358" s="1"/>
  <c r="O359"/>
  <c r="Q359" s="1"/>
  <c r="P359"/>
  <c r="R359" s="1"/>
  <c r="O360"/>
  <c r="Q360" s="1"/>
  <c r="P360"/>
  <c r="R360" s="1"/>
  <c r="O361"/>
  <c r="Q361" s="1"/>
  <c r="P361"/>
  <c r="R361" s="1"/>
  <c r="O362"/>
  <c r="Q362" s="1"/>
  <c r="P362"/>
  <c r="R362" s="1"/>
  <c r="O363"/>
  <c r="Q363" s="1"/>
  <c r="P363"/>
  <c r="R363" s="1"/>
  <c r="O364"/>
  <c r="Q364" s="1"/>
  <c r="P364"/>
  <c r="R364" s="1"/>
  <c r="O365"/>
  <c r="Q365" s="1"/>
  <c r="P365"/>
  <c r="R365" s="1"/>
  <c r="O366"/>
  <c r="Q366" s="1"/>
  <c r="P366"/>
  <c r="R366" s="1"/>
  <c r="O367"/>
  <c r="Q367" s="1"/>
  <c r="P367"/>
  <c r="R367" s="1"/>
  <c r="O368"/>
  <c r="Q368" s="1"/>
  <c r="P368"/>
  <c r="R368" s="1"/>
  <c r="O369"/>
  <c r="Q369" s="1"/>
  <c r="P369"/>
  <c r="R369" s="1"/>
  <c r="O370"/>
  <c r="Q370" s="1"/>
  <c r="P370"/>
  <c r="R370" s="1"/>
  <c r="O371"/>
  <c r="Q371" s="1"/>
  <c r="P371"/>
  <c r="R371" s="1"/>
  <c r="O374"/>
  <c r="Q374" s="1"/>
  <c r="P374"/>
  <c r="R374" s="1"/>
  <c r="O375"/>
  <c r="Q375" s="1"/>
  <c r="P375"/>
  <c r="R375" s="1"/>
  <c r="O376"/>
  <c r="Q376" s="1"/>
  <c r="P376"/>
  <c r="R376" s="1"/>
  <c r="O377"/>
  <c r="Q377" s="1"/>
  <c r="P377"/>
  <c r="R377" s="1"/>
  <c r="O378"/>
  <c r="Q378" s="1"/>
  <c r="P378"/>
  <c r="R378" s="1"/>
  <c r="O379"/>
  <c r="Q379" s="1"/>
  <c r="P379"/>
  <c r="R379" s="1"/>
  <c r="O380"/>
  <c r="Q380" s="1"/>
  <c r="P380"/>
  <c r="R380" s="1"/>
  <c r="O381"/>
  <c r="Q381" s="1"/>
  <c r="P381"/>
  <c r="R381" s="1"/>
  <c r="O382"/>
  <c r="Q382" s="1"/>
  <c r="P382"/>
  <c r="R382" s="1"/>
  <c r="O383"/>
  <c r="Q383" s="1"/>
  <c r="P383"/>
  <c r="R383" s="1"/>
  <c r="O384"/>
  <c r="Q384" s="1"/>
  <c r="P384"/>
  <c r="R384" s="1"/>
  <c r="O385"/>
  <c r="Q385" s="1"/>
  <c r="P385"/>
  <c r="R385" s="1"/>
  <c r="O386"/>
  <c r="Q386" s="1"/>
  <c r="P386"/>
  <c r="R386" s="1"/>
  <c r="O387"/>
  <c r="Q387" s="1"/>
  <c r="P387"/>
  <c r="R387" s="1"/>
  <c r="O388"/>
  <c r="Q388" s="1"/>
  <c r="P388"/>
  <c r="R388" s="1"/>
  <c r="O389"/>
  <c r="Q389" s="1"/>
  <c r="P389"/>
  <c r="R389" s="1"/>
  <c r="O390"/>
  <c r="Q390" s="1"/>
  <c r="P390"/>
  <c r="R390" s="1"/>
  <c r="O391"/>
  <c r="Q391" s="1"/>
  <c r="P391"/>
  <c r="R391" s="1"/>
  <c r="O392"/>
  <c r="Q392" s="1"/>
  <c r="P392"/>
  <c r="R392" s="1"/>
  <c r="O393"/>
  <c r="Q393" s="1"/>
  <c r="P393"/>
  <c r="R393" s="1"/>
  <c r="O394"/>
  <c r="Q394" s="1"/>
  <c r="P394"/>
  <c r="R394" s="1"/>
  <c r="O395"/>
  <c r="Q395" s="1"/>
  <c r="P395"/>
  <c r="R395" s="1"/>
  <c r="O396"/>
  <c r="Q396" s="1"/>
  <c r="P396"/>
  <c r="R396" s="1"/>
  <c r="O397"/>
  <c r="Q397" s="1"/>
  <c r="P397"/>
  <c r="R397" s="1"/>
  <c r="O398"/>
  <c r="Q398" s="1"/>
  <c r="P398"/>
  <c r="R398" s="1"/>
  <c r="O399"/>
  <c r="Q399" s="1"/>
  <c r="P399"/>
  <c r="R399" s="1"/>
  <c r="O400"/>
  <c r="Q400" s="1"/>
  <c r="P400"/>
  <c r="R400" s="1"/>
  <c r="O401"/>
  <c r="Q401" s="1"/>
  <c r="P401"/>
  <c r="R401" s="1"/>
  <c r="O402"/>
  <c r="Q402" s="1"/>
  <c r="P402"/>
  <c r="R402" s="1"/>
  <c r="O403"/>
  <c r="Q403" s="1"/>
  <c r="P403"/>
  <c r="R403" s="1"/>
  <c r="O404"/>
  <c r="Q404" s="1"/>
  <c r="P404"/>
  <c r="R404" s="1"/>
  <c r="O405"/>
  <c r="Q405" s="1"/>
  <c r="P405"/>
  <c r="R405" s="1"/>
  <c r="O406"/>
  <c r="Q406" s="1"/>
  <c r="P406"/>
  <c r="R406" s="1"/>
  <c r="O407"/>
  <c r="Q407" s="1"/>
  <c r="P407"/>
  <c r="R407" s="1"/>
  <c r="O408"/>
  <c r="Q408" s="1"/>
  <c r="P408"/>
  <c r="R408" s="1"/>
  <c r="O410"/>
  <c r="Q410" s="1"/>
  <c r="P410"/>
  <c r="R410" s="1"/>
  <c r="O411"/>
  <c r="Q411" s="1"/>
  <c r="P411"/>
  <c r="R411" s="1"/>
  <c r="O413"/>
  <c r="Q413" s="1"/>
  <c r="P413"/>
  <c r="R413" s="1"/>
  <c r="O414"/>
  <c r="Q414" s="1"/>
  <c r="P414"/>
  <c r="R414" s="1"/>
  <c r="O415"/>
  <c r="Q415" s="1"/>
  <c r="P415"/>
  <c r="R415" s="1"/>
  <c r="O416"/>
  <c r="Q416" s="1"/>
  <c r="P416"/>
  <c r="R416" s="1"/>
  <c r="O417"/>
  <c r="Q417" s="1"/>
  <c r="P417"/>
  <c r="R417" s="1"/>
  <c r="O418"/>
  <c r="Q418" s="1"/>
  <c r="P418"/>
  <c r="R418" s="1"/>
  <c r="O419"/>
  <c r="Q419" s="1"/>
  <c r="P419"/>
  <c r="R419" s="1"/>
  <c r="O420"/>
  <c r="Q420" s="1"/>
  <c r="P420"/>
  <c r="R420" s="1"/>
  <c r="O421"/>
  <c r="Q421" s="1"/>
  <c r="P421"/>
  <c r="R421" s="1"/>
  <c r="O422"/>
  <c r="Q422" s="1"/>
  <c r="P422"/>
  <c r="R422" s="1"/>
  <c r="O423"/>
  <c r="Q423" s="1"/>
  <c r="P423"/>
  <c r="R423" s="1"/>
  <c r="O424"/>
  <c r="Q424" s="1"/>
  <c r="P424"/>
  <c r="R424" s="1"/>
  <c r="O425"/>
  <c r="Q425" s="1"/>
  <c r="P425"/>
  <c r="R425" s="1"/>
  <c r="O426"/>
  <c r="Q426" s="1"/>
  <c r="P426"/>
  <c r="R426" s="1"/>
  <c r="O427"/>
  <c r="Q427" s="1"/>
  <c r="P427"/>
  <c r="R427" s="1"/>
  <c r="O428"/>
  <c r="Q428" s="1"/>
  <c r="P428"/>
  <c r="R428" s="1"/>
  <c r="O429"/>
  <c r="Q429" s="1"/>
  <c r="P429"/>
  <c r="R429" s="1"/>
  <c r="O430"/>
  <c r="Q430" s="1"/>
  <c r="P430"/>
  <c r="R430" s="1"/>
  <c r="O431"/>
  <c r="Q431" s="1"/>
  <c r="P431"/>
  <c r="R431" s="1"/>
  <c r="O432"/>
  <c r="Q432" s="1"/>
  <c r="P432"/>
  <c r="R432" s="1"/>
  <c r="O433"/>
  <c r="Q433" s="1"/>
  <c r="P433"/>
  <c r="R433" s="1"/>
  <c r="O434"/>
  <c r="Q434" s="1"/>
  <c r="P434"/>
  <c r="R434" s="1"/>
  <c r="O435"/>
  <c r="Q435" s="1"/>
  <c r="P435"/>
  <c r="R435" s="1"/>
  <c r="O436"/>
  <c r="Q436" s="1"/>
  <c r="P436"/>
  <c r="R436" s="1"/>
  <c r="O437"/>
  <c r="Q437" s="1"/>
  <c r="P437"/>
  <c r="R437" s="1"/>
  <c r="O439"/>
  <c r="Q439" s="1"/>
  <c r="P439"/>
  <c r="R439" s="1"/>
  <c r="O440"/>
  <c r="Q440" s="1"/>
  <c r="S440" s="1"/>
  <c r="P440"/>
  <c r="R440" s="1"/>
  <c r="O442"/>
  <c r="Q442" s="1"/>
  <c r="P442"/>
  <c r="R442" s="1"/>
  <c r="O443"/>
  <c r="Q443" s="1"/>
  <c r="P443"/>
  <c r="R443" s="1"/>
  <c r="O444"/>
  <c r="Q444" s="1"/>
  <c r="P444"/>
  <c r="R444" s="1"/>
  <c r="O445"/>
  <c r="Q445" s="1"/>
  <c r="P445"/>
  <c r="R445" s="1"/>
  <c r="O446"/>
  <c r="Q446" s="1"/>
  <c r="P446"/>
  <c r="R446" s="1"/>
  <c r="O448"/>
  <c r="Q448" s="1"/>
  <c r="P448"/>
  <c r="R448" s="1"/>
  <c r="O449"/>
  <c r="Q449" s="1"/>
  <c r="P449"/>
  <c r="R449" s="1"/>
  <c r="O450"/>
  <c r="Q450" s="1"/>
  <c r="P450"/>
  <c r="R450" s="1"/>
  <c r="O451"/>
  <c r="Q451" s="1"/>
  <c r="P451"/>
  <c r="R451" s="1"/>
  <c r="O452"/>
  <c r="Q452" s="1"/>
  <c r="P452"/>
  <c r="R452" s="1"/>
  <c r="O453"/>
  <c r="Q453" s="1"/>
  <c r="P453"/>
  <c r="R453" s="1"/>
  <c r="O454"/>
  <c r="Q454" s="1"/>
  <c r="P454"/>
  <c r="R454" s="1"/>
  <c r="O480"/>
  <c r="Q480" s="1"/>
  <c r="P480"/>
  <c r="R480" s="1"/>
  <c r="O481"/>
  <c r="Q481" s="1"/>
  <c r="P481"/>
  <c r="R481" s="1"/>
  <c r="O482"/>
  <c r="Q482" s="1"/>
  <c r="P482"/>
  <c r="R482" s="1"/>
  <c r="O483"/>
  <c r="Q483" s="1"/>
  <c r="P483"/>
  <c r="R483" s="1"/>
  <c r="O484"/>
  <c r="Q484" s="1"/>
  <c r="P484"/>
  <c r="R484" s="1"/>
  <c r="O496"/>
  <c r="Q496" s="1"/>
  <c r="P496"/>
  <c r="R496" s="1"/>
  <c r="O485"/>
  <c r="Q485" s="1"/>
  <c r="P485"/>
  <c r="R485" s="1"/>
  <c r="O486"/>
  <c r="Q486" s="1"/>
  <c r="P486"/>
  <c r="R486" s="1"/>
  <c r="O487"/>
  <c r="Q487" s="1"/>
  <c r="P487"/>
  <c r="R487" s="1"/>
  <c r="O488"/>
  <c r="Q488" s="1"/>
  <c r="P488"/>
  <c r="R488" s="1"/>
  <c r="O489"/>
  <c r="Q489" s="1"/>
  <c r="P489"/>
  <c r="R489" s="1"/>
  <c r="O490"/>
  <c r="Q490" s="1"/>
  <c r="P490"/>
  <c r="R490" s="1"/>
  <c r="O491"/>
  <c r="Q491" s="1"/>
  <c r="P491"/>
  <c r="R491" s="1"/>
  <c r="O492"/>
  <c r="Q492" s="1"/>
  <c r="S492" s="1"/>
  <c r="P492"/>
  <c r="R492" s="1"/>
  <c r="O493"/>
  <c r="Q493" s="1"/>
  <c r="P493"/>
  <c r="R493" s="1"/>
  <c r="O494"/>
  <c r="Q494" s="1"/>
  <c r="S494" s="1"/>
  <c r="P494"/>
  <c r="R494" s="1"/>
  <c r="O495"/>
  <c r="Q495" s="1"/>
  <c r="P495"/>
  <c r="R495" s="1"/>
  <c r="O497"/>
  <c r="Q497" s="1"/>
  <c r="P497"/>
  <c r="R497" s="1"/>
  <c r="O498"/>
  <c r="Q498" s="1"/>
  <c r="P498"/>
  <c r="R498" s="1"/>
  <c r="O499"/>
  <c r="Q499" s="1"/>
  <c r="P499"/>
  <c r="R499" s="1"/>
  <c r="O500"/>
  <c r="Q500" s="1"/>
  <c r="P500"/>
  <c r="R500" s="1"/>
  <c r="O501"/>
  <c r="Q501" s="1"/>
  <c r="P501"/>
  <c r="R501" s="1"/>
  <c r="O502"/>
  <c r="Q502" s="1"/>
  <c r="P502"/>
  <c r="R502" s="1"/>
  <c r="O503"/>
  <c r="Q503" s="1"/>
  <c r="P503"/>
  <c r="R503" s="1"/>
  <c r="O504"/>
  <c r="Q504" s="1"/>
  <c r="P504"/>
  <c r="R504" s="1"/>
  <c r="O505"/>
  <c r="Q505" s="1"/>
  <c r="P505"/>
  <c r="R505" s="1"/>
  <c r="O506"/>
  <c r="Q506" s="1"/>
  <c r="P506"/>
  <c r="R506" s="1"/>
  <c r="O507"/>
  <c r="Q507" s="1"/>
  <c r="P507"/>
  <c r="R507" s="1"/>
  <c r="O508"/>
  <c r="Q508" s="1"/>
  <c r="P508"/>
  <c r="R508" s="1"/>
  <c r="O509"/>
  <c r="Q509" s="1"/>
  <c r="S509" s="1"/>
  <c r="P509"/>
  <c r="R509" s="1"/>
  <c r="O512"/>
  <c r="Q512" s="1"/>
  <c r="P512"/>
  <c r="R512" s="1"/>
  <c r="O513"/>
  <c r="Q513" s="1"/>
  <c r="P513"/>
  <c r="R513" s="1"/>
  <c r="O514"/>
  <c r="Q514" s="1"/>
  <c r="P514"/>
  <c r="R514" s="1"/>
  <c r="O515"/>
  <c r="Q515" s="1"/>
  <c r="P515"/>
  <c r="R515" s="1"/>
  <c r="O516"/>
  <c r="Q516" s="1"/>
  <c r="P516"/>
  <c r="R516" s="1"/>
  <c r="O517"/>
  <c r="Q517" s="1"/>
  <c r="P517"/>
  <c r="R517" s="1"/>
  <c r="O518"/>
  <c r="Q518" s="1"/>
  <c r="P518"/>
  <c r="R518" s="1"/>
  <c r="O519"/>
  <c r="Q519" s="1"/>
  <c r="S519" s="1"/>
  <c r="P519"/>
  <c r="R519" s="1"/>
  <c r="O520"/>
  <c r="Q520" s="1"/>
  <c r="P520"/>
  <c r="R520" s="1"/>
  <c r="O521"/>
  <c r="Q521" s="1"/>
  <c r="P521"/>
  <c r="R521" s="1"/>
  <c r="O522"/>
  <c r="Q522" s="1"/>
  <c r="P522"/>
  <c r="R522" s="1"/>
  <c r="O523"/>
  <c r="Q523" s="1"/>
  <c r="S523" s="1"/>
  <c r="P523"/>
  <c r="R523" s="1"/>
  <c r="O524"/>
  <c r="Q524" s="1"/>
  <c r="P524"/>
  <c r="R524" s="1"/>
  <c r="O525"/>
  <c r="Q525" s="1"/>
  <c r="P525"/>
  <c r="R525" s="1"/>
  <c r="O526"/>
  <c r="Q526" s="1"/>
  <c r="P526"/>
  <c r="R526" s="1"/>
  <c r="O527"/>
  <c r="Q527" s="1"/>
  <c r="S527" s="1"/>
  <c r="P527"/>
  <c r="R527" s="1"/>
  <c r="O528"/>
  <c r="Q528" s="1"/>
  <c r="P528"/>
  <c r="R528" s="1"/>
  <c r="O529"/>
  <c r="Q529" s="1"/>
  <c r="P529"/>
  <c r="R529" s="1"/>
  <c r="O530"/>
  <c r="Q530" s="1"/>
  <c r="P530"/>
  <c r="R530" s="1"/>
  <c r="O531"/>
  <c r="Q531" s="1"/>
  <c r="P531"/>
  <c r="R531" s="1"/>
  <c r="O532"/>
  <c r="Q532" s="1"/>
  <c r="P532"/>
  <c r="R532" s="1"/>
  <c r="O533"/>
  <c r="Q533" s="1"/>
  <c r="P533"/>
  <c r="R533" s="1"/>
  <c r="O534"/>
  <c r="Q534" s="1"/>
  <c r="P534"/>
  <c r="R534" s="1"/>
  <c r="O535"/>
  <c r="Q535" s="1"/>
  <c r="S535" s="1"/>
  <c r="P535"/>
  <c r="R535" s="1"/>
  <c r="O536"/>
  <c r="Q536" s="1"/>
  <c r="P536"/>
  <c r="R536" s="1"/>
  <c r="O537"/>
  <c r="Q537" s="1"/>
  <c r="P537"/>
  <c r="R537" s="1"/>
  <c r="O538"/>
  <c r="Q538" s="1"/>
  <c r="P538"/>
  <c r="R538" s="1"/>
  <c r="O539"/>
  <c r="Q539" s="1"/>
  <c r="S539" s="1"/>
  <c r="P539"/>
  <c r="R539" s="1"/>
  <c r="O540"/>
  <c r="Q540" s="1"/>
  <c r="P540"/>
  <c r="R540" s="1"/>
  <c r="O541"/>
  <c r="Q541" s="1"/>
  <c r="P541"/>
  <c r="R541" s="1"/>
  <c r="O542"/>
  <c r="Q542" s="1"/>
  <c r="P542"/>
  <c r="R542" s="1"/>
  <c r="O543"/>
  <c r="Q543" s="1"/>
  <c r="S543" s="1"/>
  <c r="P543"/>
  <c r="R543" s="1"/>
  <c r="O544"/>
  <c r="Q544" s="1"/>
  <c r="P544"/>
  <c r="R544" s="1"/>
  <c r="O545"/>
  <c r="Q545" s="1"/>
  <c r="P545"/>
  <c r="R545" s="1"/>
  <c r="O546"/>
  <c r="Q546" s="1"/>
  <c r="P546"/>
  <c r="R546" s="1"/>
  <c r="O547"/>
  <c r="Q547" s="1"/>
  <c r="P547"/>
  <c r="R547" s="1"/>
  <c r="O548"/>
  <c r="Q548" s="1"/>
  <c r="P548"/>
  <c r="R548" s="1"/>
  <c r="O549"/>
  <c r="Q549" s="1"/>
  <c r="P549"/>
  <c r="R549" s="1"/>
  <c r="O550"/>
  <c r="Q550" s="1"/>
  <c r="P550"/>
  <c r="R550" s="1"/>
  <c r="O551"/>
  <c r="Q551" s="1"/>
  <c r="S551" s="1"/>
  <c r="P551"/>
  <c r="R551" s="1"/>
  <c r="O552"/>
  <c r="Q552" s="1"/>
  <c r="P552"/>
  <c r="R552" s="1"/>
  <c r="O553"/>
  <c r="Q553" s="1"/>
  <c r="P553"/>
  <c r="R553" s="1"/>
  <c r="O554"/>
  <c r="Q554" s="1"/>
  <c r="P554"/>
  <c r="R554" s="1"/>
  <c r="O555"/>
  <c r="Q555" s="1"/>
  <c r="S555" s="1"/>
  <c r="P555"/>
  <c r="R555" s="1"/>
  <c r="O556"/>
  <c r="Q556" s="1"/>
  <c r="P556"/>
  <c r="R556" s="1"/>
  <c r="O557"/>
  <c r="Q557" s="1"/>
  <c r="P557"/>
  <c r="R557" s="1"/>
  <c r="O558"/>
  <c r="Q558" s="1"/>
  <c r="P558"/>
  <c r="R558" s="1"/>
  <c r="O559"/>
  <c r="Q559" s="1"/>
  <c r="S559" s="1"/>
  <c r="P559"/>
  <c r="R559" s="1"/>
  <c r="O560"/>
  <c r="Q560" s="1"/>
  <c r="P560"/>
  <c r="R560" s="1"/>
  <c r="O561"/>
  <c r="Q561" s="1"/>
  <c r="P561"/>
  <c r="R561" s="1"/>
  <c r="O562"/>
  <c r="Q562" s="1"/>
  <c r="P562"/>
  <c r="R562" s="1"/>
  <c r="O563"/>
  <c r="Q563" s="1"/>
  <c r="P563"/>
  <c r="R563" s="1"/>
  <c r="O564"/>
  <c r="Q564" s="1"/>
  <c r="P564"/>
  <c r="R564" s="1"/>
  <c r="O565"/>
  <c r="Q565" s="1"/>
  <c r="P565"/>
  <c r="R565" s="1"/>
  <c r="O566"/>
  <c r="Q566" s="1"/>
  <c r="P566"/>
  <c r="R566" s="1"/>
  <c r="O567"/>
  <c r="Q567" s="1"/>
  <c r="S567" s="1"/>
  <c r="P567"/>
  <c r="R567" s="1"/>
  <c r="O568"/>
  <c r="Q568" s="1"/>
  <c r="P568"/>
  <c r="R568" s="1"/>
  <c r="O569"/>
  <c r="Q569" s="1"/>
  <c r="P569"/>
  <c r="R569" s="1"/>
  <c r="O570"/>
  <c r="Q570" s="1"/>
  <c r="P570"/>
  <c r="R570" s="1"/>
  <c r="O571"/>
  <c r="Q571" s="1"/>
  <c r="P571"/>
  <c r="R571" s="1"/>
  <c r="O572"/>
  <c r="Q572" s="1"/>
  <c r="P572"/>
  <c r="R572" s="1"/>
  <c r="O573"/>
  <c r="Q573" s="1"/>
  <c r="P573"/>
  <c r="R573" s="1"/>
  <c r="O574"/>
  <c r="Q574" s="1"/>
  <c r="P574"/>
  <c r="R574" s="1"/>
  <c r="O575"/>
  <c r="Q575" s="1"/>
  <c r="P575"/>
  <c r="R575" s="1"/>
  <c r="O576"/>
  <c r="Q576" s="1"/>
  <c r="P576"/>
  <c r="R576" s="1"/>
  <c r="O577"/>
  <c r="Q577" s="1"/>
  <c r="P577"/>
  <c r="R577" s="1"/>
  <c r="O578"/>
  <c r="Q578" s="1"/>
  <c r="P578"/>
  <c r="R578" s="1"/>
  <c r="O579"/>
  <c r="Q579" s="1"/>
  <c r="P579"/>
  <c r="R579" s="1"/>
  <c r="O580"/>
  <c r="Q580" s="1"/>
  <c r="P580"/>
  <c r="R580" s="1"/>
  <c r="O581"/>
  <c r="Q581" s="1"/>
  <c r="P581"/>
  <c r="R581" s="1"/>
  <c r="O582"/>
  <c r="Q582" s="1"/>
  <c r="P582"/>
  <c r="R582" s="1"/>
  <c r="O583"/>
  <c r="Q583" s="1"/>
  <c r="P583"/>
  <c r="R583" s="1"/>
  <c r="O584"/>
  <c r="Q584" s="1"/>
  <c r="P584"/>
  <c r="R584" s="1"/>
  <c r="O585"/>
  <c r="Q585" s="1"/>
  <c r="P585"/>
  <c r="R585" s="1"/>
  <c r="O586"/>
  <c r="Q586" s="1"/>
  <c r="P586"/>
  <c r="R586" s="1"/>
  <c r="O587"/>
  <c r="Q587" s="1"/>
  <c r="P587"/>
  <c r="R587" s="1"/>
  <c r="O588"/>
  <c r="Q588" s="1"/>
  <c r="P588"/>
  <c r="R588" s="1"/>
  <c r="O589"/>
  <c r="Q589" s="1"/>
  <c r="P589"/>
  <c r="R589" s="1"/>
  <c r="O590"/>
  <c r="Q590" s="1"/>
  <c r="P590"/>
  <c r="R590" s="1"/>
  <c r="O591"/>
  <c r="Q591" s="1"/>
  <c r="P591"/>
  <c r="R591" s="1"/>
  <c r="O593"/>
  <c r="Q593" s="1"/>
  <c r="P593"/>
  <c r="R593" s="1"/>
  <c r="O594"/>
  <c r="Q594" s="1"/>
  <c r="P594"/>
  <c r="R594" s="1"/>
  <c r="O595"/>
  <c r="Q595" s="1"/>
  <c r="P595"/>
  <c r="R595" s="1"/>
  <c r="O596"/>
  <c r="Q596" s="1"/>
  <c r="P596"/>
  <c r="R596" s="1"/>
  <c r="O597"/>
  <c r="Q597" s="1"/>
  <c r="P597"/>
  <c r="R597" s="1"/>
  <c r="O598"/>
  <c r="Q598" s="1"/>
  <c r="P598"/>
  <c r="R598" s="1"/>
  <c r="O599"/>
  <c r="Q599" s="1"/>
  <c r="P599"/>
  <c r="R599" s="1"/>
  <c r="O600"/>
  <c r="Q600" s="1"/>
  <c r="P600"/>
  <c r="R600" s="1"/>
  <c r="O601"/>
  <c r="Q601" s="1"/>
  <c r="P601"/>
  <c r="R601" s="1"/>
  <c r="O602"/>
  <c r="Q602" s="1"/>
  <c r="P602"/>
  <c r="R602" s="1"/>
  <c r="O603"/>
  <c r="Q603" s="1"/>
  <c r="P603"/>
  <c r="R603" s="1"/>
  <c r="O604"/>
  <c r="Q604" s="1"/>
  <c r="P604"/>
  <c r="R604" s="1"/>
  <c r="O605"/>
  <c r="Q605" s="1"/>
  <c r="P605"/>
  <c r="R605" s="1"/>
  <c r="O606"/>
  <c r="Q606" s="1"/>
  <c r="P606"/>
  <c r="R606" s="1"/>
  <c r="O607"/>
  <c r="Q607" s="1"/>
  <c r="P607"/>
  <c r="R607" s="1"/>
  <c r="O608"/>
  <c r="Q608" s="1"/>
  <c r="P608"/>
  <c r="R608" s="1"/>
  <c r="O609"/>
  <c r="Q609" s="1"/>
  <c r="P609"/>
  <c r="R609" s="1"/>
  <c r="O610"/>
  <c r="Q610" s="1"/>
  <c r="P610"/>
  <c r="R610" s="1"/>
  <c r="O611"/>
  <c r="Q611" s="1"/>
  <c r="P611"/>
  <c r="R611" s="1"/>
  <c r="O612"/>
  <c r="Q612" s="1"/>
  <c r="P612"/>
  <c r="R612" s="1"/>
  <c r="O613"/>
  <c r="Q613" s="1"/>
  <c r="P613"/>
  <c r="R613" s="1"/>
  <c r="O614"/>
  <c r="Q614" s="1"/>
  <c r="P614"/>
  <c r="R614" s="1"/>
  <c r="O615"/>
  <c r="Q615" s="1"/>
  <c r="P615"/>
  <c r="R615" s="1"/>
  <c r="O616"/>
  <c r="Q616" s="1"/>
  <c r="P616"/>
  <c r="R616" s="1"/>
  <c r="O617"/>
  <c r="Q617" s="1"/>
  <c r="P617"/>
  <c r="R617" s="1"/>
  <c r="O618"/>
  <c r="Q618" s="1"/>
  <c r="P618"/>
  <c r="R618" s="1"/>
  <c r="O619"/>
  <c r="Q619" s="1"/>
  <c r="P619"/>
  <c r="R619" s="1"/>
  <c r="O620"/>
  <c r="Q620" s="1"/>
  <c r="P620"/>
  <c r="R620" s="1"/>
  <c r="O621"/>
  <c r="Q621" s="1"/>
  <c r="P621"/>
  <c r="R621" s="1"/>
  <c r="O622"/>
  <c r="Q622" s="1"/>
  <c r="P622"/>
  <c r="R622" s="1"/>
  <c r="O623"/>
  <c r="Q623" s="1"/>
  <c r="P623"/>
  <c r="R623" s="1"/>
  <c r="O624"/>
  <c r="Q624" s="1"/>
  <c r="P624"/>
  <c r="R624" s="1"/>
  <c r="O625"/>
  <c r="Q625" s="1"/>
  <c r="P625"/>
  <c r="R625" s="1"/>
  <c r="O626"/>
  <c r="Q626" s="1"/>
  <c r="P626"/>
  <c r="R626" s="1"/>
  <c r="O627"/>
  <c r="Q627" s="1"/>
  <c r="P627"/>
  <c r="R627" s="1"/>
  <c r="Q632"/>
  <c r="P632"/>
  <c r="R632" s="1"/>
  <c r="O635"/>
  <c r="Q635" s="1"/>
  <c r="P635"/>
  <c r="R635" s="1"/>
  <c r="Q636"/>
  <c r="P636"/>
  <c r="R636" s="1"/>
  <c r="O637"/>
  <c r="Q637" s="1"/>
  <c r="P637"/>
  <c r="R637" s="1"/>
  <c r="O639"/>
  <c r="Q639" s="1"/>
  <c r="P639"/>
  <c r="R639" s="1"/>
  <c r="O640"/>
  <c r="Q640" s="1"/>
  <c r="P640"/>
  <c r="R640" s="1"/>
  <c r="O641"/>
  <c r="Q641" s="1"/>
  <c r="P641"/>
  <c r="R641" s="1"/>
  <c r="O642"/>
  <c r="Q642" s="1"/>
  <c r="P642"/>
  <c r="R642" s="1"/>
  <c r="O643"/>
  <c r="Q643" s="1"/>
  <c r="P643"/>
  <c r="R643" s="1"/>
  <c r="O644"/>
  <c r="Q644" s="1"/>
  <c r="P644"/>
  <c r="R644" s="1"/>
  <c r="O645"/>
  <c r="Q645" s="1"/>
  <c r="P645"/>
  <c r="R645" s="1"/>
  <c r="O646"/>
  <c r="Q646" s="1"/>
  <c r="P646"/>
  <c r="R646" s="1"/>
  <c r="O647"/>
  <c r="Q647" s="1"/>
  <c r="P647"/>
  <c r="R647" s="1"/>
  <c r="O648"/>
  <c r="Q648" s="1"/>
  <c r="P648"/>
  <c r="R648" s="1"/>
  <c r="O654"/>
  <c r="Q654" s="1"/>
  <c r="P654"/>
  <c r="R654" s="1"/>
  <c r="O655"/>
  <c r="Q655" s="1"/>
  <c r="P655"/>
  <c r="R655" s="1"/>
  <c r="O656"/>
  <c r="Q656" s="1"/>
  <c r="P656"/>
  <c r="R656" s="1"/>
  <c r="O657"/>
  <c r="Q657" s="1"/>
  <c r="P657"/>
  <c r="R657" s="1"/>
  <c r="O658"/>
  <c r="Q658" s="1"/>
  <c r="P658"/>
  <c r="R658" s="1"/>
  <c r="O659"/>
  <c r="Q659" s="1"/>
  <c r="P659"/>
  <c r="R659" s="1"/>
  <c r="O660"/>
  <c r="Q660" s="1"/>
  <c r="P660"/>
  <c r="R660" s="1"/>
  <c r="O661"/>
  <c r="Q661" s="1"/>
  <c r="P661"/>
  <c r="R661" s="1"/>
  <c r="O662"/>
  <c r="Q662" s="1"/>
  <c r="P662"/>
  <c r="R662" s="1"/>
  <c r="O663"/>
  <c r="Q663" s="1"/>
  <c r="P663"/>
  <c r="R663" s="1"/>
  <c r="O664"/>
  <c r="Q664" s="1"/>
  <c r="P664"/>
  <c r="R664" s="1"/>
  <c r="O666"/>
  <c r="Q666" s="1"/>
  <c r="P666"/>
  <c r="R666" s="1"/>
  <c r="O667"/>
  <c r="Q667" s="1"/>
  <c r="P667"/>
  <c r="R667" s="1"/>
  <c r="O668"/>
  <c r="Q668" s="1"/>
  <c r="P668"/>
  <c r="R668" s="1"/>
  <c r="O669"/>
  <c r="Q669" s="1"/>
  <c r="P669"/>
  <c r="R669" s="1"/>
  <c r="O670"/>
  <c r="Q670" s="1"/>
  <c r="P670"/>
  <c r="R670" s="1"/>
  <c r="O671"/>
  <c r="Q671" s="1"/>
  <c r="P671"/>
  <c r="R671" s="1"/>
  <c r="O673"/>
  <c r="Q673" s="1"/>
  <c r="P673"/>
  <c r="R673" s="1"/>
  <c r="O674"/>
  <c r="Q674" s="1"/>
  <c r="P674"/>
  <c r="R674" s="1"/>
  <c r="O675"/>
  <c r="Q675" s="1"/>
  <c r="P675"/>
  <c r="R675" s="1"/>
  <c r="O676"/>
  <c r="Q676" s="1"/>
  <c r="P676"/>
  <c r="R676" s="1"/>
  <c r="O677"/>
  <c r="Q677" s="1"/>
  <c r="P677"/>
  <c r="R677" s="1"/>
  <c r="O678"/>
  <c r="Q678" s="1"/>
  <c r="P678"/>
  <c r="R678" s="1"/>
  <c r="O679"/>
  <c r="Q679" s="1"/>
  <c r="P679"/>
  <c r="R679" s="1"/>
  <c r="O680"/>
  <c r="Q680" s="1"/>
  <c r="P680"/>
  <c r="R680" s="1"/>
  <c r="O681"/>
  <c r="Q681" s="1"/>
  <c r="P681"/>
  <c r="R681" s="1"/>
  <c r="O682"/>
  <c r="Q682" s="1"/>
  <c r="P682"/>
  <c r="R682" s="1"/>
  <c r="O683"/>
  <c r="Q683" s="1"/>
  <c r="P683"/>
  <c r="R683" s="1"/>
  <c r="O684"/>
  <c r="Q684" s="1"/>
  <c r="P684"/>
  <c r="R684" s="1"/>
  <c r="O687"/>
  <c r="Q687" s="1"/>
  <c r="P687"/>
  <c r="R687" s="1"/>
  <c r="O688"/>
  <c r="Q688" s="1"/>
  <c r="P688"/>
  <c r="R688" s="1"/>
  <c r="O689"/>
  <c r="Q689" s="1"/>
  <c r="P689"/>
  <c r="R689" s="1"/>
  <c r="O691"/>
  <c r="Q691" s="1"/>
  <c r="P691"/>
  <c r="R691" s="1"/>
  <c r="O693"/>
  <c r="Q693" s="1"/>
  <c r="P693"/>
  <c r="R693" s="1"/>
  <c r="O695"/>
  <c r="Q695" s="1"/>
  <c r="P695"/>
  <c r="R695" s="1"/>
  <c r="O696"/>
  <c r="Q696" s="1"/>
  <c r="P696"/>
  <c r="R696" s="1"/>
  <c r="O697"/>
  <c r="Q697" s="1"/>
  <c r="P697"/>
  <c r="R697" s="1"/>
  <c r="O698"/>
  <c r="Q698" s="1"/>
  <c r="P698"/>
  <c r="R698" s="1"/>
  <c r="O699"/>
  <c r="Q699" s="1"/>
  <c r="P699"/>
  <c r="R699" s="1"/>
  <c r="O700"/>
  <c r="Q700" s="1"/>
  <c r="P700"/>
  <c r="R700" s="1"/>
  <c r="O701"/>
  <c r="Q701" s="1"/>
  <c r="P701"/>
  <c r="R701" s="1"/>
  <c r="O702"/>
  <c r="Q702" s="1"/>
  <c r="P702"/>
  <c r="R702" s="1"/>
  <c r="O703"/>
  <c r="Q703" s="1"/>
  <c r="P703"/>
  <c r="R703" s="1"/>
  <c r="O705"/>
  <c r="Q705" s="1"/>
  <c r="P705"/>
  <c r="R705" s="1"/>
  <c r="O707"/>
  <c r="Q707" s="1"/>
  <c r="P707"/>
  <c r="R707" s="1"/>
  <c r="O708"/>
  <c r="Q708" s="1"/>
  <c r="P708"/>
  <c r="R708" s="1"/>
  <c r="O709"/>
  <c r="Q709" s="1"/>
  <c r="P709"/>
  <c r="R709" s="1"/>
  <c r="O710"/>
  <c r="Q710" s="1"/>
  <c r="P710"/>
  <c r="R710" s="1"/>
  <c r="O711"/>
  <c r="Q711" s="1"/>
  <c r="P711"/>
  <c r="R711" s="1"/>
  <c r="O712"/>
  <c r="Q712" s="1"/>
  <c r="P712"/>
  <c r="R712" s="1"/>
  <c r="O713"/>
  <c r="Q713" s="1"/>
  <c r="P713"/>
  <c r="R713" s="1"/>
  <c r="O714"/>
  <c r="Q714" s="1"/>
  <c r="P714"/>
  <c r="R714" s="1"/>
  <c r="O716"/>
  <c r="Q716" s="1"/>
  <c r="P716"/>
  <c r="R716" s="1"/>
  <c r="O717"/>
  <c r="Q717" s="1"/>
  <c r="P717"/>
  <c r="R717" s="1"/>
  <c r="O718"/>
  <c r="Q718" s="1"/>
  <c r="P718"/>
  <c r="R718" s="1"/>
  <c r="O719"/>
  <c r="Q719" s="1"/>
  <c r="P719"/>
  <c r="R719" s="1"/>
  <c r="O720"/>
  <c r="Q720" s="1"/>
  <c r="P720"/>
  <c r="R720" s="1"/>
  <c r="O721"/>
  <c r="Q721" s="1"/>
  <c r="P721"/>
  <c r="R721" s="1"/>
  <c r="O722"/>
  <c r="Q722" s="1"/>
  <c r="P722"/>
  <c r="R722" s="1"/>
  <c r="O723"/>
  <c r="Q723" s="1"/>
  <c r="P723"/>
  <c r="R723" s="1"/>
  <c r="O724"/>
  <c r="Q724" s="1"/>
  <c r="P724"/>
  <c r="R724" s="1"/>
  <c r="O725"/>
  <c r="Q725" s="1"/>
  <c r="P725"/>
  <c r="R725" s="1"/>
  <c r="O726"/>
  <c r="Q726" s="1"/>
  <c r="P726"/>
  <c r="R726" s="1"/>
  <c r="O727"/>
  <c r="Q727" s="1"/>
  <c r="P727"/>
  <c r="R727" s="1"/>
  <c r="O728"/>
  <c r="Q728" s="1"/>
  <c r="P728"/>
  <c r="R728" s="1"/>
  <c r="O729"/>
  <c r="Q729" s="1"/>
  <c r="P729"/>
  <c r="R729" s="1"/>
  <c r="O730"/>
  <c r="Q730" s="1"/>
  <c r="P730"/>
  <c r="R730" s="1"/>
  <c r="O731"/>
  <c r="Q731" s="1"/>
  <c r="P731"/>
  <c r="R731" s="1"/>
  <c r="O732"/>
  <c r="Q732" s="1"/>
  <c r="P732"/>
  <c r="R732" s="1"/>
  <c r="O733"/>
  <c r="Q733" s="1"/>
  <c r="P733"/>
  <c r="R733" s="1"/>
  <c r="O734"/>
  <c r="Q734" s="1"/>
  <c r="P734"/>
  <c r="R734" s="1"/>
  <c r="O735"/>
  <c r="Q735" s="1"/>
  <c r="P735"/>
  <c r="R735" s="1"/>
  <c r="O736"/>
  <c r="Q736" s="1"/>
  <c r="P736"/>
  <c r="R736" s="1"/>
  <c r="O737"/>
  <c r="Q737" s="1"/>
  <c r="P737"/>
  <c r="R737" s="1"/>
  <c r="O738"/>
  <c r="Q738" s="1"/>
  <c r="P738"/>
  <c r="R738" s="1"/>
  <c r="O739"/>
  <c r="Q739" s="1"/>
  <c r="P739"/>
  <c r="R739" s="1"/>
  <c r="O740"/>
  <c r="Q740" s="1"/>
  <c r="P740"/>
  <c r="R740" s="1"/>
  <c r="O742"/>
  <c r="Q742" s="1"/>
  <c r="P742"/>
  <c r="R742" s="1"/>
  <c r="O745"/>
  <c r="Q745" s="1"/>
  <c r="P745"/>
  <c r="R745" s="1"/>
  <c r="O746"/>
  <c r="Q746" s="1"/>
  <c r="P746"/>
  <c r="R746" s="1"/>
  <c r="O747"/>
  <c r="Q747" s="1"/>
  <c r="P747"/>
  <c r="R747" s="1"/>
  <c r="O749"/>
  <c r="Q749" s="1"/>
  <c r="P749"/>
  <c r="R749" s="1"/>
  <c r="O750"/>
  <c r="Q750" s="1"/>
  <c r="P750"/>
  <c r="R750" s="1"/>
  <c r="O751"/>
  <c r="Q751" s="1"/>
  <c r="P751"/>
  <c r="R751" s="1"/>
  <c r="O752"/>
  <c r="Q752" s="1"/>
  <c r="P752"/>
  <c r="R752" s="1"/>
  <c r="O753"/>
  <c r="Q753" s="1"/>
  <c r="P753"/>
  <c r="R753" s="1"/>
  <c r="O754"/>
  <c r="Q754" s="1"/>
  <c r="P754"/>
  <c r="R754" s="1"/>
  <c r="O755"/>
  <c r="Q755" s="1"/>
  <c r="P755"/>
  <c r="R755" s="1"/>
  <c r="O756"/>
  <c r="Q756" s="1"/>
  <c r="P756"/>
  <c r="R756" s="1"/>
  <c r="O757"/>
  <c r="Q757" s="1"/>
  <c r="P757"/>
  <c r="O758"/>
  <c r="Q758" s="1"/>
  <c r="P758"/>
  <c r="R758" s="1"/>
  <c r="O759"/>
  <c r="Q759" s="1"/>
  <c r="P759"/>
  <c r="R759" s="1"/>
  <c r="O760"/>
  <c r="Q760" s="1"/>
  <c r="P760"/>
  <c r="R760" s="1"/>
  <c r="O762"/>
  <c r="Q762" s="1"/>
  <c r="P762"/>
  <c r="R762" s="1"/>
  <c r="O763"/>
  <c r="Q763" s="1"/>
  <c r="P763"/>
  <c r="R763" s="1"/>
  <c r="O764"/>
  <c r="Q764" s="1"/>
  <c r="P764"/>
  <c r="R764" s="1"/>
  <c r="O765"/>
  <c r="Q765" s="1"/>
  <c r="P765"/>
  <c r="R765" s="1"/>
  <c r="O766"/>
  <c r="Q766" s="1"/>
  <c r="P766"/>
  <c r="R766" s="1"/>
  <c r="O768"/>
  <c r="Q768" s="1"/>
  <c r="P768"/>
  <c r="R768" s="1"/>
  <c r="O769"/>
  <c r="Q769" s="1"/>
  <c r="P769"/>
  <c r="R769" s="1"/>
  <c r="O770"/>
  <c r="Q770" s="1"/>
  <c r="P770"/>
  <c r="R770" s="1"/>
  <c r="O771"/>
  <c r="Q771" s="1"/>
  <c r="P771"/>
  <c r="R771" s="1"/>
  <c r="O772"/>
  <c r="Q772" s="1"/>
  <c r="P772"/>
  <c r="R772" s="1"/>
  <c r="O773"/>
  <c r="Q773" s="1"/>
  <c r="P773"/>
  <c r="R773" s="1"/>
  <c r="O775"/>
  <c r="Q775" s="1"/>
  <c r="P775"/>
  <c r="R775" s="1"/>
  <c r="O776"/>
  <c r="Q776" s="1"/>
  <c r="P776"/>
  <c r="R776" s="1"/>
  <c r="O778"/>
  <c r="Q778" s="1"/>
  <c r="P778"/>
  <c r="R778" s="1"/>
  <c r="O779"/>
  <c r="Q779" s="1"/>
  <c r="P779"/>
  <c r="R779" s="1"/>
  <c r="O780"/>
  <c r="Q780" s="1"/>
  <c r="P780"/>
  <c r="R780" s="1"/>
  <c r="O782"/>
  <c r="Q782" s="1"/>
  <c r="P782"/>
  <c r="R782" s="1"/>
  <c r="O784"/>
  <c r="Q784" s="1"/>
  <c r="P784"/>
  <c r="R784" s="1"/>
  <c r="O785"/>
  <c r="Q785" s="1"/>
  <c r="P785"/>
  <c r="R785" s="1"/>
  <c r="O786"/>
  <c r="Q786" s="1"/>
  <c r="P786"/>
  <c r="R786" s="1"/>
  <c r="O787"/>
  <c r="Q787" s="1"/>
  <c r="P787"/>
  <c r="R787" s="1"/>
  <c r="O788"/>
  <c r="Q788" s="1"/>
  <c r="P788"/>
  <c r="R788" s="1"/>
  <c r="O789"/>
  <c r="Q789" s="1"/>
  <c r="P789"/>
  <c r="R789" s="1"/>
  <c r="O790"/>
  <c r="Q790" s="1"/>
  <c r="P790"/>
  <c r="R790" s="1"/>
  <c r="O791"/>
  <c r="Q791" s="1"/>
  <c r="P791"/>
  <c r="R791" s="1"/>
  <c r="O792"/>
  <c r="Q792" s="1"/>
  <c r="P792"/>
  <c r="R792" s="1"/>
  <c r="O793"/>
  <c r="Q793" s="1"/>
  <c r="P793"/>
  <c r="R793" s="1"/>
  <c r="O794"/>
  <c r="Q794" s="1"/>
  <c r="P794"/>
  <c r="R794" s="1"/>
  <c r="O795"/>
  <c r="Q795" s="1"/>
  <c r="P795"/>
  <c r="R795" s="1"/>
  <c r="O796"/>
  <c r="Q796" s="1"/>
  <c r="P796"/>
  <c r="R796" s="1"/>
  <c r="O797"/>
  <c r="Q797" s="1"/>
  <c r="P797"/>
  <c r="R797" s="1"/>
  <c r="O798"/>
  <c r="Q798" s="1"/>
  <c r="P798"/>
  <c r="R798" s="1"/>
  <c r="O799"/>
  <c r="Q799" s="1"/>
  <c r="P799"/>
  <c r="R799" s="1"/>
  <c r="O800"/>
  <c r="Q800" s="1"/>
  <c r="P800"/>
  <c r="R800" s="1"/>
  <c r="O801"/>
  <c r="Q801" s="1"/>
  <c r="P801"/>
  <c r="R801" s="1"/>
  <c r="O802"/>
  <c r="Q802" s="1"/>
  <c r="P802"/>
  <c r="R802" s="1"/>
  <c r="O803"/>
  <c r="Q803" s="1"/>
  <c r="P803"/>
  <c r="R803" s="1"/>
  <c r="O804"/>
  <c r="Q804" s="1"/>
  <c r="P804"/>
  <c r="R804" s="1"/>
  <c r="O805"/>
  <c r="Q805" s="1"/>
  <c r="P805"/>
  <c r="R805" s="1"/>
  <c r="O806"/>
  <c r="Q806" s="1"/>
  <c r="P806"/>
  <c r="R806" s="1"/>
  <c r="O807"/>
  <c r="Q807" s="1"/>
  <c r="P807"/>
  <c r="R807" s="1"/>
  <c r="O808"/>
  <c r="Q808" s="1"/>
  <c r="P808"/>
  <c r="R808" s="1"/>
  <c r="O809"/>
  <c r="Q809" s="1"/>
  <c r="P809"/>
  <c r="R809" s="1"/>
  <c r="O810"/>
  <c r="Q810" s="1"/>
  <c r="P810"/>
  <c r="R810" s="1"/>
  <c r="O811"/>
  <c r="Q811" s="1"/>
  <c r="P811"/>
  <c r="R811" s="1"/>
  <c r="O812"/>
  <c r="Q812" s="1"/>
  <c r="P812"/>
  <c r="R812" s="1"/>
  <c r="O814"/>
  <c r="Q814" s="1"/>
  <c r="P814"/>
  <c r="R814" s="1"/>
  <c r="O815"/>
  <c r="Q815" s="1"/>
  <c r="P815"/>
  <c r="R815" s="1"/>
  <c r="O817"/>
  <c r="Q817" s="1"/>
  <c r="P817"/>
  <c r="R817" s="1"/>
  <c r="O819"/>
  <c r="Q819" s="1"/>
  <c r="P819"/>
  <c r="R819" s="1"/>
  <c r="O821"/>
  <c r="Q821" s="1"/>
  <c r="P821"/>
  <c r="R821" s="1"/>
  <c r="O822"/>
  <c r="Q822" s="1"/>
  <c r="P822"/>
  <c r="R822" s="1"/>
  <c r="O823"/>
  <c r="Q823" s="1"/>
  <c r="P823"/>
  <c r="R823" s="1"/>
  <c r="O824"/>
  <c r="Q824" s="1"/>
  <c r="P824"/>
  <c r="R824" s="1"/>
  <c r="O826"/>
  <c r="Q826" s="1"/>
  <c r="P826"/>
  <c r="R826" s="1"/>
  <c r="O829"/>
  <c r="Q829" s="1"/>
  <c r="P829"/>
  <c r="R829" s="1"/>
  <c r="O830"/>
  <c r="Q830" s="1"/>
  <c r="P830"/>
  <c r="R830" s="1"/>
  <c r="O833"/>
  <c r="Q833" s="1"/>
  <c r="P833"/>
  <c r="R833" s="1"/>
  <c r="O834"/>
  <c r="Q834" s="1"/>
  <c r="P834"/>
  <c r="R834" s="1"/>
  <c r="O835"/>
  <c r="Q835" s="1"/>
  <c r="P835"/>
  <c r="R835" s="1"/>
  <c r="O836"/>
  <c r="Q836" s="1"/>
  <c r="P836"/>
  <c r="R836" s="1"/>
  <c r="O837"/>
  <c r="Q837" s="1"/>
  <c r="P837"/>
  <c r="R837" s="1"/>
  <c r="O838"/>
  <c r="Q838" s="1"/>
  <c r="P838"/>
  <c r="R838" s="1"/>
  <c r="O839"/>
  <c r="Q839" s="1"/>
  <c r="P839"/>
  <c r="R839" s="1"/>
  <c r="O840"/>
  <c r="Q840" s="1"/>
  <c r="P840"/>
  <c r="R840" s="1"/>
  <c r="O841"/>
  <c r="Q841" s="1"/>
  <c r="P841"/>
  <c r="R841" s="1"/>
  <c r="O842"/>
  <c r="Q842" s="1"/>
  <c r="P842"/>
  <c r="R842" s="1"/>
  <c r="O843"/>
  <c r="Q843" s="1"/>
  <c r="P843"/>
  <c r="R843" s="1"/>
  <c r="O844"/>
  <c r="Q844" s="1"/>
  <c r="P844"/>
  <c r="R844" s="1"/>
  <c r="O845"/>
  <c r="Q845" s="1"/>
  <c r="P845"/>
  <c r="R845" s="1"/>
  <c r="O846"/>
  <c r="Q846" s="1"/>
  <c r="P846"/>
  <c r="R846" s="1"/>
  <c r="O847"/>
  <c r="Q847" s="1"/>
  <c r="P847"/>
  <c r="R847" s="1"/>
  <c r="O849"/>
  <c r="Q849" s="1"/>
  <c r="P849"/>
  <c r="R849" s="1"/>
  <c r="O850"/>
  <c r="Q850" s="1"/>
  <c r="P850"/>
  <c r="R850" s="1"/>
  <c r="O851"/>
  <c r="Q851" s="1"/>
  <c r="P851"/>
  <c r="R851" s="1"/>
  <c r="O852"/>
  <c r="Q852" s="1"/>
  <c r="P852"/>
  <c r="R852" s="1"/>
  <c r="O853"/>
  <c r="Q853" s="1"/>
  <c r="P853"/>
  <c r="R853" s="1"/>
  <c r="O854"/>
  <c r="Q854" s="1"/>
  <c r="P854"/>
  <c r="R854" s="1"/>
  <c r="O855"/>
  <c r="Q855" s="1"/>
  <c r="P855"/>
  <c r="R855" s="1"/>
  <c r="O856"/>
  <c r="Q856" s="1"/>
  <c r="P856"/>
  <c r="R856" s="1"/>
  <c r="O857"/>
  <c r="Q857" s="1"/>
  <c r="P857"/>
  <c r="R857" s="1"/>
  <c r="O858"/>
  <c r="Q858" s="1"/>
  <c r="P858"/>
  <c r="R858" s="1"/>
  <c r="O859"/>
  <c r="Q859" s="1"/>
  <c r="P859"/>
  <c r="R859" s="1"/>
  <c r="O860"/>
  <c r="Q860" s="1"/>
  <c r="P860"/>
  <c r="R860" s="1"/>
  <c r="O862"/>
  <c r="Q862" s="1"/>
  <c r="P862"/>
  <c r="R862" s="1"/>
  <c r="O864"/>
  <c r="Q864" s="1"/>
  <c r="P864"/>
  <c r="R864" s="1"/>
  <c r="O865"/>
  <c r="Q865" s="1"/>
  <c r="P865"/>
  <c r="R865" s="1"/>
  <c r="O866"/>
  <c r="Q866" s="1"/>
  <c r="P866"/>
  <c r="R866" s="1"/>
  <c r="O867"/>
  <c r="Q867" s="1"/>
  <c r="P867"/>
  <c r="R867" s="1"/>
  <c r="O868"/>
  <c r="Q868" s="1"/>
  <c r="P868"/>
  <c r="R868" s="1"/>
  <c r="O869"/>
  <c r="Q869" s="1"/>
  <c r="P869"/>
  <c r="R869" s="1"/>
  <c r="O870"/>
  <c r="Q870" s="1"/>
  <c r="P870"/>
  <c r="R870" s="1"/>
  <c r="O872"/>
  <c r="Q872" s="1"/>
  <c r="P872"/>
  <c r="R872" s="1"/>
  <c r="O873"/>
  <c r="Q873" s="1"/>
  <c r="P873"/>
  <c r="R873" s="1"/>
  <c r="O875"/>
  <c r="Q875" s="1"/>
  <c r="P875"/>
  <c r="R875" s="1"/>
  <c r="O877"/>
  <c r="Q877" s="1"/>
  <c r="P877"/>
  <c r="R877" s="1"/>
  <c r="O878"/>
  <c r="Q878" s="1"/>
  <c r="P878"/>
  <c r="R878" s="1"/>
  <c r="O879"/>
  <c r="Q879" s="1"/>
  <c r="P879"/>
  <c r="R879" s="1"/>
  <c r="O880"/>
  <c r="Q880" s="1"/>
  <c r="P880"/>
  <c r="R880" s="1"/>
  <c r="O881"/>
  <c r="Q881" s="1"/>
  <c r="P881"/>
  <c r="R881" s="1"/>
  <c r="O882"/>
  <c r="Q882" s="1"/>
  <c r="P882"/>
  <c r="R882" s="1"/>
  <c r="O884"/>
  <c r="Q884" s="1"/>
  <c r="P884"/>
  <c r="R884" s="1"/>
  <c r="O887"/>
  <c r="Q887" s="1"/>
  <c r="P887"/>
  <c r="R887" s="1"/>
  <c r="O888"/>
  <c r="Q888" s="1"/>
  <c r="P888"/>
  <c r="R888" s="1"/>
  <c r="O889"/>
  <c r="Q889" s="1"/>
  <c r="P889"/>
  <c r="R889" s="1"/>
  <c r="O890"/>
  <c r="Q890" s="1"/>
  <c r="P890"/>
  <c r="R890" s="1"/>
  <c r="O891"/>
  <c r="Q891" s="1"/>
  <c r="P891"/>
  <c r="R891" s="1"/>
  <c r="O892"/>
  <c r="Q892" s="1"/>
  <c r="P892"/>
  <c r="R892" s="1"/>
  <c r="O893"/>
  <c r="Q893" s="1"/>
  <c r="P893"/>
  <c r="R893" s="1"/>
  <c r="O894"/>
  <c r="Q894" s="1"/>
  <c r="P894"/>
  <c r="R894" s="1"/>
  <c r="O895"/>
  <c r="Q895" s="1"/>
  <c r="P895"/>
  <c r="R895" s="1"/>
  <c r="O896"/>
  <c r="Q896" s="1"/>
  <c r="P896"/>
  <c r="R896" s="1"/>
  <c r="O897"/>
  <c r="Q897" s="1"/>
  <c r="P897"/>
  <c r="R897" s="1"/>
  <c r="O898"/>
  <c r="Q898" s="1"/>
  <c r="P898"/>
  <c r="R898" s="1"/>
  <c r="O930"/>
  <c r="Q930" s="1"/>
  <c r="P930"/>
  <c r="R930" s="1"/>
  <c r="O931"/>
  <c r="Q931" s="1"/>
  <c r="P931"/>
  <c r="R931" s="1"/>
  <c r="O932"/>
  <c r="Q932" s="1"/>
  <c r="P932"/>
  <c r="R932" s="1"/>
  <c r="O933"/>
  <c r="Q933" s="1"/>
  <c r="P933"/>
  <c r="R933" s="1"/>
  <c r="O934"/>
  <c r="Q934" s="1"/>
  <c r="P934"/>
  <c r="R934" s="1"/>
  <c r="O935"/>
  <c r="Q935" s="1"/>
  <c r="P935"/>
  <c r="R935" s="1"/>
  <c r="O936"/>
  <c r="Q936" s="1"/>
  <c r="P936"/>
  <c r="R936" s="1"/>
  <c r="O937"/>
  <c r="Q937" s="1"/>
  <c r="P937"/>
  <c r="R937" s="1"/>
  <c r="O938"/>
  <c r="Q938" s="1"/>
  <c r="P938"/>
  <c r="R938" s="1"/>
  <c r="O939"/>
  <c r="Q939" s="1"/>
  <c r="P939"/>
  <c r="R939" s="1"/>
  <c r="O940"/>
  <c r="Q940" s="1"/>
  <c r="P940"/>
  <c r="R940" s="1"/>
  <c r="O941"/>
  <c r="Q941" s="1"/>
  <c r="P941"/>
  <c r="R941" s="1"/>
  <c r="O942"/>
  <c r="Q942" s="1"/>
  <c r="P942"/>
  <c r="R942" s="1"/>
  <c r="O943"/>
  <c r="Q943" s="1"/>
  <c r="P943"/>
  <c r="R943" s="1"/>
  <c r="O944"/>
  <c r="Q944" s="1"/>
  <c r="P944"/>
  <c r="R944" s="1"/>
  <c r="O945"/>
  <c r="Q945" s="1"/>
  <c r="P945"/>
  <c r="R945" s="1"/>
  <c r="O946"/>
  <c r="Q946" s="1"/>
  <c r="P946"/>
  <c r="R946" s="1"/>
  <c r="O947"/>
  <c r="Q947" s="1"/>
  <c r="P947"/>
  <c r="R947" s="1"/>
  <c r="O948"/>
  <c r="Q948" s="1"/>
  <c r="P948"/>
  <c r="R948" s="1"/>
  <c r="O949"/>
  <c r="Q949" s="1"/>
  <c r="P949"/>
  <c r="R949" s="1"/>
  <c r="O950"/>
  <c r="Q950" s="1"/>
  <c r="P950"/>
  <c r="R950" s="1"/>
  <c r="O978"/>
  <c r="Q978" s="1"/>
  <c r="P978"/>
  <c r="R978" s="1"/>
  <c r="O979"/>
  <c r="Q979" s="1"/>
  <c r="P979"/>
  <c r="R979" s="1"/>
  <c r="O980"/>
  <c r="Q980" s="1"/>
  <c r="P980"/>
  <c r="R980" s="1"/>
  <c r="O981"/>
  <c r="Q981" s="1"/>
  <c r="P981"/>
  <c r="R981" s="1"/>
  <c r="O982"/>
  <c r="Q982" s="1"/>
  <c r="P982"/>
  <c r="R982" s="1"/>
  <c r="O983"/>
  <c r="Q983" s="1"/>
  <c r="P983"/>
  <c r="R983" s="1"/>
  <c r="O984"/>
  <c r="Q984" s="1"/>
  <c r="P984"/>
  <c r="R984" s="1"/>
  <c r="O985"/>
  <c r="Q985" s="1"/>
  <c r="P985"/>
  <c r="R985" s="1"/>
  <c r="O986"/>
  <c r="Q986" s="1"/>
  <c r="P986"/>
  <c r="R986" s="1"/>
  <c r="O987"/>
  <c r="Q987" s="1"/>
  <c r="P987"/>
  <c r="R987" s="1"/>
  <c r="O988"/>
  <c r="Q988" s="1"/>
  <c r="P988"/>
  <c r="R988" s="1"/>
  <c r="O989"/>
  <c r="Q989" s="1"/>
  <c r="P989"/>
  <c r="R989" s="1"/>
  <c r="O990"/>
  <c r="Q990" s="1"/>
  <c r="P990"/>
  <c r="R990" s="1"/>
  <c r="O991"/>
  <c r="Q991" s="1"/>
  <c r="P991"/>
  <c r="R991" s="1"/>
  <c r="O994"/>
  <c r="Q994" s="1"/>
  <c r="S994" s="1"/>
  <c r="P994"/>
  <c r="R994" s="1"/>
  <c r="O995"/>
  <c r="Q995" s="1"/>
  <c r="P995"/>
  <c r="R995" s="1"/>
  <c r="O996"/>
  <c r="Q996" s="1"/>
  <c r="P996"/>
  <c r="R996" s="1"/>
  <c r="O997"/>
  <c r="Q997" s="1"/>
  <c r="P997"/>
  <c r="R997" s="1"/>
  <c r="O998"/>
  <c r="Q998" s="1"/>
  <c r="P998"/>
  <c r="R998" s="1"/>
  <c r="O999"/>
  <c r="Q999" s="1"/>
  <c r="P999"/>
  <c r="R999" s="1"/>
  <c r="O1000"/>
  <c r="Q1000" s="1"/>
  <c r="P1000"/>
  <c r="R1000" s="1"/>
  <c r="O1001"/>
  <c r="Q1001" s="1"/>
  <c r="P1001"/>
  <c r="R1001" s="1"/>
  <c r="O1002"/>
  <c r="Q1002" s="1"/>
  <c r="P1002"/>
  <c r="R1002" s="1"/>
  <c r="O1003"/>
  <c r="Q1003" s="1"/>
  <c r="P1003"/>
  <c r="R1003" s="1"/>
  <c r="O1004"/>
  <c r="Q1004" s="1"/>
  <c r="P1004"/>
  <c r="R1004" s="1"/>
  <c r="O1005"/>
  <c r="Q1005" s="1"/>
  <c r="P1005"/>
  <c r="R1005" s="1"/>
  <c r="O1006"/>
  <c r="Q1006" s="1"/>
  <c r="P1006"/>
  <c r="R1006" s="1"/>
  <c r="O1007"/>
  <c r="Q1007" s="1"/>
  <c r="P1007"/>
  <c r="R1007" s="1"/>
  <c r="O1008"/>
  <c r="Q1008" s="1"/>
  <c r="P1008"/>
  <c r="R1008" s="1"/>
  <c r="O1009"/>
  <c r="Q1009" s="1"/>
  <c r="P1009"/>
  <c r="R1009" s="1"/>
  <c r="O1010"/>
  <c r="Q1010" s="1"/>
  <c r="P1010"/>
  <c r="R1010" s="1"/>
  <c r="O1012"/>
  <c r="Q1012" s="1"/>
  <c r="P1012"/>
  <c r="R1012" s="1"/>
  <c r="O1013"/>
  <c r="Q1013" s="1"/>
  <c r="P1013"/>
  <c r="R1013" s="1"/>
  <c r="O1014"/>
  <c r="Q1014" s="1"/>
  <c r="P1014"/>
  <c r="R1014" s="1"/>
  <c r="O1015"/>
  <c r="Q1015" s="1"/>
  <c r="P1015"/>
  <c r="R1015" s="1"/>
  <c r="O1016"/>
  <c r="Q1016" s="1"/>
  <c r="P1016"/>
  <c r="R1016" s="1"/>
  <c r="O1017"/>
  <c r="Q1017" s="1"/>
  <c r="P1017"/>
  <c r="R1017" s="1"/>
  <c r="O1018"/>
  <c r="Q1018" s="1"/>
  <c r="P1018"/>
  <c r="R1018" s="1"/>
  <c r="O1019"/>
  <c r="Q1019" s="1"/>
  <c r="P1019"/>
  <c r="R1019" s="1"/>
  <c r="O1020"/>
  <c r="Q1020" s="1"/>
  <c r="P1020"/>
  <c r="R1020" s="1"/>
  <c r="O1021"/>
  <c r="Q1021" s="1"/>
  <c r="P1021"/>
  <c r="R1021" s="1"/>
  <c r="AI8" l="1"/>
  <c r="AN46"/>
  <c r="AN45"/>
  <c r="AI17"/>
  <c r="AI7"/>
  <c r="AQ927"/>
  <c r="AQ928"/>
  <c r="AI11"/>
  <c r="AI12"/>
  <c r="AI13"/>
  <c r="AI15"/>
  <c r="AI14"/>
  <c r="AI16"/>
  <c r="AI10"/>
  <c r="AI9"/>
  <c r="O1349"/>
  <c r="O1348"/>
  <c r="P1348"/>
  <c r="P1349"/>
  <c r="Q1348"/>
  <c r="Q1349"/>
  <c r="S839"/>
  <c r="S826"/>
  <c r="S815"/>
  <c r="S806"/>
  <c r="S841"/>
  <c r="S835"/>
  <c r="S830"/>
  <c r="S821"/>
  <c r="S819"/>
  <c r="S810"/>
  <c r="S808"/>
  <c r="S503"/>
  <c r="S837"/>
  <c r="S833"/>
  <c r="S823"/>
  <c r="S812"/>
  <c r="S840"/>
  <c r="S838"/>
  <c r="S836"/>
  <c r="S834"/>
  <c r="S829"/>
  <c r="S824"/>
  <c r="S822"/>
  <c r="S817"/>
  <c r="S814"/>
  <c r="S811"/>
  <c r="S809"/>
  <c r="S807"/>
  <c r="S805"/>
  <c r="R757"/>
  <c r="R1349" s="1"/>
  <c r="S563"/>
  <c r="S547"/>
  <c r="S531"/>
  <c r="S515"/>
  <c r="S501"/>
  <c r="S116"/>
  <c r="S803"/>
  <c r="S801"/>
  <c r="S799"/>
  <c r="S797"/>
  <c r="S795"/>
  <c r="S793"/>
  <c r="S791"/>
  <c r="S789"/>
  <c r="S787"/>
  <c r="S785"/>
  <c r="S779"/>
  <c r="S775"/>
  <c r="S772"/>
  <c r="S770"/>
  <c r="S768"/>
  <c r="S766"/>
  <c r="S764"/>
  <c r="S762"/>
  <c r="S760"/>
  <c r="S758"/>
  <c r="S756"/>
  <c r="S754"/>
  <c r="S752"/>
  <c r="S750"/>
  <c r="S746"/>
  <c r="S897"/>
  <c r="S711"/>
  <c r="S709"/>
  <c r="S707"/>
  <c r="S705"/>
  <c r="S703"/>
  <c r="S701"/>
  <c r="S699"/>
  <c r="S697"/>
  <c r="S695"/>
  <c r="S693"/>
  <c r="S689"/>
  <c r="S687"/>
  <c r="S683"/>
  <c r="S681"/>
  <c r="S679"/>
  <c r="S677"/>
  <c r="S675"/>
  <c r="S673"/>
  <c r="S671"/>
  <c r="S669"/>
  <c r="S667"/>
  <c r="S664"/>
  <c r="S662"/>
  <c r="S660"/>
  <c r="S658"/>
  <c r="S656"/>
  <c r="S654"/>
  <c r="S648"/>
  <c r="S646"/>
  <c r="S644"/>
  <c r="S642"/>
  <c r="S640"/>
  <c r="S637"/>
  <c r="S635"/>
  <c r="S627"/>
  <c r="S625"/>
  <c r="S623"/>
  <c r="S621"/>
  <c r="S619"/>
  <c r="S617"/>
  <c r="S615"/>
  <c r="S613"/>
  <c r="S611"/>
  <c r="S609"/>
  <c r="S607"/>
  <c r="S605"/>
  <c r="S603"/>
  <c r="S601"/>
  <c r="S599"/>
  <c r="S597"/>
  <c r="S595"/>
  <c r="S593"/>
  <c r="S590"/>
  <c r="S588"/>
  <c r="S586"/>
  <c r="S584"/>
  <c r="S582"/>
  <c r="S580"/>
  <c r="S578"/>
  <c r="S576"/>
  <c r="S574"/>
  <c r="S572"/>
  <c r="S1021"/>
  <c r="S1019"/>
  <c r="S1017"/>
  <c r="S1015"/>
  <c r="S1013"/>
  <c r="S1010"/>
  <c r="S1008"/>
  <c r="S1006"/>
  <c r="S1004"/>
  <c r="S1002"/>
  <c r="S1000"/>
  <c r="S998"/>
  <c r="S996"/>
  <c r="S991"/>
  <c r="S989"/>
  <c r="S987"/>
  <c r="S985"/>
  <c r="S983"/>
  <c r="S981"/>
  <c r="S979"/>
  <c r="S949"/>
  <c r="S947"/>
  <c r="S945"/>
  <c r="S943"/>
  <c r="S941"/>
  <c r="S939"/>
  <c r="S937"/>
  <c r="S935"/>
  <c r="S933"/>
  <c r="S931"/>
  <c r="S895"/>
  <c r="S893"/>
  <c r="S891"/>
  <c r="S889"/>
  <c r="S887"/>
  <c r="S884"/>
  <c r="S882"/>
  <c r="S880"/>
  <c r="S878"/>
  <c r="S872"/>
  <c r="S870"/>
  <c r="S868"/>
  <c r="S866"/>
  <c r="S864"/>
  <c r="S860"/>
  <c r="S858"/>
  <c r="S856"/>
  <c r="S854"/>
  <c r="S852"/>
  <c r="S850"/>
  <c r="S847"/>
  <c r="S845"/>
  <c r="S843"/>
  <c r="S739"/>
  <c r="S737"/>
  <c r="S735"/>
  <c r="S733"/>
  <c r="S731"/>
  <c r="S729"/>
  <c r="S727"/>
  <c r="S725"/>
  <c r="S723"/>
  <c r="S721"/>
  <c r="S719"/>
  <c r="S717"/>
  <c r="S714"/>
  <c r="S570"/>
  <c r="S566"/>
  <c r="S562"/>
  <c r="S558"/>
  <c r="S554"/>
  <c r="S550"/>
  <c r="S546"/>
  <c r="S542"/>
  <c r="S538"/>
  <c r="S534"/>
  <c r="S530"/>
  <c r="S526"/>
  <c r="S522"/>
  <c r="S518"/>
  <c r="S514"/>
  <c r="S508"/>
  <c r="S500"/>
  <c r="S491"/>
  <c r="S293"/>
  <c r="S291"/>
  <c r="S289"/>
  <c r="S287"/>
  <c r="S285"/>
  <c r="S283"/>
  <c r="S281"/>
  <c r="S279"/>
  <c r="S277"/>
  <c r="S275"/>
  <c r="S273"/>
  <c r="S272"/>
  <c r="S270"/>
  <c r="S268"/>
  <c r="S266"/>
  <c r="S264"/>
  <c r="S262"/>
  <c r="S259"/>
  <c r="S257"/>
  <c r="S255"/>
  <c r="S253"/>
  <c r="S251"/>
  <c r="S249"/>
  <c r="S247"/>
  <c r="S245"/>
  <c r="S243"/>
  <c r="S241"/>
  <c r="S239"/>
  <c r="S237"/>
  <c r="S235"/>
  <c r="S233"/>
  <c r="S231"/>
  <c r="S229"/>
  <c r="S227"/>
  <c r="S225"/>
  <c r="S223"/>
  <c r="S221"/>
  <c r="S219"/>
  <c r="S217"/>
  <c r="S215"/>
  <c r="S211"/>
  <c r="S209"/>
  <c r="S207"/>
  <c r="S205"/>
  <c r="S203"/>
  <c r="S201"/>
  <c r="S199"/>
  <c r="S197"/>
  <c r="S195"/>
  <c r="S193"/>
  <c r="S191"/>
  <c r="S189"/>
  <c r="S187"/>
  <c r="S185"/>
  <c r="S183"/>
  <c r="S181"/>
  <c r="S179"/>
  <c r="S177"/>
  <c r="S175"/>
  <c r="S173"/>
  <c r="S171"/>
  <c r="S169"/>
  <c r="S167"/>
  <c r="S165"/>
  <c r="S163"/>
  <c r="S161"/>
  <c r="S159"/>
  <c r="S157"/>
  <c r="S155"/>
  <c r="S153"/>
  <c r="S151"/>
  <c r="S149"/>
  <c r="S147"/>
  <c r="S145"/>
  <c r="S143"/>
  <c r="S141"/>
  <c r="S139"/>
  <c r="S137"/>
  <c r="S135"/>
  <c r="S133"/>
  <c r="S131"/>
  <c r="S129"/>
  <c r="S1020"/>
  <c r="S1018"/>
  <c r="S1016"/>
  <c r="S1014"/>
  <c r="S1012"/>
  <c r="S1009"/>
  <c r="S1007"/>
  <c r="S1005"/>
  <c r="S1003"/>
  <c r="S1001"/>
  <c r="S999"/>
  <c r="S997"/>
  <c r="S995"/>
  <c r="S894"/>
  <c r="S892"/>
  <c r="S890"/>
  <c r="S888"/>
  <c r="S881"/>
  <c r="S879"/>
  <c r="S877"/>
  <c r="S875"/>
  <c r="S873"/>
  <c r="S869"/>
  <c r="S867"/>
  <c r="S865"/>
  <c r="S862"/>
  <c r="S859"/>
  <c r="S857"/>
  <c r="S855"/>
  <c r="S853"/>
  <c r="S851"/>
  <c r="S849"/>
  <c r="S846"/>
  <c r="S844"/>
  <c r="S842"/>
  <c r="S804"/>
  <c r="S802"/>
  <c r="S800"/>
  <c r="S798"/>
  <c r="S796"/>
  <c r="S794"/>
  <c r="S792"/>
  <c r="S790"/>
  <c r="S788"/>
  <c r="S786"/>
  <c r="S784"/>
  <c r="S782"/>
  <c r="S780"/>
  <c r="S778"/>
  <c r="S776"/>
  <c r="S773"/>
  <c r="S771"/>
  <c r="S769"/>
  <c r="S765"/>
  <c r="S763"/>
  <c r="S759"/>
  <c r="S757"/>
  <c r="S755"/>
  <c r="S753"/>
  <c r="S751"/>
  <c r="S749"/>
  <c r="S747"/>
  <c r="S745"/>
  <c r="S742"/>
  <c r="S569"/>
  <c r="S565"/>
  <c r="S561"/>
  <c r="S557"/>
  <c r="S553"/>
  <c r="S549"/>
  <c r="S545"/>
  <c r="S541"/>
  <c r="S537"/>
  <c r="S533"/>
  <c r="S529"/>
  <c r="S525"/>
  <c r="S521"/>
  <c r="S517"/>
  <c r="S513"/>
  <c r="S507"/>
  <c r="S499"/>
  <c r="S490"/>
  <c r="S713"/>
  <c r="S502"/>
  <c r="S493"/>
  <c r="S486"/>
  <c r="S496"/>
  <c r="S483"/>
  <c r="S481"/>
  <c r="S454"/>
  <c r="S452"/>
  <c r="S450"/>
  <c r="S448"/>
  <c r="S446"/>
  <c r="S444"/>
  <c r="S442"/>
  <c r="S439"/>
  <c r="S437"/>
  <c r="S435"/>
  <c r="S433"/>
  <c r="S431"/>
  <c r="S429"/>
  <c r="S427"/>
  <c r="S425"/>
  <c r="S423"/>
  <c r="S421"/>
  <c r="S419"/>
  <c r="S417"/>
  <c r="S415"/>
  <c r="S413"/>
  <c r="S410"/>
  <c r="S408"/>
  <c r="S406"/>
  <c r="S404"/>
  <c r="S402"/>
  <c r="S400"/>
  <c r="S398"/>
  <c r="S396"/>
  <c r="S394"/>
  <c r="S392"/>
  <c r="S390"/>
  <c r="S388"/>
  <c r="S386"/>
  <c r="S384"/>
  <c r="S382"/>
  <c r="S380"/>
  <c r="S378"/>
  <c r="S376"/>
  <c r="S374"/>
  <c r="S370"/>
  <c r="S368"/>
  <c r="S366"/>
  <c r="S364"/>
  <c r="S362"/>
  <c r="S360"/>
  <c r="S358"/>
  <c r="S356"/>
  <c r="S354"/>
  <c r="S352"/>
  <c r="S350"/>
  <c r="S348"/>
  <c r="S346"/>
  <c r="S344"/>
  <c r="S342"/>
  <c r="S340"/>
  <c r="S338"/>
  <c r="S336"/>
  <c r="S334"/>
  <c r="S332"/>
  <c r="S330"/>
  <c r="S328"/>
  <c r="S326"/>
  <c r="S324"/>
  <c r="S322"/>
  <c r="S320"/>
  <c r="S740"/>
  <c r="S738"/>
  <c r="S736"/>
  <c r="S734"/>
  <c r="S732"/>
  <c r="S730"/>
  <c r="S728"/>
  <c r="S726"/>
  <c r="S724"/>
  <c r="S722"/>
  <c r="S720"/>
  <c r="S718"/>
  <c r="S716"/>
  <c r="S568"/>
  <c r="S564"/>
  <c r="S560"/>
  <c r="S556"/>
  <c r="S552"/>
  <c r="S548"/>
  <c r="S544"/>
  <c r="S540"/>
  <c r="S536"/>
  <c r="S532"/>
  <c r="S528"/>
  <c r="S524"/>
  <c r="S520"/>
  <c r="S516"/>
  <c r="S512"/>
  <c r="S504"/>
  <c r="S495"/>
  <c r="S487"/>
  <c r="S506"/>
  <c r="S498"/>
  <c r="S489"/>
  <c r="S990"/>
  <c r="S988"/>
  <c r="S986"/>
  <c r="S984"/>
  <c r="S982"/>
  <c r="S980"/>
  <c r="S978"/>
  <c r="S950"/>
  <c r="S948"/>
  <c r="S946"/>
  <c r="S944"/>
  <c r="S942"/>
  <c r="S940"/>
  <c r="S938"/>
  <c r="S936"/>
  <c r="S934"/>
  <c r="S932"/>
  <c r="S930"/>
  <c r="S898"/>
  <c r="S896"/>
  <c r="S712"/>
  <c r="S710"/>
  <c r="S708"/>
  <c r="S702"/>
  <c r="S700"/>
  <c r="S698"/>
  <c r="S696"/>
  <c r="S691"/>
  <c r="S688"/>
  <c r="S684"/>
  <c r="S682"/>
  <c r="S680"/>
  <c r="S678"/>
  <c r="S676"/>
  <c r="S674"/>
  <c r="S670"/>
  <c r="S668"/>
  <c r="S666"/>
  <c r="S663"/>
  <c r="S661"/>
  <c r="S659"/>
  <c r="S657"/>
  <c r="S655"/>
  <c r="S647"/>
  <c r="S645"/>
  <c r="S643"/>
  <c r="S641"/>
  <c r="S639"/>
  <c r="S636"/>
  <c r="S632"/>
  <c r="S626"/>
  <c r="S624"/>
  <c r="S622"/>
  <c r="S620"/>
  <c r="S618"/>
  <c r="S616"/>
  <c r="S614"/>
  <c r="S612"/>
  <c r="S610"/>
  <c r="S608"/>
  <c r="S606"/>
  <c r="S604"/>
  <c r="S602"/>
  <c r="S600"/>
  <c r="S598"/>
  <c r="S596"/>
  <c r="S594"/>
  <c r="S591"/>
  <c r="S589"/>
  <c r="S587"/>
  <c r="S585"/>
  <c r="S583"/>
  <c r="S581"/>
  <c r="S579"/>
  <c r="S577"/>
  <c r="S575"/>
  <c r="S573"/>
  <c r="S571"/>
  <c r="S505"/>
  <c r="S497"/>
  <c r="S488"/>
  <c r="S106"/>
  <c r="S98"/>
  <c r="S90"/>
  <c r="S82"/>
  <c r="S74"/>
  <c r="S66"/>
  <c r="S58"/>
  <c r="S50"/>
  <c r="S42"/>
  <c r="S34"/>
  <c r="S485"/>
  <c r="S484"/>
  <c r="S482"/>
  <c r="S480"/>
  <c r="S453"/>
  <c r="S451"/>
  <c r="S449"/>
  <c r="S445"/>
  <c r="S443"/>
  <c r="S436"/>
  <c r="S434"/>
  <c r="S432"/>
  <c r="S430"/>
  <c r="S428"/>
  <c r="S426"/>
  <c r="S424"/>
  <c r="S422"/>
  <c r="S420"/>
  <c r="S418"/>
  <c r="S416"/>
  <c r="S414"/>
  <c r="S411"/>
  <c r="S407"/>
  <c r="S405"/>
  <c r="S403"/>
  <c r="S401"/>
  <c r="S399"/>
  <c r="S397"/>
  <c r="S395"/>
  <c r="S393"/>
  <c r="S391"/>
  <c r="S389"/>
  <c r="S387"/>
  <c r="S385"/>
  <c r="S383"/>
  <c r="S381"/>
  <c r="S379"/>
  <c r="S377"/>
  <c r="S375"/>
  <c r="S371"/>
  <c r="S369"/>
  <c r="S367"/>
  <c r="S365"/>
  <c r="S363"/>
  <c r="S361"/>
  <c r="S359"/>
  <c r="S357"/>
  <c r="S355"/>
  <c r="S353"/>
  <c r="S351"/>
  <c r="S349"/>
  <c r="S347"/>
  <c r="S345"/>
  <c r="S343"/>
  <c r="S341"/>
  <c r="S339"/>
  <c r="S337"/>
  <c r="S335"/>
  <c r="S333"/>
  <c r="S331"/>
  <c r="S329"/>
  <c r="S327"/>
  <c r="S325"/>
  <c r="S323"/>
  <c r="S321"/>
  <c r="S292"/>
  <c r="S290"/>
  <c r="S288"/>
  <c r="S286"/>
  <c r="S284"/>
  <c r="S282"/>
  <c r="S280"/>
  <c r="S278"/>
  <c r="S276"/>
  <c r="S274"/>
  <c r="S260"/>
  <c r="S271"/>
  <c r="S269"/>
  <c r="S267"/>
  <c r="S265"/>
  <c r="S263"/>
  <c r="S261"/>
  <c r="S258"/>
  <c r="S256"/>
  <c r="S254"/>
  <c r="S252"/>
  <c r="S250"/>
  <c r="S248"/>
  <c r="S246"/>
  <c r="S244"/>
  <c r="S242"/>
  <c r="S240"/>
  <c r="S238"/>
  <c r="S236"/>
  <c r="S234"/>
  <c r="S232"/>
  <c r="S230"/>
  <c r="S228"/>
  <c r="S226"/>
  <c r="S224"/>
  <c r="S222"/>
  <c r="S220"/>
  <c r="S218"/>
  <c r="S216"/>
  <c r="S214"/>
  <c r="S210"/>
  <c r="S208"/>
  <c r="S206"/>
  <c r="S204"/>
  <c r="S202"/>
  <c r="S200"/>
  <c r="S198"/>
  <c r="S196"/>
  <c r="S194"/>
  <c r="S192"/>
  <c r="S190"/>
  <c r="S188"/>
  <c r="S186"/>
  <c r="S184"/>
  <c r="S182"/>
  <c r="S180"/>
  <c r="S178"/>
  <c r="S176"/>
  <c r="S174"/>
  <c r="S172"/>
  <c r="S170"/>
  <c r="S168"/>
  <c r="S166"/>
  <c r="S164"/>
  <c r="S162"/>
  <c r="S160"/>
  <c r="S158"/>
  <c r="S156"/>
  <c r="S154"/>
  <c r="S152"/>
  <c r="S150"/>
  <c r="S148"/>
  <c r="S146"/>
  <c r="S144"/>
  <c r="S142"/>
  <c r="S140"/>
  <c r="S138"/>
  <c r="S136"/>
  <c r="S134"/>
  <c r="S132"/>
  <c r="S130"/>
  <c r="S128"/>
  <c r="S127"/>
  <c r="S123"/>
  <c r="S119"/>
  <c r="S115"/>
  <c r="S111"/>
  <c r="S108"/>
  <c r="S100"/>
  <c r="S92"/>
  <c r="S84"/>
  <c r="S76"/>
  <c r="S68"/>
  <c r="S60"/>
  <c r="S52"/>
  <c r="S44"/>
  <c r="S36"/>
  <c r="S126"/>
  <c r="S122"/>
  <c r="S118"/>
  <c r="S114"/>
  <c r="S110"/>
  <c r="S102"/>
  <c r="S94"/>
  <c r="S86"/>
  <c r="S78"/>
  <c r="S70"/>
  <c r="S62"/>
  <c r="S54"/>
  <c r="S46"/>
  <c r="S38"/>
  <c r="S125"/>
  <c r="S121"/>
  <c r="S117"/>
  <c r="S113"/>
  <c r="S104"/>
  <c r="S96"/>
  <c r="S88"/>
  <c r="S80"/>
  <c r="S72"/>
  <c r="S64"/>
  <c r="S56"/>
  <c r="S48"/>
  <c r="S40"/>
  <c r="S32"/>
  <c r="S109"/>
  <c r="S107"/>
  <c r="S105"/>
  <c r="S103"/>
  <c r="S101"/>
  <c r="S99"/>
  <c r="S97"/>
  <c r="S95"/>
  <c r="S93"/>
  <c r="S91"/>
  <c r="S89"/>
  <c r="S87"/>
  <c r="S85"/>
  <c r="S83"/>
  <c r="S81"/>
  <c r="S79"/>
  <c r="S77"/>
  <c r="S75"/>
  <c r="S73"/>
  <c r="S71"/>
  <c r="S69"/>
  <c r="S67"/>
  <c r="S65"/>
  <c r="S63"/>
  <c r="S61"/>
  <c r="S59"/>
  <c r="S57"/>
  <c r="S55"/>
  <c r="S53"/>
  <c r="S51"/>
  <c r="S49"/>
  <c r="S47"/>
  <c r="S45"/>
  <c r="S43"/>
  <c r="S41"/>
  <c r="S39"/>
  <c r="S37"/>
  <c r="S35"/>
  <c r="S33"/>
  <c r="S31"/>
  <c r="R1348" l="1"/>
  <c r="S1349"/>
  <c r="S1348"/>
  <c r="S5" i="3"/>
  <c r="P8" s="1"/>
</calcChain>
</file>

<file path=xl/comments1.xml><?xml version="1.0" encoding="utf-8"?>
<comments xmlns="http://schemas.openxmlformats.org/spreadsheetml/2006/main">
  <authors>
    <author>Sara Rauschenberg</author>
  </authors>
  <commentList>
    <comment ref="L388" authorId="0">
      <text>
        <r>
          <rPr>
            <b/>
            <sz val="8"/>
            <color indexed="81"/>
            <rFont val="Tahoma"/>
            <family val="2"/>
          </rPr>
          <t>Sara Rauschenberg:</t>
        </r>
        <r>
          <rPr>
            <sz val="8"/>
            <color indexed="81"/>
            <rFont val="Tahoma"/>
            <family val="2"/>
          </rPr>
          <t xml:space="preserve">
based on assumption of 1.5um diameter cell</t>
        </r>
      </text>
    </comment>
    <comment ref="L512" authorId="0">
      <text>
        <r>
          <rPr>
            <b/>
            <sz val="8"/>
            <color indexed="81"/>
            <rFont val="Tahoma"/>
            <family val="2"/>
          </rPr>
          <t>Sara Rauschenberg:</t>
        </r>
        <r>
          <rPr>
            <sz val="8"/>
            <color indexed="81"/>
            <rFont val="Tahoma"/>
            <family val="2"/>
          </rPr>
          <t xml:space="preserve">
based on assumption of 1.5um diameter cell
I changed to 1.1 based on some discussions wiith Ben...</t>
        </r>
      </text>
    </comment>
  </commentList>
</comments>
</file>

<file path=xl/sharedStrings.xml><?xml version="1.0" encoding="utf-8"?>
<sst xmlns="http://schemas.openxmlformats.org/spreadsheetml/2006/main" count="5925" uniqueCount="253">
  <si>
    <t>Project</t>
  </si>
  <si>
    <t>Station</t>
  </si>
  <si>
    <t>Latitude</t>
  </si>
  <si>
    <t>Longitude</t>
  </si>
  <si>
    <t>Depth</t>
  </si>
  <si>
    <t>dFe</t>
  </si>
  <si>
    <t>N</t>
  </si>
  <si>
    <t>E</t>
  </si>
  <si>
    <t>m</t>
  </si>
  <si>
    <t>description</t>
  </si>
  <si>
    <t>nM</t>
  </si>
  <si>
    <t>EPZT</t>
  </si>
  <si>
    <t>ML</t>
  </si>
  <si>
    <t>DCM</t>
  </si>
  <si>
    <t>Cell type1</t>
  </si>
  <si>
    <t>Cell type2</t>
  </si>
  <si>
    <t>Aflag</t>
  </si>
  <si>
    <t>Adino</t>
  </si>
  <si>
    <t>Diatom</t>
  </si>
  <si>
    <t>Centric</t>
  </si>
  <si>
    <t>Pennate</t>
  </si>
  <si>
    <t>Ciliate</t>
  </si>
  <si>
    <t>Cocco</t>
  </si>
  <si>
    <t>Apico</t>
  </si>
  <si>
    <t>Volume</t>
  </si>
  <si>
    <t>Surface Area</t>
  </si>
  <si>
    <t>um3</t>
  </si>
  <si>
    <t>um2</t>
  </si>
  <si>
    <t>Fe/cell</t>
  </si>
  <si>
    <t>mol/cell</t>
  </si>
  <si>
    <t>C/cell</t>
  </si>
  <si>
    <t>NAZT</t>
  </si>
  <si>
    <t>2010-5</t>
  </si>
  <si>
    <t>2010-9</t>
  </si>
  <si>
    <t>2010-12</t>
  </si>
  <si>
    <t>2010-99</t>
  </si>
  <si>
    <t>surface</t>
  </si>
  <si>
    <t>2010-153</t>
  </si>
  <si>
    <t>2011-1</t>
  </si>
  <si>
    <t>2011-10</t>
  </si>
  <si>
    <t>2011-16</t>
  </si>
  <si>
    <t>Fecycle II</t>
  </si>
  <si>
    <t>U5731</t>
  </si>
  <si>
    <t>U5750</t>
  </si>
  <si>
    <t>U5756</t>
  </si>
  <si>
    <t>U5776</t>
  </si>
  <si>
    <t>U5715</t>
  </si>
  <si>
    <t>U5721</t>
  </si>
  <si>
    <t>U5727</t>
  </si>
  <si>
    <t>Exp day</t>
  </si>
  <si>
    <t>FeAST</t>
  </si>
  <si>
    <t>Syn</t>
  </si>
  <si>
    <t>SOFeX</t>
  </si>
  <si>
    <t>Hflag</t>
  </si>
  <si>
    <t>Hdino</t>
  </si>
  <si>
    <t>GEOMics</t>
  </si>
  <si>
    <t>10</t>
  </si>
  <si>
    <t>20</t>
  </si>
  <si>
    <t>30</t>
  </si>
  <si>
    <t>Line P</t>
  </si>
  <si>
    <t>Inc 1</t>
  </si>
  <si>
    <t>IronBru</t>
  </si>
  <si>
    <t>Inc 4/Sta28</t>
  </si>
  <si>
    <t>Inc1</t>
  </si>
  <si>
    <t>Practical kin</t>
  </si>
  <si>
    <t>L/cell/d</t>
  </si>
  <si>
    <t>Uptake rate</t>
  </si>
  <si>
    <t>molFe/cell/d</t>
  </si>
  <si>
    <t>molFe/molC/d</t>
  </si>
  <si>
    <t>L/mol C/d</t>
  </si>
  <si>
    <t>kin/SA</t>
  </si>
  <si>
    <t>L/um/d</t>
  </si>
  <si>
    <t>Q/vol</t>
  </si>
  <si>
    <t>Data from Ben</t>
  </si>
  <si>
    <t>Calculations</t>
  </si>
  <si>
    <t>Constant growth-0.3 d-1</t>
  </si>
  <si>
    <t>Conversions to Ln</t>
  </si>
  <si>
    <t>ln (vol)</t>
  </si>
  <si>
    <t>ln(SA)</t>
  </si>
  <si>
    <t>ln (cell Fe)</t>
  </si>
  <si>
    <t>ln(kin perC)</t>
  </si>
  <si>
    <t>ln(kin per cell)</t>
  </si>
  <si>
    <t>Data for plots</t>
  </si>
  <si>
    <t>kin-Fe'/SA</t>
  </si>
  <si>
    <t>SA</t>
  </si>
  <si>
    <t>line kin</t>
  </si>
  <si>
    <t>ln (SA)</t>
  </si>
  <si>
    <t>Ln (kin)</t>
  </si>
  <si>
    <t>Lis et al kin upper - 1e-10 L/um2/h (slope 9.3e-11, ave all data 1.3e-10, Morel suggested slope of 1, per day it is 2.4e-9)</t>
  </si>
  <si>
    <t>1. Lis et al. 2015 Laboratory compilation</t>
  </si>
  <si>
    <t>2. Uptake data from field studies with natural ligands</t>
  </si>
  <si>
    <t>For DFB slope is 1e-13, so per day it is 2.4e-12)</t>
  </si>
  <si>
    <t>kin</t>
  </si>
  <si>
    <t>(nM)</t>
  </si>
  <si>
    <t>L/molC/d</t>
  </si>
  <si>
    <t>UV/no UV 0.2-1um</t>
  </si>
  <si>
    <t>UV/no UV 1-5um</t>
  </si>
  <si>
    <t>UV/no UV &gt;5</t>
  </si>
  <si>
    <t>UV/no UV 0.2-1</t>
  </si>
  <si>
    <t>UV/no UV &gt;5um</t>
  </si>
  <si>
    <t>Q1  1-5um</t>
  </si>
  <si>
    <t>Q1 &gt;5um</t>
  </si>
  <si>
    <t>Q23  1-5um</t>
  </si>
  <si>
    <t>Q23 &gt;5um</t>
  </si>
  <si>
    <t>Q45 1-5um</t>
  </si>
  <si>
    <t>Q45 &gt;5um</t>
  </si>
  <si>
    <t>Q67  1-5um</t>
  </si>
  <si>
    <t>Q67 &gt;5um</t>
  </si>
  <si>
    <t>Iron-Bru Incubations by Maite with natural ligands (unpublished, data in Fe-mining field)</t>
  </si>
  <si>
    <t>Added 0.2nM 55Fe, both to the kin calc and to the dFe conc</t>
  </si>
  <si>
    <t>Day</t>
  </si>
  <si>
    <t>30m</t>
  </si>
  <si>
    <t>60m</t>
  </si>
  <si>
    <t>dFe (nM)</t>
  </si>
  <si>
    <t xml:space="preserve">kin </t>
  </si>
  <si>
    <t>   &gt; 20 μm</t>
  </si>
  <si>
    <t>   2–20 μm</t>
  </si>
  <si>
    <t>   0.2–2 μm</t>
  </si>
  <si>
    <t>SA (um2)</t>
  </si>
  <si>
    <t>kin (L cell-1 day)</t>
  </si>
  <si>
    <t>Phaeocystis sp.</t>
  </si>
  <si>
    <t xml:space="preserve"> Chaetoceros sp.</t>
  </si>
  <si>
    <t>Thalassiosira antarctica</t>
  </si>
  <si>
    <t xml:space="preserve"> Shi et al 2010</t>
  </si>
  <si>
    <t>Hasseler &amp; Schoemann 2009</t>
  </si>
  <si>
    <t>Hasseler &amp; Schoemann 2010</t>
  </si>
  <si>
    <t>Hasseler &amp; Schoemann 2011</t>
  </si>
  <si>
    <t>Thalassiosira weisflogii</t>
  </si>
  <si>
    <t>2.1 Uptake of 55Fe added to natural seawater and probed by natural populations (using size fractionation). Data converted to Carbon from Chl</t>
  </si>
  <si>
    <t>2.2 Uptake data of natural ligands tested by adding 55Fe and using Fe limited cultures</t>
  </si>
  <si>
    <t>ave</t>
  </si>
  <si>
    <t>std</t>
  </si>
  <si>
    <t>Lis et al kin in C units</t>
  </si>
  <si>
    <t>The average SA/cell Carbon  of the data set is</t>
  </si>
  <si>
    <t>um2/molC</t>
  </si>
  <si>
    <t>kin Fe'</t>
  </si>
  <si>
    <t>L/um2/d</t>
  </si>
  <si>
    <t>Sensetivity test to examine the dependncy of the resulting kin in growth rates</t>
  </si>
  <si>
    <t>I ploted here the quotas divided by dFe.</t>
  </si>
  <si>
    <t>This situation is equivalent to multiplying by a constant growth.</t>
  </si>
  <si>
    <t>Now we can check what changes in growth are required to keep Q (and hence kin) constant with dFe</t>
  </si>
  <si>
    <t xml:space="preserve">For the whole range we need to chage growth rate by </t>
  </si>
  <si>
    <t>~60 fold</t>
  </si>
  <si>
    <t>To change it between 0.1 and 1 we would need about 10 fold</t>
  </si>
  <si>
    <t>This implies that when we increase Fe concentartions uptake remains the same (or slightly increase)</t>
  </si>
  <si>
    <t>When we divide by the dFe we get a decrease in kin that refelct probably the fact that less transporters are present</t>
  </si>
  <si>
    <t>I can calculate uptake rates as a function of dFe conc based on max kin</t>
  </si>
  <si>
    <t>dFe (mol)</t>
  </si>
  <si>
    <t>uptake (mol Fe/molC/d)</t>
  </si>
  <si>
    <t>We can now play with growth rate a bit..</t>
  </si>
  <si>
    <t>We can check if there is one type of phytoplankton</t>
  </si>
  <si>
    <t xml:space="preserve">nearer to the max line </t>
  </si>
  <si>
    <t>We see here that in FeCycle II indeed phytoplankton got more Fe limited with time</t>
  </si>
  <si>
    <t>Can plot seperatly this cruise…</t>
  </si>
  <si>
    <t>Variable growth from Al's model</t>
  </si>
  <si>
    <t>growth rate</t>
  </si>
  <si>
    <t>d-1</t>
  </si>
  <si>
    <t>Need to add Line P, add series with changing growth rates, do not use Lis et al line with dFe - use as maximal uptake rates.</t>
  </si>
  <si>
    <t>Maldonado et al 2005 Fe cycle 1</t>
  </si>
  <si>
    <t>King et al. 2012 FeCycleII (used Fe:C rations x growth rates of 0.6 or 0.3 d-1)</t>
  </si>
  <si>
    <t>temp &amp; light from al</t>
  </si>
  <si>
    <t>plot uptake versus  temp</t>
  </si>
  <si>
    <t xml:space="preserve"> km - what do you plug in (dFe or Fe')</t>
  </si>
  <si>
    <t>changes in fe uptake due to changes in L or log K</t>
  </si>
  <si>
    <t>try to plot again without SA normalization</t>
  </si>
  <si>
    <t>but then give diferent colors for large and small…</t>
  </si>
  <si>
    <t>uptake rate</t>
  </si>
  <si>
    <t>uptake rate/SA</t>
  </si>
  <si>
    <t>molFe/um2/d</t>
  </si>
  <si>
    <t>uptake (mol Fe/um2/d)</t>
  </si>
  <si>
    <t>kin Fe'/SA</t>
  </si>
  <si>
    <t>EB04</t>
  </si>
  <si>
    <t>20-25</t>
  </si>
  <si>
    <t>Flag</t>
  </si>
  <si>
    <t>all using Al's model</t>
  </si>
  <si>
    <t>Iron Bru</t>
  </si>
  <si>
    <t>Without FeAST - slope = 0.996 R2 is only 0.492</t>
  </si>
  <si>
    <t>way too high</t>
  </si>
  <si>
    <t>Incu 4</t>
  </si>
  <si>
    <t>Incu 1</t>
  </si>
  <si>
    <t xml:space="preserve">Ave </t>
  </si>
  <si>
    <t>SD</t>
  </si>
  <si>
    <t>dFe(nM)</t>
  </si>
  <si>
    <t>organism</t>
  </si>
  <si>
    <t>diatoms</t>
  </si>
  <si>
    <t>GeoMics+lineP</t>
  </si>
  <si>
    <t>EBO4</t>
  </si>
  <si>
    <t>flag</t>
  </si>
  <si>
    <t>ML 30m</t>
  </si>
  <si>
    <t>DCM 101m</t>
  </si>
  <si>
    <t>ML 28m</t>
  </si>
  <si>
    <t>DCM 49 m</t>
  </si>
  <si>
    <t>DCM 80m</t>
  </si>
  <si>
    <t>DCM 60m</t>
  </si>
  <si>
    <t>DCM 75m</t>
  </si>
  <si>
    <t>DCM 92m</t>
  </si>
  <si>
    <t>mix - very few diatoms, some pico, flag anf dino</t>
  </si>
  <si>
    <t>2010-5 DCM</t>
  </si>
  <si>
    <t>2011-10-DCM</t>
  </si>
  <si>
    <t>2011-16-DCM</t>
  </si>
  <si>
    <t>2011-1-DCM</t>
  </si>
  <si>
    <t>2010-12-DCM</t>
  </si>
  <si>
    <t>2010-9-DCM</t>
  </si>
  <si>
    <t>SD/Ave</t>
  </si>
  <si>
    <t>7-Dia</t>
  </si>
  <si>
    <t>2-Dia</t>
  </si>
  <si>
    <t>4-Dia</t>
  </si>
  <si>
    <t>FeCycle II</t>
  </si>
  <si>
    <t>took both</t>
  </si>
  <si>
    <t>30 &amp;60</t>
  </si>
  <si>
    <t>diatoms &amp; pico</t>
  </si>
  <si>
    <t>pico&amp;flag</t>
  </si>
  <si>
    <t>very few</t>
  </si>
  <si>
    <t xml:space="preserve"> few</t>
  </si>
  <si>
    <t>2-DCM</t>
  </si>
  <si>
    <t>15-DCM</t>
  </si>
  <si>
    <t>15-ML</t>
  </si>
  <si>
    <t>Diatoms only (some stations combined to increase #)</t>
  </si>
  <si>
    <t>1&amp;2</t>
  </si>
  <si>
    <t>15 (mostly)</t>
  </si>
  <si>
    <t>Diatoms only very few (maybe not worth it)</t>
  </si>
  <si>
    <t>#  1</t>
  </si>
  <si>
    <t>all the rest</t>
  </si>
  <si>
    <t>GeoMics</t>
  </si>
  <si>
    <t>High &gt; 0.7</t>
  </si>
  <si>
    <t>Low &lt;0.7</t>
  </si>
  <si>
    <t>Diatoms only</t>
  </si>
  <si>
    <t>S-Pre</t>
  </si>
  <si>
    <t>S-Out</t>
  </si>
  <si>
    <t>S-Fe add1</t>
  </si>
  <si>
    <t>S-Fe add 2</t>
  </si>
  <si>
    <t>N-pre</t>
  </si>
  <si>
    <t>N-out</t>
  </si>
  <si>
    <t>N-Fe add1</t>
  </si>
  <si>
    <t>N-Fe add2</t>
  </si>
  <si>
    <t>STDEV</t>
  </si>
  <si>
    <t>11 &amp; 15</t>
  </si>
  <si>
    <t>DIATOMS</t>
  </si>
  <si>
    <t>Flag only</t>
  </si>
  <si>
    <t xml:space="preserve">SOFeX </t>
  </si>
  <si>
    <t xml:space="preserve">Non diatoms </t>
  </si>
  <si>
    <t>no dia</t>
  </si>
  <si>
    <t>non diatoms</t>
  </si>
  <si>
    <t>266 30m</t>
  </si>
  <si>
    <t>266 60m</t>
  </si>
  <si>
    <t>278 30m</t>
  </si>
  <si>
    <t>278 60m</t>
  </si>
  <si>
    <t>All others</t>
  </si>
  <si>
    <t>aver</t>
  </si>
  <si>
    <t>Flag &amp; pico only</t>
  </si>
  <si>
    <t>Flagellates &amp; pico</t>
  </si>
  <si>
    <t>Ave</t>
  </si>
  <si>
    <t>Need to add station 99</t>
  </si>
</sst>
</file>

<file path=xl/styles.xml><?xml version="1.0" encoding="utf-8"?>
<styleSheet xmlns="http://schemas.openxmlformats.org/spreadsheetml/2006/main">
  <numFmts count="7">
    <numFmt numFmtId="164" formatCode="0.0000"/>
    <numFmt numFmtId="165" formatCode="#,##0.00000"/>
    <numFmt numFmtId="166" formatCode="0.000"/>
    <numFmt numFmtId="167" formatCode="0.0"/>
    <numFmt numFmtId="168" formatCode="0.E+00"/>
    <numFmt numFmtId="169" formatCode="0.0E+00"/>
    <numFmt numFmtId="170" formatCode="0E+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E2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722">
    <xf numFmtId="0" fontId="0" fillId="0" borderId="0" xfId="0"/>
    <xf numFmtId="0" fontId="0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2" fontId="4" fillId="7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2" fillId="3" borderId="0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164" fontId="0" fillId="8" borderId="0" xfId="0" applyNumberFormat="1" applyFill="1" applyAlignment="1">
      <alignment horizontal="right"/>
    </xf>
    <xf numFmtId="165" fontId="0" fillId="8" borderId="0" xfId="0" applyNumberFormat="1" applyFill="1" applyAlignment="1">
      <alignment horizontal="right"/>
    </xf>
    <xf numFmtId="2" fontId="3" fillId="8" borderId="0" xfId="0" applyNumberFormat="1" applyFont="1" applyFill="1" applyBorder="1" applyAlignment="1">
      <alignment horizontal="right"/>
    </xf>
    <xf numFmtId="0" fontId="2" fillId="8" borderId="0" xfId="0" applyFont="1" applyFill="1" applyBorder="1" applyAlignment="1">
      <alignment horizontal="right"/>
    </xf>
    <xf numFmtId="0" fontId="0" fillId="8" borderId="0" xfId="0" applyFill="1"/>
    <xf numFmtId="11" fontId="0" fillId="0" borderId="0" xfId="0" applyNumberFormat="1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/>
    <xf numFmtId="11" fontId="0" fillId="0" borderId="0" xfId="0" applyNumberFormat="1" applyFill="1" applyAlignment="1">
      <alignment horizontal="right"/>
    </xf>
    <xf numFmtId="11" fontId="0" fillId="0" borderId="0" xfId="0" applyNumberFormat="1" applyFill="1"/>
    <xf numFmtId="11" fontId="0" fillId="2" borderId="0" xfId="0" applyNumberFormat="1" applyFill="1" applyAlignment="1">
      <alignment horizontal="right"/>
    </xf>
    <xf numFmtId="11" fontId="0" fillId="2" borderId="0" xfId="0" applyNumberFormat="1" applyFill="1"/>
    <xf numFmtId="11" fontId="0" fillId="3" borderId="0" xfId="0" applyNumberFormat="1" applyFill="1" applyAlignment="1">
      <alignment horizontal="right"/>
    </xf>
    <xf numFmtId="11" fontId="0" fillId="3" borderId="0" xfId="0" applyNumberFormat="1" applyFill="1"/>
    <xf numFmtId="11" fontId="0" fillId="4" borderId="0" xfId="0" applyNumberFormat="1" applyFill="1" applyAlignment="1">
      <alignment horizontal="right"/>
    </xf>
    <xf numFmtId="11" fontId="0" fillId="4" borderId="0" xfId="0" applyNumberFormat="1" applyFill="1"/>
    <xf numFmtId="11" fontId="0" fillId="5" borderId="0" xfId="0" applyNumberFormat="1" applyFill="1" applyAlignment="1">
      <alignment horizontal="right"/>
    </xf>
    <xf numFmtId="11" fontId="0" fillId="5" borderId="0" xfId="0" applyNumberFormat="1" applyFill="1"/>
    <xf numFmtId="11" fontId="0" fillId="7" borderId="0" xfId="0" applyNumberFormat="1" applyFill="1"/>
    <xf numFmtId="0" fontId="0" fillId="9" borderId="0" xfId="0" applyFill="1" applyAlignment="1">
      <alignment horizontal="right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0" borderId="0" xfId="0" applyFill="1"/>
    <xf numFmtId="0" fontId="2" fillId="9" borderId="0" xfId="0" applyFont="1" applyFill="1" applyBorder="1" applyAlignment="1">
      <alignment horizontal="right"/>
    </xf>
    <xf numFmtId="1" fontId="0" fillId="9" borderId="0" xfId="0" applyNumberFormat="1" applyFill="1"/>
    <xf numFmtId="1" fontId="0" fillId="0" borderId="0" xfId="0" applyNumberFormat="1" applyFill="1"/>
    <xf numFmtId="1" fontId="0" fillId="8" borderId="0" xfId="0" applyNumberFormat="1" applyFill="1"/>
    <xf numFmtId="1" fontId="0" fillId="5" borderId="0" xfId="0" applyNumberFormat="1" applyFill="1"/>
    <xf numFmtId="1" fontId="0" fillId="4" borderId="0" xfId="0" applyNumberFormat="1" applyFill="1"/>
    <xf numFmtId="1" fontId="0" fillId="3" borderId="0" xfId="0" applyNumberFormat="1" applyFill="1"/>
    <xf numFmtId="166" fontId="0" fillId="8" borderId="0" xfId="0" applyNumberFormat="1" applyFill="1" applyAlignment="1">
      <alignment horizontal="right"/>
    </xf>
    <xf numFmtId="0" fontId="4" fillId="8" borderId="0" xfId="0" applyFont="1" applyFill="1" applyAlignment="1">
      <alignment horizontal="right"/>
    </xf>
    <xf numFmtId="0" fontId="0" fillId="14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2" fontId="0" fillId="10" borderId="0" xfId="0" applyNumberFormat="1" applyFill="1" applyAlignment="1">
      <alignment horizontal="right"/>
    </xf>
    <xf numFmtId="0" fontId="0" fillId="15" borderId="0" xfId="0" applyFill="1" applyAlignment="1">
      <alignment horizontal="right"/>
    </xf>
    <xf numFmtId="0" fontId="0" fillId="5" borderId="0" xfId="0" applyFill="1"/>
    <xf numFmtId="0" fontId="0" fillId="10" borderId="0" xfId="0" applyFill="1"/>
    <xf numFmtId="0" fontId="0" fillId="15" borderId="0" xfId="0" applyFill="1"/>
    <xf numFmtId="2" fontId="4" fillId="8" borderId="0" xfId="0" applyNumberFormat="1" applyFont="1" applyFill="1" applyAlignment="1">
      <alignment horizontal="right"/>
    </xf>
    <xf numFmtId="11" fontId="0" fillId="8" borderId="0" xfId="0" applyNumberFormat="1" applyFill="1" applyAlignment="1">
      <alignment horizontal="right"/>
    </xf>
    <xf numFmtId="11" fontId="0" fillId="14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11" fontId="0" fillId="10" borderId="0" xfId="0" applyNumberFormat="1" applyFill="1" applyAlignment="1">
      <alignment horizontal="right"/>
    </xf>
    <xf numFmtId="11" fontId="0" fillId="15" borderId="0" xfId="0" applyNumberFormat="1" applyFill="1" applyAlignment="1">
      <alignment horizontal="right"/>
    </xf>
    <xf numFmtId="0" fontId="0" fillId="2" borderId="0" xfId="0" applyFill="1"/>
    <xf numFmtId="0" fontId="0" fillId="8" borderId="0" xfId="0" applyFill="1" applyAlignment="1">
      <alignment horizontal="left"/>
    </xf>
    <xf numFmtId="1" fontId="2" fillId="8" borderId="0" xfId="0" applyNumberFormat="1" applyFont="1" applyFill="1" applyAlignment="1">
      <alignment horizontal="left"/>
    </xf>
    <xf numFmtId="1" fontId="2" fillId="8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17" borderId="0" xfId="0" applyFill="1" applyAlignment="1">
      <alignment horizontal="right"/>
    </xf>
    <xf numFmtId="2" fontId="0" fillId="17" borderId="0" xfId="0" applyNumberFormat="1" applyFill="1" applyAlignment="1">
      <alignment horizontal="right"/>
    </xf>
    <xf numFmtId="0" fontId="4" fillId="17" borderId="0" xfId="0" applyFont="1" applyFill="1" applyAlignment="1">
      <alignment horizontal="right"/>
    </xf>
    <xf numFmtId="166" fontId="0" fillId="0" borderId="0" xfId="0" applyNumberFormat="1" applyAlignment="1">
      <alignment horizontal="right"/>
    </xf>
    <xf numFmtId="166" fontId="0" fillId="17" borderId="0" xfId="0" applyNumberFormat="1" applyFill="1" applyAlignment="1">
      <alignment horizontal="right"/>
    </xf>
    <xf numFmtId="166" fontId="0" fillId="5" borderId="0" xfId="0" applyNumberFormat="1" applyFill="1" applyAlignment="1">
      <alignment horizontal="right"/>
    </xf>
    <xf numFmtId="0" fontId="4" fillId="5" borderId="0" xfId="0" applyFont="1" applyFill="1" applyAlignment="1">
      <alignment horizontal="right"/>
    </xf>
    <xf numFmtId="166" fontId="0" fillId="6" borderId="0" xfId="0" applyNumberFormat="1" applyFill="1" applyAlignment="1">
      <alignment horizontal="right"/>
    </xf>
    <xf numFmtId="0" fontId="4" fillId="6" borderId="0" xfId="0" applyFont="1" applyFill="1" applyAlignment="1">
      <alignment horizontal="right"/>
    </xf>
    <xf numFmtId="169" fontId="1" fillId="8" borderId="0" xfId="0" applyNumberFormat="1" applyFont="1" applyFill="1" applyAlignment="1">
      <alignment horizontal="right"/>
    </xf>
    <xf numFmtId="169" fontId="0" fillId="0" borderId="0" xfId="0" applyNumberFormat="1" applyAlignment="1">
      <alignment horizontal="right"/>
    </xf>
    <xf numFmtId="169" fontId="0" fillId="17" borderId="0" xfId="0" applyNumberFormat="1" applyFill="1" applyAlignment="1">
      <alignment horizontal="right"/>
    </xf>
    <xf numFmtId="169" fontId="0" fillId="5" borderId="0" xfId="0" applyNumberFormat="1" applyFill="1" applyAlignment="1">
      <alignment horizontal="right"/>
    </xf>
    <xf numFmtId="169" fontId="0" fillId="6" borderId="0" xfId="0" applyNumberFormat="1" applyFill="1" applyAlignment="1">
      <alignment horizontal="right"/>
    </xf>
    <xf numFmtId="169" fontId="4" fillId="0" borderId="0" xfId="0" applyNumberFormat="1" applyFont="1" applyAlignment="1">
      <alignment horizontal="right"/>
    </xf>
    <xf numFmtId="169" fontId="4" fillId="17" borderId="0" xfId="0" applyNumberFormat="1" applyFont="1" applyFill="1" applyAlignment="1">
      <alignment horizontal="right"/>
    </xf>
    <xf numFmtId="169" fontId="4" fillId="5" borderId="0" xfId="0" applyNumberFormat="1" applyFont="1" applyFill="1" applyAlignment="1">
      <alignment horizontal="right"/>
    </xf>
    <xf numFmtId="169" fontId="4" fillId="6" borderId="0" xfId="0" applyNumberFormat="1" applyFont="1" applyFill="1" applyAlignment="1">
      <alignment horizontal="right"/>
    </xf>
    <xf numFmtId="0" fontId="0" fillId="18" borderId="0" xfId="0" applyFill="1" applyAlignment="1">
      <alignment horizontal="right"/>
    </xf>
    <xf numFmtId="2" fontId="0" fillId="18" borderId="0" xfId="0" applyNumberFormat="1" applyFill="1" applyAlignment="1">
      <alignment horizontal="right"/>
    </xf>
    <xf numFmtId="0" fontId="4" fillId="18" borderId="0" xfId="0" applyFont="1" applyFill="1" applyAlignment="1">
      <alignment horizontal="right"/>
    </xf>
    <xf numFmtId="169" fontId="0" fillId="18" borderId="0" xfId="0" applyNumberFormat="1" applyFill="1" applyAlignment="1">
      <alignment horizontal="right"/>
    </xf>
    <xf numFmtId="169" fontId="4" fillId="18" borderId="0" xfId="0" applyNumberFormat="1" applyFont="1" applyFill="1" applyAlignment="1">
      <alignment horizontal="right"/>
    </xf>
    <xf numFmtId="0" fontId="0" fillId="19" borderId="0" xfId="0" applyFill="1" applyAlignment="1">
      <alignment horizontal="right"/>
    </xf>
    <xf numFmtId="2" fontId="0" fillId="19" borderId="0" xfId="0" applyNumberFormat="1" applyFill="1" applyAlignment="1">
      <alignment horizontal="right"/>
    </xf>
    <xf numFmtId="0" fontId="4" fillId="19" borderId="0" xfId="0" applyFont="1" applyFill="1" applyAlignment="1">
      <alignment horizontal="right"/>
    </xf>
    <xf numFmtId="169" fontId="0" fillId="19" borderId="0" xfId="0" applyNumberFormat="1" applyFill="1" applyAlignment="1">
      <alignment horizontal="right"/>
    </xf>
    <xf numFmtId="169" fontId="4" fillId="19" borderId="0" xfId="0" applyNumberFormat="1" applyFont="1" applyFill="1" applyAlignment="1">
      <alignment horizontal="right"/>
    </xf>
    <xf numFmtId="0" fontId="0" fillId="20" borderId="0" xfId="0" applyFill="1" applyAlignment="1">
      <alignment horizontal="right"/>
    </xf>
    <xf numFmtId="2" fontId="0" fillId="20" borderId="0" xfId="0" applyNumberFormat="1" applyFill="1" applyAlignment="1">
      <alignment horizontal="right"/>
    </xf>
    <xf numFmtId="0" fontId="4" fillId="20" borderId="0" xfId="0" applyFont="1" applyFill="1" applyAlignment="1">
      <alignment horizontal="right"/>
    </xf>
    <xf numFmtId="2" fontId="4" fillId="20" borderId="0" xfId="0" applyNumberFormat="1" applyFont="1" applyFill="1" applyAlignment="1">
      <alignment horizontal="right"/>
    </xf>
    <xf numFmtId="169" fontId="0" fillId="20" borderId="0" xfId="0" applyNumberFormat="1" applyFill="1" applyAlignment="1">
      <alignment horizontal="right"/>
    </xf>
    <xf numFmtId="169" fontId="4" fillId="20" borderId="0" xfId="0" applyNumberFormat="1" applyFont="1" applyFill="1" applyAlignment="1">
      <alignment horizontal="right"/>
    </xf>
    <xf numFmtId="166" fontId="0" fillId="19" borderId="0" xfId="0" applyNumberFormat="1" applyFill="1" applyAlignment="1">
      <alignment horizontal="right"/>
    </xf>
    <xf numFmtId="2" fontId="0" fillId="8" borderId="0" xfId="0" applyNumberFormat="1" applyFill="1"/>
    <xf numFmtId="2" fontId="0" fillId="0" borderId="0" xfId="0" applyNumberFormat="1" applyAlignment="1">
      <alignment horizontal="center"/>
    </xf>
    <xf numFmtId="0" fontId="0" fillId="3" borderId="0" xfId="0" applyFill="1"/>
    <xf numFmtId="2" fontId="0" fillId="3" borderId="0" xfId="0" applyNumberFormat="1" applyFill="1"/>
    <xf numFmtId="2" fontId="0" fillId="2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21" borderId="0" xfId="0" applyFill="1"/>
    <xf numFmtId="2" fontId="0" fillId="21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16" borderId="0" xfId="0" applyFill="1"/>
    <xf numFmtId="2" fontId="0" fillId="16" borderId="0" xfId="0" applyNumberFormat="1" applyFill="1"/>
    <xf numFmtId="0" fontId="0" fillId="17" borderId="0" xfId="0" applyFill="1"/>
    <xf numFmtId="2" fontId="0" fillId="17" borderId="0" xfId="0" applyNumberFormat="1" applyFill="1"/>
    <xf numFmtId="2" fontId="0" fillId="17" borderId="0" xfId="0" applyNumberFormat="1" applyFill="1" applyAlignment="1">
      <alignment horizontal="center"/>
    </xf>
    <xf numFmtId="1" fontId="0" fillId="2" borderId="0" xfId="0" applyNumberFormat="1" applyFill="1"/>
    <xf numFmtId="1" fontId="0" fillId="17" borderId="0" xfId="0" applyNumberFormat="1" applyFill="1"/>
    <xf numFmtId="169" fontId="0" fillId="8" borderId="0" xfId="0" applyNumberFormat="1" applyFill="1"/>
    <xf numFmtId="169" fontId="0" fillId="0" borderId="0" xfId="0" applyNumberFormat="1"/>
    <xf numFmtId="169" fontId="0" fillId="3" borderId="0" xfId="0" applyNumberFormat="1" applyFill="1"/>
    <xf numFmtId="169" fontId="0" fillId="2" borderId="0" xfId="0" applyNumberFormat="1" applyFill="1"/>
    <xf numFmtId="169" fontId="0" fillId="7" borderId="0" xfId="0" applyNumberFormat="1" applyFill="1"/>
    <xf numFmtId="169" fontId="0" fillId="21" borderId="0" xfId="0" applyNumberFormat="1" applyFill="1"/>
    <xf numFmtId="169" fontId="0" fillId="4" borderId="0" xfId="0" applyNumberFormat="1" applyFill="1"/>
    <xf numFmtId="169" fontId="0" fillId="16" borderId="0" xfId="0" applyNumberFormat="1" applyFill="1"/>
    <xf numFmtId="169" fontId="0" fillId="17" borderId="0" xfId="0" applyNumberFormat="1" applyFill="1"/>
    <xf numFmtId="0" fontId="0" fillId="22" borderId="0" xfId="0" applyFill="1"/>
    <xf numFmtId="2" fontId="0" fillId="22" borderId="0" xfId="0" applyNumberFormat="1" applyFill="1"/>
    <xf numFmtId="1" fontId="0" fillId="22" borderId="0" xfId="0" applyNumberFormat="1" applyFill="1"/>
    <xf numFmtId="11" fontId="0" fillId="17" borderId="0" xfId="0" applyNumberFormat="1" applyFill="1"/>
    <xf numFmtId="11" fontId="0" fillId="0" borderId="0" xfId="0" applyNumberFormat="1"/>
    <xf numFmtId="11" fontId="0" fillId="22" borderId="0" xfId="0" applyNumberFormat="1" applyFill="1"/>
    <xf numFmtId="11" fontId="0" fillId="8" borderId="0" xfId="0" applyNumberFormat="1" applyFill="1"/>
    <xf numFmtId="0" fontId="0" fillId="23" borderId="0" xfId="0" applyFill="1"/>
    <xf numFmtId="2" fontId="0" fillId="23" borderId="0" xfId="0" applyNumberFormat="1" applyFill="1"/>
    <xf numFmtId="1" fontId="0" fillId="23" borderId="0" xfId="0" applyNumberFormat="1" applyFill="1"/>
    <xf numFmtId="169" fontId="0" fillId="23" borderId="0" xfId="0" applyNumberFormat="1" applyFill="1"/>
    <xf numFmtId="170" fontId="0" fillId="0" borderId="0" xfId="0" applyNumberFormat="1"/>
    <xf numFmtId="166" fontId="0" fillId="0" borderId="0" xfId="0" applyNumberFormat="1"/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/>
    </xf>
    <xf numFmtId="0" fontId="0" fillId="0" borderId="0" xfId="0" applyFont="1"/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 vertical="center"/>
    </xf>
    <xf numFmtId="0" fontId="0" fillId="0" borderId="1" xfId="0" applyFont="1" applyBorder="1"/>
    <xf numFmtId="0" fontId="0" fillId="0" borderId="4" xfId="0" applyFont="1" applyBorder="1"/>
    <xf numFmtId="0" fontId="0" fillId="0" borderId="4" xfId="0" applyBorder="1"/>
    <xf numFmtId="0" fontId="0" fillId="0" borderId="4" xfId="0" applyFont="1" applyFill="1" applyBorder="1"/>
    <xf numFmtId="0" fontId="9" fillId="0" borderId="6" xfId="0" applyFont="1" applyFill="1" applyBorder="1"/>
    <xf numFmtId="0" fontId="0" fillId="0" borderId="0" xfId="0" applyFont="1" applyBorder="1"/>
    <xf numFmtId="0" fontId="0" fillId="0" borderId="0" xfId="0" applyBorder="1"/>
    <xf numFmtId="169" fontId="0" fillId="0" borderId="6" xfId="0" applyNumberFormat="1" applyFont="1" applyBorder="1" applyAlignment="1">
      <alignment horizontal="center" vertical="center"/>
    </xf>
    <xf numFmtId="169" fontId="0" fillId="0" borderId="7" xfId="0" applyNumberFormat="1" applyFont="1" applyBorder="1" applyAlignment="1">
      <alignment horizontal="center" vertical="center"/>
    </xf>
    <xf numFmtId="169" fontId="0" fillId="0" borderId="8" xfId="0" applyNumberFormat="1" applyFont="1" applyBorder="1" applyAlignment="1">
      <alignment horizontal="center" vertical="center"/>
    </xf>
    <xf numFmtId="0" fontId="9" fillId="0" borderId="3" xfId="0" applyFont="1" applyFill="1" applyBorder="1" applyAlignment="1">
      <alignment horizontal="left"/>
    </xf>
    <xf numFmtId="0" fontId="0" fillId="0" borderId="5" xfId="0" applyFont="1" applyBorder="1"/>
    <xf numFmtId="0" fontId="0" fillId="0" borderId="5" xfId="0" applyBorder="1"/>
    <xf numFmtId="169" fontId="10" fillId="0" borderId="8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0" fillId="0" borderId="0" xfId="0" quotePrefix="1"/>
    <xf numFmtId="2" fontId="0" fillId="0" borderId="0" xfId="0" applyNumberFormat="1" applyFill="1"/>
    <xf numFmtId="169" fontId="0" fillId="0" borderId="0" xfId="0" applyNumberFormat="1" applyFill="1"/>
    <xf numFmtId="0" fontId="0" fillId="14" borderId="0" xfId="0" applyFill="1"/>
    <xf numFmtId="2" fontId="0" fillId="14" borderId="0" xfId="0" applyNumberFormat="1" applyFill="1"/>
    <xf numFmtId="1" fontId="0" fillId="14" borderId="0" xfId="0" applyNumberFormat="1" applyFill="1"/>
    <xf numFmtId="169" fontId="0" fillId="14" borderId="0" xfId="0" applyNumberFormat="1" applyFill="1"/>
    <xf numFmtId="11" fontId="0" fillId="14" borderId="0" xfId="0" applyNumberFormat="1" applyFill="1"/>
    <xf numFmtId="0" fontId="7" fillId="14" borderId="0" xfId="0" applyFont="1" applyFill="1" applyAlignment="1">
      <alignment horizontal="center"/>
    </xf>
    <xf numFmtId="0" fontId="0" fillId="8" borderId="0" xfId="0" applyNumberFormat="1" applyFill="1"/>
    <xf numFmtId="168" fontId="9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9" fillId="0" borderId="0" xfId="0" applyFont="1" applyFill="1"/>
    <xf numFmtId="168" fontId="9" fillId="8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11" fontId="0" fillId="9" borderId="0" xfId="0" applyNumberFormat="1" applyFill="1"/>
    <xf numFmtId="11" fontId="0" fillId="9" borderId="0" xfId="0" applyNumberFormat="1" applyFill="1" applyAlignment="1">
      <alignment horizontal="right"/>
    </xf>
    <xf numFmtId="0" fontId="0" fillId="9" borderId="0" xfId="0" applyFill="1"/>
    <xf numFmtId="169" fontId="0" fillId="9" borderId="0" xfId="0" applyNumberFormat="1" applyFill="1"/>
    <xf numFmtId="168" fontId="9" fillId="9" borderId="0" xfId="0" applyNumberFormat="1" applyFont="1" applyFill="1" applyAlignment="1">
      <alignment horizontal="center"/>
    </xf>
    <xf numFmtId="2" fontId="0" fillId="9" borderId="0" xfId="0" applyNumberFormat="1" applyFill="1"/>
    <xf numFmtId="0" fontId="9" fillId="3" borderId="0" xfId="0" applyFont="1" applyFill="1"/>
    <xf numFmtId="168" fontId="9" fillId="3" borderId="0" xfId="0" applyNumberFormat="1" applyFont="1" applyFill="1" applyAlignment="1">
      <alignment horizontal="center"/>
    </xf>
    <xf numFmtId="2" fontId="4" fillId="15" borderId="0" xfId="0" applyNumberFormat="1" applyFont="1" applyFill="1" applyAlignment="1">
      <alignment horizontal="right"/>
    </xf>
    <xf numFmtId="1" fontId="0" fillId="15" borderId="0" xfId="0" applyNumberFormat="1" applyFill="1"/>
    <xf numFmtId="11" fontId="0" fillId="15" borderId="0" xfId="0" applyNumberFormat="1" applyFill="1"/>
    <xf numFmtId="169" fontId="0" fillId="15" borderId="0" xfId="0" applyNumberFormat="1" applyFill="1"/>
    <xf numFmtId="168" fontId="9" fillId="15" borderId="0" xfId="0" applyNumberFormat="1" applyFont="1" applyFill="1" applyAlignment="1">
      <alignment horizontal="center"/>
    </xf>
    <xf numFmtId="2" fontId="0" fillId="15" borderId="0" xfId="0" applyNumberFormat="1" applyFill="1"/>
    <xf numFmtId="0" fontId="0" fillId="21" borderId="0" xfId="0" applyFill="1" applyAlignment="1">
      <alignment horizontal="right"/>
    </xf>
    <xf numFmtId="11" fontId="0" fillId="21" borderId="0" xfId="0" applyNumberFormat="1" applyFill="1"/>
    <xf numFmtId="168" fontId="9" fillId="21" borderId="0" xfId="0" applyNumberFormat="1" applyFont="1" applyFill="1" applyAlignment="1">
      <alignment horizontal="center"/>
    </xf>
    <xf numFmtId="169" fontId="0" fillId="5" borderId="0" xfId="0" applyNumberFormat="1" applyFill="1"/>
    <xf numFmtId="168" fontId="9" fillId="5" borderId="0" xfId="0" applyNumberFormat="1" applyFont="1" applyFill="1" applyAlignment="1">
      <alignment horizontal="center"/>
    </xf>
    <xf numFmtId="2" fontId="0" fillId="5" borderId="0" xfId="0" applyNumberFormat="1" applyFill="1"/>
    <xf numFmtId="168" fontId="9" fillId="4" borderId="0" xfId="0" applyNumberFormat="1" applyFont="1" applyFill="1" applyAlignment="1">
      <alignment horizontal="center"/>
    </xf>
    <xf numFmtId="168" fontId="9" fillId="18" borderId="0" xfId="0" applyNumberFormat="1" applyFont="1" applyFill="1" applyAlignment="1">
      <alignment horizontal="center"/>
    </xf>
    <xf numFmtId="168" fontId="9" fillId="14" borderId="0" xfId="0" applyNumberFormat="1" applyFont="1" applyFill="1" applyAlignment="1">
      <alignment horizontal="center"/>
    </xf>
    <xf numFmtId="0" fontId="0" fillId="22" borderId="0" xfId="0" applyFill="1" applyAlignment="1">
      <alignment horizontal="right"/>
    </xf>
    <xf numFmtId="11" fontId="0" fillId="22" borderId="0" xfId="0" applyNumberFormat="1" applyFill="1" applyAlignment="1">
      <alignment horizontal="right"/>
    </xf>
    <xf numFmtId="169" fontId="0" fillId="22" borderId="0" xfId="0" applyNumberFormat="1" applyFill="1"/>
    <xf numFmtId="0" fontId="9" fillId="22" borderId="0" xfId="0" applyFont="1" applyFill="1"/>
    <xf numFmtId="168" fontId="9" fillId="22" borderId="0" xfId="0" applyNumberFormat="1" applyFont="1" applyFill="1" applyAlignment="1">
      <alignment horizontal="center"/>
    </xf>
    <xf numFmtId="0" fontId="0" fillId="13" borderId="0" xfId="0" applyFill="1"/>
    <xf numFmtId="169" fontId="0" fillId="13" borderId="0" xfId="0" applyNumberFormat="1" applyFill="1"/>
    <xf numFmtId="2" fontId="0" fillId="13" borderId="0" xfId="0" applyNumberFormat="1" applyFill="1"/>
    <xf numFmtId="11" fontId="0" fillId="13" borderId="0" xfId="0" applyNumberFormat="1" applyFill="1"/>
    <xf numFmtId="11" fontId="0" fillId="23" borderId="0" xfId="0" applyNumberFormat="1" applyFill="1"/>
    <xf numFmtId="169" fontId="0" fillId="10" borderId="0" xfId="0" applyNumberFormat="1" applyFill="1"/>
    <xf numFmtId="2" fontId="0" fillId="10" borderId="0" xfId="0" applyNumberFormat="1" applyFill="1"/>
    <xf numFmtId="11" fontId="0" fillId="10" borderId="0" xfId="0" applyNumberFormat="1" applyFill="1"/>
    <xf numFmtId="0" fontId="9" fillId="7" borderId="0" xfId="0" applyFont="1" applyFill="1"/>
    <xf numFmtId="0" fontId="9" fillId="0" borderId="0" xfId="0" applyFont="1"/>
    <xf numFmtId="2" fontId="9" fillId="0" borderId="0" xfId="0" applyNumberFormat="1" applyFont="1"/>
    <xf numFmtId="168" fontId="9" fillId="17" borderId="0" xfId="0" applyNumberFormat="1" applyFont="1" applyFill="1" applyAlignment="1">
      <alignment horizontal="center"/>
    </xf>
    <xf numFmtId="0" fontId="0" fillId="17" borderId="0" xfId="0" applyNumberFormat="1" applyFill="1"/>
    <xf numFmtId="168" fontId="9" fillId="13" borderId="0" xfId="0" applyNumberFormat="1" applyFont="1" applyFill="1" applyAlignment="1">
      <alignment horizontal="center"/>
    </xf>
    <xf numFmtId="168" fontId="9" fillId="7" borderId="0" xfId="0" applyNumberFormat="1" applyFont="1" applyFill="1" applyAlignment="1">
      <alignment horizontal="center"/>
    </xf>
    <xf numFmtId="0" fontId="0" fillId="7" borderId="0" xfId="0" applyNumberFormat="1" applyFill="1"/>
    <xf numFmtId="167" fontId="0" fillId="0" borderId="0" xfId="0" applyNumberFormat="1"/>
    <xf numFmtId="0" fontId="4" fillId="7" borderId="0" xfId="0" applyFont="1" applyFill="1" applyAlignment="1">
      <alignment horizontal="right"/>
    </xf>
    <xf numFmtId="2" fontId="0" fillId="21" borderId="0" xfId="0" applyNumberFormat="1" applyFill="1" applyAlignment="1">
      <alignment horizontal="right"/>
    </xf>
    <xf numFmtId="0" fontId="0" fillId="16" borderId="0" xfId="0" applyFill="1" applyAlignment="1">
      <alignment horizontal="right"/>
    </xf>
    <xf numFmtId="11" fontId="0" fillId="16" borderId="0" xfId="0" applyNumberFormat="1" applyFill="1" applyAlignment="1">
      <alignment horizontal="right"/>
    </xf>
    <xf numFmtId="0" fontId="0" fillId="16" borderId="0" xfId="0" applyNumberFormat="1" applyFill="1"/>
    <xf numFmtId="11" fontId="0" fillId="16" borderId="0" xfId="0" applyNumberFormat="1" applyFill="1"/>
    <xf numFmtId="2" fontId="0" fillId="13" borderId="0" xfId="0" applyNumberFormat="1" applyFill="1" applyAlignment="1">
      <alignment horizontal="right"/>
    </xf>
    <xf numFmtId="168" fontId="9" fillId="10" borderId="0" xfId="0" applyNumberFormat="1" applyFont="1" applyFill="1" applyAlignment="1">
      <alignment horizontal="center"/>
    </xf>
    <xf numFmtId="0" fontId="0" fillId="10" borderId="0" xfId="0" applyNumberFormat="1" applyFill="1"/>
    <xf numFmtId="0" fontId="10" fillId="0" borderId="0" xfId="0" applyFont="1" applyFill="1" applyBorder="1"/>
    <xf numFmtId="0" fontId="10" fillId="0" borderId="0" xfId="0" applyFont="1" applyBorder="1"/>
    <xf numFmtId="1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167" fontId="10" fillId="0" borderId="0" xfId="0" applyNumberFormat="1" applyFont="1" applyFill="1" applyBorder="1"/>
    <xf numFmtId="167" fontId="0" fillId="0" borderId="0" xfId="0" applyNumberFormat="1" applyFill="1"/>
    <xf numFmtId="0" fontId="0" fillId="25" borderId="0" xfId="0" applyFill="1"/>
    <xf numFmtId="169" fontId="0" fillId="25" borderId="0" xfId="0" applyNumberFormat="1" applyFill="1"/>
    <xf numFmtId="11" fontId="0" fillId="25" borderId="0" xfId="0" applyNumberFormat="1" applyFill="1"/>
    <xf numFmtId="168" fontId="0" fillId="0" borderId="0" xfId="0" applyNumberFormat="1"/>
    <xf numFmtId="0" fontId="4" fillId="0" borderId="0" xfId="0" applyFont="1" applyAlignment="1">
      <alignment horizontal="right"/>
    </xf>
    <xf numFmtId="0" fontId="3" fillId="0" borderId="0" xfId="1" applyFont="1" applyFill="1" applyAlignment="1">
      <alignment horizontal="right"/>
    </xf>
    <xf numFmtId="0" fontId="3" fillId="16" borderId="0" xfId="1" applyFont="1" applyFill="1" applyAlignment="1">
      <alignment horizontal="right"/>
    </xf>
    <xf numFmtId="0" fontId="0" fillId="19" borderId="0" xfId="0" applyFill="1"/>
    <xf numFmtId="0" fontId="3" fillId="19" borderId="0" xfId="1" applyFont="1" applyFill="1" applyAlignment="1">
      <alignment horizontal="right"/>
    </xf>
    <xf numFmtId="0" fontId="0" fillId="26" borderId="0" xfId="0" applyFill="1"/>
    <xf numFmtId="0" fontId="0" fillId="26" borderId="0" xfId="0" applyFill="1" applyAlignment="1">
      <alignment horizontal="right"/>
    </xf>
    <xf numFmtId="0" fontId="4" fillId="26" borderId="0" xfId="0" applyFont="1" applyFill="1" applyAlignment="1">
      <alignment horizontal="right"/>
    </xf>
    <xf numFmtId="0" fontId="3" fillId="26" borderId="0" xfId="1" applyFont="1" applyFill="1" applyAlignment="1">
      <alignment horizontal="right"/>
    </xf>
    <xf numFmtId="0" fontId="0" fillId="12" borderId="0" xfId="0" applyFill="1"/>
    <xf numFmtId="0" fontId="4" fillId="12" borderId="0" xfId="0" applyFont="1" applyFill="1" applyAlignment="1">
      <alignment horizontal="right"/>
    </xf>
    <xf numFmtId="0" fontId="3" fillId="12" borderId="0" xfId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3" fillId="3" borderId="0" xfId="1" applyFont="1" applyFill="1" applyAlignment="1">
      <alignment horizontal="right"/>
    </xf>
    <xf numFmtId="0" fontId="3" fillId="8" borderId="0" xfId="1" applyFont="1" applyFill="1" applyAlignment="1">
      <alignment horizontal="right"/>
    </xf>
    <xf numFmtId="2" fontId="4" fillId="16" borderId="0" xfId="0" applyNumberFormat="1" applyFont="1" applyFill="1" applyAlignment="1">
      <alignment horizontal="right"/>
    </xf>
    <xf numFmtId="2" fontId="4" fillId="19" borderId="0" xfId="0" applyNumberFormat="1" applyFont="1" applyFill="1" applyAlignment="1">
      <alignment horizontal="right"/>
    </xf>
    <xf numFmtId="2" fontId="4" fillId="26" borderId="0" xfId="0" applyNumberFormat="1" applyFont="1" applyFill="1" applyAlignment="1">
      <alignment horizontal="right"/>
    </xf>
    <xf numFmtId="2" fontId="4" fillId="12" borderId="0" xfId="0" applyNumberFormat="1" applyFont="1" applyFill="1" applyAlignment="1">
      <alignment horizontal="right"/>
    </xf>
    <xf numFmtId="11" fontId="4" fillId="0" borderId="0" xfId="1" applyNumberFormat="1" applyFont="1"/>
    <xf numFmtId="11" fontId="4" fillId="0" borderId="0" xfId="1" applyNumberFormat="1" applyFont="1" applyFill="1"/>
    <xf numFmtId="11" fontId="4" fillId="16" borderId="0" xfId="1" applyNumberFormat="1" applyFont="1" applyFill="1"/>
    <xf numFmtId="11" fontId="0" fillId="19" borderId="0" xfId="0" applyNumberFormat="1" applyFill="1" applyAlignment="1">
      <alignment horizontal="right"/>
    </xf>
    <xf numFmtId="11" fontId="4" fillId="19" borderId="0" xfId="1" applyNumberFormat="1" applyFont="1" applyFill="1"/>
    <xf numFmtId="11" fontId="0" fillId="26" borderId="0" xfId="0" applyNumberFormat="1" applyFill="1" applyAlignment="1">
      <alignment horizontal="right"/>
    </xf>
    <xf numFmtId="11" fontId="4" fillId="26" borderId="0" xfId="1" applyNumberFormat="1" applyFont="1" applyFill="1"/>
    <xf numFmtId="11" fontId="0" fillId="12" borderId="0" xfId="0" applyNumberFormat="1" applyFill="1" applyAlignment="1">
      <alignment horizontal="right"/>
    </xf>
    <xf numFmtId="11" fontId="4" fillId="12" borderId="0" xfId="1" applyNumberFormat="1" applyFont="1" applyFill="1"/>
    <xf numFmtId="11" fontId="4" fillId="3" borderId="0" xfId="1" applyNumberFormat="1" applyFont="1" applyFill="1"/>
    <xf numFmtId="11" fontId="4" fillId="8" borderId="0" xfId="1" applyNumberFormat="1" applyFont="1" applyFill="1"/>
    <xf numFmtId="169" fontId="0" fillId="12" borderId="0" xfId="0" applyNumberFormat="1" applyFill="1"/>
    <xf numFmtId="168" fontId="9" fillId="12" borderId="0" xfId="0" applyNumberFormat="1" applyFont="1" applyFill="1" applyAlignment="1">
      <alignment horizontal="center"/>
    </xf>
    <xf numFmtId="11" fontId="0" fillId="12" borderId="0" xfId="0" applyNumberFormat="1" applyFill="1"/>
    <xf numFmtId="2" fontId="0" fillId="12" borderId="0" xfId="0" applyNumberFormat="1" applyFill="1"/>
    <xf numFmtId="0" fontId="0" fillId="27" borderId="0" xfId="0" applyFill="1"/>
    <xf numFmtId="0" fontId="0" fillId="27" borderId="0" xfId="0" applyFill="1" applyAlignment="1">
      <alignment horizontal="right"/>
    </xf>
    <xf numFmtId="0" fontId="4" fillId="27" borderId="0" xfId="0" applyFont="1" applyFill="1" applyAlignment="1">
      <alignment horizontal="right"/>
    </xf>
    <xf numFmtId="0" fontId="3" fillId="27" borderId="0" xfId="1" applyFont="1" applyFill="1" applyAlignment="1">
      <alignment horizontal="right"/>
    </xf>
    <xf numFmtId="2" fontId="4" fillId="27" borderId="0" xfId="0" applyNumberFormat="1" applyFont="1" applyFill="1" applyAlignment="1">
      <alignment horizontal="right"/>
    </xf>
    <xf numFmtId="11" fontId="0" fillId="27" borderId="0" xfId="0" applyNumberFormat="1" applyFill="1" applyAlignment="1">
      <alignment horizontal="right"/>
    </xf>
    <xf numFmtId="11" fontId="4" fillId="27" borderId="0" xfId="1" applyNumberFormat="1" applyFont="1" applyFill="1"/>
    <xf numFmtId="169" fontId="0" fillId="27" borderId="0" xfId="0" applyNumberFormat="1" applyFill="1"/>
    <xf numFmtId="167" fontId="0" fillId="27" borderId="0" xfId="0" applyNumberFormat="1" applyFill="1"/>
    <xf numFmtId="168" fontId="9" fillId="27" borderId="0" xfId="0" applyNumberFormat="1" applyFont="1" applyFill="1" applyAlignment="1">
      <alignment horizontal="center"/>
    </xf>
    <xf numFmtId="0" fontId="0" fillId="27" borderId="0" xfId="0" applyNumberFormat="1" applyFill="1"/>
    <xf numFmtId="11" fontId="0" fillId="27" borderId="0" xfId="0" applyNumberFormat="1" applyFill="1"/>
    <xf numFmtId="2" fontId="0" fillId="27" borderId="0" xfId="0" applyNumberFormat="1" applyFill="1"/>
    <xf numFmtId="0" fontId="4" fillId="10" borderId="0" xfId="0" applyFont="1" applyFill="1" applyAlignment="1">
      <alignment horizontal="right"/>
    </xf>
    <xf numFmtId="0" fontId="3" fillId="10" borderId="0" xfId="1" applyFont="1" applyFill="1" applyAlignment="1">
      <alignment horizontal="right"/>
    </xf>
    <xf numFmtId="2" fontId="4" fillId="10" borderId="0" xfId="0" applyNumberFormat="1" applyFont="1" applyFill="1" applyAlignment="1">
      <alignment horizontal="right"/>
    </xf>
    <xf numFmtId="11" fontId="4" fillId="10" borderId="0" xfId="1" applyNumberFormat="1" applyFont="1" applyFill="1"/>
    <xf numFmtId="0" fontId="0" fillId="7" borderId="0" xfId="0" applyFill="1" applyAlignment="1">
      <alignment horizontal="right"/>
    </xf>
    <xf numFmtId="0" fontId="3" fillId="7" borderId="0" xfId="1" applyFont="1" applyFill="1" applyAlignment="1">
      <alignment horizontal="right"/>
    </xf>
    <xf numFmtId="11" fontId="0" fillId="7" borderId="0" xfId="0" applyNumberFormat="1" applyFill="1" applyAlignment="1">
      <alignment horizontal="right"/>
    </xf>
    <xf numFmtId="11" fontId="4" fillId="7" borderId="0" xfId="1" applyNumberFormat="1" applyFont="1" applyFill="1"/>
    <xf numFmtId="0" fontId="0" fillId="28" borderId="0" xfId="0" applyFill="1"/>
    <xf numFmtId="0" fontId="0" fillId="28" borderId="0" xfId="0" applyFill="1" applyAlignment="1">
      <alignment horizontal="right"/>
    </xf>
    <xf numFmtId="0" fontId="4" fillId="28" borderId="0" xfId="0" applyFont="1" applyFill="1" applyAlignment="1">
      <alignment horizontal="right"/>
    </xf>
    <xf numFmtId="0" fontId="3" fillId="28" borderId="0" xfId="1" applyFont="1" applyFill="1" applyAlignment="1">
      <alignment horizontal="right"/>
    </xf>
    <xf numFmtId="2" fontId="4" fillId="28" borderId="0" xfId="0" applyNumberFormat="1" applyFont="1" applyFill="1" applyAlignment="1">
      <alignment horizontal="right"/>
    </xf>
    <xf numFmtId="11" fontId="0" fillId="28" borderId="0" xfId="0" applyNumberFormat="1" applyFill="1" applyAlignment="1">
      <alignment horizontal="right"/>
    </xf>
    <xf numFmtId="11" fontId="4" fillId="28" borderId="0" xfId="1" applyNumberFormat="1" applyFont="1" applyFill="1"/>
    <xf numFmtId="169" fontId="0" fillId="28" borderId="0" xfId="0" applyNumberFormat="1" applyFill="1"/>
    <xf numFmtId="0" fontId="0" fillId="28" borderId="0" xfId="0" applyNumberFormat="1" applyFill="1"/>
    <xf numFmtId="11" fontId="0" fillId="28" borderId="0" xfId="0" applyNumberFormat="1" applyFill="1"/>
    <xf numFmtId="2" fontId="0" fillId="28" borderId="0" xfId="0" applyNumberFormat="1" applyFill="1"/>
    <xf numFmtId="0" fontId="4" fillId="15" borderId="0" xfId="0" applyFont="1" applyFill="1" applyAlignment="1">
      <alignment horizontal="right"/>
    </xf>
    <xf numFmtId="0" fontId="3" fillId="15" borderId="0" xfId="1" applyFont="1" applyFill="1" applyAlignment="1">
      <alignment horizontal="right"/>
    </xf>
    <xf numFmtId="11" fontId="4" fillId="15" borderId="0" xfId="1" applyNumberFormat="1" applyFont="1" applyFill="1"/>
    <xf numFmtId="169" fontId="0" fillId="19" borderId="0" xfId="0" applyNumberFormat="1" applyFill="1"/>
    <xf numFmtId="0" fontId="0" fillId="19" borderId="0" xfId="0" applyNumberFormat="1" applyFill="1"/>
    <xf numFmtId="11" fontId="0" fillId="19" borderId="0" xfId="0" applyNumberFormat="1" applyFill="1"/>
    <xf numFmtId="2" fontId="0" fillId="19" borderId="0" xfId="0" applyNumberFormat="1" applyFill="1"/>
    <xf numFmtId="169" fontId="0" fillId="26" borderId="0" xfId="0" applyNumberFormat="1" applyFill="1"/>
    <xf numFmtId="11" fontId="0" fillId="26" borderId="0" xfId="0" applyNumberFormat="1" applyFill="1"/>
    <xf numFmtId="2" fontId="0" fillId="26" borderId="0" xfId="0" applyNumberFormat="1" applyFill="1"/>
    <xf numFmtId="0" fontId="4" fillId="3" borderId="0" xfId="0" applyFont="1" applyFill="1"/>
    <xf numFmtId="11" fontId="4" fillId="3" borderId="0" xfId="0" applyNumberFormat="1" applyFont="1" applyFill="1" applyAlignment="1">
      <alignment horizontal="right"/>
    </xf>
    <xf numFmtId="169" fontId="4" fillId="3" borderId="0" xfId="0" applyNumberFormat="1" applyFont="1" applyFill="1"/>
    <xf numFmtId="11" fontId="4" fillId="3" borderId="0" xfId="0" applyNumberFormat="1" applyFont="1" applyFill="1"/>
    <xf numFmtId="2" fontId="4" fillId="3" borderId="0" xfId="0" applyNumberFormat="1" applyFont="1" applyFill="1"/>
    <xf numFmtId="2" fontId="13" fillId="8" borderId="0" xfId="0" applyNumberFormat="1" applyFont="1" applyFill="1"/>
    <xf numFmtId="2" fontId="13" fillId="0" borderId="0" xfId="0" applyNumberFormat="1" applyFont="1" applyFill="1"/>
    <xf numFmtId="2" fontId="13" fillId="29" borderId="0" xfId="0" applyNumberFormat="1" applyFont="1" applyFill="1"/>
    <xf numFmtId="2" fontId="13" fillId="11" borderId="0" xfId="0" applyNumberFormat="1" applyFont="1" applyFill="1"/>
    <xf numFmtId="2" fontId="13" fillId="10" borderId="0" xfId="0" applyNumberFormat="1" applyFont="1" applyFill="1"/>
    <xf numFmtId="2" fontId="13" fillId="16" borderId="0" xfId="0" applyNumberFormat="1" applyFont="1" applyFill="1"/>
    <xf numFmtId="2" fontId="13" fillId="5" borderId="0" xfId="0" applyNumberFormat="1" applyFont="1" applyFill="1"/>
    <xf numFmtId="2" fontId="13" fillId="13" borderId="0" xfId="0" applyNumberFormat="1" applyFont="1" applyFill="1"/>
    <xf numFmtId="2" fontId="13" fillId="14" borderId="0" xfId="0" applyNumberFormat="1" applyFont="1" applyFill="1"/>
    <xf numFmtId="0" fontId="4" fillId="0" borderId="0" xfId="0" applyFont="1"/>
    <xf numFmtId="2" fontId="9" fillId="0" borderId="0" xfId="0" applyNumberFormat="1" applyFont="1" applyFill="1" applyAlignment="1">
      <alignment horizontal="center"/>
    </xf>
    <xf numFmtId="2" fontId="9" fillId="0" borderId="0" xfId="0" applyNumberFormat="1" applyFont="1" applyFill="1"/>
    <xf numFmtId="2" fontId="9" fillId="3" borderId="0" xfId="0" applyNumberFormat="1" applyFont="1" applyFill="1"/>
    <xf numFmtId="2" fontId="9" fillId="22" borderId="0" xfId="0" applyNumberFormat="1" applyFont="1" applyFill="1"/>
    <xf numFmtId="2" fontId="9" fillId="8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right"/>
    </xf>
    <xf numFmtId="2" fontId="9" fillId="2" borderId="0" xfId="0" applyNumberFormat="1" applyFont="1" applyFill="1" applyAlignment="1">
      <alignment horizontal="right"/>
    </xf>
    <xf numFmtId="2" fontId="9" fillId="3" borderId="0" xfId="0" applyNumberFormat="1" applyFont="1" applyFill="1" applyAlignment="1">
      <alignment horizontal="right"/>
    </xf>
    <xf numFmtId="2" fontId="9" fillId="4" borderId="0" xfId="0" applyNumberFormat="1" applyFont="1" applyFill="1" applyAlignment="1">
      <alignment horizontal="right"/>
    </xf>
    <xf numFmtId="2" fontId="9" fillId="5" borderId="0" xfId="0" applyNumberFormat="1" applyFont="1" applyFill="1" applyAlignment="1">
      <alignment horizontal="right"/>
    </xf>
    <xf numFmtId="2" fontId="9" fillId="7" borderId="0" xfId="0" applyNumberFormat="1" applyFont="1" applyFill="1" applyAlignment="1">
      <alignment horizontal="right"/>
    </xf>
    <xf numFmtId="2" fontId="9" fillId="30" borderId="0" xfId="0" applyNumberFormat="1" applyFont="1" applyFill="1" applyAlignment="1">
      <alignment horizontal="right"/>
    </xf>
    <xf numFmtId="2" fontId="9" fillId="28" borderId="0" xfId="0" applyNumberFormat="1" applyFont="1" applyFill="1" applyAlignment="1">
      <alignment horizontal="right"/>
    </xf>
    <xf numFmtId="168" fontId="9" fillId="2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2" fontId="9" fillId="10" borderId="0" xfId="0" applyNumberFormat="1" applyFont="1" applyFill="1" applyAlignment="1">
      <alignment horizontal="center"/>
    </xf>
    <xf numFmtId="2" fontId="9" fillId="17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0" fillId="31" borderId="0" xfId="0" applyFill="1"/>
    <xf numFmtId="169" fontId="0" fillId="31" borderId="0" xfId="0" applyNumberFormat="1" applyFill="1"/>
    <xf numFmtId="2" fontId="9" fillId="31" borderId="0" xfId="0" applyNumberFormat="1" applyFont="1" applyFill="1" applyAlignment="1">
      <alignment horizontal="center"/>
    </xf>
    <xf numFmtId="168" fontId="9" fillId="31" borderId="0" xfId="0" applyNumberFormat="1" applyFont="1" applyFill="1" applyAlignment="1">
      <alignment horizontal="center"/>
    </xf>
    <xf numFmtId="11" fontId="0" fillId="31" borderId="0" xfId="0" applyNumberFormat="1" applyFill="1"/>
    <xf numFmtId="2" fontId="0" fillId="31" borderId="0" xfId="0" applyNumberFormat="1" applyFill="1"/>
    <xf numFmtId="0" fontId="1" fillId="16" borderId="0" xfId="0" applyFont="1" applyFill="1" applyAlignment="1">
      <alignment horizontal="right"/>
    </xf>
    <xf numFmtId="11" fontId="14" fillId="0" borderId="0" xfId="1" applyNumberFormat="1" applyFont="1" applyFill="1"/>
    <xf numFmtId="0" fontId="1" fillId="0" borderId="0" xfId="0" applyFont="1"/>
    <xf numFmtId="0" fontId="0" fillId="0" borderId="1" xfId="0" applyFill="1" applyBorder="1"/>
    <xf numFmtId="11" fontId="0" fillId="0" borderId="4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2" xfId="0" applyFill="1" applyBorder="1"/>
    <xf numFmtId="11" fontId="0" fillId="0" borderId="0" xfId="0" applyNumberFormat="1" applyFill="1" applyBorder="1"/>
    <xf numFmtId="0" fontId="0" fillId="0" borderId="0" xfId="0" applyFill="1" applyBorder="1"/>
    <xf numFmtId="0" fontId="0" fillId="0" borderId="7" xfId="0" applyFill="1" applyBorder="1"/>
    <xf numFmtId="169" fontId="0" fillId="0" borderId="0" xfId="0" applyNumberFormat="1" applyFill="1" applyBorder="1"/>
    <xf numFmtId="169" fontId="0" fillId="0" borderId="7" xfId="0" applyNumberFormat="1" applyFill="1" applyBorder="1"/>
    <xf numFmtId="0" fontId="0" fillId="0" borderId="3" xfId="0" applyFill="1" applyBorder="1"/>
    <xf numFmtId="11" fontId="0" fillId="0" borderId="5" xfId="0" applyNumberFormat="1" applyFill="1" applyBorder="1"/>
    <xf numFmtId="169" fontId="0" fillId="0" borderId="5" xfId="0" applyNumberFormat="1" applyFill="1" applyBorder="1"/>
    <xf numFmtId="169" fontId="0" fillId="0" borderId="8" xfId="0" applyNumberFormat="1" applyFill="1" applyBorder="1"/>
    <xf numFmtId="170" fontId="0" fillId="3" borderId="0" xfId="0" applyNumberFormat="1" applyFill="1"/>
    <xf numFmtId="170" fontId="0" fillId="0" borderId="0" xfId="0" applyNumberFormat="1" applyFill="1"/>
    <xf numFmtId="170" fontId="0" fillId="23" borderId="0" xfId="0" applyNumberFormat="1" applyFill="1"/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1" fontId="0" fillId="0" borderId="0" xfId="0" applyNumberFormat="1" applyFill="1" applyBorder="1"/>
    <xf numFmtId="1" fontId="0" fillId="0" borderId="5" xfId="0" applyNumberFormat="1" applyFill="1" applyBorder="1"/>
    <xf numFmtId="0" fontId="9" fillId="32" borderId="0" xfId="0" applyFont="1" applyFill="1"/>
    <xf numFmtId="0" fontId="9" fillId="12" borderId="0" xfId="0" applyFont="1" applyFill="1"/>
    <xf numFmtId="0" fontId="9" fillId="31" borderId="0" xfId="0" applyFont="1" applyFill="1"/>
    <xf numFmtId="2" fontId="9" fillId="7" borderId="0" xfId="0" applyNumberFormat="1" applyFont="1" applyFill="1"/>
    <xf numFmtId="2" fontId="9" fillId="7" borderId="0" xfId="0" applyNumberFormat="1" applyFont="1" applyFill="1" applyAlignment="1">
      <alignment horizontal="center"/>
    </xf>
    <xf numFmtId="0" fontId="9" fillId="24" borderId="0" xfId="0" applyFont="1" applyFill="1"/>
    <xf numFmtId="1" fontId="9" fillId="7" borderId="0" xfId="0" applyNumberFormat="1" applyFont="1" applyFill="1"/>
    <xf numFmtId="169" fontId="9" fillId="7" borderId="0" xfId="0" applyNumberFormat="1" applyFont="1" applyFill="1"/>
    <xf numFmtId="2" fontId="9" fillId="0" borderId="0" xfId="0" applyNumberFormat="1" applyFont="1" applyAlignment="1">
      <alignment horizontal="center"/>
    </xf>
    <xf numFmtId="1" fontId="9" fillId="0" borderId="0" xfId="0" applyNumberFormat="1" applyFont="1"/>
    <xf numFmtId="169" fontId="9" fillId="0" borderId="0" xfId="0" applyNumberFormat="1" applyFont="1"/>
    <xf numFmtId="1" fontId="15" fillId="0" borderId="0" xfId="0" applyNumberFormat="1" applyFont="1"/>
    <xf numFmtId="2" fontId="9" fillId="32" borderId="0" xfId="0" applyNumberFormat="1" applyFont="1" applyFill="1"/>
    <xf numFmtId="2" fontId="9" fillId="32" borderId="0" xfId="0" applyNumberFormat="1" applyFont="1" applyFill="1" applyAlignment="1">
      <alignment horizontal="center"/>
    </xf>
    <xf numFmtId="1" fontId="9" fillId="32" borderId="0" xfId="0" applyNumberFormat="1" applyFont="1" applyFill="1"/>
    <xf numFmtId="169" fontId="9" fillId="32" borderId="0" xfId="0" applyNumberFormat="1" applyFont="1" applyFill="1"/>
    <xf numFmtId="1" fontId="9" fillId="0" borderId="0" xfId="0" applyNumberFormat="1" applyFont="1" applyFill="1"/>
    <xf numFmtId="169" fontId="9" fillId="0" borderId="0" xfId="0" applyNumberFormat="1" applyFont="1" applyFill="1"/>
    <xf numFmtId="0" fontId="15" fillId="0" borderId="0" xfId="0" applyFont="1"/>
    <xf numFmtId="1" fontId="9" fillId="3" borderId="0" xfId="0" applyNumberFormat="1" applyFont="1" applyFill="1"/>
    <xf numFmtId="169" fontId="9" fillId="3" borderId="0" xfId="0" applyNumberFormat="1" applyFont="1" applyFill="1"/>
    <xf numFmtId="2" fontId="9" fillId="22" borderId="0" xfId="0" applyNumberFormat="1" applyFont="1" applyFill="1" applyAlignment="1">
      <alignment horizontal="center"/>
    </xf>
    <xf numFmtId="1" fontId="9" fillId="22" borderId="0" xfId="0" applyNumberFormat="1" applyFont="1" applyFill="1"/>
    <xf numFmtId="169" fontId="9" fillId="22" borderId="0" xfId="0" applyNumberFormat="1" applyFont="1" applyFill="1"/>
    <xf numFmtId="2" fontId="9" fillId="12" borderId="0" xfId="0" applyNumberFormat="1" applyFont="1" applyFill="1"/>
    <xf numFmtId="2" fontId="9" fillId="12" borderId="0" xfId="0" applyNumberFormat="1" applyFont="1" applyFill="1" applyAlignment="1">
      <alignment horizontal="center"/>
    </xf>
    <xf numFmtId="1" fontId="9" fillId="12" borderId="0" xfId="0" applyNumberFormat="1" applyFont="1" applyFill="1"/>
    <xf numFmtId="169" fontId="9" fillId="12" borderId="0" xfId="0" applyNumberFormat="1" applyFont="1" applyFill="1"/>
    <xf numFmtId="2" fontId="9" fillId="31" borderId="0" xfId="0" applyNumberFormat="1" applyFont="1" applyFill="1"/>
    <xf numFmtId="1" fontId="9" fillId="31" borderId="0" xfId="0" applyNumberFormat="1" applyFont="1" applyFill="1"/>
    <xf numFmtId="169" fontId="9" fillId="31" borderId="0" xfId="0" applyNumberFormat="1" applyFont="1" applyFill="1"/>
    <xf numFmtId="0" fontId="0" fillId="32" borderId="0" xfId="0" applyFill="1"/>
    <xf numFmtId="169" fontId="0" fillId="32" borderId="0" xfId="0" applyNumberFormat="1" applyFill="1"/>
    <xf numFmtId="168" fontId="9" fillId="32" borderId="0" xfId="0" applyNumberFormat="1" applyFont="1" applyFill="1" applyAlignment="1">
      <alignment horizontal="center"/>
    </xf>
    <xf numFmtId="11" fontId="0" fillId="32" borderId="0" xfId="0" applyNumberFormat="1" applyFill="1"/>
    <xf numFmtId="2" fontId="0" fillId="32" borderId="0" xfId="0" applyNumberFormat="1" applyFill="1"/>
    <xf numFmtId="0" fontId="9" fillId="27" borderId="0" xfId="0" applyFont="1" applyFill="1"/>
    <xf numFmtId="2" fontId="9" fillId="27" borderId="0" xfId="0" applyNumberFormat="1" applyFont="1" applyFill="1"/>
    <xf numFmtId="2" fontId="9" fillId="27" borderId="0" xfId="0" applyNumberFormat="1" applyFont="1" applyFill="1" applyAlignment="1">
      <alignment horizontal="center"/>
    </xf>
    <xf numFmtId="1" fontId="9" fillId="27" borderId="0" xfId="0" applyNumberFormat="1" applyFont="1" applyFill="1"/>
    <xf numFmtId="169" fontId="9" fillId="27" borderId="0" xfId="0" applyNumberFormat="1" applyFont="1" applyFill="1"/>
    <xf numFmtId="1" fontId="0" fillId="0" borderId="0" xfId="0" applyNumberFormat="1" applyBorder="1"/>
    <xf numFmtId="169" fontId="16" fillId="0" borderId="0" xfId="0" applyNumberFormat="1" applyFont="1"/>
    <xf numFmtId="0" fontId="9" fillId="0" borderId="10" xfId="0" applyFont="1" applyBorder="1"/>
    <xf numFmtId="0" fontId="9" fillId="0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67" fontId="18" fillId="0" borderId="0" xfId="0" applyNumberFormat="1" applyFont="1" applyAlignment="1">
      <alignment horizontal="center"/>
    </xf>
    <xf numFmtId="170" fontId="4" fillId="3" borderId="0" xfId="0" applyNumberFormat="1" applyFont="1" applyFill="1"/>
    <xf numFmtId="170" fontId="0" fillId="12" borderId="0" xfId="0" applyNumberFormat="1" applyFill="1"/>
    <xf numFmtId="170" fontId="0" fillId="15" borderId="0" xfId="0" applyNumberFormat="1" applyFill="1"/>
    <xf numFmtId="2" fontId="9" fillId="15" borderId="0" xfId="0" applyNumberFormat="1" applyFont="1" applyFill="1" applyAlignment="1">
      <alignment horizontal="right"/>
    </xf>
    <xf numFmtId="0" fontId="0" fillId="33" borderId="0" xfId="0" applyFont="1" applyFill="1" applyAlignment="1">
      <alignment horizontal="right"/>
    </xf>
    <xf numFmtId="2" fontId="9" fillId="33" borderId="0" xfId="0" applyNumberFormat="1" applyFont="1" applyFill="1" applyAlignment="1">
      <alignment horizontal="right"/>
    </xf>
    <xf numFmtId="1" fontId="0" fillId="33" borderId="0" xfId="0" applyNumberFormat="1" applyFont="1" applyFill="1"/>
    <xf numFmtId="11" fontId="0" fillId="33" borderId="0" xfId="0" applyNumberFormat="1" applyFont="1" applyFill="1"/>
    <xf numFmtId="11" fontId="0" fillId="33" borderId="0" xfId="0" applyNumberFormat="1" applyFont="1" applyFill="1" applyAlignment="1">
      <alignment horizontal="right"/>
    </xf>
    <xf numFmtId="0" fontId="0" fillId="33" borderId="0" xfId="0" applyFont="1" applyFill="1"/>
    <xf numFmtId="169" fontId="0" fillId="33" borderId="0" xfId="0" applyNumberFormat="1" applyFont="1" applyFill="1"/>
    <xf numFmtId="168" fontId="10" fillId="33" borderId="0" xfId="0" applyNumberFormat="1" applyFont="1" applyFill="1" applyAlignment="1">
      <alignment horizontal="center"/>
    </xf>
    <xf numFmtId="169" fontId="0" fillId="33" borderId="0" xfId="0" applyNumberFormat="1" applyFill="1"/>
    <xf numFmtId="11" fontId="0" fillId="33" borderId="0" xfId="0" applyNumberFormat="1" applyFill="1"/>
    <xf numFmtId="2" fontId="0" fillId="33" borderId="0" xfId="0" applyNumberFormat="1" applyFont="1" applyFill="1"/>
    <xf numFmtId="2" fontId="0" fillId="33" borderId="0" xfId="0" applyNumberFormat="1" applyFill="1"/>
    <xf numFmtId="0" fontId="10" fillId="7" borderId="0" xfId="0" applyFont="1" applyFill="1"/>
    <xf numFmtId="0" fontId="10" fillId="0" borderId="0" xfId="0" applyFont="1" applyFill="1" applyAlignment="1">
      <alignment horizontal="right"/>
    </xf>
    <xf numFmtId="0" fontId="10" fillId="21" borderId="0" xfId="0" applyFont="1" applyFill="1"/>
    <xf numFmtId="0" fontId="10" fillId="14" borderId="0" xfId="0" applyFont="1" applyFill="1" applyAlignment="1">
      <alignment horizontal="right"/>
    </xf>
    <xf numFmtId="0" fontId="10" fillId="19" borderId="0" xfId="0" applyFont="1" applyFill="1"/>
    <xf numFmtId="0" fontId="10" fillId="2" borderId="0" xfId="0" applyFont="1" applyFill="1"/>
    <xf numFmtId="2" fontId="10" fillId="7" borderId="0" xfId="0" applyNumberFormat="1" applyFont="1" applyFill="1" applyAlignment="1">
      <alignment horizontal="right"/>
    </xf>
    <xf numFmtId="0" fontId="10" fillId="24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1" fontId="10" fillId="7" borderId="0" xfId="0" applyNumberFormat="1" applyFont="1" applyFill="1" applyAlignment="1">
      <alignment horizontal="right"/>
    </xf>
    <xf numFmtId="11" fontId="10" fillId="7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" fontId="10" fillId="0" borderId="0" xfId="0" applyNumberFormat="1" applyFont="1" applyFill="1" applyAlignment="1">
      <alignment horizontal="right"/>
    </xf>
    <xf numFmtId="11" fontId="10" fillId="0" borderId="0" xfId="0" applyNumberFormat="1" applyFont="1" applyFill="1" applyAlignment="1">
      <alignment horizontal="right"/>
    </xf>
    <xf numFmtId="2" fontId="10" fillId="21" borderId="0" xfId="0" applyNumberFormat="1" applyFont="1" applyFill="1" applyAlignment="1">
      <alignment horizontal="right"/>
    </xf>
    <xf numFmtId="0" fontId="10" fillId="21" borderId="0" xfId="0" applyFont="1" applyFill="1" applyAlignment="1">
      <alignment horizontal="right"/>
    </xf>
    <xf numFmtId="1" fontId="10" fillId="21" borderId="0" xfId="0" applyNumberFormat="1" applyFont="1" applyFill="1" applyAlignment="1">
      <alignment horizontal="right"/>
    </xf>
    <xf numFmtId="11" fontId="10" fillId="21" borderId="0" xfId="0" applyNumberFormat="1" applyFont="1" applyFill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0" fillId="0" borderId="0" xfId="0" applyFont="1" applyFill="1"/>
    <xf numFmtId="2" fontId="10" fillId="14" borderId="0" xfId="0" applyNumberFormat="1" applyFont="1" applyFill="1" applyAlignment="1">
      <alignment horizontal="right"/>
    </xf>
    <xf numFmtId="1" fontId="10" fillId="14" borderId="0" xfId="0" applyNumberFormat="1" applyFont="1" applyFill="1" applyAlignment="1">
      <alignment horizontal="right"/>
    </xf>
    <xf numFmtId="11" fontId="10" fillId="14" borderId="0" xfId="0" applyNumberFormat="1" applyFont="1" applyFill="1" applyAlignment="1">
      <alignment horizontal="right"/>
    </xf>
    <xf numFmtId="2" fontId="10" fillId="19" borderId="0" xfId="0" applyNumberFormat="1" applyFont="1" applyFill="1" applyAlignment="1">
      <alignment horizontal="right"/>
    </xf>
    <xf numFmtId="0" fontId="10" fillId="19" borderId="0" xfId="0" applyFont="1" applyFill="1" applyAlignment="1">
      <alignment horizontal="right"/>
    </xf>
    <xf numFmtId="1" fontId="10" fillId="19" borderId="0" xfId="0" applyNumberFormat="1" applyFont="1" applyFill="1" applyAlignment="1">
      <alignment horizontal="right"/>
    </xf>
    <xf numFmtId="11" fontId="10" fillId="19" borderId="0" xfId="0" applyNumberFormat="1" applyFont="1" applyFill="1" applyAlignment="1">
      <alignment horizontal="right"/>
    </xf>
    <xf numFmtId="2" fontId="10" fillId="2" borderId="0" xfId="0" applyNumberFormat="1" applyFont="1" applyFill="1" applyAlignment="1">
      <alignment horizontal="right"/>
    </xf>
    <xf numFmtId="1" fontId="10" fillId="2" borderId="0" xfId="0" applyNumberFormat="1" applyFont="1" applyFill="1" applyAlignment="1">
      <alignment horizontal="right"/>
    </xf>
    <xf numFmtId="11" fontId="10" fillId="2" borderId="0" xfId="0" applyNumberFormat="1" applyFont="1" applyFill="1" applyAlignment="1">
      <alignment horizontal="right"/>
    </xf>
    <xf numFmtId="0" fontId="0" fillId="18" borderId="0" xfId="0" applyFill="1" applyAlignment="1">
      <alignment horizontal="center"/>
    </xf>
    <xf numFmtId="2" fontId="0" fillId="18" borderId="0" xfId="0" applyNumberFormat="1" applyFill="1" applyAlignment="1">
      <alignment horizontal="center"/>
    </xf>
    <xf numFmtId="0" fontId="10" fillId="18" borderId="0" xfId="0" applyFont="1" applyFill="1" applyAlignment="1">
      <alignment horizontal="center"/>
    </xf>
    <xf numFmtId="2" fontId="10" fillId="18" borderId="0" xfId="0" applyNumberFormat="1" applyFont="1" applyFill="1" applyAlignment="1">
      <alignment horizontal="center"/>
    </xf>
    <xf numFmtId="1" fontId="10" fillId="18" borderId="0" xfId="0" applyNumberFormat="1" applyFont="1" applyFill="1" applyAlignment="1">
      <alignment horizontal="center"/>
    </xf>
    <xf numFmtId="11" fontId="10" fillId="18" borderId="0" xfId="0" applyNumberFormat="1" applyFont="1" applyFill="1" applyAlignment="1">
      <alignment horizontal="center"/>
    </xf>
    <xf numFmtId="169" fontId="0" fillId="18" borderId="0" xfId="0" applyNumberFormat="1" applyFill="1" applyAlignment="1">
      <alignment horizontal="center"/>
    </xf>
    <xf numFmtId="11" fontId="0" fillId="18" borderId="0" xfId="0" applyNumberFormat="1" applyFill="1" applyAlignment="1">
      <alignment horizontal="center"/>
    </xf>
    <xf numFmtId="0" fontId="0" fillId="34" borderId="0" xfId="0" applyFill="1" applyAlignment="1">
      <alignment horizontal="right"/>
    </xf>
    <xf numFmtId="2" fontId="0" fillId="34" borderId="0" xfId="0" applyNumberFormat="1" applyFill="1" applyAlignment="1">
      <alignment horizontal="right"/>
    </xf>
    <xf numFmtId="0" fontId="10" fillId="34" borderId="0" xfId="0" applyFont="1" applyFill="1" applyAlignment="1">
      <alignment horizontal="right"/>
    </xf>
    <xf numFmtId="2" fontId="10" fillId="34" borderId="0" xfId="0" applyNumberFormat="1" applyFont="1" applyFill="1" applyAlignment="1">
      <alignment horizontal="right"/>
    </xf>
    <xf numFmtId="0" fontId="10" fillId="34" borderId="0" xfId="0" applyFont="1" applyFill="1" applyBorder="1" applyAlignment="1">
      <alignment horizontal="right"/>
    </xf>
    <xf numFmtId="1" fontId="10" fillId="34" borderId="0" xfId="0" applyNumberFormat="1" applyFont="1" applyFill="1" applyAlignment="1">
      <alignment horizontal="right"/>
    </xf>
    <xf numFmtId="11" fontId="10" fillId="34" borderId="0" xfId="0" applyNumberFormat="1" applyFont="1" applyFill="1" applyAlignment="1">
      <alignment horizontal="right"/>
    </xf>
    <xf numFmtId="0" fontId="0" fillId="34" borderId="0" xfId="0" applyFill="1"/>
    <xf numFmtId="169" fontId="0" fillId="34" borderId="0" xfId="0" applyNumberFormat="1" applyFill="1"/>
    <xf numFmtId="2" fontId="0" fillId="34" borderId="0" xfId="0" applyNumberFormat="1" applyFill="1"/>
    <xf numFmtId="168" fontId="9" fillId="34" borderId="0" xfId="0" applyNumberFormat="1" applyFont="1" applyFill="1" applyAlignment="1">
      <alignment horizontal="center"/>
    </xf>
    <xf numFmtId="11" fontId="0" fillId="34" borderId="0" xfId="0" applyNumberFormat="1" applyFill="1"/>
    <xf numFmtId="169" fontId="1" fillId="8" borderId="0" xfId="0" applyNumberFormat="1" applyFont="1" applyFill="1"/>
    <xf numFmtId="11" fontId="1" fillId="8" borderId="0" xfId="0" applyNumberFormat="1" applyFont="1" applyFill="1"/>
    <xf numFmtId="0" fontId="9" fillId="35" borderId="0" xfId="0" applyFont="1" applyFill="1" applyBorder="1" applyAlignment="1">
      <alignment horizontal="right"/>
    </xf>
    <xf numFmtId="167" fontId="9" fillId="35" borderId="0" xfId="0" applyNumberFormat="1" applyFont="1" applyFill="1" applyAlignment="1">
      <alignment horizontal="right"/>
    </xf>
    <xf numFmtId="0" fontId="9" fillId="35" borderId="0" xfId="0" applyFont="1" applyFill="1" applyAlignment="1">
      <alignment horizontal="right"/>
    </xf>
    <xf numFmtId="2" fontId="19" fillId="35" borderId="0" xfId="0" applyNumberFormat="1" applyFont="1" applyFill="1" applyBorder="1" applyAlignment="1">
      <alignment horizontal="right"/>
    </xf>
    <xf numFmtId="0" fontId="20" fillId="35" borderId="0" xfId="0" applyFont="1" applyFill="1" applyBorder="1" applyAlignment="1">
      <alignment horizontal="right"/>
    </xf>
    <xf numFmtId="1" fontId="9" fillId="35" borderId="0" xfId="0" applyNumberFormat="1" applyFont="1" applyFill="1"/>
    <xf numFmtId="169" fontId="9" fillId="35" borderId="0" xfId="0" applyNumberFormat="1" applyFont="1" applyFill="1"/>
    <xf numFmtId="168" fontId="9" fillId="35" borderId="0" xfId="0" applyNumberFormat="1" applyFont="1" applyFill="1"/>
    <xf numFmtId="0" fontId="9" fillId="0" borderId="0" xfId="0" applyFont="1" applyFill="1" applyBorder="1" applyAlignment="1">
      <alignment horizontal="right"/>
    </xf>
    <xf numFmtId="167" fontId="9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right"/>
    </xf>
    <xf numFmtId="2" fontId="19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168" fontId="9" fillId="0" borderId="0" xfId="0" applyNumberFormat="1" applyFont="1" applyFill="1"/>
    <xf numFmtId="0" fontId="9" fillId="14" borderId="0" xfId="0" applyFont="1" applyFill="1" applyBorder="1" applyAlignment="1">
      <alignment horizontal="right"/>
    </xf>
    <xf numFmtId="167" fontId="9" fillId="14" borderId="0" xfId="0" applyNumberFormat="1" applyFont="1" applyFill="1" applyAlignment="1">
      <alignment horizontal="right"/>
    </xf>
    <xf numFmtId="2" fontId="19" fillId="14" borderId="0" xfId="0" applyNumberFormat="1" applyFont="1" applyFill="1" applyBorder="1" applyAlignment="1">
      <alignment horizontal="right"/>
    </xf>
    <xf numFmtId="0" fontId="20" fillId="14" borderId="0" xfId="0" applyFont="1" applyFill="1" applyBorder="1" applyAlignment="1">
      <alignment horizontal="right"/>
    </xf>
    <xf numFmtId="0" fontId="9" fillId="14" borderId="0" xfId="0" applyFont="1" applyFill="1" applyAlignment="1">
      <alignment horizontal="right"/>
    </xf>
    <xf numFmtId="1" fontId="9" fillId="14" borderId="0" xfId="0" applyNumberFormat="1" applyFont="1" applyFill="1"/>
    <xf numFmtId="169" fontId="9" fillId="14" borderId="0" xfId="0" applyNumberFormat="1" applyFont="1" applyFill="1"/>
    <xf numFmtId="168" fontId="9" fillId="14" borderId="0" xfId="0" applyNumberFormat="1" applyFont="1" applyFill="1"/>
    <xf numFmtId="0" fontId="20" fillId="4" borderId="0" xfId="0" applyFont="1" applyFill="1" applyBorder="1" applyAlignment="1">
      <alignment horizontal="right"/>
    </xf>
    <xf numFmtId="167" fontId="9" fillId="4" borderId="0" xfId="0" applyNumberFormat="1" applyFont="1" applyFill="1" applyAlignment="1">
      <alignment horizontal="right"/>
    </xf>
    <xf numFmtId="0" fontId="9" fillId="4" borderId="0" xfId="0" applyFont="1" applyFill="1" applyAlignment="1">
      <alignment horizontal="right"/>
    </xf>
    <xf numFmtId="2" fontId="19" fillId="4" borderId="0" xfId="0" applyNumberFormat="1" applyFont="1" applyFill="1" applyBorder="1" applyAlignment="1">
      <alignment horizontal="right"/>
    </xf>
    <xf numFmtId="1" fontId="9" fillId="4" borderId="0" xfId="0" applyNumberFormat="1" applyFont="1" applyFill="1"/>
    <xf numFmtId="169" fontId="9" fillId="4" borderId="0" xfId="0" applyNumberFormat="1" applyFont="1" applyFill="1"/>
    <xf numFmtId="168" fontId="9" fillId="4" borderId="0" xfId="0" applyNumberFormat="1" applyFont="1" applyFill="1"/>
    <xf numFmtId="168" fontId="21" fillId="0" borderId="0" xfId="0" applyNumberFormat="1" applyFont="1" applyFill="1"/>
    <xf numFmtId="0" fontId="9" fillId="24" borderId="0" xfId="0" applyFont="1" applyFill="1" applyBorder="1" applyAlignment="1">
      <alignment horizontal="right"/>
    </xf>
    <xf numFmtId="0" fontId="9" fillId="24" borderId="0" xfId="0" applyFont="1" applyFill="1" applyAlignment="1">
      <alignment horizontal="right"/>
    </xf>
    <xf numFmtId="167" fontId="9" fillId="0" borderId="0" xfId="0" applyNumberFormat="1" applyFont="1" applyFill="1" applyBorder="1" applyAlignment="1">
      <alignment horizontal="right"/>
    </xf>
    <xf numFmtId="0" fontId="9" fillId="8" borderId="0" xfId="0" applyFont="1" applyFill="1" applyBorder="1" applyAlignment="1">
      <alignment horizontal="right"/>
    </xf>
    <xf numFmtId="0" fontId="9" fillId="8" borderId="0" xfId="0" applyFont="1" applyFill="1" applyAlignment="1">
      <alignment horizontal="right"/>
    </xf>
    <xf numFmtId="0" fontId="9" fillId="28" borderId="0" xfId="0" applyFont="1" applyFill="1" applyBorder="1" applyAlignment="1">
      <alignment horizontal="right"/>
    </xf>
    <xf numFmtId="167" fontId="9" fillId="28" borderId="0" xfId="0" applyNumberFormat="1" applyFont="1" applyFill="1" applyBorder="1" applyAlignment="1">
      <alignment horizontal="right"/>
    </xf>
    <xf numFmtId="167" fontId="9" fillId="28" borderId="0" xfId="0" applyNumberFormat="1" applyFont="1" applyFill="1" applyAlignment="1">
      <alignment horizontal="right"/>
    </xf>
    <xf numFmtId="2" fontId="19" fillId="28" borderId="0" xfId="0" applyNumberFormat="1" applyFont="1" applyFill="1" applyBorder="1" applyAlignment="1">
      <alignment horizontal="right"/>
    </xf>
    <xf numFmtId="0" fontId="9" fillId="28" borderId="0" xfId="0" applyFont="1" applyFill="1" applyAlignment="1">
      <alignment horizontal="right"/>
    </xf>
    <xf numFmtId="1" fontId="9" fillId="28" borderId="0" xfId="0" applyNumberFormat="1" applyFont="1" applyFill="1"/>
    <xf numFmtId="169" fontId="9" fillId="28" borderId="0" xfId="0" applyNumberFormat="1" applyFont="1" applyFill="1"/>
    <xf numFmtId="168" fontId="9" fillId="28" borderId="0" xfId="0" applyNumberFormat="1" applyFont="1" applyFill="1"/>
    <xf numFmtId="167" fontId="20" fillId="0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167" fontId="20" fillId="3" borderId="0" xfId="0" applyNumberFormat="1" applyFont="1" applyFill="1" applyBorder="1" applyAlignment="1">
      <alignment horizontal="right"/>
    </xf>
    <xf numFmtId="167" fontId="9" fillId="3" borderId="0" xfId="0" applyNumberFormat="1" applyFont="1" applyFill="1" applyAlignment="1">
      <alignment horizontal="right"/>
    </xf>
    <xf numFmtId="2" fontId="9" fillId="3" borderId="0" xfId="0" applyNumberFormat="1" applyFont="1" applyFill="1" applyBorder="1" applyAlignment="1">
      <alignment horizontal="right"/>
    </xf>
    <xf numFmtId="0" fontId="9" fillId="3" borderId="0" xfId="0" applyFont="1" applyFill="1" applyAlignment="1">
      <alignment horizontal="right"/>
    </xf>
    <xf numFmtId="168" fontId="9" fillId="3" borderId="0" xfId="0" applyNumberFormat="1" applyFont="1" applyFill="1"/>
    <xf numFmtId="2" fontId="0" fillId="14" borderId="0" xfId="0" applyNumberFormat="1" applyFill="1" applyAlignment="1">
      <alignment horizontal="right"/>
    </xf>
    <xf numFmtId="0" fontId="4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0" fillId="0" borderId="10" xfId="0" applyFont="1" applyFill="1" applyBorder="1"/>
    <xf numFmtId="1" fontId="10" fillId="0" borderId="10" xfId="0" applyNumberFormat="1" applyFont="1" applyFill="1" applyBorder="1" applyAlignment="1">
      <alignment horizontal="right"/>
    </xf>
    <xf numFmtId="0" fontId="9" fillId="8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9" fillId="30" borderId="0" xfId="0" applyFont="1" applyFill="1" applyAlignment="1">
      <alignment horizontal="center"/>
    </xf>
    <xf numFmtId="0" fontId="9" fillId="28" borderId="0" xfId="0" applyFont="1" applyFill="1" applyAlignment="1">
      <alignment horizontal="center"/>
    </xf>
    <xf numFmtId="0" fontId="0" fillId="8" borderId="10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29" borderId="10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0" fillId="30" borderId="10" xfId="0" applyFont="1" applyFill="1" applyBorder="1" applyAlignment="1">
      <alignment horizontal="center"/>
    </xf>
    <xf numFmtId="0" fontId="0" fillId="28" borderId="10" xfId="0" applyFont="1" applyFill="1" applyBorder="1" applyAlignment="1">
      <alignment horizontal="center"/>
    </xf>
    <xf numFmtId="11" fontId="1" fillId="0" borderId="0" xfId="0" applyNumberFormat="1" applyFont="1"/>
    <xf numFmtId="169" fontId="1" fillId="0" borderId="0" xfId="0" applyNumberFormat="1" applyFont="1"/>
    <xf numFmtId="0" fontId="9" fillId="0" borderId="11" xfId="0" applyFont="1" applyFill="1" applyBorder="1"/>
    <xf numFmtId="0" fontId="9" fillId="0" borderId="12" xfId="0" applyFont="1" applyFill="1" applyBorder="1"/>
    <xf numFmtId="0" fontId="9" fillId="0" borderId="13" xfId="0" applyFont="1" applyFill="1" applyBorder="1"/>
    <xf numFmtId="0" fontId="22" fillId="0" borderId="14" xfId="0" applyFont="1" applyFill="1" applyBorder="1"/>
    <xf numFmtId="0" fontId="22" fillId="0" borderId="15" xfId="0" applyFont="1" applyFill="1" applyBorder="1"/>
    <xf numFmtId="0" fontId="22" fillId="0" borderId="16" xfId="0" applyFont="1" applyFill="1" applyBorder="1"/>
    <xf numFmtId="169" fontId="0" fillId="31" borderId="0" xfId="0" applyNumberFormat="1" applyFont="1" applyFill="1"/>
    <xf numFmtId="169" fontId="0" fillId="0" borderId="0" xfId="0" applyNumberFormat="1" applyFont="1" applyFill="1"/>
    <xf numFmtId="0" fontId="10" fillId="24" borderId="0" xfId="0" applyFont="1" applyFill="1" applyBorder="1" applyAlignment="1">
      <alignment horizontal="right"/>
    </xf>
    <xf numFmtId="2" fontId="0" fillId="5" borderId="0" xfId="0" applyNumberFormat="1" applyFill="1" applyAlignment="1">
      <alignment horizontal="right"/>
    </xf>
    <xf numFmtId="0" fontId="10" fillId="5" borderId="0" xfId="0" applyFont="1" applyFill="1" applyAlignment="1">
      <alignment horizontal="right"/>
    </xf>
    <xf numFmtId="2" fontId="10" fillId="5" borderId="0" xfId="0" applyNumberFormat="1" applyFont="1" applyFill="1" applyAlignment="1">
      <alignment horizontal="right"/>
    </xf>
    <xf numFmtId="0" fontId="10" fillId="5" borderId="0" xfId="0" applyFont="1" applyFill="1" applyBorder="1" applyAlignment="1">
      <alignment horizontal="right"/>
    </xf>
    <xf numFmtId="1" fontId="10" fillId="5" borderId="0" xfId="0" applyNumberFormat="1" applyFont="1" applyFill="1" applyAlignment="1">
      <alignment horizontal="right"/>
    </xf>
    <xf numFmtId="11" fontId="10" fillId="5" borderId="0" xfId="0" applyNumberFormat="1" applyFont="1" applyFill="1" applyAlignment="1">
      <alignment horizontal="right"/>
    </xf>
    <xf numFmtId="0" fontId="10" fillId="8" borderId="0" xfId="0" applyFont="1" applyFill="1" applyBorder="1" applyAlignment="1">
      <alignment horizontal="right"/>
    </xf>
    <xf numFmtId="0" fontId="10" fillId="8" borderId="0" xfId="0" applyFont="1" applyFill="1" applyAlignment="1">
      <alignment horizontal="right"/>
    </xf>
    <xf numFmtId="0" fontId="8" fillId="0" borderId="0" xfId="0" applyFont="1"/>
    <xf numFmtId="170" fontId="0" fillId="0" borderId="0" xfId="0" applyNumberFormat="1" applyFont="1"/>
    <xf numFmtId="169" fontId="0" fillId="0" borderId="11" xfId="0" applyNumberFormat="1" applyFill="1" applyBorder="1"/>
    <xf numFmtId="169" fontId="0" fillId="0" borderId="12" xfId="0" applyNumberFormat="1" applyFill="1" applyBorder="1"/>
    <xf numFmtId="169" fontId="0" fillId="0" borderId="13" xfId="0" applyNumberFormat="1" applyFill="1" applyBorder="1"/>
    <xf numFmtId="169" fontId="0" fillId="0" borderId="10" xfId="0" applyNumberFormat="1" applyFill="1" applyBorder="1"/>
    <xf numFmtId="169" fontId="0" fillId="13" borderId="11" xfId="0" applyNumberFormat="1" applyFill="1" applyBorder="1"/>
    <xf numFmtId="11" fontId="23" fillId="0" borderId="0" xfId="0" applyNumberFormat="1" applyFont="1" applyFill="1"/>
    <xf numFmtId="11" fontId="23" fillId="13" borderId="0" xfId="0" applyNumberFormat="1" applyFont="1" applyFill="1"/>
    <xf numFmtId="169" fontId="23" fillId="0" borderId="0" xfId="0" applyNumberFormat="1" applyFont="1" applyFill="1"/>
    <xf numFmtId="11" fontId="7" fillId="0" borderId="0" xfId="0" applyNumberFormat="1" applyFont="1"/>
    <xf numFmtId="0" fontId="10" fillId="17" borderId="0" xfId="0" applyFont="1" applyFill="1" applyAlignment="1">
      <alignment horizontal="right"/>
    </xf>
    <xf numFmtId="2" fontId="10" fillId="17" borderId="0" xfId="0" applyNumberFormat="1" applyFont="1" applyFill="1" applyAlignment="1">
      <alignment horizontal="right"/>
    </xf>
    <xf numFmtId="0" fontId="10" fillId="17" borderId="0" xfId="0" applyFont="1" applyFill="1" applyBorder="1" applyAlignment="1">
      <alignment horizontal="right"/>
    </xf>
    <xf numFmtId="1" fontId="10" fillId="17" borderId="0" xfId="0" applyNumberFormat="1" applyFont="1" applyFill="1" applyAlignment="1">
      <alignment horizontal="right"/>
    </xf>
    <xf numFmtId="11" fontId="10" fillId="17" borderId="0" xfId="0" applyNumberFormat="1" applyFont="1" applyFill="1" applyAlignment="1">
      <alignment horizontal="right"/>
    </xf>
    <xf numFmtId="2" fontId="9" fillId="8" borderId="0" xfId="0" applyNumberFormat="1" applyFont="1" applyFill="1" applyAlignment="1">
      <alignment horizontal="center"/>
    </xf>
    <xf numFmtId="2" fontId="9" fillId="4" borderId="0" xfId="0" applyNumberFormat="1" applyFont="1" applyFill="1"/>
    <xf numFmtId="2" fontId="9" fillId="2" borderId="0" xfId="0" applyNumberFormat="1" applyFont="1" applyFill="1"/>
    <xf numFmtId="2" fontId="9" fillId="5" borderId="0" xfId="0" applyNumberFormat="1" applyFont="1" applyFill="1"/>
    <xf numFmtId="2" fontId="9" fillId="15" borderId="0" xfId="0" applyNumberFormat="1" applyFont="1" applyFill="1"/>
    <xf numFmtId="2" fontId="10" fillId="33" borderId="0" xfId="0" applyNumberFormat="1" applyFont="1" applyFill="1"/>
    <xf numFmtId="2" fontId="9" fillId="14" borderId="0" xfId="0" applyNumberFormat="1" applyFont="1" applyFill="1"/>
    <xf numFmtId="2" fontId="9" fillId="9" borderId="0" xfId="0" applyNumberFormat="1" applyFont="1" applyFill="1"/>
    <xf numFmtId="0" fontId="0" fillId="36" borderId="0" xfId="0" applyFill="1" applyAlignment="1">
      <alignment horizontal="right"/>
    </xf>
    <xf numFmtId="0" fontId="20" fillId="36" borderId="0" xfId="0" applyFont="1" applyFill="1" applyBorder="1" applyAlignment="1">
      <alignment horizontal="right"/>
    </xf>
    <xf numFmtId="167" fontId="9" fillId="36" borderId="0" xfId="0" applyNumberFormat="1" applyFont="1" applyFill="1" applyAlignment="1">
      <alignment horizontal="right"/>
    </xf>
    <xf numFmtId="0" fontId="9" fillId="36" borderId="0" xfId="0" applyFont="1" applyFill="1" applyAlignment="1">
      <alignment horizontal="right"/>
    </xf>
    <xf numFmtId="0" fontId="9" fillId="36" borderId="0" xfId="0" applyFont="1" applyFill="1" applyBorder="1" applyAlignment="1">
      <alignment horizontal="right"/>
    </xf>
    <xf numFmtId="2" fontId="19" fillId="36" borderId="0" xfId="0" applyNumberFormat="1" applyFont="1" applyFill="1" applyBorder="1" applyAlignment="1">
      <alignment horizontal="right"/>
    </xf>
    <xf numFmtId="1" fontId="9" fillId="36" borderId="0" xfId="0" applyNumberFormat="1" applyFont="1" applyFill="1"/>
    <xf numFmtId="169" fontId="9" fillId="36" borderId="0" xfId="0" applyNumberFormat="1" applyFont="1" applyFill="1"/>
    <xf numFmtId="168" fontId="9" fillId="36" borderId="0" xfId="0" applyNumberFormat="1" applyFont="1" applyFill="1"/>
    <xf numFmtId="1" fontId="0" fillId="36" borderId="0" xfId="0" applyNumberFormat="1" applyFill="1"/>
    <xf numFmtId="169" fontId="0" fillId="36" borderId="0" xfId="0" applyNumberFormat="1" applyFill="1"/>
    <xf numFmtId="2" fontId="9" fillId="36" borderId="0" xfId="0" applyNumberFormat="1" applyFont="1" applyFill="1" applyAlignment="1">
      <alignment horizontal="center"/>
    </xf>
    <xf numFmtId="168" fontId="9" fillId="36" borderId="0" xfId="0" applyNumberFormat="1" applyFont="1" applyFill="1" applyAlignment="1">
      <alignment horizontal="center"/>
    </xf>
    <xf numFmtId="169" fontId="0" fillId="36" borderId="10" xfId="0" applyNumberFormat="1" applyFill="1" applyBorder="1"/>
    <xf numFmtId="169" fontId="23" fillId="36" borderId="0" xfId="0" applyNumberFormat="1" applyFont="1" applyFill="1"/>
    <xf numFmtId="0" fontId="0" fillId="36" borderId="0" xfId="0" applyFill="1"/>
    <xf numFmtId="11" fontId="0" fillId="36" borderId="0" xfId="0" applyNumberFormat="1" applyFill="1"/>
    <xf numFmtId="2" fontId="0" fillId="36" borderId="0" xfId="0" applyNumberFormat="1" applyFill="1"/>
    <xf numFmtId="0" fontId="9" fillId="2" borderId="0" xfId="0" applyFont="1" applyFill="1" applyBorder="1" applyAlignment="1">
      <alignment horizontal="right"/>
    </xf>
    <xf numFmtId="167" fontId="9" fillId="2" borderId="0" xfId="0" applyNumberFormat="1" applyFont="1" applyFill="1" applyAlignment="1">
      <alignment horizontal="right"/>
    </xf>
    <xf numFmtId="2" fontId="19" fillId="2" borderId="0" xfId="0" applyNumberFormat="1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" fontId="9" fillId="2" borderId="0" xfId="0" applyNumberFormat="1" applyFont="1" applyFill="1"/>
    <xf numFmtId="169" fontId="9" fillId="2" borderId="0" xfId="0" applyNumberFormat="1" applyFont="1" applyFill="1"/>
    <xf numFmtId="168" fontId="9" fillId="2" borderId="0" xfId="0" applyNumberFormat="1" applyFont="1" applyFill="1"/>
    <xf numFmtId="0" fontId="0" fillId="2" borderId="0" xfId="0" applyNumberFormat="1" applyFill="1"/>
    <xf numFmtId="0" fontId="9" fillId="21" borderId="0" xfId="0" applyFont="1" applyFill="1" applyBorder="1" applyAlignment="1">
      <alignment horizontal="right"/>
    </xf>
    <xf numFmtId="167" fontId="9" fillId="21" borderId="0" xfId="0" applyNumberFormat="1" applyFont="1" applyFill="1" applyAlignment="1">
      <alignment horizontal="right"/>
    </xf>
    <xf numFmtId="2" fontId="19" fillId="21" borderId="0" xfId="0" applyNumberFormat="1" applyFont="1" applyFill="1" applyBorder="1" applyAlignment="1">
      <alignment horizontal="right"/>
    </xf>
    <xf numFmtId="0" fontId="20" fillId="21" borderId="0" xfId="0" applyFont="1" applyFill="1" applyBorder="1" applyAlignment="1">
      <alignment horizontal="right"/>
    </xf>
    <xf numFmtId="0" fontId="9" fillId="21" borderId="0" xfId="0" applyFont="1" applyFill="1" applyAlignment="1">
      <alignment horizontal="right"/>
    </xf>
    <xf numFmtId="1" fontId="9" fillId="21" borderId="0" xfId="0" applyNumberFormat="1" applyFont="1" applyFill="1"/>
    <xf numFmtId="169" fontId="9" fillId="21" borderId="0" xfId="0" applyNumberFormat="1" applyFont="1" applyFill="1"/>
    <xf numFmtId="168" fontId="9" fillId="21" borderId="0" xfId="0" applyNumberFormat="1" applyFont="1" applyFill="1"/>
    <xf numFmtId="1" fontId="0" fillId="21" borderId="0" xfId="0" applyNumberFormat="1" applyFill="1"/>
    <xf numFmtId="2" fontId="9" fillId="21" borderId="0" xfId="0" applyNumberFormat="1" applyFont="1" applyFill="1" applyAlignment="1">
      <alignment horizontal="center"/>
    </xf>
    <xf numFmtId="0" fontId="0" fillId="21" borderId="0" xfId="0" applyNumberFormat="1" applyFill="1"/>
    <xf numFmtId="0" fontId="9" fillId="13" borderId="0" xfId="0" applyFont="1" applyFill="1" applyBorder="1" applyAlignment="1">
      <alignment horizontal="right"/>
    </xf>
    <xf numFmtId="167" fontId="9" fillId="13" borderId="0" xfId="0" applyNumberFormat="1" applyFont="1" applyFill="1" applyAlignment="1">
      <alignment horizontal="right"/>
    </xf>
    <xf numFmtId="2" fontId="19" fillId="13" borderId="0" xfId="0" applyNumberFormat="1" applyFont="1" applyFill="1" applyBorder="1" applyAlignment="1">
      <alignment horizontal="right"/>
    </xf>
    <xf numFmtId="0" fontId="20" fillId="13" borderId="0" xfId="0" applyFont="1" applyFill="1" applyBorder="1" applyAlignment="1">
      <alignment horizontal="right"/>
    </xf>
    <xf numFmtId="0" fontId="9" fillId="13" borderId="0" xfId="0" applyFont="1" applyFill="1" applyAlignment="1">
      <alignment horizontal="right"/>
    </xf>
    <xf numFmtId="1" fontId="9" fillId="13" borderId="0" xfId="0" applyNumberFormat="1" applyFont="1" applyFill="1"/>
    <xf numFmtId="169" fontId="9" fillId="13" borderId="0" xfId="0" applyNumberFormat="1" applyFont="1" applyFill="1"/>
    <xf numFmtId="168" fontId="9" fillId="13" borderId="0" xfId="0" applyNumberFormat="1" applyFont="1" applyFill="1"/>
    <xf numFmtId="1" fontId="0" fillId="13" borderId="0" xfId="0" applyNumberFormat="1" applyFill="1"/>
    <xf numFmtId="2" fontId="9" fillId="13" borderId="0" xfId="0" applyNumberFormat="1" applyFont="1" applyFill="1" applyAlignment="1">
      <alignment horizontal="center"/>
    </xf>
    <xf numFmtId="0" fontId="0" fillId="29" borderId="0" xfId="0" applyFill="1" applyAlignment="1">
      <alignment horizontal="right"/>
    </xf>
    <xf numFmtId="0" fontId="9" fillId="29" borderId="0" xfId="0" applyFont="1" applyFill="1" applyBorder="1" applyAlignment="1">
      <alignment horizontal="right"/>
    </xf>
    <xf numFmtId="167" fontId="9" fillId="29" borderId="0" xfId="0" applyNumberFormat="1" applyFont="1" applyFill="1" applyBorder="1" applyAlignment="1">
      <alignment horizontal="right"/>
    </xf>
    <xf numFmtId="167" fontId="9" fillId="29" borderId="0" xfId="0" applyNumberFormat="1" applyFont="1" applyFill="1" applyAlignment="1">
      <alignment horizontal="right"/>
    </xf>
    <xf numFmtId="2" fontId="19" fillId="29" borderId="0" xfId="0" applyNumberFormat="1" applyFont="1" applyFill="1" applyBorder="1" applyAlignment="1">
      <alignment horizontal="right"/>
    </xf>
    <xf numFmtId="0" fontId="9" fillId="29" borderId="0" xfId="0" applyFont="1" applyFill="1" applyAlignment="1">
      <alignment horizontal="right"/>
    </xf>
    <xf numFmtId="1" fontId="9" fillId="29" borderId="0" xfId="0" applyNumberFormat="1" applyFont="1" applyFill="1"/>
    <xf numFmtId="169" fontId="9" fillId="29" borderId="0" xfId="0" applyNumberFormat="1" applyFont="1" applyFill="1"/>
    <xf numFmtId="168" fontId="9" fillId="29" borderId="0" xfId="0" applyNumberFormat="1" applyFont="1" applyFill="1"/>
    <xf numFmtId="1" fontId="0" fillId="29" borderId="0" xfId="0" applyNumberFormat="1" applyFill="1"/>
    <xf numFmtId="169" fontId="0" fillId="29" borderId="0" xfId="0" applyNumberFormat="1" applyFill="1"/>
    <xf numFmtId="168" fontId="9" fillId="29" borderId="0" xfId="0" applyNumberFormat="1" applyFont="1" applyFill="1" applyAlignment="1">
      <alignment horizontal="center"/>
    </xf>
    <xf numFmtId="169" fontId="0" fillId="29" borderId="11" xfId="0" applyNumberFormat="1" applyFill="1" applyBorder="1"/>
    <xf numFmtId="11" fontId="23" fillId="29" borderId="0" xfId="0" applyNumberFormat="1" applyFont="1" applyFill="1"/>
    <xf numFmtId="0" fontId="0" fillId="29" borderId="0" xfId="0" applyFill="1"/>
    <xf numFmtId="11" fontId="0" fillId="29" borderId="0" xfId="0" applyNumberFormat="1" applyFill="1"/>
    <xf numFmtId="2" fontId="0" fillId="29" borderId="0" xfId="0" applyNumberFormat="1" applyFill="1"/>
    <xf numFmtId="0" fontId="0" fillId="31" borderId="0" xfId="0" applyFill="1" applyAlignment="1">
      <alignment horizontal="right"/>
    </xf>
    <xf numFmtId="0" fontId="9" fillId="31" borderId="0" xfId="0" applyFont="1" applyFill="1" applyBorder="1" applyAlignment="1">
      <alignment horizontal="right"/>
    </xf>
    <xf numFmtId="167" fontId="20" fillId="31" borderId="0" xfId="0" applyNumberFormat="1" applyFont="1" applyFill="1" applyBorder="1" applyAlignment="1">
      <alignment horizontal="right"/>
    </xf>
    <xf numFmtId="167" fontId="9" fillId="31" borderId="0" xfId="0" applyNumberFormat="1" applyFont="1" applyFill="1" applyAlignment="1">
      <alignment horizontal="right"/>
    </xf>
    <xf numFmtId="2" fontId="19" fillId="31" borderId="0" xfId="0" applyNumberFormat="1" applyFont="1" applyFill="1" applyBorder="1" applyAlignment="1">
      <alignment horizontal="right"/>
    </xf>
    <xf numFmtId="0" fontId="9" fillId="31" borderId="0" xfId="0" applyFont="1" applyFill="1" applyAlignment="1">
      <alignment horizontal="right"/>
    </xf>
    <xf numFmtId="168" fontId="9" fillId="31" borderId="0" xfId="0" applyNumberFormat="1" applyFont="1" applyFill="1"/>
    <xf numFmtId="1" fontId="0" fillId="31" borderId="0" xfId="0" applyNumberFormat="1" applyFill="1"/>
    <xf numFmtId="0" fontId="0" fillId="22" borderId="0" xfId="0" applyFont="1" applyFill="1"/>
    <xf numFmtId="2" fontId="0" fillId="22" borderId="0" xfId="0" applyNumberFormat="1" applyFont="1" applyFill="1"/>
    <xf numFmtId="1" fontId="0" fillId="22" borderId="0" xfId="0" applyNumberFormat="1" applyFont="1" applyFill="1"/>
    <xf numFmtId="11" fontId="0" fillId="22" borderId="0" xfId="0" applyNumberFormat="1" applyFont="1" applyFill="1"/>
    <xf numFmtId="169" fontId="0" fillId="22" borderId="0" xfId="0" applyNumberFormat="1" applyFont="1" applyFill="1"/>
    <xf numFmtId="168" fontId="10" fillId="22" borderId="0" xfId="0" applyNumberFormat="1" applyFont="1" applyFill="1" applyAlignment="1">
      <alignment horizontal="center"/>
    </xf>
    <xf numFmtId="0" fontId="0" fillId="22" borderId="0" xfId="0" applyNumberFormat="1" applyFont="1" applyFill="1"/>
    <xf numFmtId="0" fontId="0" fillId="22" borderId="0" xfId="0" applyNumberFormat="1" applyFill="1"/>
    <xf numFmtId="0" fontId="0" fillId="3" borderId="0" xfId="0" applyNumberFormat="1" applyFill="1"/>
    <xf numFmtId="169" fontId="1" fillId="0" borderId="0" xfId="0" applyNumberFormat="1" applyFont="1" applyFill="1"/>
    <xf numFmtId="0" fontId="0" fillId="21" borderId="0" xfId="0" applyFill="1" applyAlignment="1">
      <alignment horizontal="center"/>
    </xf>
    <xf numFmtId="0" fontId="7" fillId="21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</cellXfs>
  <cellStyles count="2">
    <cellStyle name="Normal" xfId="0" builtinId="0"/>
    <cellStyle name="Normal 10" xfId="1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colors>
    <mruColors>
      <color rgb="FFFFFF99"/>
      <color rgb="FFFF9900"/>
      <color rgb="FFE20000"/>
      <color rgb="FF99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0.13457174103237096"/>
          <c:y val="2.8237881433835248E-2"/>
          <c:w val="0.83487270341207365"/>
          <c:h val="0.87897811383835578"/>
        </c:manualLayout>
      </c:layout>
      <c:barChart>
        <c:barDir val="col"/>
        <c:grouping val="clustered"/>
        <c:ser>
          <c:idx val="0"/>
          <c:order val="0"/>
          <c:tx>
            <c:strRef>
              <c:f>'all data'!$AL$904</c:f>
              <c:strCache>
                <c:ptCount val="1"/>
                <c:pt idx="0">
                  <c:v>kin/SA</c:v>
                </c:pt>
              </c:strCache>
            </c:strRef>
          </c:tx>
          <c:errBars>
            <c:errBarType val="both"/>
            <c:errValType val="cust"/>
            <c:plus>
              <c:numRef>
                <c:f>'all data'!$AM$905:$AM$914</c:f>
                <c:numCache>
                  <c:formatCode>General</c:formatCode>
                  <c:ptCount val="10"/>
                  <c:pt idx="0">
                    <c:v>8.2206438620041926E-11</c:v>
                  </c:pt>
                  <c:pt idx="1">
                    <c:v>5.9725950837625744E-11</c:v>
                  </c:pt>
                  <c:pt idx="2">
                    <c:v>7.3367646080203483E-11</c:v>
                  </c:pt>
                  <c:pt idx="3">
                    <c:v>3.6490660591003443E-11</c:v>
                  </c:pt>
                  <c:pt idx="4">
                    <c:v>9.2753451512004699E-11</c:v>
                  </c:pt>
                  <c:pt idx="5">
                    <c:v>1.4182826796241482E-10</c:v>
                  </c:pt>
                  <c:pt idx="6">
                    <c:v>2.2856420306137113E-10</c:v>
                  </c:pt>
                  <c:pt idx="8">
                    <c:v>1.1456909907928281E-10</c:v>
                  </c:pt>
                  <c:pt idx="9">
                    <c:v>1.3061133134920006E-10</c:v>
                  </c:pt>
                </c:numCache>
              </c:numRef>
            </c:plus>
            <c:minus>
              <c:numRef>
                <c:f>'all data'!$AM$905:$AM$914</c:f>
                <c:numCache>
                  <c:formatCode>General</c:formatCode>
                  <c:ptCount val="10"/>
                  <c:pt idx="0">
                    <c:v>8.2206438620041926E-11</c:v>
                  </c:pt>
                  <c:pt idx="1">
                    <c:v>5.9725950837625744E-11</c:v>
                  </c:pt>
                  <c:pt idx="2">
                    <c:v>7.3367646080203483E-11</c:v>
                  </c:pt>
                  <c:pt idx="3">
                    <c:v>3.6490660591003443E-11</c:v>
                  </c:pt>
                  <c:pt idx="4">
                    <c:v>9.2753451512004699E-11</c:v>
                  </c:pt>
                  <c:pt idx="5">
                    <c:v>1.4182826796241482E-10</c:v>
                  </c:pt>
                  <c:pt idx="6">
                    <c:v>2.2856420306137113E-10</c:v>
                  </c:pt>
                  <c:pt idx="8">
                    <c:v>1.1456909907928281E-10</c:v>
                  </c:pt>
                  <c:pt idx="9">
                    <c:v>1.3061133134920006E-10</c:v>
                  </c:pt>
                </c:numCache>
              </c:numRef>
            </c:minus>
          </c:errBars>
          <c:cat>
            <c:strRef>
              <c:f>'all data'!$AK$905:$AK$914</c:f>
              <c:strCach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Line P</c:v>
                </c:pt>
                <c:pt idx="8">
                  <c:v>Incu 4</c:v>
                </c:pt>
                <c:pt idx="9">
                  <c:v>Incu 1</c:v>
                </c:pt>
              </c:strCache>
            </c:strRef>
          </c:cat>
          <c:val>
            <c:numRef>
              <c:f>'all data'!$AL$905:$AL$914</c:f>
              <c:numCache>
                <c:formatCode>0.0E+00</c:formatCode>
                <c:ptCount val="10"/>
                <c:pt idx="0">
                  <c:v>1.5156925410041745E-10</c:v>
                </c:pt>
                <c:pt idx="1">
                  <c:v>8.7042441685717216E-11</c:v>
                </c:pt>
                <c:pt idx="2">
                  <c:v>2.2188881433688078E-10</c:v>
                </c:pt>
                <c:pt idx="3">
                  <c:v>6.0564648307664417E-11</c:v>
                </c:pt>
                <c:pt idx="4">
                  <c:v>2.0139688777876471E-10</c:v>
                </c:pt>
                <c:pt idx="5">
                  <c:v>2.2926216073841635E-10</c:v>
                </c:pt>
                <c:pt idx="6">
                  <c:v>2.3016726576710859E-10</c:v>
                </c:pt>
                <c:pt idx="8" formatCode="0.00E+00">
                  <c:v>3.5153169508139719E-10</c:v>
                </c:pt>
                <c:pt idx="9" formatCode="0.00E+00">
                  <c:v>1.6404427732533775E-10</c:v>
                </c:pt>
              </c:numCache>
            </c:numRef>
          </c:val>
        </c:ser>
        <c:axId val="94912896"/>
        <c:axId val="94914432"/>
      </c:barChart>
      <c:catAx>
        <c:axId val="94912896"/>
        <c:scaling>
          <c:orientation val="minMax"/>
        </c:scaling>
        <c:axPos val="b"/>
        <c:tickLblPos val="nextTo"/>
        <c:crossAx val="94914432"/>
        <c:crosses val="autoZero"/>
        <c:auto val="1"/>
        <c:lblAlgn val="ctr"/>
        <c:lblOffset val="100"/>
      </c:catAx>
      <c:valAx>
        <c:axId val="94914432"/>
        <c:scaling>
          <c:orientation val="minMax"/>
        </c:scaling>
        <c:axPos val="l"/>
        <c:majorGridlines/>
        <c:numFmt formatCode="0.0E+00" sourceLinked="1"/>
        <c:tickLblPos val="nextTo"/>
        <c:crossAx val="94912896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794088304406965"/>
          <c:y val="5.1400554097404488E-2"/>
          <c:w val="0.84427406521828763"/>
          <c:h val="0.83577025264480409"/>
        </c:manualLayout>
      </c:layout>
      <c:scatterChart>
        <c:scatterStyle val="lineMarker"/>
        <c:ser>
          <c:idx val="0"/>
          <c:order val="0"/>
          <c:tx>
            <c:v>EPZT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'all data'!$G$5:$G$211</c:f>
              <c:numCache>
                <c:formatCode>0.00</c:formatCode>
                <c:ptCount val="207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1.27</c:v>
                </c:pt>
                <c:pt idx="56">
                  <c:v>1.27</c:v>
                </c:pt>
                <c:pt idx="57">
                  <c:v>1.27</c:v>
                </c:pt>
                <c:pt idx="58">
                  <c:v>1.27</c:v>
                </c:pt>
                <c:pt idx="59">
                  <c:v>1.27</c:v>
                </c:pt>
                <c:pt idx="60">
                  <c:v>1.27</c:v>
                </c:pt>
                <c:pt idx="61">
                  <c:v>1.27</c:v>
                </c:pt>
                <c:pt idx="62">
                  <c:v>1.27</c:v>
                </c:pt>
                <c:pt idx="63">
                  <c:v>1.27</c:v>
                </c:pt>
                <c:pt idx="64">
                  <c:v>1.27</c:v>
                </c:pt>
                <c:pt idx="65">
                  <c:v>1.27</c:v>
                </c:pt>
                <c:pt idx="66">
                  <c:v>1.27</c:v>
                </c:pt>
                <c:pt idx="67">
                  <c:v>1.27</c:v>
                </c:pt>
                <c:pt idx="68">
                  <c:v>1.27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</c:numCache>
            </c:numRef>
          </c:xVal>
          <c:yVal>
            <c:numRef>
              <c:f>'all data'!$Y$5:$Y$211</c:f>
              <c:numCache>
                <c:formatCode>0.0E+00</c:formatCode>
                <c:ptCount val="207"/>
                <c:pt idx="0">
                  <c:v>1.7802203941190165E-9</c:v>
                </c:pt>
                <c:pt idx="1">
                  <c:v>2.736270637756843E-9</c:v>
                </c:pt>
                <c:pt idx="2">
                  <c:v>5.4899438629581945E-10</c:v>
                </c:pt>
                <c:pt idx="3">
                  <c:v>2.9819219477714859E-9</c:v>
                </c:pt>
                <c:pt idx="4">
                  <c:v>5.6249903613925374E-10</c:v>
                </c:pt>
                <c:pt idx="5">
                  <c:v>1.0847413630770335E-9</c:v>
                </c:pt>
                <c:pt idx="6">
                  <c:v>4.9374392835374449E-9</c:v>
                </c:pt>
                <c:pt idx="7">
                  <c:v>4.9084467097781512E-10</c:v>
                </c:pt>
                <c:pt idx="8">
                  <c:v>3.8830932286492143E-9</c:v>
                </c:pt>
                <c:pt idx="9">
                  <c:v>5.5025467927962205E-10</c:v>
                </c:pt>
                <c:pt idx="10">
                  <c:v>1.6269885332863973E-9</c:v>
                </c:pt>
                <c:pt idx="11">
                  <c:v>8.4350405105524204E-10</c:v>
                </c:pt>
                <c:pt idx="12">
                  <c:v>4.2666386104780321E-10</c:v>
                </c:pt>
                <c:pt idx="13">
                  <c:v>4.1131383949307166E-10</c:v>
                </c:pt>
                <c:pt idx="14">
                  <c:v>6.6554502575660754E-10</c:v>
                </c:pt>
                <c:pt idx="15">
                  <c:v>5.1565735471093714E-10</c:v>
                </c:pt>
                <c:pt idx="16">
                  <c:v>9.9732339972012744E-10</c:v>
                </c:pt>
                <c:pt idx="17">
                  <c:v>1.2978009916497545E-9</c:v>
                </c:pt>
                <c:pt idx="18">
                  <c:v>1.3925404201657387E-9</c:v>
                </c:pt>
                <c:pt idx="19">
                  <c:v>1.0716985655011549E-9</c:v>
                </c:pt>
                <c:pt idx="21">
                  <c:v>2.202245494420525E-9</c:v>
                </c:pt>
                <c:pt idx="22">
                  <c:v>2.2582099618885865E-9</c:v>
                </c:pt>
                <c:pt idx="23">
                  <c:v>2.6506341134387638E-9</c:v>
                </c:pt>
                <c:pt idx="24">
                  <c:v>2.4479421779186096E-9</c:v>
                </c:pt>
                <c:pt idx="25">
                  <c:v>1.1969901126844973E-9</c:v>
                </c:pt>
                <c:pt idx="26">
                  <c:v>4.6889874656122554E-10</c:v>
                </c:pt>
                <c:pt idx="27">
                  <c:v>4.6584335893433897E-10</c:v>
                </c:pt>
                <c:pt idx="28">
                  <c:v>4.1980012069575625E-10</c:v>
                </c:pt>
                <c:pt idx="29">
                  <c:v>1.9693711401669602E-10</c:v>
                </c:pt>
                <c:pt idx="30">
                  <c:v>1.4827359146251453E-10</c:v>
                </c:pt>
                <c:pt idx="31">
                  <c:v>1.9518012471418085E-10</c:v>
                </c:pt>
                <c:pt idx="32">
                  <c:v>5.9394402391523778E-10</c:v>
                </c:pt>
                <c:pt idx="33">
                  <c:v>4.8587786047129449E-10</c:v>
                </c:pt>
                <c:pt idx="34">
                  <c:v>3.977367521752773E-10</c:v>
                </c:pt>
                <c:pt idx="35">
                  <c:v>9.7171855815636726E-10</c:v>
                </c:pt>
                <c:pt idx="36">
                  <c:v>1.7606423319275495E-9</c:v>
                </c:pt>
                <c:pt idx="37">
                  <c:v>5.3728011090103285E-9</c:v>
                </c:pt>
                <c:pt idx="38">
                  <c:v>7.0896221123097071E-10</c:v>
                </c:pt>
                <c:pt idx="39">
                  <c:v>9.1025435004187088E-11</c:v>
                </c:pt>
                <c:pt idx="40">
                  <c:v>8.3168012017722736E-10</c:v>
                </c:pt>
                <c:pt idx="41">
                  <c:v>6.5401816594174851E-10</c:v>
                </c:pt>
                <c:pt idx="42">
                  <c:v>6.9105116362795903E-11</c:v>
                </c:pt>
                <c:pt idx="43">
                  <c:v>2.542882808623938E-9</c:v>
                </c:pt>
                <c:pt idx="44">
                  <c:v>6.9163089415152608E-10</c:v>
                </c:pt>
                <c:pt idx="45">
                  <c:v>1.2201770236012067E-10</c:v>
                </c:pt>
                <c:pt idx="46">
                  <c:v>2.3566495591930159E-10</c:v>
                </c:pt>
                <c:pt idx="47">
                  <c:v>3.7366309704026336E-9</c:v>
                </c:pt>
                <c:pt idx="48">
                  <c:v>1.5914010807146546E-9</c:v>
                </c:pt>
                <c:pt idx="49">
                  <c:v>1.3223159880871888E-9</c:v>
                </c:pt>
                <c:pt idx="50">
                  <c:v>5.5457831586930127E-10</c:v>
                </c:pt>
                <c:pt idx="51">
                  <c:v>1.083663935305965E-9</c:v>
                </c:pt>
                <c:pt idx="52">
                  <c:v>1.9995499153783279E-9</c:v>
                </c:pt>
                <c:pt idx="53">
                  <c:v>1.0129273205727731E-9</c:v>
                </c:pt>
                <c:pt idx="54">
                  <c:v>7.054130705867452E-9</c:v>
                </c:pt>
                <c:pt idx="55">
                  <c:v>1.4236797620237637E-10</c:v>
                </c:pt>
                <c:pt idx="56">
                  <c:v>6.5675014095950246E-10</c:v>
                </c:pt>
                <c:pt idx="57">
                  <c:v>3.0253398684366917E-10</c:v>
                </c:pt>
                <c:pt idx="58">
                  <c:v>1.7337184496029411E-10</c:v>
                </c:pt>
                <c:pt idx="59">
                  <c:v>2.7717988424267569E-10</c:v>
                </c:pt>
                <c:pt idx="60">
                  <c:v>4.7017194327154078E-10</c:v>
                </c:pt>
                <c:pt idx="61">
                  <c:v>3.4586541480031887E-10</c:v>
                </c:pt>
                <c:pt idx="63">
                  <c:v>1.9361435172782888E-10</c:v>
                </c:pt>
                <c:pt idx="64">
                  <c:v>2.2894569571393814E-10</c:v>
                </c:pt>
                <c:pt idx="65">
                  <c:v>1.4911419119397074E-10</c:v>
                </c:pt>
                <c:pt idx="66">
                  <c:v>1.0798358504037097E-10</c:v>
                </c:pt>
                <c:pt idx="67">
                  <c:v>8.2737764479468493E-10</c:v>
                </c:pt>
                <c:pt idx="69">
                  <c:v>1.3521818451739141E-9</c:v>
                </c:pt>
                <c:pt idx="70">
                  <c:v>5.9453306500995131E-10</c:v>
                </c:pt>
                <c:pt idx="71">
                  <c:v>1.3425537676577235E-9</c:v>
                </c:pt>
                <c:pt idx="72">
                  <c:v>8.6358710563990417E-10</c:v>
                </c:pt>
                <c:pt idx="73">
                  <c:v>6.1509987714354275E-10</c:v>
                </c:pt>
                <c:pt idx="74">
                  <c:v>2.569910051183831E-9</c:v>
                </c:pt>
                <c:pt idx="75">
                  <c:v>3.8390557492977543E-9</c:v>
                </c:pt>
                <c:pt idx="76">
                  <c:v>5.9481567934355369E-9</c:v>
                </c:pt>
                <c:pt idx="77">
                  <c:v>2.9901129516615811E-10</c:v>
                </c:pt>
                <c:pt idx="78">
                  <c:v>1.5215285878543226E-9</c:v>
                </c:pt>
                <c:pt idx="79">
                  <c:v>3.729690583752427E-10</c:v>
                </c:pt>
                <c:pt idx="80">
                  <c:v>2.6045370239937241E-10</c:v>
                </c:pt>
                <c:pt idx="81">
                  <c:v>2.3078851011689461E-9</c:v>
                </c:pt>
                <c:pt idx="82">
                  <c:v>2.4883715663059031E-9</c:v>
                </c:pt>
                <c:pt idx="83">
                  <c:v>6.8562978837549589E-10</c:v>
                </c:pt>
                <c:pt idx="84">
                  <c:v>1.3042483185841628E-9</c:v>
                </c:pt>
                <c:pt idx="85">
                  <c:v>2.39386018858809E-9</c:v>
                </c:pt>
                <c:pt idx="86">
                  <c:v>2.2764905494879161E-9</c:v>
                </c:pt>
                <c:pt idx="87">
                  <c:v>3.1151064142668933E-9</c:v>
                </c:pt>
                <c:pt idx="88">
                  <c:v>1.2082800280044417E-9</c:v>
                </c:pt>
                <c:pt idx="89">
                  <c:v>1.4317034806571953E-9</c:v>
                </c:pt>
                <c:pt idx="90">
                  <c:v>9.7666910261719721E-10</c:v>
                </c:pt>
                <c:pt idx="91">
                  <c:v>2.1747463416169011E-9</c:v>
                </c:pt>
                <c:pt idx="92">
                  <c:v>5.8620847758469789E-10</c:v>
                </c:pt>
                <c:pt idx="93">
                  <c:v>1.0161108721631363E-9</c:v>
                </c:pt>
                <c:pt idx="95">
                  <c:v>5.8723758805292008E-10</c:v>
                </c:pt>
                <c:pt idx="96">
                  <c:v>1.0744966571401452E-9</c:v>
                </c:pt>
                <c:pt idx="97">
                  <c:v>1.0004870540609403E-9</c:v>
                </c:pt>
                <c:pt idx="98">
                  <c:v>1.4745160860329288E-9</c:v>
                </c:pt>
                <c:pt idx="99">
                  <c:v>1.9081026466996954E-9</c:v>
                </c:pt>
                <c:pt idx="100">
                  <c:v>2.0938451042142853E-9</c:v>
                </c:pt>
                <c:pt idx="101">
                  <c:v>2.9528514208013692E-10</c:v>
                </c:pt>
                <c:pt idx="102">
                  <c:v>3.7004027174181253E-10</c:v>
                </c:pt>
                <c:pt idx="103">
                  <c:v>4.7724192846108808E-10</c:v>
                </c:pt>
                <c:pt idx="104">
                  <c:v>9.8303153987546E-10</c:v>
                </c:pt>
                <c:pt idx="105">
                  <c:v>1.42691435120593E-9</c:v>
                </c:pt>
                <c:pt idx="106">
                  <c:v>8.0805481393306311E-10</c:v>
                </c:pt>
                <c:pt idx="107">
                  <c:v>3.6941517218951352E-10</c:v>
                </c:pt>
                <c:pt idx="108">
                  <c:v>2.0554851191152957E-9</c:v>
                </c:pt>
                <c:pt idx="109">
                  <c:v>9.3680809205835765E-10</c:v>
                </c:pt>
                <c:pt idx="110">
                  <c:v>2.3432486765351551E-10</c:v>
                </c:pt>
                <c:pt idx="111">
                  <c:v>1.2978049741430634E-9</c:v>
                </c:pt>
                <c:pt idx="112">
                  <c:v>8.7704082959057184E-10</c:v>
                </c:pt>
                <c:pt idx="113">
                  <c:v>5.8437071779058541E-10</c:v>
                </c:pt>
                <c:pt idx="114">
                  <c:v>5.1510270035178269E-10</c:v>
                </c:pt>
                <c:pt idx="115">
                  <c:v>6.0393787717606314E-10</c:v>
                </c:pt>
                <c:pt idx="116">
                  <c:v>7.8204124686979595E-10</c:v>
                </c:pt>
                <c:pt idx="117">
                  <c:v>1.3133259179792022E-9</c:v>
                </c:pt>
                <c:pt idx="119">
                  <c:v>6.8572525034881587E-10</c:v>
                </c:pt>
                <c:pt idx="120">
                  <c:v>3.0964291768059405E-10</c:v>
                </c:pt>
                <c:pt idx="121">
                  <c:v>5.605834138405626E-10</c:v>
                </c:pt>
                <c:pt idx="122">
                  <c:v>1.585294387313317E-10</c:v>
                </c:pt>
                <c:pt idx="123">
                  <c:v>2.5303572675767507E-10</c:v>
                </c:pt>
                <c:pt idx="124">
                  <c:v>3.5081832015562167E-10</c:v>
                </c:pt>
                <c:pt idx="125">
                  <c:v>2.6802281162461956E-10</c:v>
                </c:pt>
                <c:pt idx="126">
                  <c:v>3.2186890748118473E-10</c:v>
                </c:pt>
                <c:pt idx="128">
                  <c:v>2.8824808244266165E-10</c:v>
                </c:pt>
                <c:pt idx="129">
                  <c:v>4.0959543996079827E-10</c:v>
                </c:pt>
                <c:pt idx="130">
                  <c:v>1.6989614506183934E-10</c:v>
                </c:pt>
                <c:pt idx="131">
                  <c:v>3.6824391281345737E-10</c:v>
                </c:pt>
                <c:pt idx="133">
                  <c:v>3.7426592903278418E-10</c:v>
                </c:pt>
                <c:pt idx="134">
                  <c:v>7.7199032615916525E-11</c:v>
                </c:pt>
                <c:pt idx="135">
                  <c:v>1.5945402799737662E-10</c:v>
                </c:pt>
                <c:pt idx="136">
                  <c:v>2.2386082638427517E-10</c:v>
                </c:pt>
                <c:pt idx="137">
                  <c:v>6.5918985487171147E-10</c:v>
                </c:pt>
                <c:pt idx="138">
                  <c:v>7.0551887018644299E-10</c:v>
                </c:pt>
                <c:pt idx="139">
                  <c:v>2.7929185383663707E-10</c:v>
                </c:pt>
                <c:pt idx="140">
                  <c:v>3.2230921391303459E-10</c:v>
                </c:pt>
                <c:pt idx="141">
                  <c:v>6.4527353801257578E-10</c:v>
                </c:pt>
                <c:pt idx="142">
                  <c:v>6.3403512930849545E-10</c:v>
                </c:pt>
                <c:pt idx="143">
                  <c:v>1.1096567349849111E-9</c:v>
                </c:pt>
                <c:pt idx="144">
                  <c:v>1.0943726851048541E-9</c:v>
                </c:pt>
                <c:pt idx="145">
                  <c:v>1.010413811506968E-9</c:v>
                </c:pt>
                <c:pt idx="146">
                  <c:v>2.1324959547955503E-10</c:v>
                </c:pt>
                <c:pt idx="147">
                  <c:v>2.6421214935395527E-10</c:v>
                </c:pt>
                <c:pt idx="148">
                  <c:v>4.0786924220092566E-10</c:v>
                </c:pt>
                <c:pt idx="149">
                  <c:v>2.0316544342936484E-10</c:v>
                </c:pt>
                <c:pt idx="150">
                  <c:v>1.3500931069379351E-10</c:v>
                </c:pt>
                <c:pt idx="151">
                  <c:v>2.4390915452891221E-10</c:v>
                </c:pt>
                <c:pt idx="152">
                  <c:v>1.2761731417610105E-10</c:v>
                </c:pt>
                <c:pt idx="153">
                  <c:v>2.4423435876618001E-10</c:v>
                </c:pt>
                <c:pt idx="155">
                  <c:v>7.6673932073665772E-11</c:v>
                </c:pt>
                <c:pt idx="156">
                  <c:v>1.4103291295966354E-10</c:v>
                </c:pt>
                <c:pt idx="157">
                  <c:v>3.7117678921654997E-10</c:v>
                </c:pt>
                <c:pt idx="159">
                  <c:v>7.7422075721981428E-11</c:v>
                </c:pt>
                <c:pt idx="160">
                  <c:v>8.1771759657958362E-11</c:v>
                </c:pt>
                <c:pt idx="161">
                  <c:v>3.8014000252021785E-10</c:v>
                </c:pt>
                <c:pt idx="162">
                  <c:v>4.069368116251406E-10</c:v>
                </c:pt>
                <c:pt idx="163">
                  <c:v>3.4811211036110171E-10</c:v>
                </c:pt>
                <c:pt idx="164">
                  <c:v>5.4179515324612186E-11</c:v>
                </c:pt>
                <c:pt idx="165">
                  <c:v>3.5708187297017848E-11</c:v>
                </c:pt>
                <c:pt idx="166">
                  <c:v>1.0623717630129455E-10</c:v>
                </c:pt>
                <c:pt idx="167">
                  <c:v>6.102460046867223E-11</c:v>
                </c:pt>
                <c:pt idx="168">
                  <c:v>1.1317647316718166E-9</c:v>
                </c:pt>
                <c:pt idx="169">
                  <c:v>1.9474775849044605E-10</c:v>
                </c:pt>
                <c:pt idx="170">
                  <c:v>6.6744560437033975E-10</c:v>
                </c:pt>
                <c:pt idx="171">
                  <c:v>3.2872608923441803E-11</c:v>
                </c:pt>
                <c:pt idx="172">
                  <c:v>2.620349909856307E-10</c:v>
                </c:pt>
                <c:pt idx="173">
                  <c:v>5.1187338867076414E-11</c:v>
                </c:pt>
                <c:pt idx="175">
                  <c:v>3.7518682945921858E-11</c:v>
                </c:pt>
                <c:pt idx="176">
                  <c:v>1.0285882557645051E-10</c:v>
                </c:pt>
                <c:pt idx="177">
                  <c:v>5.3888585441791787E-11</c:v>
                </c:pt>
                <c:pt idx="178">
                  <c:v>4.7471668432637321E-11</c:v>
                </c:pt>
                <c:pt idx="179">
                  <c:v>2.5866592585435241E-11</c:v>
                </c:pt>
                <c:pt idx="180">
                  <c:v>2.5469163298719083E-10</c:v>
                </c:pt>
                <c:pt idx="181">
                  <c:v>3.5335559193005884E-11</c:v>
                </c:pt>
                <c:pt idx="182">
                  <c:v>4.7392429218374677E-11</c:v>
                </c:pt>
                <c:pt idx="183">
                  <c:v>7.7769151240432363E-11</c:v>
                </c:pt>
                <c:pt idx="184">
                  <c:v>2.8160894207384768E-10</c:v>
                </c:pt>
                <c:pt idx="185">
                  <c:v>7.2297669460818859E-11</c:v>
                </c:pt>
                <c:pt idx="186">
                  <c:v>8.7685445882736541E-11</c:v>
                </c:pt>
                <c:pt idx="187">
                  <c:v>2.5674231034571102E-10</c:v>
                </c:pt>
                <c:pt idx="188">
                  <c:v>1.430030142494719E-10</c:v>
                </c:pt>
                <c:pt idx="189">
                  <c:v>8.4175898493322398E-11</c:v>
                </c:pt>
                <c:pt idx="190">
                  <c:v>6.7145500702765936E-11</c:v>
                </c:pt>
                <c:pt idx="191">
                  <c:v>7.2218880837587408E-11</c:v>
                </c:pt>
                <c:pt idx="192">
                  <c:v>9.3009858118120493E-11</c:v>
                </c:pt>
                <c:pt idx="193">
                  <c:v>9.2843859514687142E-11</c:v>
                </c:pt>
                <c:pt idx="194">
                  <c:v>1.1754818000259847E-10</c:v>
                </c:pt>
                <c:pt idx="195">
                  <c:v>4.7651148132863038E-11</c:v>
                </c:pt>
                <c:pt idx="196">
                  <c:v>1.8441899820002551E-10</c:v>
                </c:pt>
                <c:pt idx="197">
                  <c:v>3.3605760387406388E-10</c:v>
                </c:pt>
                <c:pt idx="198">
                  <c:v>2.9149257304330869E-10</c:v>
                </c:pt>
                <c:pt idx="199">
                  <c:v>2.85428349068971E-10</c:v>
                </c:pt>
                <c:pt idx="200">
                  <c:v>2.4825362038514025E-10</c:v>
                </c:pt>
                <c:pt idx="201">
                  <c:v>4.9355820656137606E-10</c:v>
                </c:pt>
                <c:pt idx="202">
                  <c:v>2.4913351394144088E-10</c:v>
                </c:pt>
                <c:pt idx="203">
                  <c:v>2.4136441883448936E-10</c:v>
                </c:pt>
                <c:pt idx="204">
                  <c:v>1.6613430641055214E-10</c:v>
                </c:pt>
                <c:pt idx="205">
                  <c:v>4.5795141758005202E-10</c:v>
                </c:pt>
                <c:pt idx="206">
                  <c:v>2.6525609036941946E-10</c:v>
                </c:pt>
              </c:numCache>
            </c:numRef>
          </c:yVal>
        </c:ser>
        <c:ser>
          <c:idx val="1"/>
          <c:order val="1"/>
          <c:tx>
            <c:v>NAZT</c:v>
          </c:tx>
          <c:spPr>
            <a:ln w="28575">
              <a:noFill/>
            </a:ln>
          </c:spPr>
          <c:marker>
            <c:symbol val="dash"/>
            <c:size val="9"/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'all data'!$G$214:$G$371</c:f>
              <c:numCache>
                <c:formatCode>0.00</c:formatCode>
                <c:ptCount val="15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0.72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0.77</c:v>
                </c:pt>
                <c:pt idx="117">
                  <c:v>0.77</c:v>
                </c:pt>
                <c:pt idx="118">
                  <c:v>0.77</c:v>
                </c:pt>
                <c:pt idx="119">
                  <c:v>0.77</c:v>
                </c:pt>
                <c:pt idx="120">
                  <c:v>0.77</c:v>
                </c:pt>
                <c:pt idx="121">
                  <c:v>0.77</c:v>
                </c:pt>
                <c:pt idx="122">
                  <c:v>0.77</c:v>
                </c:pt>
                <c:pt idx="123">
                  <c:v>0.77</c:v>
                </c:pt>
                <c:pt idx="124">
                  <c:v>0.77</c:v>
                </c:pt>
                <c:pt idx="125">
                  <c:v>0.77</c:v>
                </c:pt>
                <c:pt idx="126">
                  <c:v>0.77</c:v>
                </c:pt>
                <c:pt idx="127">
                  <c:v>0.77</c:v>
                </c:pt>
                <c:pt idx="128">
                  <c:v>0.77</c:v>
                </c:pt>
                <c:pt idx="129">
                  <c:v>0.77</c:v>
                </c:pt>
                <c:pt idx="130">
                  <c:v>0.77</c:v>
                </c:pt>
                <c:pt idx="131">
                  <c:v>0.77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</c:numCache>
            </c:numRef>
          </c:xVal>
          <c:yVal>
            <c:numRef>
              <c:f>'all data'!$Y$214:$Y$371</c:f>
              <c:numCache>
                <c:formatCode>0.0E+00</c:formatCode>
                <c:ptCount val="158"/>
                <c:pt idx="1">
                  <c:v>2.4800791584393647E-10</c:v>
                </c:pt>
                <c:pt idx="2">
                  <c:v>3.4577018651296435E-10</c:v>
                </c:pt>
                <c:pt idx="3">
                  <c:v>1.959671865106587E-10</c:v>
                </c:pt>
                <c:pt idx="4">
                  <c:v>4.0026630741516983E-10</c:v>
                </c:pt>
                <c:pt idx="5">
                  <c:v>2.9879834029583509E-10</c:v>
                </c:pt>
                <c:pt idx="6">
                  <c:v>1.0547836866278463E-10</c:v>
                </c:pt>
                <c:pt idx="7">
                  <c:v>1.3627292661095106E-10</c:v>
                </c:pt>
                <c:pt idx="8">
                  <c:v>1.6075169913897394E-10</c:v>
                </c:pt>
                <c:pt idx="9">
                  <c:v>1.9944577793388141E-10</c:v>
                </c:pt>
                <c:pt idx="10">
                  <c:v>1.9684746826704537E-10</c:v>
                </c:pt>
                <c:pt idx="11">
                  <c:v>1.8222015953340704E-10</c:v>
                </c:pt>
                <c:pt idx="12">
                  <c:v>4.5722748098495288E-10</c:v>
                </c:pt>
                <c:pt idx="13">
                  <c:v>5.3300193737452737E-10</c:v>
                </c:pt>
                <c:pt idx="14" formatCode="0.00E+00">
                  <c:v>1.0603524431326314E-10</c:v>
                </c:pt>
                <c:pt idx="15">
                  <c:v>8.5095946697674044E-11</c:v>
                </c:pt>
                <c:pt idx="16">
                  <c:v>1.3682857065990711E-10</c:v>
                </c:pt>
                <c:pt idx="17">
                  <c:v>1.1958603285574438E-10</c:v>
                </c:pt>
                <c:pt idx="19">
                  <c:v>8.2473225394991817E-11</c:v>
                </c:pt>
                <c:pt idx="20">
                  <c:v>8.6706945899218393E-11</c:v>
                </c:pt>
                <c:pt idx="21">
                  <c:v>5.7825627232038997E-11</c:v>
                </c:pt>
                <c:pt idx="22">
                  <c:v>9.1106173713502438E-11</c:v>
                </c:pt>
                <c:pt idx="23">
                  <c:v>1.2149948351118096E-10</c:v>
                </c:pt>
                <c:pt idx="24">
                  <c:v>9.0022917356269792E-11</c:v>
                </c:pt>
                <c:pt idx="25">
                  <c:v>1.6095248770186217E-10</c:v>
                </c:pt>
                <c:pt idx="26">
                  <c:v>7.2987083393449196E-11</c:v>
                </c:pt>
                <c:pt idx="27">
                  <c:v>1.5855787438639105E-10</c:v>
                </c:pt>
                <c:pt idx="28">
                  <c:v>1.5746783349523035E-10</c:v>
                </c:pt>
                <c:pt idx="29" formatCode="0E+00">
                  <c:v>2.5655530682340413E-10</c:v>
                </c:pt>
                <c:pt idx="30" formatCode="0E+00">
                  <c:v>3.2304938469816876E-10</c:v>
                </c:pt>
                <c:pt idx="31" formatCode="0E+00">
                  <c:v>4.3944514818804207E-11</c:v>
                </c:pt>
                <c:pt idx="32" formatCode="0E+00">
                  <c:v>7.1819661695970337E-11</c:v>
                </c:pt>
                <c:pt idx="34" formatCode="0E+00">
                  <c:v>6.871987462340233E-11</c:v>
                </c:pt>
                <c:pt idx="35" formatCode="0E+00">
                  <c:v>1.3116272077922121E-10</c:v>
                </c:pt>
                <c:pt idx="36" formatCode="0E+00">
                  <c:v>2.3910551767761822E-10</c:v>
                </c:pt>
                <c:pt idx="37" formatCode="0E+00">
                  <c:v>2.1875268911293979E-10</c:v>
                </c:pt>
                <c:pt idx="38" formatCode="0E+00">
                  <c:v>1.8112617890580915E-10</c:v>
                </c:pt>
                <c:pt idx="39" formatCode="0E+00">
                  <c:v>2.0912400226488595E-10</c:v>
                </c:pt>
                <c:pt idx="40" formatCode="0E+00">
                  <c:v>6.6944107595869307E-10</c:v>
                </c:pt>
                <c:pt idx="41" formatCode="0E+00">
                  <c:v>3.5593428237882205E-10</c:v>
                </c:pt>
                <c:pt idx="42" formatCode="0E+00">
                  <c:v>2.2982421186391668E-10</c:v>
                </c:pt>
                <c:pt idx="43" formatCode="0E+00">
                  <c:v>1.2519774915296211E-10</c:v>
                </c:pt>
                <c:pt idx="44">
                  <c:v>1.4419957768340601E-10</c:v>
                </c:pt>
                <c:pt idx="45">
                  <c:v>1.6684346160675736E-10</c:v>
                </c:pt>
                <c:pt idx="46">
                  <c:v>1.5754091438720022E-10</c:v>
                </c:pt>
                <c:pt idx="47" formatCode="0E+00">
                  <c:v>1.2179956223666763E-9</c:v>
                </c:pt>
                <c:pt idx="48" formatCode="0E+00">
                  <c:v>4.2592749622275528E-9</c:v>
                </c:pt>
                <c:pt idx="49" formatCode="0E+00">
                  <c:v>8.1398320067542213E-10</c:v>
                </c:pt>
                <c:pt idx="50" formatCode="0E+00">
                  <c:v>2.1271394151775251E-9</c:v>
                </c:pt>
                <c:pt idx="51" formatCode="0E+00">
                  <c:v>2.5891125264537004E-9</c:v>
                </c:pt>
                <c:pt idx="52" formatCode="0E+00">
                  <c:v>6.3747746911343991E-9</c:v>
                </c:pt>
                <c:pt idx="53" formatCode="0E+00">
                  <c:v>5.9788268671362517E-10</c:v>
                </c:pt>
                <c:pt idx="54" formatCode="0E+00">
                  <c:v>6.1907914312870354E-10</c:v>
                </c:pt>
                <c:pt idx="55" formatCode="0E+00">
                  <c:v>7.0125145119533769E-10</c:v>
                </c:pt>
                <c:pt idx="56" formatCode="0E+00">
                  <c:v>3.4050679788443234E-10</c:v>
                </c:pt>
                <c:pt idx="57" formatCode="0E+00">
                  <c:v>7.6527947252491617E-10</c:v>
                </c:pt>
                <c:pt idx="58" formatCode="0E+00">
                  <c:v>5.46910669294109E-10</c:v>
                </c:pt>
                <c:pt idx="59" formatCode="0E+00">
                  <c:v>1.2362539990239093E-10</c:v>
                </c:pt>
                <c:pt idx="60" formatCode="0E+00">
                  <c:v>4.0254573325527477E-10</c:v>
                </c:pt>
                <c:pt idx="61" formatCode="0E+00">
                  <c:v>2.0707024209838823E-10</c:v>
                </c:pt>
                <c:pt idx="62" formatCode="0E+00">
                  <c:v>3.5420993321589077E-10</c:v>
                </c:pt>
                <c:pt idx="63" formatCode="0E+00">
                  <c:v>1.0693286240375601E-9</c:v>
                </c:pt>
                <c:pt idx="64" formatCode="0E+00">
                  <c:v>1.9385130194841417E-10</c:v>
                </c:pt>
                <c:pt idx="65" formatCode="0E+00">
                  <c:v>3.4999135795290242E-10</c:v>
                </c:pt>
                <c:pt idx="66">
                  <c:v>5.3635687717937176E-10</c:v>
                </c:pt>
                <c:pt idx="68">
                  <c:v>9.5811765869416708E-11</c:v>
                </c:pt>
                <c:pt idx="69">
                  <c:v>1.1285786224177321E-10</c:v>
                </c:pt>
                <c:pt idx="70">
                  <c:v>2.0757023802701891E-10</c:v>
                </c:pt>
                <c:pt idx="71">
                  <c:v>2.7847971332360405E-10</c:v>
                </c:pt>
                <c:pt idx="72">
                  <c:v>2.6938696432076753E-10</c:v>
                </c:pt>
                <c:pt idx="73">
                  <c:v>2.8566268128334696E-10</c:v>
                </c:pt>
                <c:pt idx="74">
                  <c:v>1.6649935900286219E-10</c:v>
                </c:pt>
                <c:pt idx="75">
                  <c:v>4.6271523104086745E-10</c:v>
                </c:pt>
                <c:pt idx="76">
                  <c:v>4.2904361162211602E-10</c:v>
                </c:pt>
                <c:pt idx="77">
                  <c:v>2.5470828921366135E-10</c:v>
                </c:pt>
                <c:pt idx="78">
                  <c:v>3.7230927999813505E-10</c:v>
                </c:pt>
                <c:pt idx="79">
                  <c:v>3.0262724416162034E-10</c:v>
                </c:pt>
                <c:pt idx="80" formatCode="General">
                  <c:v>1.4945687529948369E-10</c:v>
                </c:pt>
                <c:pt idx="81">
                  <c:v>3.1185578464068064E-10</c:v>
                </c:pt>
                <c:pt idx="82">
                  <c:v>8.8193282824889286E-11</c:v>
                </c:pt>
                <c:pt idx="83">
                  <c:v>4.4448759688078488E-10</c:v>
                </c:pt>
                <c:pt idx="84">
                  <c:v>2.5165410713795401E-10</c:v>
                </c:pt>
                <c:pt idx="85">
                  <c:v>1.4429697312451365E-10</c:v>
                </c:pt>
                <c:pt idx="86">
                  <c:v>3.2189687094750167E-11</c:v>
                </c:pt>
                <c:pt idx="87">
                  <c:v>1.7023776202494809E-10</c:v>
                </c:pt>
                <c:pt idx="88">
                  <c:v>2.3595419286444462E-10</c:v>
                </c:pt>
                <c:pt idx="89">
                  <c:v>3.1005960198857656E-10</c:v>
                </c:pt>
                <c:pt idx="90">
                  <c:v>1.6520980487594814E-10</c:v>
                </c:pt>
                <c:pt idx="91">
                  <c:v>1.765428097522059E-10</c:v>
                </c:pt>
                <c:pt idx="92">
                  <c:v>1.1173329612400815E-10</c:v>
                </c:pt>
                <c:pt idx="93">
                  <c:v>1.5339893965868679E-10</c:v>
                </c:pt>
                <c:pt idx="94">
                  <c:v>1.16022733787857E-10</c:v>
                </c:pt>
                <c:pt idx="95">
                  <c:v>2.8100461013380988E-10</c:v>
                </c:pt>
                <c:pt idx="96">
                  <c:v>1.8767166096084824E-11</c:v>
                </c:pt>
                <c:pt idx="97">
                  <c:v>2.2423169734036734E-11</c:v>
                </c:pt>
                <c:pt idx="98">
                  <c:v>1.2014284774857869E-11</c:v>
                </c:pt>
                <c:pt idx="100">
                  <c:v>1.1438025866751854E-10</c:v>
                </c:pt>
                <c:pt idx="101">
                  <c:v>8.7715655529954121E-11</c:v>
                </c:pt>
                <c:pt idx="102">
                  <c:v>2.7169137651036909E-11</c:v>
                </c:pt>
                <c:pt idx="103">
                  <c:v>7.5879106013075362E-11</c:v>
                </c:pt>
                <c:pt idx="104">
                  <c:v>4.2172462549781143E-11</c:v>
                </c:pt>
                <c:pt idx="105">
                  <c:v>1.5786952724402292E-10</c:v>
                </c:pt>
                <c:pt idx="106" formatCode="0.00E+00">
                  <c:v>9.0209614483756653E-11</c:v>
                </c:pt>
                <c:pt idx="107" formatCode="0.00E+00">
                  <c:v>5.3773093387264898E-10</c:v>
                </c:pt>
                <c:pt idx="108" formatCode="0.00E+00">
                  <c:v>2.4562843994855762E-10</c:v>
                </c:pt>
                <c:pt idx="109" formatCode="0.00E+00">
                  <c:v>1.8240684606302366E-10</c:v>
                </c:pt>
                <c:pt idx="110" formatCode="0.00E+00">
                  <c:v>7.9308864802151558E-10</c:v>
                </c:pt>
                <c:pt idx="111" formatCode="0.00E+00">
                  <c:v>1.3210274140625019E-9</c:v>
                </c:pt>
                <c:pt idx="112" formatCode="0.00E+00">
                  <c:v>1.3916876400380325E-9</c:v>
                </c:pt>
                <c:pt idx="113" formatCode="0.00E+00">
                  <c:v>7.932176508368045E-10</c:v>
                </c:pt>
                <c:pt idx="114" formatCode="0.00E+00">
                  <c:v>7.4836206151512622E-10</c:v>
                </c:pt>
                <c:pt idx="115" formatCode="0.00E+00">
                  <c:v>4.2995357215905739E-10</c:v>
                </c:pt>
                <c:pt idx="116" formatCode="0.00E+00">
                  <c:v>2.2965153943594969E-10</c:v>
                </c:pt>
                <c:pt idx="117" formatCode="0.00E+00">
                  <c:v>2.224008307070895E-10</c:v>
                </c:pt>
                <c:pt idx="118" formatCode="0.00E+00">
                  <c:v>2.4193241834563628E-10</c:v>
                </c:pt>
                <c:pt idx="119" formatCode="0.00E+00">
                  <c:v>1.6036759186570081E-10</c:v>
                </c:pt>
                <c:pt idx="120" formatCode="0.00E+00">
                  <c:v>5.7186565803252663E-10</c:v>
                </c:pt>
                <c:pt idx="121" formatCode="0.00E+00">
                  <c:v>4.4621657200758354E-10</c:v>
                </c:pt>
                <c:pt idx="122" formatCode="0.00E+00">
                  <c:v>1.7639791811792326E-10</c:v>
                </c:pt>
                <c:pt idx="123" formatCode="0.00E+00">
                  <c:v>1.4426819187602855E-9</c:v>
                </c:pt>
                <c:pt idx="124" formatCode="0.00E+00">
                  <c:v>1.4514435203727543E-9</c:v>
                </c:pt>
                <c:pt idx="125" formatCode="0.00E+00">
                  <c:v>1.2962646536397515E-9</c:v>
                </c:pt>
                <c:pt idx="126" formatCode="0.00E+00">
                  <c:v>1.0120052165240118E-9</c:v>
                </c:pt>
                <c:pt idx="127" formatCode="0.00E+00">
                  <c:v>2.1226491270319719E-10</c:v>
                </c:pt>
                <c:pt idx="128" formatCode="0.00E+00">
                  <c:v>1.0937553122351793E-9</c:v>
                </c:pt>
                <c:pt idx="129" formatCode="0.00E+00">
                  <c:v>2.4577410194706155E-10</c:v>
                </c:pt>
                <c:pt idx="130" formatCode="0.00E+00">
                  <c:v>2.4201286882264379E-10</c:v>
                </c:pt>
                <c:pt idx="131" formatCode="0.00E+00">
                  <c:v>1.8803005110119175E-10</c:v>
                </c:pt>
                <c:pt idx="132" formatCode="0.00E+00">
                  <c:v>7.0722860887194685E-11</c:v>
                </c:pt>
                <c:pt idx="133" formatCode="0.00E+00">
                  <c:v>6.6910921659661106E-11</c:v>
                </c:pt>
                <c:pt idx="134" formatCode="0.00E+00">
                  <c:v>7.552602563887629E-11</c:v>
                </c:pt>
                <c:pt idx="135" formatCode="0.00E+00">
                  <c:v>8.0745058405877283E-11</c:v>
                </c:pt>
                <c:pt idx="136" formatCode="0.00E+00">
                  <c:v>1.850532439786572E-10</c:v>
                </c:pt>
                <c:pt idx="137" formatCode="0.00E+00">
                  <c:v>8.3840001234498478E-11</c:v>
                </c:pt>
                <c:pt idx="138" formatCode="0.00E+00">
                  <c:v>5.5581338699790934E-11</c:v>
                </c:pt>
                <c:pt idx="139" formatCode="0.00E+00">
                  <c:v>7.30727676195574E-11</c:v>
                </c:pt>
                <c:pt idx="140" formatCode="0.00E+00">
                  <c:v>4.9780905544449375E-11</c:v>
                </c:pt>
                <c:pt idx="141" formatCode="0.00E+00">
                  <c:v>2.7974986907023172E-11</c:v>
                </c:pt>
                <c:pt idx="142" formatCode="0.00E+00">
                  <c:v>7.7908186579986791E-11</c:v>
                </c:pt>
                <c:pt idx="143" formatCode="0.00E+00">
                  <c:v>5.1724536988759176E-11</c:v>
                </c:pt>
                <c:pt idx="144" formatCode="0.00E+00">
                  <c:v>2.2987236896944792E-10</c:v>
                </c:pt>
                <c:pt idx="145" formatCode="0.00E+00">
                  <c:v>1.7167575641441157E-10</c:v>
                </c:pt>
                <c:pt idx="146" formatCode="0.00E+00">
                  <c:v>7.0765576659821499E-11</c:v>
                </c:pt>
                <c:pt idx="147" formatCode="0.00E+00">
                  <c:v>2.7826098820778488E-10</c:v>
                </c:pt>
                <c:pt idx="148" formatCode="0.00E+00">
                  <c:v>3.8379136193851336E-10</c:v>
                </c:pt>
                <c:pt idx="149" formatCode="0.00E+00">
                  <c:v>4.6018576564097941E-10</c:v>
                </c:pt>
                <c:pt idx="150" formatCode="0.00E+00">
                  <c:v>1.4309312118629822E-10</c:v>
                </c:pt>
                <c:pt idx="151" formatCode="0.00E+00">
                  <c:v>2.3191266322308608E-10</c:v>
                </c:pt>
                <c:pt idx="152" formatCode="0.00E+00">
                  <c:v>2.1021315535607386E-10</c:v>
                </c:pt>
                <c:pt idx="153" formatCode="0.00E+00">
                  <c:v>1.0788969623942457E-9</c:v>
                </c:pt>
                <c:pt idx="154" formatCode="0.00E+00">
                  <c:v>1.8778261355693409E-10</c:v>
                </c:pt>
                <c:pt idx="155" formatCode="0.00E+00">
                  <c:v>5.2176367743436886E-10</c:v>
                </c:pt>
                <c:pt idx="156" formatCode="0.00E+00">
                  <c:v>2.9944400823333828E-10</c:v>
                </c:pt>
                <c:pt idx="157" formatCode="0.00E+00">
                  <c:v>1.4914073686164757E-10</c:v>
                </c:pt>
              </c:numCache>
            </c:numRef>
          </c:yVal>
        </c:ser>
        <c:ser>
          <c:idx val="4"/>
          <c:order val="2"/>
          <c:tx>
            <c:v>FeCycle II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xVal>
            <c:numRef>
              <c:f>'all data'!$G$374:$G$509</c:f>
              <c:numCache>
                <c:formatCode>0.00</c:formatCode>
                <c:ptCount val="136"/>
                <c:pt idx="0">
                  <c:v>0.59733852777766727</c:v>
                </c:pt>
                <c:pt idx="1">
                  <c:v>0.59733852777766727</c:v>
                </c:pt>
                <c:pt idx="2">
                  <c:v>0.59733852777766727</c:v>
                </c:pt>
                <c:pt idx="3">
                  <c:v>0.59733852777766727</c:v>
                </c:pt>
                <c:pt idx="4">
                  <c:v>0.59733852777766727</c:v>
                </c:pt>
                <c:pt idx="5">
                  <c:v>0.59733852777766727</c:v>
                </c:pt>
                <c:pt idx="6">
                  <c:v>0.59733852777766727</c:v>
                </c:pt>
                <c:pt idx="7">
                  <c:v>9.8571520378345004E-2</c:v>
                </c:pt>
                <c:pt idx="8">
                  <c:v>9.8571520378345004E-2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9.7322608781399145E-2</c:v>
                </c:pt>
                <c:pt idx="111">
                  <c:v>9.7322608781399145E-2</c:v>
                </c:pt>
                <c:pt idx="112">
                  <c:v>9.7322608781399145E-2</c:v>
                </c:pt>
                <c:pt idx="113">
                  <c:v>9.7322608781399145E-2</c:v>
                </c:pt>
                <c:pt idx="114">
                  <c:v>9.7322608781399145E-2</c:v>
                </c:pt>
                <c:pt idx="115">
                  <c:v>9.7322608781399145E-2</c:v>
                </c:pt>
                <c:pt idx="116">
                  <c:v>9.7322608781399145E-2</c:v>
                </c:pt>
                <c:pt idx="117">
                  <c:v>9.7322608781399145E-2</c:v>
                </c:pt>
                <c:pt idx="118">
                  <c:v>9.7322608781399145E-2</c:v>
                </c:pt>
                <c:pt idx="119">
                  <c:v>9.7322608781399145E-2</c:v>
                </c:pt>
                <c:pt idx="120">
                  <c:v>9.7322608781399145E-2</c:v>
                </c:pt>
                <c:pt idx="121">
                  <c:v>9.7322608781399145E-2</c:v>
                </c:pt>
                <c:pt idx="122">
                  <c:v>9.7322608781399145E-2</c:v>
                </c:pt>
                <c:pt idx="123">
                  <c:v>0.15218575466141887</c:v>
                </c:pt>
                <c:pt idx="124">
                  <c:v>0.15218575466141887</c:v>
                </c:pt>
                <c:pt idx="125">
                  <c:v>0.15218575466141887</c:v>
                </c:pt>
                <c:pt idx="126">
                  <c:v>0.15218575466141887</c:v>
                </c:pt>
                <c:pt idx="127">
                  <c:v>0.15218575466141887</c:v>
                </c:pt>
                <c:pt idx="128">
                  <c:v>0.15218575466141887</c:v>
                </c:pt>
                <c:pt idx="129">
                  <c:v>0.15218575466141887</c:v>
                </c:pt>
                <c:pt idx="130">
                  <c:v>0.15218575466141887</c:v>
                </c:pt>
                <c:pt idx="131">
                  <c:v>0.15218575466141887</c:v>
                </c:pt>
                <c:pt idx="132">
                  <c:v>0.15218575466141887</c:v>
                </c:pt>
                <c:pt idx="133">
                  <c:v>0.15218575466141887</c:v>
                </c:pt>
                <c:pt idx="134">
                  <c:v>0.15218575466141887</c:v>
                </c:pt>
                <c:pt idx="135">
                  <c:v>0.15218575466141887</c:v>
                </c:pt>
              </c:numCache>
            </c:numRef>
          </c:xVal>
          <c:yVal>
            <c:numRef>
              <c:f>'all data'!$S$374:$S$509</c:f>
              <c:numCache>
                <c:formatCode>0.0E+00</c:formatCode>
                <c:ptCount val="136"/>
                <c:pt idx="0">
                  <c:v>6.1076607603005477E-10</c:v>
                </c:pt>
                <c:pt idx="1">
                  <c:v>7.067381629769477E-10</c:v>
                </c:pt>
                <c:pt idx="2">
                  <c:v>1.5175838040957804E-10</c:v>
                </c:pt>
                <c:pt idx="3">
                  <c:v>2.5712777962766704E-10</c:v>
                </c:pt>
                <c:pt idx="4">
                  <c:v>1.9910646781619962E-10</c:v>
                </c:pt>
                <c:pt idx="5">
                  <c:v>5.8544694808605082E-10</c:v>
                </c:pt>
                <c:pt idx="6">
                  <c:v>1.0646524961045715E-10</c:v>
                </c:pt>
                <c:pt idx="7">
                  <c:v>1.3127864928613387E-10</c:v>
                </c:pt>
                <c:pt idx="8">
                  <c:v>4.7290749041529084E-10</c:v>
                </c:pt>
                <c:pt idx="9">
                  <c:v>2.8328391265920981E-10</c:v>
                </c:pt>
                <c:pt idx="10">
                  <c:v>6.1259657978913729E-10</c:v>
                </c:pt>
                <c:pt idx="11">
                  <c:v>8.2384505603052839E-10</c:v>
                </c:pt>
                <c:pt idx="12">
                  <c:v>1.9047188432526684E-9</c:v>
                </c:pt>
                <c:pt idx="13">
                  <c:v>1.3495339626046912E-8</c:v>
                </c:pt>
                <c:pt idx="14">
                  <c:v>1.1930886420370439E-9</c:v>
                </c:pt>
                <c:pt idx="15">
                  <c:v>1.4017810057767475E-10</c:v>
                </c:pt>
                <c:pt idx="16">
                  <c:v>7.1715150473367073E-11</c:v>
                </c:pt>
                <c:pt idx="17">
                  <c:v>2.0157912300597736E-11</c:v>
                </c:pt>
                <c:pt idx="18">
                  <c:v>2.6253297677381154E-11</c:v>
                </c:pt>
                <c:pt idx="19">
                  <c:v>9.8104828764182612E-11</c:v>
                </c:pt>
                <c:pt idx="20">
                  <c:v>2.2825181666770421E-11</c:v>
                </c:pt>
                <c:pt idx="21">
                  <c:v>4.2420362411272795E-11</c:v>
                </c:pt>
                <c:pt idx="22">
                  <c:v>1.0621700854200453E-11</c:v>
                </c:pt>
                <c:pt idx="23">
                  <c:v>6.5407032591540433E-11</c:v>
                </c:pt>
                <c:pt idx="24">
                  <c:v>2.7029104522782098E-11</c:v>
                </c:pt>
                <c:pt idx="25">
                  <c:v>2.1300815040853415E-11</c:v>
                </c:pt>
                <c:pt idx="26">
                  <c:v>5.3327400823849702E-11</c:v>
                </c:pt>
                <c:pt idx="27">
                  <c:v>5.0370631032023399E-10</c:v>
                </c:pt>
                <c:pt idx="28">
                  <c:v>1.0557246493530831E-11</c:v>
                </c:pt>
                <c:pt idx="29">
                  <c:v>9.1502707136406205E-11</c:v>
                </c:pt>
                <c:pt idx="30">
                  <c:v>3.7439964575634957E-11</c:v>
                </c:pt>
                <c:pt idx="31">
                  <c:v>3.9906805796794538E-11</c:v>
                </c:pt>
                <c:pt idx="32">
                  <c:v>6.84777360522679E-10</c:v>
                </c:pt>
                <c:pt idx="33">
                  <c:v>4.5111281182328031E-10</c:v>
                </c:pt>
                <c:pt idx="34">
                  <c:v>6.6689346897945507E-10</c:v>
                </c:pt>
                <c:pt idx="35">
                  <c:v>1.2165684395309835E-10</c:v>
                </c:pt>
                <c:pt idx="36">
                  <c:v>5.1145286456421639E-11</c:v>
                </c:pt>
                <c:pt idx="37">
                  <c:v>1.1552224357458146E-10</c:v>
                </c:pt>
                <c:pt idx="39">
                  <c:v>1.2362498551391895E-10</c:v>
                </c:pt>
                <c:pt idx="40">
                  <c:v>4.1749351067660639E-11</c:v>
                </c:pt>
                <c:pt idx="41">
                  <c:v>2.5161242482773454E-10</c:v>
                </c:pt>
                <c:pt idx="42">
                  <c:v>2.8349150296125017E-10</c:v>
                </c:pt>
                <c:pt idx="43">
                  <c:v>3.423049197117335E-10</c:v>
                </c:pt>
                <c:pt idx="44">
                  <c:v>3.8338575872177588E-10</c:v>
                </c:pt>
                <c:pt idx="45">
                  <c:v>5.1268058519026073E-11</c:v>
                </c:pt>
                <c:pt idx="46">
                  <c:v>8.6691953174574971E-10</c:v>
                </c:pt>
                <c:pt idx="47">
                  <c:v>2.6718024177878122E-10</c:v>
                </c:pt>
                <c:pt idx="48">
                  <c:v>2.3687551377542413E-10</c:v>
                </c:pt>
                <c:pt idx="49">
                  <c:v>5.7073784726499293E-10</c:v>
                </c:pt>
                <c:pt idx="50">
                  <c:v>3.7182103840651399E-10</c:v>
                </c:pt>
                <c:pt idx="51">
                  <c:v>3.2635106627773369E-10</c:v>
                </c:pt>
                <c:pt idx="52">
                  <c:v>3.1338610479645325E-10</c:v>
                </c:pt>
                <c:pt idx="53">
                  <c:v>1.9919487641099772E-10</c:v>
                </c:pt>
                <c:pt idx="54">
                  <c:v>1.4336700811698329E-10</c:v>
                </c:pt>
                <c:pt idx="55">
                  <c:v>4.0211100114865031E-11</c:v>
                </c:pt>
                <c:pt idx="56">
                  <c:v>1.4162776124639252E-10</c:v>
                </c:pt>
                <c:pt idx="57">
                  <c:v>1.5104213458792858E-10</c:v>
                </c:pt>
                <c:pt idx="58">
                  <c:v>2.6762566203700338E-10</c:v>
                </c:pt>
                <c:pt idx="59">
                  <c:v>3.0598218834651398E-10</c:v>
                </c:pt>
                <c:pt idx="60">
                  <c:v>2.034717128524933E-10</c:v>
                </c:pt>
                <c:pt idx="61">
                  <c:v>4.7832768539066277E-11</c:v>
                </c:pt>
                <c:pt idx="62">
                  <c:v>2.8392465449924829E-9</c:v>
                </c:pt>
                <c:pt idx="63">
                  <c:v>5.3855990883244683E-10</c:v>
                </c:pt>
                <c:pt idx="65">
                  <c:v>2.8213336509115679E-10</c:v>
                </c:pt>
                <c:pt idx="66">
                  <c:v>3.385935466724409E-10</c:v>
                </c:pt>
                <c:pt idx="68">
                  <c:v>4.57965495191551E-10</c:v>
                </c:pt>
                <c:pt idx="69">
                  <c:v>1.2222146012938641E-10</c:v>
                </c:pt>
                <c:pt idx="70">
                  <c:v>1.7815959218494332E-10</c:v>
                </c:pt>
                <c:pt idx="71">
                  <c:v>2.2105756349301273E-10</c:v>
                </c:pt>
                <c:pt idx="72">
                  <c:v>3.0904537194028834E-10</c:v>
                </c:pt>
                <c:pt idx="74">
                  <c:v>2.3926090409194243E-10</c:v>
                </c:pt>
                <c:pt idx="75">
                  <c:v>3.3126110717922946E-10</c:v>
                </c:pt>
                <c:pt idx="76">
                  <c:v>2.3418195654754908E-10</c:v>
                </c:pt>
                <c:pt idx="77">
                  <c:v>6.5644843612005487E-10</c:v>
                </c:pt>
                <c:pt idx="78">
                  <c:v>2.079826032443894E-10</c:v>
                </c:pt>
                <c:pt idx="79">
                  <c:v>9.1363358505846724E-11</c:v>
                </c:pt>
                <c:pt idx="80">
                  <c:v>9.04634849941073E-11</c:v>
                </c:pt>
                <c:pt idx="81">
                  <c:v>3.590477167211217E-10</c:v>
                </c:pt>
                <c:pt idx="82">
                  <c:v>1.477341299012341E-10</c:v>
                </c:pt>
                <c:pt idx="83">
                  <c:v>1.454614268899563E-10</c:v>
                </c:pt>
                <c:pt idx="84">
                  <c:v>2.3313874903859243E-10</c:v>
                </c:pt>
                <c:pt idx="85">
                  <c:v>2.3758983815218477E-11</c:v>
                </c:pt>
                <c:pt idx="86">
                  <c:v>6.3916666754648804E-10</c:v>
                </c:pt>
                <c:pt idx="87">
                  <c:v>1.4602775920751779E-10</c:v>
                </c:pt>
                <c:pt idx="88">
                  <c:v>1.4437658014440021E-10</c:v>
                </c:pt>
                <c:pt idx="89">
                  <c:v>3.0538258507502504E-10</c:v>
                </c:pt>
                <c:pt idx="90">
                  <c:v>6.8605376089190979E-10</c:v>
                </c:pt>
                <c:pt idx="91">
                  <c:v>5.3662424187897098E-10</c:v>
                </c:pt>
                <c:pt idx="92">
                  <c:v>2.1448925216703647E-10</c:v>
                </c:pt>
                <c:pt idx="93">
                  <c:v>5.0209454610846382E-11</c:v>
                </c:pt>
                <c:pt idx="94">
                  <c:v>6.4429458661594112E-11</c:v>
                </c:pt>
                <c:pt idx="97">
                  <c:v>1.5902835521813723E-10</c:v>
                </c:pt>
                <c:pt idx="98">
                  <c:v>6.2715938967992278E-10</c:v>
                </c:pt>
                <c:pt idx="99">
                  <c:v>2.8718438864696102E-10</c:v>
                </c:pt>
                <c:pt idx="102">
                  <c:v>2.1519388092395354E-9</c:v>
                </c:pt>
                <c:pt idx="103">
                  <c:v>1.824663251061926E-9</c:v>
                </c:pt>
                <c:pt idx="105">
                  <c:v>1.0379576503957789E-9</c:v>
                </c:pt>
                <c:pt idx="106">
                  <c:v>2.046698484216005E-9</c:v>
                </c:pt>
                <c:pt idx="107">
                  <c:v>3.6538439718543798E-10</c:v>
                </c:pt>
                <c:pt idx="108">
                  <c:v>4.535374893011656E-11</c:v>
                </c:pt>
                <c:pt idx="109">
                  <c:v>4.0154027276727144E-11</c:v>
                </c:pt>
                <c:pt idx="110">
                  <c:v>2.9408022457874933E-10</c:v>
                </c:pt>
                <c:pt idx="111">
                  <c:v>1.1506284254964283E-10</c:v>
                </c:pt>
                <c:pt idx="112">
                  <c:v>6.7134908040877839E-10</c:v>
                </c:pt>
                <c:pt idx="113">
                  <c:v>5.0629087364874299E-11</c:v>
                </c:pt>
                <c:pt idx="114">
                  <c:v>1.9110399269984799E-10</c:v>
                </c:pt>
                <c:pt idx="115">
                  <c:v>2.1175066096913211E-10</c:v>
                </c:pt>
                <c:pt idx="116">
                  <c:v>4.2735783906163024E-10</c:v>
                </c:pt>
                <c:pt idx="117">
                  <c:v>3.316781064020298E-10</c:v>
                </c:pt>
                <c:pt idx="118">
                  <c:v>3.0450729825446722E-10</c:v>
                </c:pt>
                <c:pt idx="119">
                  <c:v>2.291111872592019E-10</c:v>
                </c:pt>
                <c:pt idx="120">
                  <c:v>1.3952749411022342E-10</c:v>
                </c:pt>
                <c:pt idx="121">
                  <c:v>1.1878858391115744E-10</c:v>
                </c:pt>
                <c:pt idx="122">
                  <c:v>1.3684056477333188E-10</c:v>
                </c:pt>
                <c:pt idx="123">
                  <c:v>1.5158252252137611E-10</c:v>
                </c:pt>
                <c:pt idx="124">
                  <c:v>1.4407195287774956E-10</c:v>
                </c:pt>
                <c:pt idx="125">
                  <c:v>2.6405573685061809E-10</c:v>
                </c:pt>
                <c:pt idx="126">
                  <c:v>9.2998629427910786E-11</c:v>
                </c:pt>
                <c:pt idx="127">
                  <c:v>1.7681465890544875E-10</c:v>
                </c:pt>
                <c:pt idx="128">
                  <c:v>2.4282172290047145E-10</c:v>
                </c:pt>
                <c:pt idx="129">
                  <c:v>3.4776691856044613E-11</c:v>
                </c:pt>
                <c:pt idx="130">
                  <c:v>1.3097998868236648E-10</c:v>
                </c:pt>
                <c:pt idx="131">
                  <c:v>8.3230941430116354E-11</c:v>
                </c:pt>
                <c:pt idx="132">
                  <c:v>7.4898903889596698E-10</c:v>
                </c:pt>
                <c:pt idx="133">
                  <c:v>2.7368561779119092E-10</c:v>
                </c:pt>
                <c:pt idx="134">
                  <c:v>3.0929587449620274E-10</c:v>
                </c:pt>
                <c:pt idx="135">
                  <c:v>8.7123490847987776E-11</c:v>
                </c:pt>
              </c:numCache>
            </c:numRef>
          </c:yVal>
        </c:ser>
        <c:ser>
          <c:idx val="3"/>
          <c:order val="3"/>
          <c:tx>
            <c:v>SOFeX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'all data'!$G$632:$G$899</c:f>
              <c:numCache>
                <c:formatCode>0.00</c:formatCode>
                <c:ptCount val="2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3.51</c:v>
                </c:pt>
                <c:pt idx="232">
                  <c:v>3.51</c:v>
                </c:pt>
                <c:pt idx="233">
                  <c:v>3.51</c:v>
                </c:pt>
                <c:pt idx="234">
                  <c:v>3.51</c:v>
                </c:pt>
                <c:pt idx="235">
                  <c:v>3.51</c:v>
                </c:pt>
                <c:pt idx="236">
                  <c:v>3.51</c:v>
                </c:pt>
                <c:pt idx="237">
                  <c:v>3.51</c:v>
                </c:pt>
                <c:pt idx="238">
                  <c:v>3.51</c:v>
                </c:pt>
                <c:pt idx="239">
                  <c:v>3.51</c:v>
                </c:pt>
                <c:pt idx="240">
                  <c:v>3.51</c:v>
                </c:pt>
                <c:pt idx="241">
                  <c:v>3.51</c:v>
                </c:pt>
                <c:pt idx="242">
                  <c:v>3.51</c:v>
                </c:pt>
                <c:pt idx="243">
                  <c:v>3.51</c:v>
                </c:pt>
                <c:pt idx="244">
                  <c:v>3.51</c:v>
                </c:pt>
                <c:pt idx="245">
                  <c:v>3.51</c:v>
                </c:pt>
                <c:pt idx="246">
                  <c:v>3.51</c:v>
                </c:pt>
                <c:pt idx="247">
                  <c:v>3.51</c:v>
                </c:pt>
                <c:pt idx="248">
                  <c:v>3.51</c:v>
                </c:pt>
                <c:pt idx="249">
                  <c:v>3.51</c:v>
                </c:pt>
                <c:pt idx="250">
                  <c:v>3.51</c:v>
                </c:pt>
                <c:pt idx="251">
                  <c:v>3.51</c:v>
                </c:pt>
                <c:pt idx="252">
                  <c:v>3.51</c:v>
                </c:pt>
                <c:pt idx="253">
                  <c:v>3.51</c:v>
                </c:pt>
                <c:pt idx="254">
                  <c:v>3.51</c:v>
                </c:pt>
                <c:pt idx="255">
                  <c:v>3.51</c:v>
                </c:pt>
                <c:pt idx="256">
                  <c:v>3.51</c:v>
                </c:pt>
                <c:pt idx="257">
                  <c:v>3.51</c:v>
                </c:pt>
                <c:pt idx="258">
                  <c:v>3.51</c:v>
                </c:pt>
                <c:pt idx="259">
                  <c:v>3.51</c:v>
                </c:pt>
                <c:pt idx="260">
                  <c:v>3.51</c:v>
                </c:pt>
                <c:pt idx="261">
                  <c:v>3.51</c:v>
                </c:pt>
                <c:pt idx="262">
                  <c:v>3.51</c:v>
                </c:pt>
                <c:pt idx="263">
                  <c:v>3.51</c:v>
                </c:pt>
                <c:pt idx="264">
                  <c:v>3.51</c:v>
                </c:pt>
                <c:pt idx="265">
                  <c:v>3.51</c:v>
                </c:pt>
                <c:pt idx="266">
                  <c:v>3.51</c:v>
                </c:pt>
                <c:pt idx="267">
                  <c:v>3.51</c:v>
                </c:pt>
              </c:numCache>
            </c:numRef>
          </c:xVal>
          <c:yVal>
            <c:numRef>
              <c:f>'all data'!$Y$632:$Y$899</c:f>
              <c:numCache>
                <c:formatCode>0.0E+00</c:formatCode>
                <c:ptCount val="268"/>
                <c:pt idx="0">
                  <c:v>7.4554061622218145E-11</c:v>
                </c:pt>
                <c:pt idx="3">
                  <c:v>1.5601987576222025E-11</c:v>
                </c:pt>
                <c:pt idx="4">
                  <c:v>3.2569373828169407E-11</c:v>
                </c:pt>
                <c:pt idx="5">
                  <c:v>1.8124594238173365E-11</c:v>
                </c:pt>
                <c:pt idx="8">
                  <c:v>1.5417359348927259E-11</c:v>
                </c:pt>
                <c:pt idx="9">
                  <c:v>2.8376355379117143E-11</c:v>
                </c:pt>
                <c:pt idx="10">
                  <c:v>2.158958322012075E-11</c:v>
                </c:pt>
                <c:pt idx="14">
                  <c:v>6.3085085004819308E-11</c:v>
                </c:pt>
                <c:pt idx="15">
                  <c:v>2.5521850756567958E-10</c:v>
                </c:pt>
                <c:pt idx="16">
                  <c:v>6.8103257722032918E-11</c:v>
                </c:pt>
                <c:pt idx="22">
                  <c:v>4.087593222277722E-10</c:v>
                </c:pt>
                <c:pt idx="23">
                  <c:v>1.9013877363659591E-10</c:v>
                </c:pt>
                <c:pt idx="24">
                  <c:v>8.1560604727289825E-10</c:v>
                </c:pt>
                <c:pt idx="25">
                  <c:v>9.7771639991775426E-11</c:v>
                </c:pt>
                <c:pt idx="26">
                  <c:v>9.1132360444505388E-10</c:v>
                </c:pt>
                <c:pt idx="27">
                  <c:v>1.9447328807060303E-10</c:v>
                </c:pt>
                <c:pt idx="28">
                  <c:v>2.3410510736248495E-10</c:v>
                </c:pt>
                <c:pt idx="29">
                  <c:v>5.1303841851298583E-11</c:v>
                </c:pt>
                <c:pt idx="30">
                  <c:v>8.5650848612877588E-11</c:v>
                </c:pt>
                <c:pt idx="31">
                  <c:v>1.0645448393526059E-11</c:v>
                </c:pt>
                <c:pt idx="32">
                  <c:v>2.4396203824444648E-11</c:v>
                </c:pt>
                <c:pt idx="34">
                  <c:v>7.3978605124415275E-12</c:v>
                </c:pt>
                <c:pt idx="35">
                  <c:v>7.2717303198702612E-12</c:v>
                </c:pt>
                <c:pt idx="36">
                  <c:v>1.2348630554766522E-11</c:v>
                </c:pt>
                <c:pt idx="37">
                  <c:v>1.8478882588178363E-11</c:v>
                </c:pt>
                <c:pt idx="38">
                  <c:v>7.4758771724249712E-11</c:v>
                </c:pt>
                <c:pt idx="39">
                  <c:v>1.4103710501810524E-10</c:v>
                </c:pt>
                <c:pt idx="41">
                  <c:v>7.079201087499304E-11</c:v>
                </c:pt>
                <c:pt idx="42">
                  <c:v>3.873512590252064E-11</c:v>
                </c:pt>
                <c:pt idx="44">
                  <c:v>4.2247054523434568E-11</c:v>
                </c:pt>
                <c:pt idx="45">
                  <c:v>3.941281861196451E-11</c:v>
                </c:pt>
                <c:pt idx="46">
                  <c:v>1.1059391375922317E-10</c:v>
                </c:pt>
                <c:pt idx="48">
                  <c:v>6.0960010228327047E-11</c:v>
                </c:pt>
                <c:pt idx="49">
                  <c:v>4.3344512770973363E-11</c:v>
                </c:pt>
                <c:pt idx="50">
                  <c:v>3.8341339320113757E-11</c:v>
                </c:pt>
                <c:pt idx="51">
                  <c:v>7.8246597036042555E-12</c:v>
                </c:pt>
                <c:pt idx="52">
                  <c:v>7.5617237829139371E-11</c:v>
                </c:pt>
                <c:pt idx="55">
                  <c:v>1.0955863115626606E-10</c:v>
                </c:pt>
                <c:pt idx="56">
                  <c:v>5.4623112473910728E-11</c:v>
                </c:pt>
                <c:pt idx="57">
                  <c:v>8.5642456310186704E-11</c:v>
                </c:pt>
                <c:pt idx="59">
                  <c:v>1.0521113991192054E-10</c:v>
                </c:pt>
                <c:pt idx="61">
                  <c:v>1.1869251557109319E-10</c:v>
                </c:pt>
                <c:pt idx="63">
                  <c:v>4.5567235185152532E-11</c:v>
                </c:pt>
                <c:pt idx="64">
                  <c:v>8.4754400665682346E-11</c:v>
                </c:pt>
                <c:pt idx="65">
                  <c:v>1.0277740345260993E-10</c:v>
                </c:pt>
                <c:pt idx="66">
                  <c:v>6.8504458409739222E-11</c:v>
                </c:pt>
                <c:pt idx="67">
                  <c:v>8.7304434051097233E-11</c:v>
                </c:pt>
                <c:pt idx="68">
                  <c:v>5.3540231965930998E-11</c:v>
                </c:pt>
                <c:pt idx="70">
                  <c:v>5.20764674575569E-11</c:v>
                </c:pt>
                <c:pt idx="71">
                  <c:v>1.583114922583854E-10</c:v>
                </c:pt>
                <c:pt idx="73">
                  <c:v>9.4254639523040745E-11</c:v>
                </c:pt>
                <c:pt idx="75">
                  <c:v>3.3040041243720918E-10</c:v>
                </c:pt>
                <c:pt idx="76">
                  <c:v>2.3213304850429594E-10</c:v>
                </c:pt>
                <c:pt idx="77">
                  <c:v>5.6988666397190779E-11</c:v>
                </c:pt>
                <c:pt idx="78">
                  <c:v>4.4914153014398645E-11</c:v>
                </c:pt>
                <c:pt idx="80">
                  <c:v>2.2897820190211621E-10</c:v>
                </c:pt>
                <c:pt idx="82">
                  <c:v>2.8407506248554517E-10</c:v>
                </c:pt>
                <c:pt idx="84">
                  <c:v>3.0791092472155592E-10</c:v>
                </c:pt>
                <c:pt idx="85">
                  <c:v>4.5995472243146639E-11</c:v>
                </c:pt>
                <c:pt idx="86">
                  <c:v>5.6615775244862197E-11</c:v>
                </c:pt>
                <c:pt idx="87">
                  <c:v>4.6995541279502426E-11</c:v>
                </c:pt>
                <c:pt idx="88">
                  <c:v>7.1305055967517509E-11</c:v>
                </c:pt>
                <c:pt idx="89">
                  <c:v>2.6767994946457735E-10</c:v>
                </c:pt>
                <c:pt idx="90">
                  <c:v>6.1517483703570282E-11</c:v>
                </c:pt>
                <c:pt idx="91">
                  <c:v>2.2603415148154776E-10</c:v>
                </c:pt>
                <c:pt idx="92">
                  <c:v>7.2599369914415653E-11</c:v>
                </c:pt>
                <c:pt idx="93">
                  <c:v>5.8100366577654449E-11</c:v>
                </c:pt>
                <c:pt idx="94">
                  <c:v>3.1929461102367964E-10</c:v>
                </c:pt>
                <c:pt idx="95">
                  <c:v>9.1074676047878816E-11</c:v>
                </c:pt>
                <c:pt idx="96">
                  <c:v>8.7066580535299574E-11</c:v>
                </c:pt>
                <c:pt idx="97">
                  <c:v>7.7251520548992784E-11</c:v>
                </c:pt>
                <c:pt idx="98">
                  <c:v>5.8086211947505245E-11</c:v>
                </c:pt>
                <c:pt idx="99">
                  <c:v>4.1594209148093514E-11</c:v>
                </c:pt>
                <c:pt idx="100">
                  <c:v>1.0262465908184761E-10</c:v>
                </c:pt>
                <c:pt idx="101">
                  <c:v>3.9066237624637859E-11</c:v>
                </c:pt>
                <c:pt idx="102">
                  <c:v>8.1877501651788264E-11</c:v>
                </c:pt>
                <c:pt idx="103">
                  <c:v>8.2987829896411077E-11</c:v>
                </c:pt>
                <c:pt idx="104">
                  <c:v>9.7500497313597129E-11</c:v>
                </c:pt>
                <c:pt idx="105">
                  <c:v>1.4272711895550327E-10</c:v>
                </c:pt>
                <c:pt idx="106">
                  <c:v>1.0520110772547105E-10</c:v>
                </c:pt>
                <c:pt idx="107">
                  <c:v>4.2550589246573553E-11</c:v>
                </c:pt>
                <c:pt idx="108">
                  <c:v>7.644895669843924E-11</c:v>
                </c:pt>
                <c:pt idx="110">
                  <c:v>2.8401372633387101E-11</c:v>
                </c:pt>
                <c:pt idx="113">
                  <c:v>6.3508008821491015E-11</c:v>
                </c:pt>
                <c:pt idx="114">
                  <c:v>3.205459956883338E-11</c:v>
                </c:pt>
                <c:pt idx="115">
                  <c:v>4.3601884569030137E-11</c:v>
                </c:pt>
                <c:pt idx="117">
                  <c:v>2.0955156364673785E-10</c:v>
                </c:pt>
                <c:pt idx="118">
                  <c:v>3.0454438296593448E-9</c:v>
                </c:pt>
                <c:pt idx="119">
                  <c:v>2.7617515045677878E-10</c:v>
                </c:pt>
                <c:pt idx="120">
                  <c:v>1.5075298307581937E-10</c:v>
                </c:pt>
                <c:pt idx="121">
                  <c:v>2.0561312861668251E-10</c:v>
                </c:pt>
                <c:pt idx="122">
                  <c:v>1.2676000074309035E-10</c:v>
                </c:pt>
                <c:pt idx="123">
                  <c:v>1.9075848856118089E-10</c:v>
                </c:pt>
                <c:pt idx="124">
                  <c:v>3.0493976567898296E-10</c:v>
                </c:pt>
                <c:pt idx="125">
                  <c:v>3.8494844415471199E-10</c:v>
                </c:pt>
                <c:pt idx="126">
                  <c:v>1.1582961262000719E-10</c:v>
                </c:pt>
                <c:pt idx="127">
                  <c:v>6.7857679137091496E-11</c:v>
                </c:pt>
                <c:pt idx="128">
                  <c:v>2.2729348743700983E-10</c:v>
                </c:pt>
                <c:pt idx="130">
                  <c:v>5.6624361093619377E-10</c:v>
                </c:pt>
                <c:pt idx="131">
                  <c:v>1.6365617445223327E-10</c:v>
                </c:pt>
                <c:pt idx="132">
                  <c:v>1.8553139477589091E-10</c:v>
                </c:pt>
                <c:pt idx="133">
                  <c:v>9.6570042003120714E-11</c:v>
                </c:pt>
                <c:pt idx="134">
                  <c:v>1.6538390493362964E-10</c:v>
                </c:pt>
                <c:pt idx="136">
                  <c:v>9.1238759064242373E-10</c:v>
                </c:pt>
                <c:pt idx="137">
                  <c:v>5.2412283904457908E-10</c:v>
                </c:pt>
                <c:pt idx="138">
                  <c:v>1.088390407137874E-9</c:v>
                </c:pt>
                <c:pt idx="139">
                  <c:v>3.330362749231094E-10</c:v>
                </c:pt>
                <c:pt idx="140">
                  <c:v>3.2663170106433388E-10</c:v>
                </c:pt>
                <c:pt idx="141">
                  <c:v>7.0907900302935408E-10</c:v>
                </c:pt>
                <c:pt idx="143">
                  <c:v>9.3916104496888136E-10</c:v>
                </c:pt>
                <c:pt idx="144">
                  <c:v>7.4992071831068164E-10</c:v>
                </c:pt>
                <c:pt idx="146">
                  <c:v>2.4456468104080525E-9</c:v>
                </c:pt>
                <c:pt idx="147">
                  <c:v>5.4159321073681404E-10</c:v>
                </c:pt>
                <c:pt idx="148">
                  <c:v>2.3526583023778836E-10</c:v>
                </c:pt>
                <c:pt idx="150">
                  <c:v>5.7750463273644578E-10</c:v>
                </c:pt>
                <c:pt idx="152">
                  <c:v>1.3987338502592401E-10</c:v>
                </c:pt>
                <c:pt idx="153">
                  <c:v>1.3375108237914216E-10</c:v>
                </c:pt>
                <c:pt idx="154">
                  <c:v>4.5492811899884852E-10</c:v>
                </c:pt>
                <c:pt idx="155">
                  <c:v>7.5561375077942937E-9</c:v>
                </c:pt>
                <c:pt idx="156">
                  <c:v>8.5637056136080953E-10</c:v>
                </c:pt>
                <c:pt idx="157">
                  <c:v>1.041168590804259E-9</c:v>
                </c:pt>
                <c:pt idx="158">
                  <c:v>2.2598334240025438E-10</c:v>
                </c:pt>
                <c:pt idx="159">
                  <c:v>7.1496356610354014E-10</c:v>
                </c:pt>
                <c:pt idx="160">
                  <c:v>7.1397764763214486E-10</c:v>
                </c:pt>
                <c:pt idx="161">
                  <c:v>4.6946116365779479E-10</c:v>
                </c:pt>
                <c:pt idx="162">
                  <c:v>2.9927147576855248E-10</c:v>
                </c:pt>
                <c:pt idx="163">
                  <c:v>1.7928475644142468E-9</c:v>
                </c:pt>
                <c:pt idx="164">
                  <c:v>1.6599006391662748E-10</c:v>
                </c:pt>
                <c:pt idx="165">
                  <c:v>3.0352843810299389E-10</c:v>
                </c:pt>
                <c:pt idx="166">
                  <c:v>1.2055633740455508E-9</c:v>
                </c:pt>
                <c:pt idx="167">
                  <c:v>1.9331625417611702E-10</c:v>
                </c:pt>
                <c:pt idx="168">
                  <c:v>2.5574936145094548E-10</c:v>
                </c:pt>
                <c:pt idx="169">
                  <c:v>2.51869101287757E-10</c:v>
                </c:pt>
                <c:pt idx="170">
                  <c:v>2.2739192681077994E-10</c:v>
                </c:pt>
                <c:pt idx="171">
                  <c:v>2.6099877513728386E-10</c:v>
                </c:pt>
                <c:pt idx="172">
                  <c:v>7.138149036262212E-10</c:v>
                </c:pt>
                <c:pt idx="173">
                  <c:v>2.0182487844809841E-10</c:v>
                </c:pt>
                <c:pt idx="174">
                  <c:v>2.0314018724323925E-10</c:v>
                </c:pt>
                <c:pt idx="175">
                  <c:v>1.4353230298076985E-10</c:v>
                </c:pt>
                <c:pt idx="176">
                  <c:v>6.3353177394537505E-11</c:v>
                </c:pt>
                <c:pt idx="177">
                  <c:v>1.2591216786264016E-10</c:v>
                </c:pt>
                <c:pt idx="178">
                  <c:v>2.1776169613850075E-10</c:v>
                </c:pt>
                <c:pt idx="182">
                  <c:v>7.3760876851229584E-11</c:v>
                </c:pt>
                <c:pt idx="183">
                  <c:v>1.472913756777064E-10</c:v>
                </c:pt>
                <c:pt idx="185">
                  <c:v>2.5416125594068441E-10</c:v>
                </c:pt>
                <c:pt idx="187">
                  <c:v>1.8482932964083995E-10</c:v>
                </c:pt>
                <c:pt idx="189">
                  <c:v>5.0718671334976491E-11</c:v>
                </c:pt>
                <c:pt idx="190">
                  <c:v>7.1225189753821199E-11</c:v>
                </c:pt>
                <c:pt idx="191">
                  <c:v>7.1002352405902374E-11</c:v>
                </c:pt>
                <c:pt idx="192">
                  <c:v>4.7398190212390973E-11</c:v>
                </c:pt>
                <c:pt idx="194">
                  <c:v>6.3658463584241235E-11</c:v>
                </c:pt>
                <c:pt idx="197">
                  <c:v>9.4660985525091508E-10</c:v>
                </c:pt>
                <c:pt idx="198">
                  <c:v>3.2658298908195774E-10</c:v>
                </c:pt>
                <c:pt idx="201">
                  <c:v>8.4654413424887921E-11</c:v>
                </c:pt>
                <c:pt idx="202">
                  <c:v>1.1343197515029421E-10</c:v>
                </c:pt>
                <c:pt idx="203">
                  <c:v>4.2303928377559494E-10</c:v>
                </c:pt>
                <c:pt idx="204">
                  <c:v>9.2180577354195522E-11</c:v>
                </c:pt>
                <c:pt idx="205">
                  <c:v>1.0466512467560186E-10</c:v>
                </c:pt>
                <c:pt idx="206">
                  <c:v>1.7826803264384717E-10</c:v>
                </c:pt>
                <c:pt idx="207">
                  <c:v>3.8717363178230124E-11</c:v>
                </c:pt>
                <c:pt idx="208">
                  <c:v>8.8306015839886504E-11</c:v>
                </c:pt>
                <c:pt idx="209">
                  <c:v>1.6758954476576842E-11</c:v>
                </c:pt>
                <c:pt idx="210">
                  <c:v>4.3471124046493809E-10</c:v>
                </c:pt>
                <c:pt idx="212">
                  <c:v>2.4896064207618414E-10</c:v>
                </c:pt>
                <c:pt idx="213">
                  <c:v>8.2002702711017558E-10</c:v>
                </c:pt>
                <c:pt idx="214">
                  <c:v>5.9919778124537805E-11</c:v>
                </c:pt>
                <c:pt idx="215">
                  <c:v>3.5921900695082119E-11</c:v>
                </c:pt>
                <c:pt idx="217">
                  <c:v>1.1320446756270411E-10</c:v>
                </c:pt>
                <c:pt idx="218">
                  <c:v>7.2338639667291526E-11</c:v>
                </c:pt>
                <c:pt idx="219">
                  <c:v>7.3422479599531157E-11</c:v>
                </c:pt>
                <c:pt idx="220">
                  <c:v>4.1714534992554249E-10</c:v>
                </c:pt>
                <c:pt idx="221">
                  <c:v>4.5431568931495582E-10</c:v>
                </c:pt>
                <c:pt idx="222">
                  <c:v>6.514808295193061E-11</c:v>
                </c:pt>
                <c:pt idx="223">
                  <c:v>3.3798871892898177E-10</c:v>
                </c:pt>
                <c:pt idx="224">
                  <c:v>6.9705633153643852E-11</c:v>
                </c:pt>
                <c:pt idx="225">
                  <c:v>1.0386707255353863E-10</c:v>
                </c:pt>
                <c:pt idx="226">
                  <c:v>6.0684957855444431E-10</c:v>
                </c:pt>
                <c:pt idx="227">
                  <c:v>1.7546229824547678E-10</c:v>
                </c:pt>
                <c:pt idx="228">
                  <c:v>8.7889106313994433E-11</c:v>
                </c:pt>
                <c:pt idx="230">
                  <c:v>1.4222876278533249E-9</c:v>
                </c:pt>
                <c:pt idx="232">
                  <c:v>5.3623106288768139E-11</c:v>
                </c:pt>
                <c:pt idx="233">
                  <c:v>7.2688765095378824E-11</c:v>
                </c:pt>
                <c:pt idx="234">
                  <c:v>4.5068425165339596E-11</c:v>
                </c:pt>
                <c:pt idx="235">
                  <c:v>1.6157375947452071E-10</c:v>
                </c:pt>
                <c:pt idx="236">
                  <c:v>1.0998418954791893E-10</c:v>
                </c:pt>
                <c:pt idx="237">
                  <c:v>9.6113782864949114E-11</c:v>
                </c:pt>
                <c:pt idx="238">
                  <c:v>4.600323200590758E-10</c:v>
                </c:pt>
                <c:pt idx="240">
                  <c:v>1.0007069049452756E-10</c:v>
                </c:pt>
                <c:pt idx="241">
                  <c:v>9.3213681726929856E-11</c:v>
                </c:pt>
                <c:pt idx="243">
                  <c:v>6.240340092046574E-10</c:v>
                </c:pt>
                <c:pt idx="246">
                  <c:v>1.1848248227411099E-10</c:v>
                </c:pt>
                <c:pt idx="247">
                  <c:v>9.9975624801759059E-11</c:v>
                </c:pt>
                <c:pt idx="248">
                  <c:v>2.0421296755916264E-10</c:v>
                </c:pt>
                <c:pt idx="249">
                  <c:v>5.5850370642278658E-10</c:v>
                </c:pt>
                <c:pt idx="250">
                  <c:v>8.1983890011660772E-11</c:v>
                </c:pt>
                <c:pt idx="252">
                  <c:v>6.7134428182743237E-11</c:v>
                </c:pt>
                <c:pt idx="255">
                  <c:v>7.8999092390777897E-11</c:v>
                </c:pt>
                <c:pt idx="256">
                  <c:v>9.0019980659191065E-11</c:v>
                </c:pt>
                <c:pt idx="258">
                  <c:v>7.6697054790411061E-11</c:v>
                </c:pt>
                <c:pt idx="259">
                  <c:v>5.6919690690916214E-11</c:v>
                </c:pt>
                <c:pt idx="260">
                  <c:v>5.1063130185077216E-11</c:v>
                </c:pt>
                <c:pt idx="261">
                  <c:v>2.1952008117851235E-11</c:v>
                </c:pt>
                <c:pt idx="262">
                  <c:v>2.7558533126499328E-11</c:v>
                </c:pt>
                <c:pt idx="263">
                  <c:v>5.2179008292626803E-11</c:v>
                </c:pt>
                <c:pt idx="264">
                  <c:v>6.8530553411966509E-11</c:v>
                </c:pt>
                <c:pt idx="265">
                  <c:v>3.7190830695280199E-11</c:v>
                </c:pt>
                <c:pt idx="266">
                  <c:v>4.783799154011384E-11</c:v>
                </c:pt>
                <c:pt idx="267">
                  <c:v>5.9397033016291965E-11</c:v>
                </c:pt>
              </c:numCache>
            </c:numRef>
          </c:yVal>
        </c:ser>
        <c:ser>
          <c:idx val="5"/>
          <c:order val="4"/>
          <c:tx>
            <c:v>GeoMICS</c:v>
          </c:tx>
          <c:spPr>
            <a:ln w="28575">
              <a:noFill/>
            </a:ln>
          </c:spPr>
          <c:marker>
            <c:symbol val="dash"/>
            <c:size val="9"/>
            <c:spPr>
              <a:ln w="19050">
                <a:solidFill>
                  <a:srgbClr val="FF9900"/>
                </a:solidFill>
              </a:ln>
            </c:spPr>
          </c:marker>
          <c:xVal>
            <c:numRef>
              <c:f>'all data'!$G$902:$G$975</c:f>
              <c:numCache>
                <c:formatCode>0.00</c:formatCode>
                <c:ptCount val="74"/>
                <c:pt idx="0">
                  <c:v>1.278</c:v>
                </c:pt>
                <c:pt idx="1">
                  <c:v>1.278</c:v>
                </c:pt>
                <c:pt idx="2">
                  <c:v>1.278</c:v>
                </c:pt>
                <c:pt idx="3">
                  <c:v>1.278</c:v>
                </c:pt>
                <c:pt idx="4">
                  <c:v>1.278</c:v>
                </c:pt>
                <c:pt idx="5">
                  <c:v>1.278</c:v>
                </c:pt>
                <c:pt idx="6">
                  <c:v>1.278</c:v>
                </c:pt>
                <c:pt idx="7">
                  <c:v>1.278</c:v>
                </c:pt>
                <c:pt idx="8">
                  <c:v>1.278</c:v>
                </c:pt>
                <c:pt idx="9">
                  <c:v>1.278</c:v>
                </c:pt>
                <c:pt idx="10">
                  <c:v>1.278</c:v>
                </c:pt>
                <c:pt idx="11">
                  <c:v>1.278</c:v>
                </c:pt>
                <c:pt idx="12">
                  <c:v>1.278</c:v>
                </c:pt>
                <c:pt idx="13">
                  <c:v>1.278</c:v>
                </c:pt>
                <c:pt idx="14">
                  <c:v>1.278</c:v>
                </c:pt>
                <c:pt idx="15">
                  <c:v>1.278</c:v>
                </c:pt>
                <c:pt idx="16">
                  <c:v>1.278</c:v>
                </c:pt>
                <c:pt idx="17">
                  <c:v>1.278</c:v>
                </c:pt>
                <c:pt idx="18">
                  <c:v>1.278</c:v>
                </c:pt>
                <c:pt idx="19">
                  <c:v>1.278</c:v>
                </c:pt>
                <c:pt idx="20">
                  <c:v>1.278</c:v>
                </c:pt>
                <c:pt idx="21">
                  <c:v>1.278</c:v>
                </c:pt>
                <c:pt idx="22">
                  <c:v>1.278</c:v>
                </c:pt>
                <c:pt idx="23">
                  <c:v>1.278</c:v>
                </c:pt>
                <c:pt idx="24">
                  <c:v>1.278</c:v>
                </c:pt>
                <c:pt idx="25">
                  <c:v>1.278</c:v>
                </c:pt>
                <c:pt idx="26">
                  <c:v>1.278</c:v>
                </c:pt>
                <c:pt idx="27">
                  <c:v>1.278</c:v>
                </c:pt>
                <c:pt idx="28">
                  <c:v>0.63900000000000001</c:v>
                </c:pt>
                <c:pt idx="29">
                  <c:v>0.63900000000000001</c:v>
                </c:pt>
                <c:pt idx="30">
                  <c:v>0.63900000000000001</c:v>
                </c:pt>
                <c:pt idx="31">
                  <c:v>0.63900000000000001</c:v>
                </c:pt>
                <c:pt idx="32">
                  <c:v>0.63900000000000001</c:v>
                </c:pt>
                <c:pt idx="33">
                  <c:v>0.63900000000000001</c:v>
                </c:pt>
                <c:pt idx="34">
                  <c:v>0.63900000000000001</c:v>
                </c:pt>
                <c:pt idx="35">
                  <c:v>0.63900000000000001</c:v>
                </c:pt>
                <c:pt idx="36">
                  <c:v>0.63900000000000001</c:v>
                </c:pt>
                <c:pt idx="37">
                  <c:v>0.63900000000000001</c:v>
                </c:pt>
                <c:pt idx="38">
                  <c:v>0.63900000000000001</c:v>
                </c:pt>
                <c:pt idx="39">
                  <c:v>0.63900000000000001</c:v>
                </c:pt>
                <c:pt idx="40">
                  <c:v>0.63900000000000001</c:v>
                </c:pt>
                <c:pt idx="41">
                  <c:v>0.46300000000000002</c:v>
                </c:pt>
                <c:pt idx="42">
                  <c:v>0.46300000000000002</c:v>
                </c:pt>
                <c:pt idx="43">
                  <c:v>0.46300000000000002</c:v>
                </c:pt>
                <c:pt idx="44">
                  <c:v>0.46300000000000002</c:v>
                </c:pt>
                <c:pt idx="45">
                  <c:v>0.46300000000000002</c:v>
                </c:pt>
                <c:pt idx="46">
                  <c:v>0.46300000000000002</c:v>
                </c:pt>
                <c:pt idx="47">
                  <c:v>0.46300000000000002</c:v>
                </c:pt>
                <c:pt idx="48">
                  <c:v>0.46300000000000002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0.16600000000000001</c:v>
                </c:pt>
                <c:pt idx="55">
                  <c:v>0.16600000000000001</c:v>
                </c:pt>
                <c:pt idx="56">
                  <c:v>0.16600000000000001</c:v>
                </c:pt>
                <c:pt idx="57">
                  <c:v>0.16600000000000001</c:v>
                </c:pt>
                <c:pt idx="58">
                  <c:v>0.16600000000000001</c:v>
                </c:pt>
                <c:pt idx="59">
                  <c:v>0.16600000000000001</c:v>
                </c:pt>
                <c:pt idx="60">
                  <c:v>0.16600000000000001</c:v>
                </c:pt>
                <c:pt idx="61">
                  <c:v>0.16600000000000001</c:v>
                </c:pt>
                <c:pt idx="62">
                  <c:v>0.16600000000000001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</c:numCache>
            </c:numRef>
          </c:xVal>
          <c:yVal>
            <c:numRef>
              <c:f>'all data'!$Y$902:$Y$975</c:f>
              <c:numCache>
                <c:formatCode>General</c:formatCode>
                <c:ptCount val="74"/>
                <c:pt idx="0">
                  <c:v>2.2833326953990471E-10</c:v>
                </c:pt>
                <c:pt idx="1">
                  <c:v>6.696744531568762E-11</c:v>
                </c:pt>
                <c:pt idx="2">
                  <c:v>7.2961540714143897E-11</c:v>
                </c:pt>
                <c:pt idx="3">
                  <c:v>5.3691485699741343E-11</c:v>
                </c:pt>
                <c:pt idx="4">
                  <c:v>6.5634500250431913E-11</c:v>
                </c:pt>
                <c:pt idx="5">
                  <c:v>2.3893310552188655E-10</c:v>
                </c:pt>
                <c:pt idx="6">
                  <c:v>3.3296889497015959E-10</c:v>
                </c:pt>
                <c:pt idx="7">
                  <c:v>9.3332850643101461E-11</c:v>
                </c:pt>
                <c:pt idx="8">
                  <c:v>2.5286955548161289E-10</c:v>
                </c:pt>
                <c:pt idx="9">
                  <c:v>6.9878781236656589E-11</c:v>
                </c:pt>
                <c:pt idx="10">
                  <c:v>4.9967653724089169E-11</c:v>
                </c:pt>
                <c:pt idx="11">
                  <c:v>6.8974932096496317E-11</c:v>
                </c:pt>
                <c:pt idx="12">
                  <c:v>6.3317618102157596E-11</c:v>
                </c:pt>
                <c:pt idx="13">
                  <c:v>7.669020813470591E-11</c:v>
                </c:pt>
                <c:pt idx="14">
                  <c:v>3.1671033446943796E-10</c:v>
                </c:pt>
                <c:pt idx="15">
                  <c:v>6.5527218168836548E-11</c:v>
                </c:pt>
                <c:pt idx="16">
                  <c:v>1.0732815266467608E-10</c:v>
                </c:pt>
                <c:pt idx="17">
                  <c:v>9.2670056396112078E-11</c:v>
                </c:pt>
                <c:pt idx="18">
                  <c:v>5.7839353806940452E-11</c:v>
                </c:pt>
                <c:pt idx="19">
                  <c:v>2.0926095994772782E-10</c:v>
                </c:pt>
                <c:pt idx="20">
                  <c:v>9.5457279105163658E-11</c:v>
                </c:pt>
                <c:pt idx="21">
                  <c:v>1.4914696468231958E-10</c:v>
                </c:pt>
                <c:pt idx="22">
                  <c:v>1.5695296404318419E-10</c:v>
                </c:pt>
                <c:pt idx="24">
                  <c:v>1.4496125520141227E-10</c:v>
                </c:pt>
                <c:pt idx="25">
                  <c:v>1.6073196803618718E-10</c:v>
                </c:pt>
                <c:pt idx="26">
                  <c:v>1.3898936342209293E-10</c:v>
                </c:pt>
                <c:pt idx="27">
                  <c:v>1.8240567604116087E-10</c:v>
                </c:pt>
                <c:pt idx="28">
                  <c:v>6.1730054479658742E-11</c:v>
                </c:pt>
                <c:pt idx="29">
                  <c:v>6.9645497764197056E-11</c:v>
                </c:pt>
                <c:pt idx="30">
                  <c:v>1.8789390784818702E-10</c:v>
                </c:pt>
                <c:pt idx="31">
                  <c:v>2.8831667427727215E-11</c:v>
                </c:pt>
                <c:pt idx="32">
                  <c:v>1.9977655737943685E-10</c:v>
                </c:pt>
                <c:pt idx="33">
                  <c:v>4.0990907787023461E-11</c:v>
                </c:pt>
                <c:pt idx="34">
                  <c:v>3.278395752987732E-11</c:v>
                </c:pt>
                <c:pt idx="35">
                  <c:v>1.1205855155955216E-10</c:v>
                </c:pt>
                <c:pt idx="36">
                  <c:v>5.0253772732080711E-11</c:v>
                </c:pt>
                <c:pt idx="37">
                  <c:v>3.5212123197084057E-11</c:v>
                </c:pt>
                <c:pt idx="38">
                  <c:v>1.4103576735051143E-10</c:v>
                </c:pt>
                <c:pt idx="39">
                  <c:v>4.7296082251730946E-11</c:v>
                </c:pt>
                <c:pt idx="40">
                  <c:v>1.2404289460725675E-10</c:v>
                </c:pt>
                <c:pt idx="41">
                  <c:v>2.5726131826088651E-10</c:v>
                </c:pt>
                <c:pt idx="42">
                  <c:v>1.2822490596456904E-10</c:v>
                </c:pt>
                <c:pt idx="43">
                  <c:v>2.3120388255817589E-10</c:v>
                </c:pt>
                <c:pt idx="44">
                  <c:v>3.2467026127720951E-10</c:v>
                </c:pt>
                <c:pt idx="45">
                  <c:v>1.4054479566708412E-10</c:v>
                </c:pt>
                <c:pt idx="46">
                  <c:v>2.8709579526814725E-10</c:v>
                </c:pt>
                <c:pt idx="47">
                  <c:v>2.5514364780538363E-10</c:v>
                </c:pt>
                <c:pt idx="48">
                  <c:v>1.5096590789359026E-10</c:v>
                </c:pt>
                <c:pt idx="49">
                  <c:v>1.0541226430218135E-10</c:v>
                </c:pt>
                <c:pt idx="50">
                  <c:v>8.3042838374418046E-11</c:v>
                </c:pt>
                <c:pt idx="51">
                  <c:v>5.4520705754566507E-11</c:v>
                </c:pt>
                <c:pt idx="52">
                  <c:v>8.7644052072677388E-12</c:v>
                </c:pt>
                <c:pt idx="53">
                  <c:v>5.1083027899888466E-11</c:v>
                </c:pt>
                <c:pt idx="54">
                  <c:v>1.9114688055204733E-10</c:v>
                </c:pt>
                <c:pt idx="55">
                  <c:v>2.5481777309643554E-10</c:v>
                </c:pt>
                <c:pt idx="56">
                  <c:v>2.1302730033242283E-10</c:v>
                </c:pt>
                <c:pt idx="57">
                  <c:v>3.9862543531994827E-10</c:v>
                </c:pt>
                <c:pt idx="58">
                  <c:v>1.8491623928513642E-10</c:v>
                </c:pt>
                <c:pt idx="59">
                  <c:v>1.5073737832044973E-10</c:v>
                </c:pt>
                <c:pt idx="60">
                  <c:v>2.0413900780407387E-10</c:v>
                </c:pt>
                <c:pt idx="62">
                  <c:v>1.6407894739847982E-10</c:v>
                </c:pt>
                <c:pt idx="63">
                  <c:v>1.3760686883739705E-10</c:v>
                </c:pt>
                <c:pt idx="64">
                  <c:v>5.119487728148652E-10</c:v>
                </c:pt>
                <c:pt idx="65">
                  <c:v>3.8001614070374683E-10</c:v>
                </c:pt>
                <c:pt idx="66">
                  <c:v>1.488588400218525E-10</c:v>
                </c:pt>
                <c:pt idx="67">
                  <c:v>1.5444339654391451E-10</c:v>
                </c:pt>
                <c:pt idx="68">
                  <c:v>2.5866282374483659E-10</c:v>
                </c:pt>
                <c:pt idx="69">
                  <c:v>1.5583626725474296E-10</c:v>
                </c:pt>
                <c:pt idx="70">
                  <c:v>1.2742757533473745E-10</c:v>
                </c:pt>
                <c:pt idx="71">
                  <c:v>4.6364439625552963E-10</c:v>
                </c:pt>
                <c:pt idx="72">
                  <c:v>1.3709132359036941E-10</c:v>
                </c:pt>
                <c:pt idx="73">
                  <c:v>1.1153057636052382E-10</c:v>
                </c:pt>
              </c:numCache>
            </c:numRef>
          </c:yVal>
        </c:ser>
        <c:ser>
          <c:idx val="6"/>
          <c:order val="5"/>
          <c:tx>
            <c:v>IronBru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'all data'!$G$994:$G$1021</c:f>
              <c:numCache>
                <c:formatCode>0.00</c:formatCode>
                <c:ptCount val="28"/>
                <c:pt idx="0">
                  <c:v>0.349742</c:v>
                </c:pt>
                <c:pt idx="1">
                  <c:v>0.349742</c:v>
                </c:pt>
                <c:pt idx="2">
                  <c:v>0.349742</c:v>
                </c:pt>
                <c:pt idx="3">
                  <c:v>0.349742</c:v>
                </c:pt>
                <c:pt idx="4">
                  <c:v>0.349742</c:v>
                </c:pt>
                <c:pt idx="5">
                  <c:v>0.349742</c:v>
                </c:pt>
                <c:pt idx="6">
                  <c:v>0.349742</c:v>
                </c:pt>
                <c:pt idx="7">
                  <c:v>0.349742</c:v>
                </c:pt>
                <c:pt idx="8">
                  <c:v>0.349742</c:v>
                </c:pt>
                <c:pt idx="9">
                  <c:v>0.349742</c:v>
                </c:pt>
                <c:pt idx="10">
                  <c:v>0.349742</c:v>
                </c:pt>
                <c:pt idx="11">
                  <c:v>0.349742</c:v>
                </c:pt>
                <c:pt idx="12">
                  <c:v>0.349742</c:v>
                </c:pt>
                <c:pt idx="13">
                  <c:v>0.349742</c:v>
                </c:pt>
                <c:pt idx="14">
                  <c:v>0.349742</c:v>
                </c:pt>
                <c:pt idx="15">
                  <c:v>5.6995880000000003</c:v>
                </c:pt>
                <c:pt idx="16">
                  <c:v>5.6995880000000003</c:v>
                </c:pt>
                <c:pt idx="17">
                  <c:v>5.6995880000000003</c:v>
                </c:pt>
                <c:pt idx="18">
                  <c:v>5.6995880000000003</c:v>
                </c:pt>
                <c:pt idx="19">
                  <c:v>5.6995880000000003</c:v>
                </c:pt>
                <c:pt idx="20">
                  <c:v>5.6995880000000003</c:v>
                </c:pt>
                <c:pt idx="21">
                  <c:v>5.6995880000000003</c:v>
                </c:pt>
                <c:pt idx="22">
                  <c:v>5.6995880000000003</c:v>
                </c:pt>
                <c:pt idx="23">
                  <c:v>5.6995880000000003</c:v>
                </c:pt>
                <c:pt idx="24">
                  <c:v>5.6995880000000003</c:v>
                </c:pt>
                <c:pt idx="25">
                  <c:v>5.6995880000000003</c:v>
                </c:pt>
                <c:pt idx="26">
                  <c:v>5.6995880000000003</c:v>
                </c:pt>
                <c:pt idx="27">
                  <c:v>5.6995880000000003</c:v>
                </c:pt>
              </c:numCache>
            </c:numRef>
          </c:xVal>
          <c:yVal>
            <c:numRef>
              <c:f>'all data'!$Y$994:$Y$1021</c:f>
              <c:numCache>
                <c:formatCode>0E+00</c:formatCode>
                <c:ptCount val="28"/>
                <c:pt idx="0">
                  <c:v>4.2812819909085111E-10</c:v>
                </c:pt>
                <c:pt idx="1">
                  <c:v>3.0567077689790468E-10</c:v>
                </c:pt>
                <c:pt idx="2">
                  <c:v>4.7970901535022356E-10</c:v>
                </c:pt>
                <c:pt idx="3">
                  <c:v>2.3638269156099058E-10</c:v>
                </c:pt>
                <c:pt idx="4">
                  <c:v>2.9984251579077702E-10</c:v>
                </c:pt>
                <c:pt idx="5">
                  <c:v>2.532752830314819E-10</c:v>
                </c:pt>
                <c:pt idx="6">
                  <c:v>3.5083596436711131E-10</c:v>
                </c:pt>
                <c:pt idx="7">
                  <c:v>2.9966003418334131E-10</c:v>
                </c:pt>
                <c:pt idx="8">
                  <c:v>1.9229688467168227E-10</c:v>
                </c:pt>
                <c:pt idx="9">
                  <c:v>4.6260384144238144E-10</c:v>
                </c:pt>
                <c:pt idx="10">
                  <c:v>3.147416685299255E-10</c:v>
                </c:pt>
                <c:pt idx="11">
                  <c:v>4.6224649253377044E-10</c:v>
                </c:pt>
                <c:pt idx="12">
                  <c:v>2.4800162495071417E-10</c:v>
                </c:pt>
                <c:pt idx="13">
                  <c:v>5.8804873873840587E-10</c:v>
                </c:pt>
                <c:pt idx="14">
                  <c:v>1.2441467286491481E-9</c:v>
                </c:pt>
                <c:pt idx="15">
                  <c:v>9.8958943829195305E-11</c:v>
                </c:pt>
                <c:pt idx="16">
                  <c:v>8.5978766906055898E-11</c:v>
                </c:pt>
                <c:pt idx="18">
                  <c:v>8.4504403759622298E-11</c:v>
                </c:pt>
                <c:pt idx="19">
                  <c:v>4.9731785655478063E-11</c:v>
                </c:pt>
                <c:pt idx="20">
                  <c:v>1.0395520915116076E-10</c:v>
                </c:pt>
                <c:pt idx="21">
                  <c:v>6.2791738891064074E-11</c:v>
                </c:pt>
                <c:pt idx="22">
                  <c:v>3.4643310966188903E-11</c:v>
                </c:pt>
                <c:pt idx="23">
                  <c:v>2.1145695398581083E-10</c:v>
                </c:pt>
                <c:pt idx="24">
                  <c:v>2.0256311217333506E-10</c:v>
                </c:pt>
                <c:pt idx="25">
                  <c:v>2.1845450118521596E-10</c:v>
                </c:pt>
                <c:pt idx="26">
                  <c:v>3.7735397680148638E-10</c:v>
                </c:pt>
                <c:pt idx="27">
                  <c:v>4.3813862459943931E-10</c:v>
                </c:pt>
              </c:numCache>
            </c:numRef>
          </c:yVal>
        </c:ser>
        <c:axId val="136993792"/>
        <c:axId val="137771264"/>
      </c:scatterChart>
      <c:valAx>
        <c:axId val="136993792"/>
        <c:scaling>
          <c:logBase val="10"/>
          <c:orientation val="minMax"/>
          <c:max val="10"/>
          <c:min val="1.0000000000000005E-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Dissolved Fe (nM)</a:t>
                </a:r>
              </a:p>
            </c:rich>
          </c:tx>
          <c:layout/>
        </c:title>
        <c:numFmt formatCode="0.00" sourceLinked="1"/>
        <c:tickLblPos val="nextTo"/>
        <c:crossAx val="137771264"/>
        <c:crossesAt val="1.0000000000000167E-12"/>
        <c:crossBetween val="midCat"/>
      </c:valAx>
      <c:valAx>
        <c:axId val="137771264"/>
        <c:scaling>
          <c:logBase val="10"/>
          <c:orientation val="minMax"/>
          <c:max val="1.0000000000000123E-8"/>
          <c:min val="1.0000000000000167E-12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kin/SA    (L/um2/d)</a:t>
                </a:r>
              </a:p>
            </c:rich>
          </c:tx>
          <c:layout/>
        </c:title>
        <c:numFmt formatCode="0.0E+00" sourceLinked="1"/>
        <c:tickLblPos val="nextTo"/>
        <c:crossAx val="136993792"/>
        <c:crossesAt val="1.0000000000000167E-12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14001945830069712"/>
          <c:y val="0.50290291934367093"/>
          <c:w val="0.13763565156449725"/>
          <c:h val="0.37439769415326252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07174103237094"/>
          <c:y val="5.1400554097404488E-2"/>
          <c:w val="0.81914317713543161"/>
          <c:h val="0.83986023219490491"/>
        </c:manualLayout>
      </c:layout>
      <c:scatterChart>
        <c:scatterStyle val="lineMarker"/>
        <c:ser>
          <c:idx val="0"/>
          <c:order val="0"/>
          <c:tx>
            <c:v>EPZT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'all data'!$G$5:$G$211</c:f>
              <c:numCache>
                <c:formatCode>0.00</c:formatCode>
                <c:ptCount val="207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1.27</c:v>
                </c:pt>
                <c:pt idx="56">
                  <c:v>1.27</c:v>
                </c:pt>
                <c:pt idx="57">
                  <c:v>1.27</c:v>
                </c:pt>
                <c:pt idx="58">
                  <c:v>1.27</c:v>
                </c:pt>
                <c:pt idx="59">
                  <c:v>1.27</c:v>
                </c:pt>
                <c:pt idx="60">
                  <c:v>1.27</c:v>
                </c:pt>
                <c:pt idx="61">
                  <c:v>1.27</c:v>
                </c:pt>
                <c:pt idx="62">
                  <c:v>1.27</c:v>
                </c:pt>
                <c:pt idx="63">
                  <c:v>1.27</c:v>
                </c:pt>
                <c:pt idx="64">
                  <c:v>1.27</c:v>
                </c:pt>
                <c:pt idx="65">
                  <c:v>1.27</c:v>
                </c:pt>
                <c:pt idx="66">
                  <c:v>1.27</c:v>
                </c:pt>
                <c:pt idx="67">
                  <c:v>1.27</c:v>
                </c:pt>
                <c:pt idx="68">
                  <c:v>1.27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</c:numCache>
            </c:numRef>
          </c:xVal>
          <c:yVal>
            <c:numRef>
              <c:f>'all data'!$R$5:$R$211</c:f>
              <c:numCache>
                <c:formatCode>0.0E+00</c:formatCode>
                <c:ptCount val="207"/>
                <c:pt idx="26">
                  <c:v>23476.431719983226</c:v>
                </c:pt>
                <c:pt idx="27">
                  <c:v>18262.657986170037</c:v>
                </c:pt>
                <c:pt idx="28">
                  <c:v>18326.801537344418</c:v>
                </c:pt>
                <c:pt idx="29">
                  <c:v>10616.506214300414</c:v>
                </c:pt>
                <c:pt idx="30">
                  <c:v>17246.853816600968</c:v>
                </c:pt>
                <c:pt idx="31">
                  <c:v>13371.009362075454</c:v>
                </c:pt>
                <c:pt idx="32">
                  <c:v>61686.842953663116</c:v>
                </c:pt>
                <c:pt idx="33">
                  <c:v>28527.365447514952</c:v>
                </c:pt>
                <c:pt idx="34">
                  <c:v>20938.657765116212</c:v>
                </c:pt>
                <c:pt idx="35">
                  <c:v>42649.552481591592</c:v>
                </c:pt>
                <c:pt idx="36">
                  <c:v>30016.358008472849</c:v>
                </c:pt>
                <c:pt idx="37">
                  <c:v>146773.18921576548</c:v>
                </c:pt>
                <c:pt idx="38">
                  <c:v>14544.685067862014</c:v>
                </c:pt>
                <c:pt idx="39">
                  <c:v>2799.7600807780468</c:v>
                </c:pt>
                <c:pt idx="40">
                  <c:v>23500.21110147726</c:v>
                </c:pt>
                <c:pt idx="41">
                  <c:v>16092.37730158345</c:v>
                </c:pt>
                <c:pt idx="42">
                  <c:v>1612.4743907511165</c:v>
                </c:pt>
                <c:pt idx="43">
                  <c:v>70212.146562199428</c:v>
                </c:pt>
                <c:pt idx="44">
                  <c:v>13990.705514975039</c:v>
                </c:pt>
                <c:pt idx="45">
                  <c:v>2890.6320989204914</c:v>
                </c:pt>
                <c:pt idx="46">
                  <c:v>5050.3686731826019</c:v>
                </c:pt>
                <c:pt idx="47">
                  <c:v>35413.294110948671</c:v>
                </c:pt>
                <c:pt idx="48">
                  <c:v>51808.5452589372</c:v>
                </c:pt>
                <c:pt idx="49">
                  <c:v>20493.200545470885</c:v>
                </c:pt>
                <c:pt idx="50">
                  <c:v>11470.329179985816</c:v>
                </c:pt>
                <c:pt idx="51">
                  <c:v>18243.639742098992</c:v>
                </c:pt>
                <c:pt idx="52">
                  <c:v>41631.836868261154</c:v>
                </c:pt>
                <c:pt idx="53">
                  <c:v>25421.808602209563</c:v>
                </c:pt>
                <c:pt idx="54">
                  <c:v>147788.93794536201</c:v>
                </c:pt>
                <c:pt idx="55">
                  <c:v>1553.0664538721287</c:v>
                </c:pt>
                <c:pt idx="56">
                  <c:v>6696.4521737215255</c:v>
                </c:pt>
                <c:pt idx="57">
                  <c:v>3221.7864915162299</c:v>
                </c:pt>
                <c:pt idx="58">
                  <c:v>1954.7596273709446</c:v>
                </c:pt>
                <c:pt idx="59">
                  <c:v>2677.7616818952929</c:v>
                </c:pt>
                <c:pt idx="60">
                  <c:v>4946.2275597159514</c:v>
                </c:pt>
                <c:pt idx="61">
                  <c:v>4002.1889327568774</c:v>
                </c:pt>
                <c:pt idx="62">
                  <c:v>61222.61665656371</c:v>
                </c:pt>
                <c:pt idx="63">
                  <c:v>2036.8306875334804</c:v>
                </c:pt>
                <c:pt idx="64">
                  <c:v>4283.6037234812666</c:v>
                </c:pt>
                <c:pt idx="65">
                  <c:v>2466.6991126499811</c:v>
                </c:pt>
                <c:pt idx="66">
                  <c:v>1353.2371713826956</c:v>
                </c:pt>
                <c:pt idx="67">
                  <c:v>10572.171569866061</c:v>
                </c:pt>
                <c:pt idx="68">
                  <c:v>22151.975769940218</c:v>
                </c:pt>
                <c:pt idx="69">
                  <c:v>67568.08879764103</c:v>
                </c:pt>
                <c:pt idx="70">
                  <c:v>30664.366247724531</c:v>
                </c:pt>
                <c:pt idx="71">
                  <c:v>65386.785415528851</c:v>
                </c:pt>
                <c:pt idx="72">
                  <c:v>47785.40842311531</c:v>
                </c:pt>
                <c:pt idx="73">
                  <c:v>14501.052148547034</c:v>
                </c:pt>
                <c:pt idx="74">
                  <c:v>24118.183672578351</c:v>
                </c:pt>
                <c:pt idx="75">
                  <c:v>97372.835467489422</c:v>
                </c:pt>
                <c:pt idx="76">
                  <c:v>72754.844302513317</c:v>
                </c:pt>
                <c:pt idx="77">
                  <c:v>4315.8336706352093</c:v>
                </c:pt>
                <c:pt idx="78">
                  <c:v>35340.603414680358</c:v>
                </c:pt>
                <c:pt idx="79">
                  <c:v>7236.0260848360158</c:v>
                </c:pt>
                <c:pt idx="80">
                  <c:v>4251.855768494097</c:v>
                </c:pt>
                <c:pt idx="81">
                  <c:v>74784.598317747645</c:v>
                </c:pt>
                <c:pt idx="82">
                  <c:v>102657.16015666342</c:v>
                </c:pt>
                <c:pt idx="83">
                  <c:v>35343.544775303417</c:v>
                </c:pt>
                <c:pt idx="84">
                  <c:v>18798.442907007236</c:v>
                </c:pt>
                <c:pt idx="85">
                  <c:v>68370.809227376696</c:v>
                </c:pt>
                <c:pt idx="86">
                  <c:v>38201.444690873184</c:v>
                </c:pt>
                <c:pt idx="87">
                  <c:v>50877.270397335909</c:v>
                </c:pt>
                <c:pt idx="88">
                  <c:v>38686.501662977411</c:v>
                </c:pt>
                <c:pt idx="89">
                  <c:v>35494.851703294727</c:v>
                </c:pt>
                <c:pt idx="90">
                  <c:v>21546.872127086674</c:v>
                </c:pt>
                <c:pt idx="91">
                  <c:v>36848.759428473517</c:v>
                </c:pt>
                <c:pt idx="92">
                  <c:v>20029.111109179801</c:v>
                </c:pt>
                <c:pt idx="93">
                  <c:v>39777.339116037787</c:v>
                </c:pt>
                <c:pt idx="94">
                  <c:v>1907.1401264155825</c:v>
                </c:pt>
                <c:pt idx="95">
                  <c:v>20916.97560520978</c:v>
                </c:pt>
                <c:pt idx="96">
                  <c:v>33740.630042605888</c:v>
                </c:pt>
                <c:pt idx="97">
                  <c:v>26055.210994385779</c:v>
                </c:pt>
                <c:pt idx="98">
                  <c:v>26851.2110863218</c:v>
                </c:pt>
                <c:pt idx="99">
                  <c:v>55351.593957659512</c:v>
                </c:pt>
                <c:pt idx="100">
                  <c:v>63311.524008313201</c:v>
                </c:pt>
                <c:pt idx="101">
                  <c:v>7659.8337939638413</c:v>
                </c:pt>
                <c:pt idx="102">
                  <c:v>8054.4489228947277</c:v>
                </c:pt>
                <c:pt idx="103">
                  <c:v>13849.984112145648</c:v>
                </c:pt>
                <c:pt idx="104">
                  <c:v>169144.56747420528</c:v>
                </c:pt>
                <c:pt idx="105">
                  <c:v>193387.42462250165</c:v>
                </c:pt>
                <c:pt idx="106">
                  <c:v>87987.040204306424</c:v>
                </c:pt>
                <c:pt idx="107">
                  <c:v>245024.53846429739</c:v>
                </c:pt>
                <c:pt idx="108">
                  <c:v>244572.61419706731</c:v>
                </c:pt>
                <c:pt idx="109">
                  <c:v>243314.42457714432</c:v>
                </c:pt>
                <c:pt idx="110">
                  <c:v>43297.907322242085</c:v>
                </c:pt>
                <c:pt idx="111">
                  <c:v>160534.78253218031</c:v>
                </c:pt>
                <c:pt idx="112">
                  <c:v>377910.25363377732</c:v>
                </c:pt>
                <c:pt idx="113">
                  <c:v>102310.61353747701</c:v>
                </c:pt>
                <c:pt idx="114">
                  <c:v>59805.77949061145</c:v>
                </c:pt>
                <c:pt idx="115">
                  <c:v>56434.985837021704</c:v>
                </c:pt>
                <c:pt idx="116">
                  <c:v>74628.037227251538</c:v>
                </c:pt>
                <c:pt idx="117">
                  <c:v>71559.529531295499</c:v>
                </c:pt>
                <c:pt idx="118">
                  <c:v>17617.506742366484</c:v>
                </c:pt>
                <c:pt idx="119">
                  <c:v>52657.290509739229</c:v>
                </c:pt>
                <c:pt idx="120">
                  <c:v>40726.261656210336</c:v>
                </c:pt>
                <c:pt idx="121">
                  <c:v>94588.537398110406</c:v>
                </c:pt>
                <c:pt idx="122">
                  <c:v>26583.009162959977</c:v>
                </c:pt>
                <c:pt idx="123">
                  <c:v>44584.910631288461</c:v>
                </c:pt>
                <c:pt idx="124">
                  <c:v>44078.281586389821</c:v>
                </c:pt>
                <c:pt idx="125">
                  <c:v>50793.108443306912</c:v>
                </c:pt>
                <c:pt idx="126">
                  <c:v>66279.521189046398</c:v>
                </c:pt>
                <c:pt idx="127">
                  <c:v>115014.224325426</c:v>
                </c:pt>
                <c:pt idx="128">
                  <c:v>57232.964820546185</c:v>
                </c:pt>
                <c:pt idx="129">
                  <c:v>72746.18094668728</c:v>
                </c:pt>
                <c:pt idx="130">
                  <c:v>41781.096578792589</c:v>
                </c:pt>
                <c:pt idx="131">
                  <c:v>75928.991086542403</c:v>
                </c:pt>
                <c:pt idx="132">
                  <c:v>893814.36951456638</c:v>
                </c:pt>
                <c:pt idx="133">
                  <c:v>73170.963594761706</c:v>
                </c:pt>
                <c:pt idx="134">
                  <c:v>14221.967556003798</c:v>
                </c:pt>
                <c:pt idx="135">
                  <c:v>29188.556511715124</c:v>
                </c:pt>
                <c:pt idx="136">
                  <c:v>372280.11810221843</c:v>
                </c:pt>
                <c:pt idx="137">
                  <c:v>188116.10730395056</c:v>
                </c:pt>
                <c:pt idx="138">
                  <c:v>68089.883812899003</c:v>
                </c:pt>
                <c:pt idx="139">
                  <c:v>33980.740377439288</c:v>
                </c:pt>
                <c:pt idx="140">
                  <c:v>161947.86158231439</c:v>
                </c:pt>
                <c:pt idx="141">
                  <c:v>262817.44279522909</c:v>
                </c:pt>
                <c:pt idx="142">
                  <c:v>237594.02585998955</c:v>
                </c:pt>
                <c:pt idx="143">
                  <c:v>374847.5210909262</c:v>
                </c:pt>
                <c:pt idx="144">
                  <c:v>476894.384890999</c:v>
                </c:pt>
                <c:pt idx="145">
                  <c:v>433818.52353238198</c:v>
                </c:pt>
                <c:pt idx="146">
                  <c:v>80134.930183367935</c:v>
                </c:pt>
                <c:pt idx="147">
                  <c:v>99285.638007724512</c:v>
                </c:pt>
                <c:pt idx="148">
                  <c:v>129860.73344055907</c:v>
                </c:pt>
                <c:pt idx="149">
                  <c:v>67398.814019103724</c:v>
                </c:pt>
                <c:pt idx="150">
                  <c:v>188690.86511499604</c:v>
                </c:pt>
                <c:pt idx="151">
                  <c:v>46042.535717342755</c:v>
                </c:pt>
                <c:pt idx="152">
                  <c:v>30335.115338814576</c:v>
                </c:pt>
                <c:pt idx="153">
                  <c:v>43382.143608101462</c:v>
                </c:pt>
                <c:pt idx="154">
                  <c:v>562758.91196707624</c:v>
                </c:pt>
                <c:pt idx="155">
                  <c:v>18277.954734390358</c:v>
                </c:pt>
                <c:pt idx="156">
                  <c:v>12839.320504920026</c:v>
                </c:pt>
                <c:pt idx="157">
                  <c:v>55642.35148254806</c:v>
                </c:pt>
                <c:pt idx="158">
                  <c:v>790242.09873297822</c:v>
                </c:pt>
                <c:pt idx="159">
                  <c:v>12800.139241764275</c:v>
                </c:pt>
                <c:pt idx="160">
                  <c:v>10624.384684577586</c:v>
                </c:pt>
                <c:pt idx="161">
                  <c:v>82590.104515596089</c:v>
                </c:pt>
                <c:pt idx="162">
                  <c:v>179105.8119147821</c:v>
                </c:pt>
                <c:pt idx="163">
                  <c:v>39550.479414054586</c:v>
                </c:pt>
                <c:pt idx="164">
                  <c:v>7588.0484419835566</c:v>
                </c:pt>
                <c:pt idx="165">
                  <c:v>6025.5006829706754</c:v>
                </c:pt>
                <c:pt idx="166">
                  <c:v>15699.423431841211</c:v>
                </c:pt>
                <c:pt idx="167">
                  <c:v>6996.2756446835228</c:v>
                </c:pt>
                <c:pt idx="168">
                  <c:v>145072.45922875768</c:v>
                </c:pt>
                <c:pt idx="169">
                  <c:v>32876.858489894868</c:v>
                </c:pt>
                <c:pt idx="170">
                  <c:v>105377.16230552217</c:v>
                </c:pt>
                <c:pt idx="171">
                  <c:v>6035.2078996224027</c:v>
                </c:pt>
                <c:pt idx="172">
                  <c:v>38519.845100795479</c:v>
                </c:pt>
                <c:pt idx="173">
                  <c:v>10604.235859049048</c:v>
                </c:pt>
                <c:pt idx="174">
                  <c:v>1017251.22901271</c:v>
                </c:pt>
                <c:pt idx="175">
                  <c:v>6269.1403346778661</c:v>
                </c:pt>
                <c:pt idx="176">
                  <c:v>27654.229320676648</c:v>
                </c:pt>
                <c:pt idx="177">
                  <c:v>14304.427594061081</c:v>
                </c:pt>
                <c:pt idx="178">
                  <c:v>6963.531886934139</c:v>
                </c:pt>
                <c:pt idx="179">
                  <c:v>5172.0685187681565</c:v>
                </c:pt>
                <c:pt idx="180">
                  <c:v>63085.424564795117</c:v>
                </c:pt>
                <c:pt idx="181">
                  <c:v>8215.9208401825435</c:v>
                </c:pt>
                <c:pt idx="182">
                  <c:v>9956.7701742337904</c:v>
                </c:pt>
                <c:pt idx="183">
                  <c:v>9226.569387591142</c:v>
                </c:pt>
                <c:pt idx="184">
                  <c:v>37259.614108794929</c:v>
                </c:pt>
                <c:pt idx="185">
                  <c:v>9383.1023241106013</c:v>
                </c:pt>
                <c:pt idx="186">
                  <c:v>23662.68246615339</c:v>
                </c:pt>
                <c:pt idx="187">
                  <c:v>55674.888125288555</c:v>
                </c:pt>
                <c:pt idx="188">
                  <c:v>25908.518605960395</c:v>
                </c:pt>
                <c:pt idx="189">
                  <c:v>15347.79159220594</c:v>
                </c:pt>
                <c:pt idx="190">
                  <c:v>10192.233019881933</c:v>
                </c:pt>
                <c:pt idx="191">
                  <c:v>19366.978434202472</c:v>
                </c:pt>
                <c:pt idx="192">
                  <c:v>27326.321851903889</c:v>
                </c:pt>
                <c:pt idx="193">
                  <c:v>15527.006061288759</c:v>
                </c:pt>
                <c:pt idx="194">
                  <c:v>23666.346486090548</c:v>
                </c:pt>
                <c:pt idx="195">
                  <c:v>16193.088234905292</c:v>
                </c:pt>
                <c:pt idx="196">
                  <c:v>34336.840712345474</c:v>
                </c:pt>
                <c:pt idx="197">
                  <c:v>21798.664491617707</c:v>
                </c:pt>
                <c:pt idx="198">
                  <c:v>145855.85628861314</c:v>
                </c:pt>
                <c:pt idx="199">
                  <c:v>150892.47728203659</c:v>
                </c:pt>
                <c:pt idx="200">
                  <c:v>133666.26258164831</c:v>
                </c:pt>
                <c:pt idx="201">
                  <c:v>321348.0787530964</c:v>
                </c:pt>
                <c:pt idx="202">
                  <c:v>120617.49505250267</c:v>
                </c:pt>
                <c:pt idx="203">
                  <c:v>121514.19762349002</c:v>
                </c:pt>
                <c:pt idx="204">
                  <c:v>69241.127115116498</c:v>
                </c:pt>
                <c:pt idx="205">
                  <c:v>349556.19456296804</c:v>
                </c:pt>
                <c:pt idx="206">
                  <c:v>77718.327387387078</c:v>
                </c:pt>
              </c:numCache>
            </c:numRef>
          </c:yVal>
        </c:ser>
        <c:ser>
          <c:idx val="1"/>
          <c:order val="1"/>
          <c:tx>
            <c:v>NAZT</c:v>
          </c:tx>
          <c:spPr>
            <a:ln w="28575">
              <a:noFill/>
            </a:ln>
          </c:spPr>
          <c:marker>
            <c:symbol val="dash"/>
            <c:size val="9"/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'all data'!$G$214:$G$371</c:f>
              <c:numCache>
                <c:formatCode>0.00</c:formatCode>
                <c:ptCount val="15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0.72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0.77</c:v>
                </c:pt>
                <c:pt idx="117">
                  <c:v>0.77</c:v>
                </c:pt>
                <c:pt idx="118">
                  <c:v>0.77</c:v>
                </c:pt>
                <c:pt idx="119">
                  <c:v>0.77</c:v>
                </c:pt>
                <c:pt idx="120">
                  <c:v>0.77</c:v>
                </c:pt>
                <c:pt idx="121">
                  <c:v>0.77</c:v>
                </c:pt>
                <c:pt idx="122">
                  <c:v>0.77</c:v>
                </c:pt>
                <c:pt idx="123">
                  <c:v>0.77</c:v>
                </c:pt>
                <c:pt idx="124">
                  <c:v>0.77</c:v>
                </c:pt>
                <c:pt idx="125">
                  <c:v>0.77</c:v>
                </c:pt>
                <c:pt idx="126">
                  <c:v>0.77</c:v>
                </c:pt>
                <c:pt idx="127">
                  <c:v>0.77</c:v>
                </c:pt>
                <c:pt idx="128">
                  <c:v>0.77</c:v>
                </c:pt>
                <c:pt idx="129">
                  <c:v>0.77</c:v>
                </c:pt>
                <c:pt idx="130">
                  <c:v>0.77</c:v>
                </c:pt>
                <c:pt idx="131">
                  <c:v>0.77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</c:numCache>
            </c:numRef>
          </c:xVal>
          <c:yVal>
            <c:numRef>
              <c:f>'all data'!$R$214:$R$371</c:f>
              <c:numCache>
                <c:formatCode>0.0E+00</c:formatCode>
                <c:ptCount val="158"/>
                <c:pt idx="0">
                  <c:v>594837.41337485658</c:v>
                </c:pt>
                <c:pt idx="1">
                  <c:v>33044.266744538938</c:v>
                </c:pt>
                <c:pt idx="2">
                  <c:v>113538.6185973676</c:v>
                </c:pt>
                <c:pt idx="3">
                  <c:v>52763.41980547869</c:v>
                </c:pt>
                <c:pt idx="4">
                  <c:v>136892.1594041301</c:v>
                </c:pt>
                <c:pt idx="5">
                  <c:v>74447.02735066977</c:v>
                </c:pt>
                <c:pt idx="6">
                  <c:v>34058.577605435195</c:v>
                </c:pt>
                <c:pt idx="7">
                  <c:v>38439.824785091383</c:v>
                </c:pt>
                <c:pt idx="8">
                  <c:v>38244.100154888911</c:v>
                </c:pt>
                <c:pt idx="9">
                  <c:v>42390.038708717533</c:v>
                </c:pt>
                <c:pt idx="10">
                  <c:v>45348.692644839088</c:v>
                </c:pt>
                <c:pt idx="11">
                  <c:v>43729.64858356239</c:v>
                </c:pt>
                <c:pt idx="12">
                  <c:v>158441.63482101233</c:v>
                </c:pt>
                <c:pt idx="13">
                  <c:v>120352.3579606579</c:v>
                </c:pt>
                <c:pt idx="14">
                  <c:v>13871.118879434207</c:v>
                </c:pt>
                <c:pt idx="15">
                  <c:v>12260.783910896302</c:v>
                </c:pt>
                <c:pt idx="16">
                  <c:v>17893.621396764021</c:v>
                </c:pt>
                <c:pt idx="17">
                  <c:v>18869.254677691988</c:v>
                </c:pt>
                <c:pt idx="18">
                  <c:v>1016.9558791082418</c:v>
                </c:pt>
                <c:pt idx="19">
                  <c:v>13103.325644635435</c:v>
                </c:pt>
                <c:pt idx="20">
                  <c:v>17968.967669121776</c:v>
                </c:pt>
                <c:pt idx="21">
                  <c:v>7191.4688514061982</c:v>
                </c:pt>
                <c:pt idx="22">
                  <c:v>14920.647236047793</c:v>
                </c:pt>
                <c:pt idx="23">
                  <c:v>13518.198607614744</c:v>
                </c:pt>
                <c:pt idx="24">
                  <c:v>15147.167011604504</c:v>
                </c:pt>
                <c:pt idx="25">
                  <c:v>29650.93345145385</c:v>
                </c:pt>
                <c:pt idx="26">
                  <c:v>14086.126853848471</c:v>
                </c:pt>
                <c:pt idx="27">
                  <c:v>6335.4985552198095</c:v>
                </c:pt>
                <c:pt idx="28">
                  <c:v>8226.5050708284834</c:v>
                </c:pt>
                <c:pt idx="29">
                  <c:v>15814.328372221529</c:v>
                </c:pt>
                <c:pt idx="30">
                  <c:v>23830.686216616145</c:v>
                </c:pt>
                <c:pt idx="31">
                  <c:v>2952.2850926506521</c:v>
                </c:pt>
                <c:pt idx="32">
                  <c:v>4178.3317876015299</c:v>
                </c:pt>
                <c:pt idx="33">
                  <c:v>335497.99206865695</c:v>
                </c:pt>
                <c:pt idx="34">
                  <c:v>3967.4500919504894</c:v>
                </c:pt>
                <c:pt idx="35">
                  <c:v>6862.4386239838796</c:v>
                </c:pt>
                <c:pt idx="36">
                  <c:v>12202.719059143603</c:v>
                </c:pt>
                <c:pt idx="37">
                  <c:v>8497.5069699962169</c:v>
                </c:pt>
                <c:pt idx="38">
                  <c:v>8503.3992396860358</c:v>
                </c:pt>
                <c:pt idx="39">
                  <c:v>15093.830545975832</c:v>
                </c:pt>
                <c:pt idx="40">
                  <c:v>17573.436700572824</c:v>
                </c:pt>
                <c:pt idx="41">
                  <c:v>7895.7433147463316</c:v>
                </c:pt>
                <c:pt idx="42">
                  <c:v>17395.485767931961</c:v>
                </c:pt>
                <c:pt idx="43">
                  <c:v>8531.7166762597062</c:v>
                </c:pt>
                <c:pt idx="44">
                  <c:v>17142.498708850457</c:v>
                </c:pt>
                <c:pt idx="45">
                  <c:v>22949.555873224446</c:v>
                </c:pt>
                <c:pt idx="46">
                  <c:v>6860.9179954294395</c:v>
                </c:pt>
                <c:pt idx="47">
                  <c:v>22652.048162893534</c:v>
                </c:pt>
                <c:pt idx="48">
                  <c:v>95378.362221323157</c:v>
                </c:pt>
                <c:pt idx="49">
                  <c:v>24312.144718898682</c:v>
                </c:pt>
                <c:pt idx="50">
                  <c:v>43450.247423292152</c:v>
                </c:pt>
                <c:pt idx="51">
                  <c:v>108760.15506831331</c:v>
                </c:pt>
                <c:pt idx="52">
                  <c:v>163716.87073340645</c:v>
                </c:pt>
                <c:pt idx="53">
                  <c:v>26198.102738726717</c:v>
                </c:pt>
                <c:pt idx="54">
                  <c:v>50441.209364677081</c:v>
                </c:pt>
                <c:pt idx="55">
                  <c:v>36370.840778057289</c:v>
                </c:pt>
                <c:pt idx="56">
                  <c:v>12673.257183676704</c:v>
                </c:pt>
                <c:pt idx="57">
                  <c:v>25239.978635418291</c:v>
                </c:pt>
                <c:pt idx="58">
                  <c:v>10169.623500732061</c:v>
                </c:pt>
                <c:pt idx="59">
                  <c:v>5514.7038089523985</c:v>
                </c:pt>
                <c:pt idx="60">
                  <c:v>22196.107518403496</c:v>
                </c:pt>
                <c:pt idx="61">
                  <c:v>19644.098316538973</c:v>
                </c:pt>
                <c:pt idx="62">
                  <c:v>16640.565586626002</c:v>
                </c:pt>
                <c:pt idx="63">
                  <c:v>69218.781948589109</c:v>
                </c:pt>
                <c:pt idx="64">
                  <c:v>11438.479528360143</c:v>
                </c:pt>
                <c:pt idx="65">
                  <c:v>21506.791487799477</c:v>
                </c:pt>
                <c:pt idx="66">
                  <c:v>23376.363454338429</c:v>
                </c:pt>
                <c:pt idx="67">
                  <c:v>2824.1239030902461</c:v>
                </c:pt>
                <c:pt idx="68">
                  <c:v>13109.074250890415</c:v>
                </c:pt>
                <c:pt idx="69">
                  <c:v>12184.256590192763</c:v>
                </c:pt>
                <c:pt idx="70">
                  <c:v>21316.238083344939</c:v>
                </c:pt>
                <c:pt idx="71">
                  <c:v>36734.026972589658</c:v>
                </c:pt>
                <c:pt idx="72">
                  <c:v>22221.295353092897</c:v>
                </c:pt>
                <c:pt idx="73">
                  <c:v>37119.934161806872</c:v>
                </c:pt>
                <c:pt idx="74">
                  <c:v>21161.814745883283</c:v>
                </c:pt>
                <c:pt idx="75">
                  <c:v>29254.811874262923</c:v>
                </c:pt>
                <c:pt idx="76">
                  <c:v>55457.086060011723</c:v>
                </c:pt>
                <c:pt idx="77">
                  <c:v>38005.887458025958</c:v>
                </c:pt>
                <c:pt idx="78">
                  <c:v>48156.239626360199</c:v>
                </c:pt>
                <c:pt idx="79">
                  <c:v>44692.028385879654</c:v>
                </c:pt>
                <c:pt idx="80">
                  <c:v>45438.187665266283</c:v>
                </c:pt>
                <c:pt idx="81">
                  <c:v>18824.491207224786</c:v>
                </c:pt>
                <c:pt idx="82">
                  <c:v>22435.23018230034</c:v>
                </c:pt>
                <c:pt idx="83">
                  <c:v>122769.51097331676</c:v>
                </c:pt>
                <c:pt idx="84">
                  <c:v>54732.355945794166</c:v>
                </c:pt>
                <c:pt idx="85">
                  <c:v>31772.611768994342</c:v>
                </c:pt>
                <c:pt idx="86">
                  <c:v>7793.0508881767191</c:v>
                </c:pt>
                <c:pt idx="87">
                  <c:v>28190.669530198669</c:v>
                </c:pt>
                <c:pt idx="88">
                  <c:v>57123.979703772027</c:v>
                </c:pt>
                <c:pt idx="89">
                  <c:v>93328.696659005072</c:v>
                </c:pt>
                <c:pt idx="90">
                  <c:v>47170.456026322812</c:v>
                </c:pt>
                <c:pt idx="91">
                  <c:v>72421.746893975651</c:v>
                </c:pt>
                <c:pt idx="92">
                  <c:v>44351.670780668086</c:v>
                </c:pt>
                <c:pt idx="93">
                  <c:v>65645.688073403217</c:v>
                </c:pt>
                <c:pt idx="94">
                  <c:v>51678.05279718613</c:v>
                </c:pt>
                <c:pt idx="95">
                  <c:v>39017.163067877584</c:v>
                </c:pt>
                <c:pt idx="96">
                  <c:v>5145.3449320056352</c:v>
                </c:pt>
                <c:pt idx="97">
                  <c:v>6626.8667842430568</c:v>
                </c:pt>
                <c:pt idx="98">
                  <c:v>4185.8889168263786</c:v>
                </c:pt>
                <c:pt idx="99">
                  <c:v>336152.49536049413</c:v>
                </c:pt>
                <c:pt idx="100">
                  <c:v>21116.205073833233</c:v>
                </c:pt>
                <c:pt idx="101">
                  <c:v>17542.084453828909</c:v>
                </c:pt>
                <c:pt idx="102">
                  <c:v>5747.3324125616391</c:v>
                </c:pt>
                <c:pt idx="103">
                  <c:v>13750.71360788321</c:v>
                </c:pt>
                <c:pt idx="104">
                  <c:v>11446.458672287032</c:v>
                </c:pt>
                <c:pt idx="105">
                  <c:v>51697.152244536272</c:v>
                </c:pt>
                <c:pt idx="106">
                  <c:v>62689.671839669398</c:v>
                </c:pt>
                <c:pt idx="107">
                  <c:v>110604.34666672627</c:v>
                </c:pt>
                <c:pt idx="108">
                  <c:v>66522.638681780663</c:v>
                </c:pt>
                <c:pt idx="109">
                  <c:v>40436.160565177961</c:v>
                </c:pt>
                <c:pt idx="110">
                  <c:v>48312.069020866402</c:v>
                </c:pt>
                <c:pt idx="111">
                  <c:v>47518.270613005669</c:v>
                </c:pt>
                <c:pt idx="112">
                  <c:v>50059.967858451731</c:v>
                </c:pt>
                <c:pt idx="113">
                  <c:v>48319.927402059577</c:v>
                </c:pt>
                <c:pt idx="114">
                  <c:v>14698.273515926841</c:v>
                </c:pt>
                <c:pt idx="115">
                  <c:v>10869.835105389828</c:v>
                </c:pt>
                <c:pt idx="116">
                  <c:v>47794.438626107752</c:v>
                </c:pt>
                <c:pt idx="117">
                  <c:v>46285.441324419975</c:v>
                </c:pt>
                <c:pt idx="118">
                  <c:v>52066.112930578041</c:v>
                </c:pt>
                <c:pt idx="119">
                  <c:v>41786.892863748151</c:v>
                </c:pt>
                <c:pt idx="120">
                  <c:v>18101.496199611352</c:v>
                </c:pt>
                <c:pt idx="121">
                  <c:v>19613.728626072483</c:v>
                </c:pt>
                <c:pt idx="122">
                  <c:v>7794.3546240527321</c:v>
                </c:pt>
                <c:pt idx="123">
                  <c:v>107229.35469926379</c:v>
                </c:pt>
                <c:pt idx="124">
                  <c:v>50642.022152593141</c:v>
                </c:pt>
                <c:pt idx="125">
                  <c:v>54066.936042341447</c:v>
                </c:pt>
                <c:pt idx="126">
                  <c:v>33690.998091670197</c:v>
                </c:pt>
                <c:pt idx="127">
                  <c:v>17975.492705819321</c:v>
                </c:pt>
                <c:pt idx="128">
                  <c:v>95564.527796962939</c:v>
                </c:pt>
                <c:pt idx="129">
                  <c:v>22722.871780813042</c:v>
                </c:pt>
                <c:pt idx="130">
                  <c:v>20860.941102054996</c:v>
                </c:pt>
                <c:pt idx="131">
                  <c:v>15683.131104172708</c:v>
                </c:pt>
                <c:pt idx="132">
                  <c:v>16073.644285999517</c:v>
                </c:pt>
                <c:pt idx="133">
                  <c:v>15207.2800804995</c:v>
                </c:pt>
                <c:pt idx="134">
                  <c:v>17165.290759248448</c:v>
                </c:pt>
                <c:pt idx="135">
                  <c:v>18351.454259443322</c:v>
                </c:pt>
                <c:pt idx="136">
                  <c:v>12995.782246624058</c:v>
                </c:pt>
                <c:pt idx="137">
                  <c:v>17670.501253722403</c:v>
                </c:pt>
                <c:pt idx="138">
                  <c:v>13306.004410793706</c:v>
                </c:pt>
                <c:pt idx="139">
                  <c:v>15277.678679257608</c:v>
                </c:pt>
                <c:pt idx="140">
                  <c:v>10212.043134288331</c:v>
                </c:pt>
                <c:pt idx="141">
                  <c:v>5738.7821665997344</c:v>
                </c:pt>
                <c:pt idx="142">
                  <c:v>24863.180230894235</c:v>
                </c:pt>
                <c:pt idx="143">
                  <c:v>11703.172089888156</c:v>
                </c:pt>
                <c:pt idx="144">
                  <c:v>36097.367746966032</c:v>
                </c:pt>
                <c:pt idx="145">
                  <c:v>30023.410142424374</c:v>
                </c:pt>
                <c:pt idx="146">
                  <c:v>23100.377726009941</c:v>
                </c:pt>
                <c:pt idx="147">
                  <c:v>57157.202678016023</c:v>
                </c:pt>
                <c:pt idx="148">
                  <c:v>51516.544251595638</c:v>
                </c:pt>
                <c:pt idx="149">
                  <c:v>44538.561906156559</c:v>
                </c:pt>
                <c:pt idx="150">
                  <c:v>31262.163680229969</c:v>
                </c:pt>
                <c:pt idx="151">
                  <c:v>33748.683969149548</c:v>
                </c:pt>
                <c:pt idx="152">
                  <c:v>48029.398560508329</c:v>
                </c:pt>
                <c:pt idx="153">
                  <c:v>271481.3159075334</c:v>
                </c:pt>
                <c:pt idx="154">
                  <c:v>55570.072829320889</c:v>
                </c:pt>
                <c:pt idx="155">
                  <c:v>54781.602347749242</c:v>
                </c:pt>
                <c:pt idx="156">
                  <c:v>27251.361755014583</c:v>
                </c:pt>
                <c:pt idx="157">
                  <c:v>11560.3292332078</c:v>
                </c:pt>
              </c:numCache>
            </c:numRef>
          </c:yVal>
        </c:ser>
        <c:ser>
          <c:idx val="2"/>
          <c:order val="2"/>
          <c:tx>
            <c:v>FeAST</c:v>
          </c:tx>
          <c:spPr>
            <a:ln w="28575">
              <a:noFill/>
            </a:ln>
          </c:spPr>
          <c:marker>
            <c:spPr>
              <a:noFill/>
              <a:ln w="6350">
                <a:solidFill>
                  <a:schemeClr val="tx1"/>
                </a:solidFill>
              </a:ln>
            </c:spPr>
          </c:marker>
          <c:xVal>
            <c:numRef>
              <c:f>'all data'!$G$512:$G$629</c:f>
              <c:numCache>
                <c:formatCode>General</c:formatCode>
                <c:ptCount val="118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0.41</c:v>
                </c:pt>
                <c:pt idx="96">
                  <c:v>0.41</c:v>
                </c:pt>
                <c:pt idx="97">
                  <c:v>0.41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0.41</c:v>
                </c:pt>
                <c:pt idx="102">
                  <c:v>0.41</c:v>
                </c:pt>
                <c:pt idx="103">
                  <c:v>0.41</c:v>
                </c:pt>
                <c:pt idx="104">
                  <c:v>0.41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</c:numCache>
            </c:numRef>
          </c:xVal>
          <c:yVal>
            <c:numRef>
              <c:f>'all data'!$R$512:$R$629</c:f>
              <c:numCache>
                <c:formatCode>0.0E+00</c:formatCode>
                <c:ptCount val="118"/>
                <c:pt idx="0">
                  <c:v>17398.920288903635</c:v>
                </c:pt>
                <c:pt idx="1">
                  <c:v>13532.019452597548</c:v>
                </c:pt>
                <c:pt idx="2">
                  <c:v>5517.0963010669821</c:v>
                </c:pt>
                <c:pt idx="3">
                  <c:v>8431.3447933702719</c:v>
                </c:pt>
                <c:pt idx="4">
                  <c:v>3680.5350343693008</c:v>
                </c:pt>
                <c:pt idx="5">
                  <c:v>2033.1702681811385</c:v>
                </c:pt>
                <c:pt idx="6">
                  <c:v>4277.7524689878555</c:v>
                </c:pt>
                <c:pt idx="7">
                  <c:v>1928.4822315715792</c:v>
                </c:pt>
                <c:pt idx="8">
                  <c:v>4257.3867478149332</c:v>
                </c:pt>
                <c:pt idx="9">
                  <c:v>6555.6915326494636</c:v>
                </c:pt>
                <c:pt idx="10">
                  <c:v>67338.560854532407</c:v>
                </c:pt>
                <c:pt idx="11">
                  <c:v>2343.9132863567334</c:v>
                </c:pt>
                <c:pt idx="12">
                  <c:v>1006.7917559011123</c:v>
                </c:pt>
                <c:pt idx="13">
                  <c:v>2919.3231324058315</c:v>
                </c:pt>
                <c:pt idx="14">
                  <c:v>1349.0234428007204</c:v>
                </c:pt>
                <c:pt idx="15">
                  <c:v>24991.184080213847</c:v>
                </c:pt>
                <c:pt idx="16">
                  <c:v>4765.1286498208683</c:v>
                </c:pt>
                <c:pt idx="17">
                  <c:v>20693.791681834813</c:v>
                </c:pt>
                <c:pt idx="18">
                  <c:v>3337.6884690282418</c:v>
                </c:pt>
                <c:pt idx="19">
                  <c:v>2076.5121291605415</c:v>
                </c:pt>
                <c:pt idx="20">
                  <c:v>2412.2659510798981</c:v>
                </c:pt>
                <c:pt idx="21">
                  <c:v>27815.707812556826</c:v>
                </c:pt>
                <c:pt idx="22">
                  <c:v>3134.8478927969204</c:v>
                </c:pt>
                <c:pt idx="23">
                  <c:v>34616.748880794112</c:v>
                </c:pt>
                <c:pt idx="24">
                  <c:v>140.6393108584424</c:v>
                </c:pt>
                <c:pt idx="25">
                  <c:v>853.89238628272381</c:v>
                </c:pt>
                <c:pt idx="26">
                  <c:v>3649.6066623570064</c:v>
                </c:pt>
                <c:pt idx="27">
                  <c:v>2259.9633514928282</c:v>
                </c:pt>
                <c:pt idx="28">
                  <c:v>2699.7507038470003</c:v>
                </c:pt>
                <c:pt idx="29">
                  <c:v>1628.1384470561541</c:v>
                </c:pt>
                <c:pt idx="30">
                  <c:v>845.59256912518981</c:v>
                </c:pt>
                <c:pt idx="31">
                  <c:v>1834.4721961346697</c:v>
                </c:pt>
                <c:pt idx="32">
                  <c:v>4171.9790594629812</c:v>
                </c:pt>
                <c:pt idx="33">
                  <c:v>32558.702478259562</c:v>
                </c:pt>
                <c:pt idx="34">
                  <c:v>3725.9817234260795</c:v>
                </c:pt>
                <c:pt idx="35">
                  <c:v>259450.70371267168</c:v>
                </c:pt>
                <c:pt idx="36">
                  <c:v>6231.0601604929989</c:v>
                </c:pt>
                <c:pt idx="37">
                  <c:v>5163.7268646059747</c:v>
                </c:pt>
                <c:pt idx="38">
                  <c:v>3345.8015673348764</c:v>
                </c:pt>
                <c:pt idx="39">
                  <c:v>517.67439249147924</c:v>
                </c:pt>
                <c:pt idx="40">
                  <c:v>1306.7613476279432</c:v>
                </c:pt>
                <c:pt idx="41">
                  <c:v>299.11400769064886</c:v>
                </c:pt>
                <c:pt idx="42">
                  <c:v>1047.5934182607987</c:v>
                </c:pt>
                <c:pt idx="43">
                  <c:v>6678.5881442774053</c:v>
                </c:pt>
                <c:pt idx="44">
                  <c:v>222.1436864825022</c:v>
                </c:pt>
                <c:pt idx="45">
                  <c:v>1475.4300551104525</c:v>
                </c:pt>
                <c:pt idx="46">
                  <c:v>1523.6165820280901</c:v>
                </c:pt>
                <c:pt idx="47">
                  <c:v>769.74560121181344</c:v>
                </c:pt>
                <c:pt idx="48">
                  <c:v>712.94151122450739</c:v>
                </c:pt>
                <c:pt idx="49">
                  <c:v>10622.371899071559</c:v>
                </c:pt>
                <c:pt idx="50">
                  <c:v>4196.1228711635522</c:v>
                </c:pt>
                <c:pt idx="51">
                  <c:v>23628.284318357652</c:v>
                </c:pt>
                <c:pt idx="52">
                  <c:v>7183.2838709191792</c:v>
                </c:pt>
                <c:pt idx="53">
                  <c:v>10602.258972452459</c:v>
                </c:pt>
                <c:pt idx="54">
                  <c:v>5486.9466473956845</c:v>
                </c:pt>
                <c:pt idx="55">
                  <c:v>13045.341021046001</c:v>
                </c:pt>
                <c:pt idx="56">
                  <c:v>8249.0921165653726</c:v>
                </c:pt>
                <c:pt idx="57">
                  <c:v>11533.752672145849</c:v>
                </c:pt>
                <c:pt idx="58">
                  <c:v>8133.574168530522</c:v>
                </c:pt>
                <c:pt idx="59">
                  <c:v>6230.4140294003455</c:v>
                </c:pt>
                <c:pt idx="60">
                  <c:v>6639.1606903383436</c:v>
                </c:pt>
                <c:pt idx="61">
                  <c:v>433.14961637642608</c:v>
                </c:pt>
                <c:pt idx="62">
                  <c:v>803.66326862554376</c:v>
                </c:pt>
                <c:pt idx="63">
                  <c:v>12867.173767935037</c:v>
                </c:pt>
                <c:pt idx="64">
                  <c:v>10112.073176761838</c:v>
                </c:pt>
                <c:pt idx="65">
                  <c:v>5955.8593271112095</c:v>
                </c:pt>
                <c:pt idx="66">
                  <c:v>2047.9185380818615</c:v>
                </c:pt>
                <c:pt idx="67">
                  <c:v>63718.498432249493</c:v>
                </c:pt>
                <c:pt idx="68">
                  <c:v>20180.654433205382</c:v>
                </c:pt>
                <c:pt idx="69">
                  <c:v>3913.8765611388403</c:v>
                </c:pt>
                <c:pt idx="70">
                  <c:v>13550.439534088329</c:v>
                </c:pt>
                <c:pt idx="71">
                  <c:v>4895.6837856922757</c:v>
                </c:pt>
                <c:pt idx="72">
                  <c:v>10061.270816604863</c:v>
                </c:pt>
                <c:pt idx="73">
                  <c:v>12525.233802791608</c:v>
                </c:pt>
                <c:pt idx="74">
                  <c:v>32144.817686244456</c:v>
                </c:pt>
                <c:pt idx="75">
                  <c:v>37079.883674075129</c:v>
                </c:pt>
                <c:pt idx="76">
                  <c:v>43680.302192413328</c:v>
                </c:pt>
                <c:pt idx="77">
                  <c:v>10241.301911759781</c:v>
                </c:pt>
                <c:pt idx="78">
                  <c:v>41944.688165419182</c:v>
                </c:pt>
                <c:pt idx="79">
                  <c:v>8493.1042739167206</c:v>
                </c:pt>
                <c:pt idx="81">
                  <c:v>48501.657519856526</c:v>
                </c:pt>
                <c:pt idx="82">
                  <c:v>36633.894926503119</c:v>
                </c:pt>
                <c:pt idx="83">
                  <c:v>8448.1629915072754</c:v>
                </c:pt>
                <c:pt idx="84">
                  <c:v>15949.419542542533</c:v>
                </c:pt>
                <c:pt idx="85">
                  <c:v>8539.6055083364317</c:v>
                </c:pt>
                <c:pt idx="86">
                  <c:v>46075.235023493748</c:v>
                </c:pt>
                <c:pt idx="87">
                  <c:v>10003.194499057616</c:v>
                </c:pt>
                <c:pt idx="88">
                  <c:v>13315.711230341973</c:v>
                </c:pt>
                <c:pt idx="89">
                  <c:v>52957.656162569656</c:v>
                </c:pt>
                <c:pt idx="90">
                  <c:v>23967.495781714242</c:v>
                </c:pt>
                <c:pt idx="91">
                  <c:v>22083.889156018977</c:v>
                </c:pt>
                <c:pt idx="92">
                  <c:v>7836.9173974157775</c:v>
                </c:pt>
                <c:pt idx="93">
                  <c:v>10330.87338368653</c:v>
                </c:pt>
                <c:pt idx="94">
                  <c:v>9722.8088171955606</c:v>
                </c:pt>
                <c:pt idx="95">
                  <c:v>82139.261822068438</c:v>
                </c:pt>
                <c:pt idx="96">
                  <c:v>5064.2170828006319</c:v>
                </c:pt>
                <c:pt idx="97">
                  <c:v>1355.9455807850502</c:v>
                </c:pt>
                <c:pt idx="98">
                  <c:v>1970.4850922779283</c:v>
                </c:pt>
                <c:pt idx="99">
                  <c:v>1233.4384428361111</c:v>
                </c:pt>
                <c:pt idx="100">
                  <c:v>6344.6408907770174</c:v>
                </c:pt>
                <c:pt idx="101">
                  <c:v>6138.8393233826228</c:v>
                </c:pt>
                <c:pt idx="102">
                  <c:v>443.39314204983117</c:v>
                </c:pt>
                <c:pt idx="103">
                  <c:v>7553.930568590994</c:v>
                </c:pt>
                <c:pt idx="104">
                  <c:v>938.95958363291766</c:v>
                </c:pt>
                <c:pt idx="105">
                  <c:v>18996.922220012384</c:v>
                </c:pt>
                <c:pt idx="106">
                  <c:v>9077.2971164783994</c:v>
                </c:pt>
                <c:pt idx="107">
                  <c:v>21352.052357509259</c:v>
                </c:pt>
                <c:pt idx="108">
                  <c:v>24120.849832643002</c:v>
                </c:pt>
                <c:pt idx="109">
                  <c:v>93038.366125155153</c:v>
                </c:pt>
                <c:pt idx="110">
                  <c:v>7767.4047912088836</c:v>
                </c:pt>
                <c:pt idx="111">
                  <c:v>2206.7022668169052</c:v>
                </c:pt>
                <c:pt idx="112">
                  <c:v>5906.3056870015735</c:v>
                </c:pt>
                <c:pt idx="113">
                  <c:v>7640.7388691110473</c:v>
                </c:pt>
                <c:pt idx="114">
                  <c:v>10997.919783781086</c:v>
                </c:pt>
                <c:pt idx="115">
                  <c:v>799.55996390556368</c:v>
                </c:pt>
              </c:numCache>
            </c:numRef>
          </c:yVal>
        </c:ser>
        <c:ser>
          <c:idx val="4"/>
          <c:order val="3"/>
          <c:tx>
            <c:v>FeCycle II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xVal>
            <c:numRef>
              <c:f>'all data'!$G$374:$G$509</c:f>
              <c:numCache>
                <c:formatCode>0.00</c:formatCode>
                <c:ptCount val="136"/>
                <c:pt idx="0">
                  <c:v>0.59733852777766727</c:v>
                </c:pt>
                <c:pt idx="1">
                  <c:v>0.59733852777766727</c:v>
                </c:pt>
                <c:pt idx="2">
                  <c:v>0.59733852777766727</c:v>
                </c:pt>
                <c:pt idx="3">
                  <c:v>0.59733852777766727</c:v>
                </c:pt>
                <c:pt idx="4">
                  <c:v>0.59733852777766727</c:v>
                </c:pt>
                <c:pt idx="5">
                  <c:v>0.59733852777766727</c:v>
                </c:pt>
                <c:pt idx="6">
                  <c:v>0.59733852777766727</c:v>
                </c:pt>
                <c:pt idx="7">
                  <c:v>9.8571520378345004E-2</c:v>
                </c:pt>
                <c:pt idx="8">
                  <c:v>9.8571520378345004E-2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9.7322608781399145E-2</c:v>
                </c:pt>
                <c:pt idx="111">
                  <c:v>9.7322608781399145E-2</c:v>
                </c:pt>
                <c:pt idx="112">
                  <c:v>9.7322608781399145E-2</c:v>
                </c:pt>
                <c:pt idx="113">
                  <c:v>9.7322608781399145E-2</c:v>
                </c:pt>
                <c:pt idx="114">
                  <c:v>9.7322608781399145E-2</c:v>
                </c:pt>
                <c:pt idx="115">
                  <c:v>9.7322608781399145E-2</c:v>
                </c:pt>
                <c:pt idx="116">
                  <c:v>9.7322608781399145E-2</c:v>
                </c:pt>
                <c:pt idx="117">
                  <c:v>9.7322608781399145E-2</c:v>
                </c:pt>
                <c:pt idx="118">
                  <c:v>9.7322608781399145E-2</c:v>
                </c:pt>
                <c:pt idx="119">
                  <c:v>9.7322608781399145E-2</c:v>
                </c:pt>
                <c:pt idx="120">
                  <c:v>9.7322608781399145E-2</c:v>
                </c:pt>
                <c:pt idx="121">
                  <c:v>9.7322608781399145E-2</c:v>
                </c:pt>
                <c:pt idx="122">
                  <c:v>9.7322608781399145E-2</c:v>
                </c:pt>
                <c:pt idx="123">
                  <c:v>0.15218575466141887</c:v>
                </c:pt>
                <c:pt idx="124">
                  <c:v>0.15218575466141887</c:v>
                </c:pt>
                <c:pt idx="125">
                  <c:v>0.15218575466141887</c:v>
                </c:pt>
                <c:pt idx="126">
                  <c:v>0.15218575466141887</c:v>
                </c:pt>
                <c:pt idx="127">
                  <c:v>0.15218575466141887</c:v>
                </c:pt>
                <c:pt idx="128">
                  <c:v>0.15218575466141887</c:v>
                </c:pt>
                <c:pt idx="129">
                  <c:v>0.15218575466141887</c:v>
                </c:pt>
                <c:pt idx="130">
                  <c:v>0.15218575466141887</c:v>
                </c:pt>
                <c:pt idx="131">
                  <c:v>0.15218575466141887</c:v>
                </c:pt>
                <c:pt idx="132">
                  <c:v>0.15218575466141887</c:v>
                </c:pt>
                <c:pt idx="133">
                  <c:v>0.15218575466141887</c:v>
                </c:pt>
                <c:pt idx="134">
                  <c:v>0.15218575466141887</c:v>
                </c:pt>
                <c:pt idx="135">
                  <c:v>0.15218575466141887</c:v>
                </c:pt>
              </c:numCache>
            </c:numRef>
          </c:xVal>
          <c:yVal>
            <c:numRef>
              <c:f>'all data'!$R$374:$R$509</c:f>
              <c:numCache>
                <c:formatCode>0.0E+00</c:formatCode>
                <c:ptCount val="136"/>
                <c:pt idx="0">
                  <c:v>46000.156142060485</c:v>
                </c:pt>
                <c:pt idx="1">
                  <c:v>56255.848064228128</c:v>
                </c:pt>
                <c:pt idx="2">
                  <c:v>11429.759229723955</c:v>
                </c:pt>
                <c:pt idx="3">
                  <c:v>20467.185814470002</c:v>
                </c:pt>
                <c:pt idx="4">
                  <c:v>16454.078115041702</c:v>
                </c:pt>
                <c:pt idx="5">
                  <c:v>46134.839229569894</c:v>
                </c:pt>
                <c:pt idx="6">
                  <c:v>5096.4013906099408</c:v>
                </c:pt>
                <c:pt idx="7">
                  <c:v>102329.75621859106</c:v>
                </c:pt>
                <c:pt idx="8">
                  <c:v>104977.69309926558</c:v>
                </c:pt>
                <c:pt idx="9">
                  <c:v>20975.041226275593</c:v>
                </c:pt>
                <c:pt idx="10">
                  <c:v>45165.21231160804</c:v>
                </c:pt>
                <c:pt idx="11">
                  <c:v>74393.955703842556</c:v>
                </c:pt>
                <c:pt idx="12">
                  <c:v>112738.12036157023</c:v>
                </c:pt>
                <c:pt idx="13">
                  <c:v>908772.8685138555</c:v>
                </c:pt>
                <c:pt idx="14">
                  <c:v>85806.984305346137</c:v>
                </c:pt>
                <c:pt idx="15">
                  <c:v>19368.220493778947</c:v>
                </c:pt>
                <c:pt idx="16">
                  <c:v>8884.6647085077111</c:v>
                </c:pt>
                <c:pt idx="17">
                  <c:v>5080.6474295462731</c:v>
                </c:pt>
                <c:pt idx="18">
                  <c:v>6040.2507161028661</c:v>
                </c:pt>
                <c:pt idx="19">
                  <c:v>30557.052206718414</c:v>
                </c:pt>
                <c:pt idx="20">
                  <c:v>5752.9122478008367</c:v>
                </c:pt>
                <c:pt idx="21">
                  <c:v>10691.727497934578</c:v>
                </c:pt>
                <c:pt idx="22">
                  <c:v>2098.3487819870033</c:v>
                </c:pt>
                <c:pt idx="23">
                  <c:v>9971.207783216747</c:v>
                </c:pt>
                <c:pt idx="24">
                  <c:v>6111.7382935870373</c:v>
                </c:pt>
                <c:pt idx="25">
                  <c:v>4535.6100532610972</c:v>
                </c:pt>
                <c:pt idx="26">
                  <c:v>9191.1671458825895</c:v>
                </c:pt>
                <c:pt idx="27">
                  <c:v>69318.121496014428</c:v>
                </c:pt>
                <c:pt idx="28">
                  <c:v>1097.9253726783727</c:v>
                </c:pt>
                <c:pt idx="29">
                  <c:v>11221.639970360608</c:v>
                </c:pt>
                <c:pt idx="30">
                  <c:v>6241.7684237975946</c:v>
                </c:pt>
                <c:pt idx="31">
                  <c:v>7221.8059105101938</c:v>
                </c:pt>
                <c:pt idx="32">
                  <c:v>38971.114026156079</c:v>
                </c:pt>
                <c:pt idx="33">
                  <c:v>24320.724581295966</c:v>
                </c:pt>
                <c:pt idx="34">
                  <c:v>61075.627599663392</c:v>
                </c:pt>
                <c:pt idx="35">
                  <c:v>9452.0367014966178</c:v>
                </c:pt>
                <c:pt idx="36">
                  <c:v>7131.7823047382544</c:v>
                </c:pt>
                <c:pt idx="37">
                  <c:v>25213.738842909472</c:v>
                </c:pt>
                <c:pt idx="39">
                  <c:v>24162.873450767558</c:v>
                </c:pt>
                <c:pt idx="40">
                  <c:v>7544.0642330735809</c:v>
                </c:pt>
                <c:pt idx="41">
                  <c:v>54916.609762187734</c:v>
                </c:pt>
                <c:pt idx="42">
                  <c:v>44943.992356224546</c:v>
                </c:pt>
                <c:pt idx="43">
                  <c:v>62658.949769243831</c:v>
                </c:pt>
                <c:pt idx="44">
                  <c:v>77040.039313831556</c:v>
                </c:pt>
                <c:pt idx="45">
                  <c:v>6834.5000764887718</c:v>
                </c:pt>
                <c:pt idx="46">
                  <c:v>134035.22905831083</c:v>
                </c:pt>
                <c:pt idx="47">
                  <c:v>48062.355787184293</c:v>
                </c:pt>
                <c:pt idx="48">
                  <c:v>65398.344170727993</c:v>
                </c:pt>
                <c:pt idx="49">
                  <c:v>79510.221410931088</c:v>
                </c:pt>
                <c:pt idx="50">
                  <c:v>49324.597110088769</c:v>
                </c:pt>
                <c:pt idx="51">
                  <c:v>30811.667222584631</c:v>
                </c:pt>
                <c:pt idx="52">
                  <c:v>30025.090101170095</c:v>
                </c:pt>
                <c:pt idx="53">
                  <c:v>53325.357626224541</c:v>
                </c:pt>
                <c:pt idx="54">
                  <c:v>23358.108010781143</c:v>
                </c:pt>
                <c:pt idx="55">
                  <c:v>6245.1047597995721</c:v>
                </c:pt>
                <c:pt idx="56">
                  <c:v>29972.920071543333</c:v>
                </c:pt>
                <c:pt idx="57">
                  <c:v>32966.265352325354</c:v>
                </c:pt>
                <c:pt idx="58">
                  <c:v>58411.638672039197</c:v>
                </c:pt>
                <c:pt idx="59">
                  <c:v>24681.807898453077</c:v>
                </c:pt>
                <c:pt idx="60">
                  <c:v>48000.509359804462</c:v>
                </c:pt>
                <c:pt idx="61">
                  <c:v>6519.2365151573022</c:v>
                </c:pt>
                <c:pt idx="62">
                  <c:v>298804.95485834725</c:v>
                </c:pt>
                <c:pt idx="63">
                  <c:v>74519.296300361777</c:v>
                </c:pt>
                <c:pt idx="65">
                  <c:v>45324.467781432744</c:v>
                </c:pt>
                <c:pt idx="66">
                  <c:v>46595.431398220593</c:v>
                </c:pt>
                <c:pt idx="68">
                  <c:v>48700.286099333454</c:v>
                </c:pt>
                <c:pt idx="69">
                  <c:v>23953.472092591397</c:v>
                </c:pt>
                <c:pt idx="70">
                  <c:v>29110.853472563711</c:v>
                </c:pt>
                <c:pt idx="71">
                  <c:v>63028.195391458779</c:v>
                </c:pt>
                <c:pt idx="72">
                  <c:v>67451.852194002786</c:v>
                </c:pt>
                <c:pt idx="74">
                  <c:v>51452.90016263158</c:v>
                </c:pt>
                <c:pt idx="75">
                  <c:v>94067.855178248385</c:v>
                </c:pt>
                <c:pt idx="76">
                  <c:v>64654.686965200475</c:v>
                </c:pt>
                <c:pt idx="77">
                  <c:v>189659.73440778683</c:v>
                </c:pt>
                <c:pt idx="78">
                  <c:v>42342.005758383282</c:v>
                </c:pt>
                <c:pt idx="79">
                  <c:v>52224.26815343865</c:v>
                </c:pt>
                <c:pt idx="80">
                  <c:v>13622.169819270455</c:v>
                </c:pt>
                <c:pt idx="81">
                  <c:v>71651.085718298098</c:v>
                </c:pt>
                <c:pt idx="82">
                  <c:v>24308.226663479516</c:v>
                </c:pt>
                <c:pt idx="83">
                  <c:v>20587.646004078328</c:v>
                </c:pt>
                <c:pt idx="84">
                  <c:v>27531.78507335392</c:v>
                </c:pt>
                <c:pt idx="85">
                  <c:v>3859.9554603471029</c:v>
                </c:pt>
                <c:pt idx="86">
                  <c:v>134483.52763652711</c:v>
                </c:pt>
                <c:pt idx="87">
                  <c:v>22636.157821173714</c:v>
                </c:pt>
                <c:pt idx="88">
                  <c:v>30175.287763812477</c:v>
                </c:pt>
                <c:pt idx="89">
                  <c:v>54027.350988322876</c:v>
                </c:pt>
                <c:pt idx="90">
                  <c:v>94443.818692232424</c:v>
                </c:pt>
                <c:pt idx="91">
                  <c:v>117122.9286485893</c:v>
                </c:pt>
                <c:pt idx="92">
                  <c:v>48291.539349070961</c:v>
                </c:pt>
                <c:pt idx="93">
                  <c:v>10958.652090110119</c:v>
                </c:pt>
                <c:pt idx="94">
                  <c:v>12886.236214950717</c:v>
                </c:pt>
                <c:pt idx="97">
                  <c:v>33655.436886909345</c:v>
                </c:pt>
                <c:pt idx="98">
                  <c:v>170258.34424443869</c:v>
                </c:pt>
                <c:pt idx="99">
                  <c:v>51294.615380452859</c:v>
                </c:pt>
                <c:pt idx="102">
                  <c:v>157410.7444165966</c:v>
                </c:pt>
                <c:pt idx="103">
                  <c:v>315263.4220097317</c:v>
                </c:pt>
                <c:pt idx="105">
                  <c:v>106390.20923273964</c:v>
                </c:pt>
                <c:pt idx="106">
                  <c:v>194468.67500199805</c:v>
                </c:pt>
                <c:pt idx="107">
                  <c:v>23418.747399841737</c:v>
                </c:pt>
                <c:pt idx="108">
                  <c:v>7613.5618184145906</c:v>
                </c:pt>
                <c:pt idx="109">
                  <c:v>5986.5478694877993</c:v>
                </c:pt>
                <c:pt idx="110">
                  <c:v>56293.540711039015</c:v>
                </c:pt>
                <c:pt idx="111">
                  <c:v>9744.8265612181349</c:v>
                </c:pt>
                <c:pt idx="112">
                  <c:v>66602.631603912087</c:v>
                </c:pt>
                <c:pt idx="113">
                  <c:v>4741.4128711117837</c:v>
                </c:pt>
                <c:pt idx="114">
                  <c:v>36722.670808199124</c:v>
                </c:pt>
                <c:pt idx="115">
                  <c:v>35331.276723568029</c:v>
                </c:pt>
                <c:pt idx="116">
                  <c:v>62869.099373894751</c:v>
                </c:pt>
                <c:pt idx="117">
                  <c:v>41799.336811609654</c:v>
                </c:pt>
                <c:pt idx="118">
                  <c:v>35239.517104450373</c:v>
                </c:pt>
                <c:pt idx="119">
                  <c:v>69293.944396746447</c:v>
                </c:pt>
                <c:pt idx="120">
                  <c:v>30677.056111962436</c:v>
                </c:pt>
                <c:pt idx="121">
                  <c:v>36500.343245267773</c:v>
                </c:pt>
                <c:pt idx="122">
                  <c:v>42047.202009230896</c:v>
                </c:pt>
                <c:pt idx="123">
                  <c:v>25106.562246452802</c:v>
                </c:pt>
                <c:pt idx="124">
                  <c:v>23749.258312699207</c:v>
                </c:pt>
                <c:pt idx="125">
                  <c:v>72889.725533784527</c:v>
                </c:pt>
                <c:pt idx="126">
                  <c:v>19681.455542861291</c:v>
                </c:pt>
                <c:pt idx="127">
                  <c:v>53477.026981063602</c:v>
                </c:pt>
                <c:pt idx="128">
                  <c:v>73440.651965857454</c:v>
                </c:pt>
                <c:pt idx="129">
                  <c:v>9601.4063542135573</c:v>
                </c:pt>
                <c:pt idx="130">
                  <c:v>21729.234034154164</c:v>
                </c:pt>
                <c:pt idx="131">
                  <c:v>11371.134836037902</c:v>
                </c:pt>
                <c:pt idx="132">
                  <c:v>101113.91506921806</c:v>
                </c:pt>
                <c:pt idx="133">
                  <c:v>28491.340304673511</c:v>
                </c:pt>
                <c:pt idx="134">
                  <c:v>40481.17512593518</c:v>
                </c:pt>
                <c:pt idx="135">
                  <c:v>19451.818004895209</c:v>
                </c:pt>
              </c:numCache>
            </c:numRef>
          </c:yVal>
        </c:ser>
        <c:ser>
          <c:idx val="3"/>
          <c:order val="4"/>
          <c:tx>
            <c:v>SOFeX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'all data'!$G$632:$G$899</c:f>
              <c:numCache>
                <c:formatCode>0.00</c:formatCode>
                <c:ptCount val="2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3.51</c:v>
                </c:pt>
                <c:pt idx="232">
                  <c:v>3.51</c:v>
                </c:pt>
                <c:pt idx="233">
                  <c:v>3.51</c:v>
                </c:pt>
                <c:pt idx="234">
                  <c:v>3.51</c:v>
                </c:pt>
                <c:pt idx="235">
                  <c:v>3.51</c:v>
                </c:pt>
                <c:pt idx="236">
                  <c:v>3.51</c:v>
                </c:pt>
                <c:pt idx="237">
                  <c:v>3.51</c:v>
                </c:pt>
                <c:pt idx="238">
                  <c:v>3.51</c:v>
                </c:pt>
                <c:pt idx="239">
                  <c:v>3.51</c:v>
                </c:pt>
                <c:pt idx="240">
                  <c:v>3.51</c:v>
                </c:pt>
                <c:pt idx="241">
                  <c:v>3.51</c:v>
                </c:pt>
                <c:pt idx="242">
                  <c:v>3.51</c:v>
                </c:pt>
                <c:pt idx="243">
                  <c:v>3.51</c:v>
                </c:pt>
                <c:pt idx="244">
                  <c:v>3.51</c:v>
                </c:pt>
                <c:pt idx="245">
                  <c:v>3.51</c:v>
                </c:pt>
                <c:pt idx="246">
                  <c:v>3.51</c:v>
                </c:pt>
                <c:pt idx="247">
                  <c:v>3.51</c:v>
                </c:pt>
                <c:pt idx="248">
                  <c:v>3.51</c:v>
                </c:pt>
                <c:pt idx="249">
                  <c:v>3.51</c:v>
                </c:pt>
                <c:pt idx="250">
                  <c:v>3.51</c:v>
                </c:pt>
                <c:pt idx="251">
                  <c:v>3.51</c:v>
                </c:pt>
                <c:pt idx="252">
                  <c:v>3.51</c:v>
                </c:pt>
                <c:pt idx="253">
                  <c:v>3.51</c:v>
                </c:pt>
                <c:pt idx="254">
                  <c:v>3.51</c:v>
                </c:pt>
                <c:pt idx="255">
                  <c:v>3.51</c:v>
                </c:pt>
                <c:pt idx="256">
                  <c:v>3.51</c:v>
                </c:pt>
                <c:pt idx="257">
                  <c:v>3.51</c:v>
                </c:pt>
                <c:pt idx="258">
                  <c:v>3.51</c:v>
                </c:pt>
                <c:pt idx="259">
                  <c:v>3.51</c:v>
                </c:pt>
                <c:pt idx="260">
                  <c:v>3.51</c:v>
                </c:pt>
                <c:pt idx="261">
                  <c:v>3.51</c:v>
                </c:pt>
                <c:pt idx="262">
                  <c:v>3.51</c:v>
                </c:pt>
                <c:pt idx="263">
                  <c:v>3.51</c:v>
                </c:pt>
                <c:pt idx="264">
                  <c:v>3.51</c:v>
                </c:pt>
                <c:pt idx="265">
                  <c:v>3.51</c:v>
                </c:pt>
                <c:pt idx="266">
                  <c:v>3.51</c:v>
                </c:pt>
                <c:pt idx="267">
                  <c:v>3.51</c:v>
                </c:pt>
              </c:numCache>
            </c:numRef>
          </c:xVal>
          <c:yVal>
            <c:numRef>
              <c:f>'all data'!$R$632:$R$899</c:f>
              <c:numCache>
                <c:formatCode>0.0E+00</c:formatCode>
                <c:ptCount val="268"/>
                <c:pt idx="0">
                  <c:v>10845.277824148408</c:v>
                </c:pt>
                <c:pt idx="3">
                  <c:v>2482.9557869906603</c:v>
                </c:pt>
                <c:pt idx="4">
                  <c:v>4329.5042307992089</c:v>
                </c:pt>
                <c:pt idx="5">
                  <c:v>3071.7511151353747</c:v>
                </c:pt>
                <c:pt idx="7">
                  <c:v>451.13688176302333</c:v>
                </c:pt>
                <c:pt idx="8">
                  <c:v>2054.3422086690066</c:v>
                </c:pt>
                <c:pt idx="9">
                  <c:v>3292.1976454636315</c:v>
                </c:pt>
                <c:pt idx="10">
                  <c:v>3737.3603421509611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7318.1899925314319</c:v>
                </c:pt>
                <c:pt idx="15">
                  <c:v>10782.814158090781</c:v>
                </c:pt>
                <c:pt idx="16">
                  <c:v>2459.67974364884</c:v>
                </c:pt>
                <c:pt idx="22">
                  <c:v>25303.812077036913</c:v>
                </c:pt>
                <c:pt idx="23">
                  <c:v>12471.767667663657</c:v>
                </c:pt>
                <c:pt idx="24">
                  <c:v>57004.760100056483</c:v>
                </c:pt>
                <c:pt idx="25">
                  <c:v>5945.0901620876539</c:v>
                </c:pt>
                <c:pt idx="26">
                  <c:v>44643.670180988636</c:v>
                </c:pt>
                <c:pt idx="27">
                  <c:v>8024.3036999704864</c:v>
                </c:pt>
                <c:pt idx="28">
                  <c:v>7369.8451921365604</c:v>
                </c:pt>
                <c:pt idx="29">
                  <c:v>4380.7635195353159</c:v>
                </c:pt>
                <c:pt idx="30">
                  <c:v>4778.0195496319311</c:v>
                </c:pt>
                <c:pt idx="31">
                  <c:v>1434.2665698808212</c:v>
                </c:pt>
                <c:pt idx="32">
                  <c:v>3322.68566931229</c:v>
                </c:pt>
                <c:pt idx="34">
                  <c:v>1325.1583087604533</c:v>
                </c:pt>
                <c:pt idx="35">
                  <c:v>1281.591692006132</c:v>
                </c:pt>
                <c:pt idx="36">
                  <c:v>2178.9881264057285</c:v>
                </c:pt>
                <c:pt idx="37">
                  <c:v>2053.030141796833</c:v>
                </c:pt>
                <c:pt idx="38">
                  <c:v>3431.4010609243574</c:v>
                </c:pt>
                <c:pt idx="39">
                  <c:v>10322.77786963676</c:v>
                </c:pt>
                <c:pt idx="41">
                  <c:v>6322.2831933022035</c:v>
                </c:pt>
                <c:pt idx="42">
                  <c:v>3699.3754183359001</c:v>
                </c:pt>
                <c:pt idx="43">
                  <c:v>3649.142854952795</c:v>
                </c:pt>
                <c:pt idx="44">
                  <c:v>5259.6250247291055</c:v>
                </c:pt>
                <c:pt idx="45">
                  <c:v>7020.9890163453265</c:v>
                </c:pt>
                <c:pt idx="46">
                  <c:v>7251.5979724419549</c:v>
                </c:pt>
                <c:pt idx="47">
                  <c:v>33042.281690210286</c:v>
                </c:pt>
                <c:pt idx="48">
                  <c:v>4147.9198376937429</c:v>
                </c:pt>
                <c:pt idx="49">
                  <c:v>4616.3978967333187</c:v>
                </c:pt>
                <c:pt idx="50">
                  <c:v>5318.648313856922</c:v>
                </c:pt>
                <c:pt idx="51">
                  <c:v>297.96695790924224</c:v>
                </c:pt>
                <c:pt idx="52">
                  <c:v>3113.9672668029907</c:v>
                </c:pt>
                <c:pt idx="55">
                  <c:v>7680.4031930352539</c:v>
                </c:pt>
                <c:pt idx="56">
                  <c:v>5895.3244075177081</c:v>
                </c:pt>
                <c:pt idx="57">
                  <c:v>3503.0416321673492</c:v>
                </c:pt>
                <c:pt idx="59">
                  <c:v>8942.7257407970501</c:v>
                </c:pt>
                <c:pt idx="61">
                  <c:v>2664.8307764722708</c:v>
                </c:pt>
                <c:pt idx="63">
                  <c:v>3160.3223645812686</c:v>
                </c:pt>
                <c:pt idx="64">
                  <c:v>5089.9876610820784</c:v>
                </c:pt>
                <c:pt idx="65">
                  <c:v>6675.3406167779085</c:v>
                </c:pt>
                <c:pt idx="66">
                  <c:v>5038.2407883264914</c:v>
                </c:pt>
                <c:pt idx="67">
                  <c:v>5120.7757908228068</c:v>
                </c:pt>
                <c:pt idx="68">
                  <c:v>2648.648569892463</c:v>
                </c:pt>
                <c:pt idx="69">
                  <c:v>848.48709118890008</c:v>
                </c:pt>
                <c:pt idx="70">
                  <c:v>2114.2544178513699</c:v>
                </c:pt>
                <c:pt idx="71">
                  <c:v>9126.0739097496207</c:v>
                </c:pt>
                <c:pt idx="73">
                  <c:v>2955.1165137184748</c:v>
                </c:pt>
                <c:pt idx="75">
                  <c:v>9635.3876599458399</c:v>
                </c:pt>
                <c:pt idx="76">
                  <c:v>9388.8466786198187</c:v>
                </c:pt>
                <c:pt idx="77">
                  <c:v>2449.0797469084464</c:v>
                </c:pt>
                <c:pt idx="78">
                  <c:v>1762.7774132215477</c:v>
                </c:pt>
                <c:pt idx="79">
                  <c:v>30.991668721722281</c:v>
                </c:pt>
                <c:pt idx="80">
                  <c:v>18722.411362624174</c:v>
                </c:pt>
                <c:pt idx="81">
                  <c:v>3196584.9519626317</c:v>
                </c:pt>
                <c:pt idx="82">
                  <c:v>19974.116514222609</c:v>
                </c:pt>
                <c:pt idx="84">
                  <c:v>18384.816323535688</c:v>
                </c:pt>
                <c:pt idx="85">
                  <c:v>2635.2105340642693</c:v>
                </c:pt>
                <c:pt idx="86">
                  <c:v>2696.4213733966303</c:v>
                </c:pt>
                <c:pt idx="87">
                  <c:v>4039.7181726384856</c:v>
                </c:pt>
                <c:pt idx="88">
                  <c:v>6650.9709821252654</c:v>
                </c:pt>
                <c:pt idx="89">
                  <c:v>26909.7179377172</c:v>
                </c:pt>
                <c:pt idx="90">
                  <c:v>7387.6075697142305</c:v>
                </c:pt>
                <c:pt idx="91">
                  <c:v>20788.749802968534</c:v>
                </c:pt>
                <c:pt idx="92">
                  <c:v>5257.2149667190688</c:v>
                </c:pt>
                <c:pt idx="93">
                  <c:v>4738.6590889681711</c:v>
                </c:pt>
                <c:pt idx="94">
                  <c:v>18699.635974682744</c:v>
                </c:pt>
                <c:pt idx="95">
                  <c:v>13896.955420861892</c:v>
                </c:pt>
                <c:pt idx="96">
                  <c:v>12523.841952768662</c:v>
                </c:pt>
                <c:pt idx="97">
                  <c:v>8257.34622927493</c:v>
                </c:pt>
                <c:pt idx="98">
                  <c:v>7007.2329035361417</c:v>
                </c:pt>
                <c:pt idx="99">
                  <c:v>4963.2215293048293</c:v>
                </c:pt>
                <c:pt idx="100">
                  <c:v>14597.183394238977</c:v>
                </c:pt>
                <c:pt idx="101">
                  <c:v>5383.1725153470516</c:v>
                </c:pt>
                <c:pt idx="102">
                  <c:v>12304.004265125972</c:v>
                </c:pt>
                <c:pt idx="103">
                  <c:v>13467.194731462254</c:v>
                </c:pt>
                <c:pt idx="104">
                  <c:v>15904.8527783758</c:v>
                </c:pt>
                <c:pt idx="105">
                  <c:v>22474.430467353784</c:v>
                </c:pt>
                <c:pt idx="106">
                  <c:v>14968.810376478375</c:v>
                </c:pt>
                <c:pt idx="107">
                  <c:v>4906.8212238917758</c:v>
                </c:pt>
                <c:pt idx="108">
                  <c:v>7956.1686762285026</c:v>
                </c:pt>
                <c:pt idx="110">
                  <c:v>3159.6102247214935</c:v>
                </c:pt>
                <c:pt idx="113">
                  <c:v>9330.5591858985117</c:v>
                </c:pt>
                <c:pt idx="114">
                  <c:v>4722.3218140508579</c:v>
                </c:pt>
                <c:pt idx="115">
                  <c:v>6362.0214416636882</c:v>
                </c:pt>
                <c:pt idx="117">
                  <c:v>16479.059256249559</c:v>
                </c:pt>
                <c:pt idx="118">
                  <c:v>409557.0437973346</c:v>
                </c:pt>
                <c:pt idx="119">
                  <c:v>38222.358881275402</c:v>
                </c:pt>
                <c:pt idx="120">
                  <c:v>19974.40701283986</c:v>
                </c:pt>
                <c:pt idx="121">
                  <c:v>14428.908956963325</c:v>
                </c:pt>
                <c:pt idx="122">
                  <c:v>16490.309192868728</c:v>
                </c:pt>
                <c:pt idx="123">
                  <c:v>16345.652222110868</c:v>
                </c:pt>
                <c:pt idx="124">
                  <c:v>33820.863910593856</c:v>
                </c:pt>
                <c:pt idx="125">
                  <c:v>35695.580367299168</c:v>
                </c:pt>
                <c:pt idx="126">
                  <c:v>11011.264319607373</c:v>
                </c:pt>
                <c:pt idx="127">
                  <c:v>5444.5439030267144</c:v>
                </c:pt>
                <c:pt idx="128">
                  <c:v>24537.283519795979</c:v>
                </c:pt>
                <c:pt idx="130">
                  <c:v>48568.94097054156</c:v>
                </c:pt>
                <c:pt idx="131">
                  <c:v>17274.944317753223</c:v>
                </c:pt>
                <c:pt idx="132">
                  <c:v>15907.425628066985</c:v>
                </c:pt>
                <c:pt idx="133">
                  <c:v>9302.0908955760169</c:v>
                </c:pt>
                <c:pt idx="134">
                  <c:v>15605.823821903214</c:v>
                </c:pt>
                <c:pt idx="136">
                  <c:v>79013.873392651862</c:v>
                </c:pt>
                <c:pt idx="137">
                  <c:v>44282.831965158293</c:v>
                </c:pt>
                <c:pt idx="138">
                  <c:v>57576.546981084233</c:v>
                </c:pt>
                <c:pt idx="139">
                  <c:v>31024.593653878372</c:v>
                </c:pt>
                <c:pt idx="140">
                  <c:v>14725.027765303857</c:v>
                </c:pt>
                <c:pt idx="141">
                  <c:v>35103.631658473234</c:v>
                </c:pt>
                <c:pt idx="143">
                  <c:v>28649.799612810868</c:v>
                </c:pt>
                <c:pt idx="144">
                  <c:v>43444.447906138565</c:v>
                </c:pt>
                <c:pt idx="146">
                  <c:v>108374.54963573346</c:v>
                </c:pt>
                <c:pt idx="147">
                  <c:v>21759.126490866875</c:v>
                </c:pt>
                <c:pt idx="148">
                  <c:v>13332.95603346449</c:v>
                </c:pt>
                <c:pt idx="150">
                  <c:v>19019.884597844077</c:v>
                </c:pt>
                <c:pt idx="152">
                  <c:v>3657.2741995106708</c:v>
                </c:pt>
                <c:pt idx="153">
                  <c:v>3208.6342365296387</c:v>
                </c:pt>
                <c:pt idx="154">
                  <c:v>21206.179786548833</c:v>
                </c:pt>
                <c:pt idx="155">
                  <c:v>555012.44591495907</c:v>
                </c:pt>
                <c:pt idx="156">
                  <c:v>55322.88407821802</c:v>
                </c:pt>
                <c:pt idx="157">
                  <c:v>44374.273726161082</c:v>
                </c:pt>
                <c:pt idx="158">
                  <c:v>18453.815348571548</c:v>
                </c:pt>
                <c:pt idx="159">
                  <c:v>22933.57481831015</c:v>
                </c:pt>
                <c:pt idx="160">
                  <c:v>44016.737641610205</c:v>
                </c:pt>
                <c:pt idx="161">
                  <c:v>37453.039808463807</c:v>
                </c:pt>
                <c:pt idx="162">
                  <c:v>18874.849540273284</c:v>
                </c:pt>
                <c:pt idx="163">
                  <c:v>47013.405841646119</c:v>
                </c:pt>
                <c:pt idx="164">
                  <c:v>10230.124994610222</c:v>
                </c:pt>
                <c:pt idx="165">
                  <c:v>14610.257913691696</c:v>
                </c:pt>
                <c:pt idx="166">
                  <c:v>30622.630384080123</c:v>
                </c:pt>
                <c:pt idx="167">
                  <c:v>14342.701279119279</c:v>
                </c:pt>
                <c:pt idx="168">
                  <c:v>22202.499359017114</c:v>
                </c:pt>
                <c:pt idx="169">
                  <c:v>24120.866152661423</c:v>
                </c:pt>
                <c:pt idx="170">
                  <c:v>19916.803976579144</c:v>
                </c:pt>
                <c:pt idx="171">
                  <c:v>28239.992203121496</c:v>
                </c:pt>
                <c:pt idx="172">
                  <c:v>99173.780429956998</c:v>
                </c:pt>
                <c:pt idx="173">
                  <c:v>23004.760927657298</c:v>
                </c:pt>
                <c:pt idx="174">
                  <c:v>55879.047927171276</c:v>
                </c:pt>
                <c:pt idx="175">
                  <c:v>19343.744418136634</c:v>
                </c:pt>
                <c:pt idx="176">
                  <c:v>9656.3856170023737</c:v>
                </c:pt>
                <c:pt idx="177">
                  <c:v>18896.703667034501</c:v>
                </c:pt>
                <c:pt idx="178">
                  <c:v>23389.247986048769</c:v>
                </c:pt>
                <c:pt idx="179">
                  <c:v>1638794.3502090997</c:v>
                </c:pt>
                <c:pt idx="180">
                  <c:v>373462.72504707158</c:v>
                </c:pt>
                <c:pt idx="182">
                  <c:v>11604.105418496143</c:v>
                </c:pt>
                <c:pt idx="183">
                  <c:v>15796.960965931288</c:v>
                </c:pt>
                <c:pt idx="185">
                  <c:v>16378.782996844488</c:v>
                </c:pt>
                <c:pt idx="187">
                  <c:v>9063.9377168775663</c:v>
                </c:pt>
                <c:pt idx="189">
                  <c:v>5220.2318933332417</c:v>
                </c:pt>
                <c:pt idx="190">
                  <c:v>14204.072647582567</c:v>
                </c:pt>
                <c:pt idx="191">
                  <c:v>3499.8554600883408</c:v>
                </c:pt>
                <c:pt idx="192">
                  <c:v>2366.9751647901326</c:v>
                </c:pt>
                <c:pt idx="194">
                  <c:v>4997.2257985654232</c:v>
                </c:pt>
                <c:pt idx="197">
                  <c:v>120691.40914308844</c:v>
                </c:pt>
                <c:pt idx="198">
                  <c:v>31298.465305594178</c:v>
                </c:pt>
                <c:pt idx="201">
                  <c:v>6720.7097037973008</c:v>
                </c:pt>
                <c:pt idx="202">
                  <c:v>6676.9017820316894</c:v>
                </c:pt>
                <c:pt idx="203">
                  <c:v>35298.975083556405</c:v>
                </c:pt>
                <c:pt idx="204">
                  <c:v>8966.8202552976763</c:v>
                </c:pt>
                <c:pt idx="205">
                  <c:v>9040.5167354479763</c:v>
                </c:pt>
                <c:pt idx="206">
                  <c:v>19669.580727067394</c:v>
                </c:pt>
                <c:pt idx="207">
                  <c:v>3281.0802622501337</c:v>
                </c:pt>
                <c:pt idx="208">
                  <c:v>14263.69092543254</c:v>
                </c:pt>
                <c:pt idx="209">
                  <c:v>4037.459220133032</c:v>
                </c:pt>
                <c:pt idx="210">
                  <c:v>30262.713501467835</c:v>
                </c:pt>
                <c:pt idx="211">
                  <c:v>416.62280849687801</c:v>
                </c:pt>
                <c:pt idx="212">
                  <c:v>17875.085928189292</c:v>
                </c:pt>
                <c:pt idx="213">
                  <c:v>56360.132569680776</c:v>
                </c:pt>
                <c:pt idx="214">
                  <c:v>4264.6412779133907</c:v>
                </c:pt>
                <c:pt idx="215">
                  <c:v>3516.6834525920476</c:v>
                </c:pt>
                <c:pt idx="217">
                  <c:v>17469.684305305786</c:v>
                </c:pt>
                <c:pt idx="218">
                  <c:v>5553.1620222397059</c:v>
                </c:pt>
                <c:pt idx="219">
                  <c:v>9165.5730414546251</c:v>
                </c:pt>
                <c:pt idx="220">
                  <c:v>20738.572531217938</c:v>
                </c:pt>
                <c:pt idx="221">
                  <c:v>32326.676554836395</c:v>
                </c:pt>
                <c:pt idx="222">
                  <c:v>3637.3254486236765</c:v>
                </c:pt>
                <c:pt idx="223">
                  <c:v>17051.284125467344</c:v>
                </c:pt>
                <c:pt idx="224">
                  <c:v>5680.7351933727987</c:v>
                </c:pt>
                <c:pt idx="225">
                  <c:v>7478.0807284740022</c:v>
                </c:pt>
                <c:pt idx="226">
                  <c:v>49564.923206329651</c:v>
                </c:pt>
                <c:pt idx="227">
                  <c:v>12315.991087465338</c:v>
                </c:pt>
                <c:pt idx="228">
                  <c:v>7310.429829524237</c:v>
                </c:pt>
                <c:pt idx="230">
                  <c:v>38391.075057632144</c:v>
                </c:pt>
                <c:pt idx="232">
                  <c:v>4132.1931399494642</c:v>
                </c:pt>
                <c:pt idx="233">
                  <c:v>6565.134409661965</c:v>
                </c:pt>
                <c:pt idx="234">
                  <c:v>3106.7303446535811</c:v>
                </c:pt>
                <c:pt idx="235">
                  <c:v>6957.9879705761668</c:v>
                </c:pt>
                <c:pt idx="236">
                  <c:v>2301.151429958456</c:v>
                </c:pt>
                <c:pt idx="237">
                  <c:v>4624.3526802501601</c:v>
                </c:pt>
                <c:pt idx="238">
                  <c:v>15531.615601337713</c:v>
                </c:pt>
                <c:pt idx="240">
                  <c:v>4066.2413702716462</c:v>
                </c:pt>
                <c:pt idx="241">
                  <c:v>4524.2354889942753</c:v>
                </c:pt>
                <c:pt idx="243">
                  <c:v>28393.858859347947</c:v>
                </c:pt>
                <c:pt idx="245">
                  <c:v>1702.8836789633237</c:v>
                </c:pt>
                <c:pt idx="246">
                  <c:v>5740.6376321229691</c:v>
                </c:pt>
                <c:pt idx="247">
                  <c:v>2758.3804523866811</c:v>
                </c:pt>
                <c:pt idx="248">
                  <c:v>4812.9946195622842</c:v>
                </c:pt>
                <c:pt idx="249">
                  <c:v>23831.968361447751</c:v>
                </c:pt>
                <c:pt idx="250">
                  <c:v>5256.1117415750386</c:v>
                </c:pt>
                <c:pt idx="252">
                  <c:v>5367.3909857516401</c:v>
                </c:pt>
                <c:pt idx="255">
                  <c:v>1875.651874550548</c:v>
                </c:pt>
                <c:pt idx="256">
                  <c:v>2125.0543289398242</c:v>
                </c:pt>
                <c:pt idx="257">
                  <c:v>5.3214366923530569</c:v>
                </c:pt>
                <c:pt idx="258">
                  <c:v>2370.4462334616828</c:v>
                </c:pt>
                <c:pt idx="259">
                  <c:v>1387.1096496157681</c:v>
                </c:pt>
                <c:pt idx="260">
                  <c:v>1799.0232119574198</c:v>
                </c:pt>
                <c:pt idx="261">
                  <c:v>1019.2168836056164</c:v>
                </c:pt>
                <c:pt idx="262">
                  <c:v>1625.43670931408</c:v>
                </c:pt>
                <c:pt idx="263">
                  <c:v>4153.1787431199782</c:v>
                </c:pt>
                <c:pt idx="264">
                  <c:v>5455.1046029352829</c:v>
                </c:pt>
                <c:pt idx="265">
                  <c:v>2945.8526453740205</c:v>
                </c:pt>
                <c:pt idx="266">
                  <c:v>4661.5049767004975</c:v>
                </c:pt>
                <c:pt idx="267">
                  <c:v>5945.2637181441387</c:v>
                </c:pt>
              </c:numCache>
            </c:numRef>
          </c:yVal>
        </c:ser>
        <c:ser>
          <c:idx val="5"/>
          <c:order val="5"/>
          <c:tx>
            <c:v>GeoMICS</c:v>
          </c:tx>
          <c:spPr>
            <a:ln w="28575">
              <a:noFill/>
            </a:ln>
          </c:spPr>
          <c:marker>
            <c:symbol val="dash"/>
            <c:size val="9"/>
            <c:spPr>
              <a:ln w="19050">
                <a:solidFill>
                  <a:srgbClr val="FF9900"/>
                </a:solidFill>
              </a:ln>
            </c:spPr>
          </c:marker>
          <c:xVal>
            <c:numRef>
              <c:f>'all data'!$G$902:$G$975</c:f>
              <c:numCache>
                <c:formatCode>0.00</c:formatCode>
                <c:ptCount val="74"/>
                <c:pt idx="0">
                  <c:v>1.278</c:v>
                </c:pt>
                <c:pt idx="1">
                  <c:v>1.278</c:v>
                </c:pt>
                <c:pt idx="2">
                  <c:v>1.278</c:v>
                </c:pt>
                <c:pt idx="3">
                  <c:v>1.278</c:v>
                </c:pt>
                <c:pt idx="4">
                  <c:v>1.278</c:v>
                </c:pt>
                <c:pt idx="5">
                  <c:v>1.278</c:v>
                </c:pt>
                <c:pt idx="6">
                  <c:v>1.278</c:v>
                </c:pt>
                <c:pt idx="7">
                  <c:v>1.278</c:v>
                </c:pt>
                <c:pt idx="8">
                  <c:v>1.278</c:v>
                </c:pt>
                <c:pt idx="9">
                  <c:v>1.278</c:v>
                </c:pt>
                <c:pt idx="10">
                  <c:v>1.278</c:v>
                </c:pt>
                <c:pt idx="11">
                  <c:v>1.278</c:v>
                </c:pt>
                <c:pt idx="12">
                  <c:v>1.278</c:v>
                </c:pt>
                <c:pt idx="13">
                  <c:v>1.278</c:v>
                </c:pt>
                <c:pt idx="14">
                  <c:v>1.278</c:v>
                </c:pt>
                <c:pt idx="15">
                  <c:v>1.278</c:v>
                </c:pt>
                <c:pt idx="16">
                  <c:v>1.278</c:v>
                </c:pt>
                <c:pt idx="17">
                  <c:v>1.278</c:v>
                </c:pt>
                <c:pt idx="18">
                  <c:v>1.278</c:v>
                </c:pt>
                <c:pt idx="19">
                  <c:v>1.278</c:v>
                </c:pt>
                <c:pt idx="20">
                  <c:v>1.278</c:v>
                </c:pt>
                <c:pt idx="21">
                  <c:v>1.278</c:v>
                </c:pt>
                <c:pt idx="22">
                  <c:v>1.278</c:v>
                </c:pt>
                <c:pt idx="23">
                  <c:v>1.278</c:v>
                </c:pt>
                <c:pt idx="24">
                  <c:v>1.278</c:v>
                </c:pt>
                <c:pt idx="25">
                  <c:v>1.278</c:v>
                </c:pt>
                <c:pt idx="26">
                  <c:v>1.278</c:v>
                </c:pt>
                <c:pt idx="27">
                  <c:v>1.278</c:v>
                </c:pt>
                <c:pt idx="28">
                  <c:v>0.63900000000000001</c:v>
                </c:pt>
                <c:pt idx="29">
                  <c:v>0.63900000000000001</c:v>
                </c:pt>
                <c:pt idx="30">
                  <c:v>0.63900000000000001</c:v>
                </c:pt>
                <c:pt idx="31">
                  <c:v>0.63900000000000001</c:v>
                </c:pt>
                <c:pt idx="32">
                  <c:v>0.63900000000000001</c:v>
                </c:pt>
                <c:pt idx="33">
                  <c:v>0.63900000000000001</c:v>
                </c:pt>
                <c:pt idx="34">
                  <c:v>0.63900000000000001</c:v>
                </c:pt>
                <c:pt idx="35">
                  <c:v>0.63900000000000001</c:v>
                </c:pt>
                <c:pt idx="36">
                  <c:v>0.63900000000000001</c:v>
                </c:pt>
                <c:pt idx="37">
                  <c:v>0.63900000000000001</c:v>
                </c:pt>
                <c:pt idx="38">
                  <c:v>0.63900000000000001</c:v>
                </c:pt>
                <c:pt idx="39">
                  <c:v>0.63900000000000001</c:v>
                </c:pt>
                <c:pt idx="40">
                  <c:v>0.63900000000000001</c:v>
                </c:pt>
                <c:pt idx="41">
                  <c:v>0.46300000000000002</c:v>
                </c:pt>
                <c:pt idx="42">
                  <c:v>0.46300000000000002</c:v>
                </c:pt>
                <c:pt idx="43">
                  <c:v>0.46300000000000002</c:v>
                </c:pt>
                <c:pt idx="44">
                  <c:v>0.46300000000000002</c:v>
                </c:pt>
                <c:pt idx="45">
                  <c:v>0.46300000000000002</c:v>
                </c:pt>
                <c:pt idx="46">
                  <c:v>0.46300000000000002</c:v>
                </c:pt>
                <c:pt idx="47">
                  <c:v>0.46300000000000002</c:v>
                </c:pt>
                <c:pt idx="48">
                  <c:v>0.46300000000000002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0.16600000000000001</c:v>
                </c:pt>
                <c:pt idx="55">
                  <c:v>0.16600000000000001</c:v>
                </c:pt>
                <c:pt idx="56">
                  <c:v>0.16600000000000001</c:v>
                </c:pt>
                <c:pt idx="57">
                  <c:v>0.16600000000000001</c:v>
                </c:pt>
                <c:pt idx="58">
                  <c:v>0.16600000000000001</c:v>
                </c:pt>
                <c:pt idx="59">
                  <c:v>0.16600000000000001</c:v>
                </c:pt>
                <c:pt idx="60">
                  <c:v>0.16600000000000001</c:v>
                </c:pt>
                <c:pt idx="61">
                  <c:v>0.16600000000000001</c:v>
                </c:pt>
                <c:pt idx="62">
                  <c:v>0.16600000000000001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</c:numCache>
            </c:numRef>
          </c:xVal>
          <c:yVal>
            <c:numRef>
              <c:f>'all data'!$R$902:$R$975</c:f>
              <c:numCache>
                <c:formatCode>0.0E+00</c:formatCode>
                <c:ptCount val="74"/>
                <c:pt idx="0">
                  <c:v>20536.151692345353</c:v>
                </c:pt>
                <c:pt idx="1">
                  <c:v>7662.7054707875086</c:v>
                </c:pt>
                <c:pt idx="2">
                  <c:v>3822.2738960504448</c:v>
                </c:pt>
                <c:pt idx="3">
                  <c:v>7797.8492599781011</c:v>
                </c:pt>
                <c:pt idx="4">
                  <c:v>6453.9813170047019</c:v>
                </c:pt>
                <c:pt idx="5">
                  <c:v>69500.633318917098</c:v>
                </c:pt>
                <c:pt idx="6">
                  <c:v>46632.120918374087</c:v>
                </c:pt>
                <c:pt idx="7">
                  <c:v>16553.68363376144</c:v>
                </c:pt>
                <c:pt idx="8">
                  <c:v>31139.000811528214</c:v>
                </c:pt>
                <c:pt idx="9">
                  <c:v>6982.5087994293308</c:v>
                </c:pt>
                <c:pt idx="10">
                  <c:v>4421.4342959061469</c:v>
                </c:pt>
                <c:pt idx="11">
                  <c:v>15611.677526217381</c:v>
                </c:pt>
                <c:pt idx="12">
                  <c:v>13684.007455810752</c:v>
                </c:pt>
                <c:pt idx="13">
                  <c:v>13377.039197827486</c:v>
                </c:pt>
                <c:pt idx="14">
                  <c:v>52202.660161853346</c:v>
                </c:pt>
                <c:pt idx="15">
                  <c:v>3738.5687794316113</c:v>
                </c:pt>
                <c:pt idx="16">
                  <c:v>6452.0549912818915</c:v>
                </c:pt>
                <c:pt idx="17">
                  <c:v>5222.527412186897</c:v>
                </c:pt>
                <c:pt idx="18">
                  <c:v>2840.731162582862</c:v>
                </c:pt>
                <c:pt idx="19">
                  <c:v>10915.609904440036</c:v>
                </c:pt>
                <c:pt idx="20">
                  <c:v>5999.2382946291937</c:v>
                </c:pt>
                <c:pt idx="21">
                  <c:v>7521.9353490547464</c:v>
                </c:pt>
                <c:pt idx="22">
                  <c:v>37953.078779937248</c:v>
                </c:pt>
                <c:pt idx="24">
                  <c:v>31008.14373224958</c:v>
                </c:pt>
                <c:pt idx="25">
                  <c:v>26755.613909384152</c:v>
                </c:pt>
                <c:pt idx="26">
                  <c:v>28350.035338694903</c:v>
                </c:pt>
                <c:pt idx="27">
                  <c:v>9647.5056511480798</c:v>
                </c:pt>
                <c:pt idx="28">
                  <c:v>6663.4886230829443</c:v>
                </c:pt>
                <c:pt idx="29">
                  <c:v>6069.9603692641276</c:v>
                </c:pt>
                <c:pt idx="30">
                  <c:v>15229.956937939356</c:v>
                </c:pt>
                <c:pt idx="31">
                  <c:v>20406.297715842185</c:v>
                </c:pt>
                <c:pt idx="32">
                  <c:v>18855.998547030173</c:v>
                </c:pt>
                <c:pt idx="33">
                  <c:v>29012.289006226696</c:v>
                </c:pt>
                <c:pt idx="34">
                  <c:v>23918.757764511451</c:v>
                </c:pt>
                <c:pt idx="35">
                  <c:v>13790.47602274163</c:v>
                </c:pt>
                <c:pt idx="36">
                  <c:v>5149.8654549916619</c:v>
                </c:pt>
                <c:pt idx="37">
                  <c:v>21213.828241185274</c:v>
                </c:pt>
                <c:pt idx="38">
                  <c:v>8072.1940591577413</c:v>
                </c:pt>
                <c:pt idx="39">
                  <c:v>4923.2116968656946</c:v>
                </c:pt>
                <c:pt idx="40">
                  <c:v>26665.253736185234</c:v>
                </c:pt>
                <c:pt idx="41">
                  <c:v>23269.689400593372</c:v>
                </c:pt>
                <c:pt idx="42">
                  <c:v>14139.334854610259</c:v>
                </c:pt>
                <c:pt idx="43">
                  <c:v>20202.279093387202</c:v>
                </c:pt>
                <c:pt idx="44">
                  <c:v>29180.605145545655</c:v>
                </c:pt>
                <c:pt idx="45">
                  <c:v>12087.017030059051</c:v>
                </c:pt>
                <c:pt idx="46">
                  <c:v>31896.122298107668</c:v>
                </c:pt>
                <c:pt idx="47">
                  <c:v>26109.469460710439</c:v>
                </c:pt>
                <c:pt idx="48">
                  <c:v>16677.769682065878</c:v>
                </c:pt>
                <c:pt idx="49">
                  <c:v>8935.6351457905421</c:v>
                </c:pt>
                <c:pt idx="50">
                  <c:v>8034.6914726471696</c:v>
                </c:pt>
                <c:pt idx="51">
                  <c:v>6668.3420702276117</c:v>
                </c:pt>
                <c:pt idx="52">
                  <c:v>503.29401782310288</c:v>
                </c:pt>
                <c:pt idx="53">
                  <c:v>5165.3683314382424</c:v>
                </c:pt>
                <c:pt idx="54">
                  <c:v>20783.101440868832</c:v>
                </c:pt>
                <c:pt idx="55">
                  <c:v>30337.37817522047</c:v>
                </c:pt>
                <c:pt idx="56">
                  <c:v>23463.134836383819</c:v>
                </c:pt>
                <c:pt idx="57">
                  <c:v>46533.273908330797</c:v>
                </c:pt>
                <c:pt idx="58">
                  <c:v>21607.437557709927</c:v>
                </c:pt>
                <c:pt idx="59">
                  <c:v>17389.898374318396</c:v>
                </c:pt>
                <c:pt idx="60">
                  <c:v>24030.266807442338</c:v>
                </c:pt>
                <c:pt idx="62">
                  <c:v>18362.367103052933</c:v>
                </c:pt>
                <c:pt idx="63">
                  <c:v>51954.898450822075</c:v>
                </c:pt>
                <c:pt idx="64">
                  <c:v>238577.03475956194</c:v>
                </c:pt>
                <c:pt idx="65">
                  <c:v>89989.144116230862</c:v>
                </c:pt>
                <c:pt idx="66">
                  <c:v>86980.233844924427</c:v>
                </c:pt>
                <c:pt idx="67">
                  <c:v>53605.508681248837</c:v>
                </c:pt>
                <c:pt idx="68">
                  <c:v>83721.451880593726</c:v>
                </c:pt>
                <c:pt idx="69">
                  <c:v>85889.851742507395</c:v>
                </c:pt>
                <c:pt idx="70">
                  <c:v>141415.92929766618</c:v>
                </c:pt>
                <c:pt idx="71">
                  <c:v>129402.13236690285</c:v>
                </c:pt>
                <c:pt idx="72">
                  <c:v>6817.1495587393219</c:v>
                </c:pt>
                <c:pt idx="73">
                  <c:v>89753.361422175993</c:v>
                </c:pt>
              </c:numCache>
            </c:numRef>
          </c:yVal>
        </c:ser>
        <c:ser>
          <c:idx val="6"/>
          <c:order val="6"/>
          <c:tx>
            <c:v>IronBru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'all data'!$G$994:$G$1021</c:f>
              <c:numCache>
                <c:formatCode>0.00</c:formatCode>
                <c:ptCount val="28"/>
                <c:pt idx="0">
                  <c:v>0.349742</c:v>
                </c:pt>
                <c:pt idx="1">
                  <c:v>0.349742</c:v>
                </c:pt>
                <c:pt idx="2">
                  <c:v>0.349742</c:v>
                </c:pt>
                <c:pt idx="3">
                  <c:v>0.349742</c:v>
                </c:pt>
                <c:pt idx="4">
                  <c:v>0.349742</c:v>
                </c:pt>
                <c:pt idx="5">
                  <c:v>0.349742</c:v>
                </c:pt>
                <c:pt idx="6">
                  <c:v>0.349742</c:v>
                </c:pt>
                <c:pt idx="7">
                  <c:v>0.349742</c:v>
                </c:pt>
                <c:pt idx="8">
                  <c:v>0.349742</c:v>
                </c:pt>
                <c:pt idx="9">
                  <c:v>0.349742</c:v>
                </c:pt>
                <c:pt idx="10">
                  <c:v>0.349742</c:v>
                </c:pt>
                <c:pt idx="11">
                  <c:v>0.349742</c:v>
                </c:pt>
                <c:pt idx="12">
                  <c:v>0.349742</c:v>
                </c:pt>
                <c:pt idx="13">
                  <c:v>0.349742</c:v>
                </c:pt>
                <c:pt idx="14">
                  <c:v>0.349742</c:v>
                </c:pt>
                <c:pt idx="15">
                  <c:v>5.6995880000000003</c:v>
                </c:pt>
                <c:pt idx="16">
                  <c:v>5.6995880000000003</c:v>
                </c:pt>
                <c:pt idx="17">
                  <c:v>5.6995880000000003</c:v>
                </c:pt>
                <c:pt idx="18">
                  <c:v>5.6995880000000003</c:v>
                </c:pt>
                <c:pt idx="19">
                  <c:v>5.6995880000000003</c:v>
                </c:pt>
                <c:pt idx="20">
                  <c:v>5.6995880000000003</c:v>
                </c:pt>
                <c:pt idx="21">
                  <c:v>5.6995880000000003</c:v>
                </c:pt>
                <c:pt idx="22">
                  <c:v>5.6995880000000003</c:v>
                </c:pt>
                <c:pt idx="23">
                  <c:v>5.6995880000000003</c:v>
                </c:pt>
                <c:pt idx="24">
                  <c:v>5.6995880000000003</c:v>
                </c:pt>
                <c:pt idx="25">
                  <c:v>5.6995880000000003</c:v>
                </c:pt>
                <c:pt idx="26">
                  <c:v>5.6995880000000003</c:v>
                </c:pt>
                <c:pt idx="27">
                  <c:v>5.6995880000000003</c:v>
                </c:pt>
              </c:numCache>
            </c:numRef>
          </c:xVal>
          <c:yVal>
            <c:numRef>
              <c:f>'all data'!$R$994:$R$1021</c:f>
              <c:numCache>
                <c:formatCode>0.0E+00</c:formatCode>
                <c:ptCount val="28"/>
                <c:pt idx="0">
                  <c:v>58026.48083214221</c:v>
                </c:pt>
                <c:pt idx="1">
                  <c:v>35217.232371125421</c:v>
                </c:pt>
                <c:pt idx="2">
                  <c:v>55573.697956497803</c:v>
                </c:pt>
                <c:pt idx="3">
                  <c:v>26430.031284298053</c:v>
                </c:pt>
                <c:pt idx="4">
                  <c:v>34389.108767914942</c:v>
                </c:pt>
                <c:pt idx="5">
                  <c:v>28217.924946269413</c:v>
                </c:pt>
                <c:pt idx="6">
                  <c:v>42896.347557033434</c:v>
                </c:pt>
                <c:pt idx="7">
                  <c:v>32208.38832607431</c:v>
                </c:pt>
                <c:pt idx="8">
                  <c:v>20274.203102470412</c:v>
                </c:pt>
                <c:pt idx="9">
                  <c:v>57369.696952147046</c:v>
                </c:pt>
                <c:pt idx="10">
                  <c:v>34206.968759589741</c:v>
                </c:pt>
                <c:pt idx="11">
                  <c:v>52999.201537626897</c:v>
                </c:pt>
                <c:pt idx="12">
                  <c:v>30754.364614323873</c:v>
                </c:pt>
                <c:pt idx="13">
                  <c:v>90614.783659093795</c:v>
                </c:pt>
                <c:pt idx="14">
                  <c:v>150736.15989115031</c:v>
                </c:pt>
                <c:pt idx="15">
                  <c:v>8168.4911830600367</c:v>
                </c:pt>
                <c:pt idx="16">
                  <c:v>7845.5639219585391</c:v>
                </c:pt>
                <c:pt idx="18">
                  <c:v>7156.5462445066532</c:v>
                </c:pt>
                <c:pt idx="19">
                  <c:v>8257.8536653917508</c:v>
                </c:pt>
                <c:pt idx="20">
                  <c:v>9287.0863444527804</c:v>
                </c:pt>
                <c:pt idx="21">
                  <c:v>8013.1741873605106</c:v>
                </c:pt>
                <c:pt idx="22">
                  <c:v>4581.7135694830786</c:v>
                </c:pt>
                <c:pt idx="23">
                  <c:v>23152.710216727944</c:v>
                </c:pt>
                <c:pt idx="24">
                  <c:v>25670.623445634719</c:v>
                </c:pt>
                <c:pt idx="25">
                  <c:v>23004.468346765458</c:v>
                </c:pt>
                <c:pt idx="26">
                  <c:v>44600.189264578083</c:v>
                </c:pt>
                <c:pt idx="27">
                  <c:v>51429.761532881166</c:v>
                </c:pt>
              </c:numCache>
            </c:numRef>
          </c:yVal>
        </c:ser>
        <c:axId val="138028928"/>
        <c:axId val="139407744"/>
      </c:scatterChart>
      <c:valAx>
        <c:axId val="138028928"/>
        <c:scaling>
          <c:logBase val="10"/>
          <c:orientation val="minMax"/>
          <c:max val="10"/>
          <c:min val="1.0000000000000005E-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Dissolved Fe (nM)</a:t>
                </a:r>
              </a:p>
            </c:rich>
          </c:tx>
          <c:layout/>
        </c:title>
        <c:numFmt formatCode="0.00" sourceLinked="1"/>
        <c:tickLblPos val="nextTo"/>
        <c:crossAx val="139407744"/>
        <c:crossesAt val="1.0000000000000153E-12"/>
        <c:crossBetween val="midCat"/>
      </c:valAx>
      <c:valAx>
        <c:axId val="139407744"/>
        <c:scaling>
          <c:logBase val="10"/>
          <c:orientation val="minMax"/>
          <c:min val="10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Practical kin    (L/mol</a:t>
                </a:r>
                <a:r>
                  <a:rPr lang="en-US" baseline="0"/>
                  <a:t> C</a:t>
                </a:r>
                <a:r>
                  <a:rPr lang="en-US"/>
                  <a:t>/d)</a:t>
                </a:r>
              </a:p>
            </c:rich>
          </c:tx>
          <c:layout/>
        </c:title>
        <c:numFmt formatCode="0.0E+00" sourceLinked="1"/>
        <c:tickLblPos val="nextTo"/>
        <c:crossAx val="138028928"/>
        <c:crossesAt val="1.0000000000000153E-12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14612480443201928"/>
          <c:y val="0.49063298069336431"/>
          <c:w val="0.17635076560055318"/>
          <c:h val="0.39501183517704719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097450321453062"/>
          <c:y val="5.1400602930606776E-2"/>
          <c:w val="0.81914317713543161"/>
          <c:h val="0.79487045714378179"/>
        </c:manualLayout>
      </c:layout>
      <c:scatterChart>
        <c:scatterStyle val="lineMarker"/>
        <c:ser>
          <c:idx val="0"/>
          <c:order val="0"/>
          <c:tx>
            <c:v>EPZT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'all data'!$K$5:$K$211</c:f>
              <c:numCache>
                <c:formatCode>0</c:formatCode>
                <c:ptCount val="207"/>
                <c:pt idx="0">
                  <c:v>144.90663114083711</c:v>
                </c:pt>
                <c:pt idx="1">
                  <c:v>95.317512237682791</c:v>
                </c:pt>
                <c:pt idx="2">
                  <c:v>89.802016615584847</c:v>
                </c:pt>
                <c:pt idx="3">
                  <c:v>383.30047533745488</c:v>
                </c:pt>
                <c:pt idx="4">
                  <c:v>97.878087717060737</c:v>
                </c:pt>
                <c:pt idx="5">
                  <c:v>170.87906510193307</c:v>
                </c:pt>
                <c:pt idx="6">
                  <c:v>484.18754393010232</c:v>
                </c:pt>
                <c:pt idx="7">
                  <c:v>96.315860791196712</c:v>
                </c:pt>
                <c:pt idx="8">
                  <c:v>248.56346298328663</c:v>
                </c:pt>
                <c:pt idx="9">
                  <c:v>29.215084587823767</c:v>
                </c:pt>
                <c:pt idx="10">
                  <c:v>73.239329941254383</c:v>
                </c:pt>
                <c:pt idx="11">
                  <c:v>45.707467500325045</c:v>
                </c:pt>
                <c:pt idx="12">
                  <c:v>30.790981377558225</c:v>
                </c:pt>
                <c:pt idx="13">
                  <c:v>26.170891826219037</c:v>
                </c:pt>
                <c:pt idx="14">
                  <c:v>37.039587174399756</c:v>
                </c:pt>
                <c:pt idx="15">
                  <c:v>40.009381833727986</c:v>
                </c:pt>
                <c:pt idx="16">
                  <c:v>59.816018572050801</c:v>
                </c:pt>
                <c:pt idx="17">
                  <c:v>45.723446338692902</c:v>
                </c:pt>
                <c:pt idx="18">
                  <c:v>48.412396526325736</c:v>
                </c:pt>
                <c:pt idx="19">
                  <c:v>229.31019055512812</c:v>
                </c:pt>
                <c:pt idx="20">
                  <c:v>125.88436038524731</c:v>
                </c:pt>
                <c:pt idx="21">
                  <c:v>204.52070553162463</c:v>
                </c:pt>
                <c:pt idx="22">
                  <c:v>215.98788785436415</c:v>
                </c:pt>
                <c:pt idx="23">
                  <c:v>215.98788785436415</c:v>
                </c:pt>
                <c:pt idx="24">
                  <c:v>243.82817458326338</c:v>
                </c:pt>
                <c:pt idx="25">
                  <c:v>381.52847043487247</c:v>
                </c:pt>
                <c:pt idx="26">
                  <c:v>147.34703836743697</c:v>
                </c:pt>
                <c:pt idx="27">
                  <c:v>832.26120421016265</c:v>
                </c:pt>
                <c:pt idx="28">
                  <c:v>401.98335693738625</c:v>
                </c:pt>
                <c:pt idx="29">
                  <c:v>452.92994036210223</c:v>
                </c:pt>
                <c:pt idx="30">
                  <c:v>169.5130604451183</c:v>
                </c:pt>
                <c:pt idx="31">
                  <c:v>108.46795154135469</c:v>
                </c:pt>
                <c:pt idx="32">
                  <c:v>127.19648568114019</c:v>
                </c:pt>
                <c:pt idx="33">
                  <c:v>544.38569903850737</c:v>
                </c:pt>
                <c:pt idx="34">
                  <c:v>531.96611132738644</c:v>
                </c:pt>
                <c:pt idx="35">
                  <c:v>205.39200728243861</c:v>
                </c:pt>
                <c:pt idx="36">
                  <c:v>77.777650529440407</c:v>
                </c:pt>
                <c:pt idx="37">
                  <c:v>120.74237233760084</c:v>
                </c:pt>
                <c:pt idx="38">
                  <c:v>205.93803217404627</c:v>
                </c:pt>
                <c:pt idx="39">
                  <c:v>44.451283751776394</c:v>
                </c:pt>
                <c:pt idx="40">
                  <c:v>56.94300639278012</c:v>
                </c:pt>
                <c:pt idx="41">
                  <c:v>63.603989052456519</c:v>
                </c:pt>
                <c:pt idx="42">
                  <c:v>61.124301580764104</c:v>
                </c:pt>
                <c:pt idx="43">
                  <c:v>86.130448713778577</c:v>
                </c:pt>
                <c:pt idx="44">
                  <c:v>51.170871678238839</c:v>
                </c:pt>
                <c:pt idx="45">
                  <c:v>34.759997590203803</c:v>
                </c:pt>
                <c:pt idx="46">
                  <c:v>44.429299040903544</c:v>
                </c:pt>
                <c:pt idx="47">
                  <c:v>327.40977180347755</c:v>
                </c:pt>
                <c:pt idx="48">
                  <c:v>337.63570050195869</c:v>
                </c:pt>
                <c:pt idx="49">
                  <c:v>151.6868013951906</c:v>
                </c:pt>
                <c:pt idx="50">
                  <c:v>137.06969197700866</c:v>
                </c:pt>
                <c:pt idx="51">
                  <c:v>218.56766747505776</c:v>
                </c:pt>
                <c:pt idx="52">
                  <c:v>209.28041694864282</c:v>
                </c:pt>
                <c:pt idx="53">
                  <c:v>234.86730439732597</c:v>
                </c:pt>
                <c:pt idx="54">
                  <c:v>133.63372308217137</c:v>
                </c:pt>
                <c:pt idx="55">
                  <c:v>232.0280933949862</c:v>
                </c:pt>
                <c:pt idx="56">
                  <c:v>273.74582304825384</c:v>
                </c:pt>
                <c:pt idx="57">
                  <c:v>246.1129999423477</c:v>
                </c:pt>
                <c:pt idx="58">
                  <c:v>214.0147585774653</c:v>
                </c:pt>
                <c:pt idx="59">
                  <c:v>312.40243648160941</c:v>
                </c:pt>
                <c:pt idx="60">
                  <c:v>253.58384689892438</c:v>
                </c:pt>
                <c:pt idx="61">
                  <c:v>200.83579877593951</c:v>
                </c:pt>
                <c:pt idx="62">
                  <c:v>275.37947000620215</c:v>
                </c:pt>
                <c:pt idx="63">
                  <c:v>253.58384689892438</c:v>
                </c:pt>
                <c:pt idx="64">
                  <c:v>61.94140039912822</c:v>
                </c:pt>
                <c:pt idx="65">
                  <c:v>83.733268327461616</c:v>
                </c:pt>
                <c:pt idx="66">
                  <c:v>265.12980432118451</c:v>
                </c:pt>
                <c:pt idx="67">
                  <c:v>359.50298219922627</c:v>
                </c:pt>
                <c:pt idx="68">
                  <c:v>274.71230331033587</c:v>
                </c:pt>
                <c:pt idx="69">
                  <c:v>239.58592808508101</c:v>
                </c:pt>
                <c:pt idx="70">
                  <c:v>151.00202062919035</c:v>
                </c:pt>
                <c:pt idx="71">
                  <c:v>230.83169166029381</c:v>
                </c:pt>
                <c:pt idx="72">
                  <c:v>243.28088715185947</c:v>
                </c:pt>
                <c:pt idx="73">
                  <c:v>132.22490041405109</c:v>
                </c:pt>
                <c:pt idx="74">
                  <c:v>335.3657194874649</c:v>
                </c:pt>
                <c:pt idx="75">
                  <c:v>95.312048212271748</c:v>
                </c:pt>
                <c:pt idx="76">
                  <c:v>348.0858253352809</c:v>
                </c:pt>
                <c:pt idx="77">
                  <c:v>256.04410682029987</c:v>
                </c:pt>
                <c:pt idx="78">
                  <c:v>136.54484158788051</c:v>
                </c:pt>
                <c:pt idx="79">
                  <c:v>131.09162516856514</c:v>
                </c:pt>
                <c:pt idx="80">
                  <c:v>86.491215620314463</c:v>
                </c:pt>
                <c:pt idx="81">
                  <c:v>66.640255728257216</c:v>
                </c:pt>
                <c:pt idx="82">
                  <c:v>23.159638796315544</c:v>
                </c:pt>
                <c:pt idx="83">
                  <c:v>78.992406084032837</c:v>
                </c:pt>
                <c:pt idx="84">
                  <c:v>117.32064450689901</c:v>
                </c:pt>
                <c:pt idx="85">
                  <c:v>46.18078666150916</c:v>
                </c:pt>
                <c:pt idx="86">
                  <c:v>80.849920524116371</c:v>
                </c:pt>
                <c:pt idx="87">
                  <c:v>86.392340274728042</c:v>
                </c:pt>
                <c:pt idx="88">
                  <c:v>32.724908478904347</c:v>
                </c:pt>
                <c:pt idx="89">
                  <c:v>49.727429104700306</c:v>
                </c:pt>
                <c:pt idx="90">
                  <c:v>41.381248324907368</c:v>
                </c:pt>
                <c:pt idx="91">
                  <c:v>91.188198000396554</c:v>
                </c:pt>
                <c:pt idx="92">
                  <c:v>19.284772038305221</c:v>
                </c:pt>
                <c:pt idx="93">
                  <c:v>19.664489073244706</c:v>
                </c:pt>
                <c:pt idx="94">
                  <c:v>102.67845798998778</c:v>
                </c:pt>
                <c:pt idx="95">
                  <c:v>115.63143136372877</c:v>
                </c:pt>
                <c:pt idx="96">
                  <c:v>17.438151439616394</c:v>
                </c:pt>
                <c:pt idx="97">
                  <c:v>122.75311830951998</c:v>
                </c:pt>
                <c:pt idx="98">
                  <c:v>66.187388185095116</c:v>
                </c:pt>
                <c:pt idx="99">
                  <c:v>21.171871476554795</c:v>
                </c:pt>
                <c:pt idx="100">
                  <c:v>49.575183033735556</c:v>
                </c:pt>
                <c:pt idx="101">
                  <c:v>27.836221333472515</c:v>
                </c:pt>
                <c:pt idx="102">
                  <c:v>42.768511761681992</c:v>
                </c:pt>
                <c:pt idx="103">
                  <c:v>21.150128862865149</c:v>
                </c:pt>
                <c:pt idx="104">
                  <c:v>250.96170105717539</c:v>
                </c:pt>
                <c:pt idx="105">
                  <c:v>456.03735322309342</c:v>
                </c:pt>
                <c:pt idx="106">
                  <c:v>1095.092518900954</c:v>
                </c:pt>
                <c:pt idx="107">
                  <c:v>1368.0257716668457</c:v>
                </c:pt>
                <c:pt idx="108">
                  <c:v>1044.9263310280985</c:v>
                </c:pt>
                <c:pt idx="109">
                  <c:v>484.35126639761597</c:v>
                </c:pt>
                <c:pt idx="110">
                  <c:v>575.12961722557543</c:v>
                </c:pt>
                <c:pt idx="111">
                  <c:v>276.85174832778279</c:v>
                </c:pt>
                <c:pt idx="112">
                  <c:v>784.69075370330756</c:v>
                </c:pt>
                <c:pt idx="113">
                  <c:v>555.04477764786714</c:v>
                </c:pt>
                <c:pt idx="114">
                  <c:v>23.362544874607448</c:v>
                </c:pt>
                <c:pt idx="115">
                  <c:v>55.805487328582799</c:v>
                </c:pt>
                <c:pt idx="116">
                  <c:v>43.805616454529101</c:v>
                </c:pt>
                <c:pt idx="117">
                  <c:v>462.71848801633371</c:v>
                </c:pt>
                <c:pt idx="118">
                  <c:v>31.324626040663908</c:v>
                </c:pt>
                <c:pt idx="119">
                  <c:v>85.499470375600751</c:v>
                </c:pt>
                <c:pt idx="120">
                  <c:v>525.2214273725416</c:v>
                </c:pt>
                <c:pt idx="121">
                  <c:v>140.40578664424407</c:v>
                </c:pt>
                <c:pt idx="122">
                  <c:v>143.12428190989155</c:v>
                </c:pt>
                <c:pt idx="123">
                  <c:v>146.79849867830299</c:v>
                </c:pt>
                <c:pt idx="124">
                  <c:v>316.1348767384855</c:v>
                </c:pt>
                <c:pt idx="125">
                  <c:v>162.68974321883672</c:v>
                </c:pt>
                <c:pt idx="126">
                  <c:v>89.440855363399322</c:v>
                </c:pt>
                <c:pt idx="127">
                  <c:v>867.13722199827725</c:v>
                </c:pt>
                <c:pt idx="128">
                  <c:v>119.01385400134988</c:v>
                </c:pt>
                <c:pt idx="129">
                  <c:v>143.33687114685421</c:v>
                </c:pt>
                <c:pt idx="130">
                  <c:v>28.969414451449442</c:v>
                </c:pt>
                <c:pt idx="131">
                  <c:v>29.947722844196822</c:v>
                </c:pt>
                <c:pt idx="132">
                  <c:v>43.148003238799177</c:v>
                </c:pt>
                <c:pt idx="133">
                  <c:v>106.00253382007637</c:v>
                </c:pt>
                <c:pt idx="134">
                  <c:v>55.168367992242317</c:v>
                </c:pt>
                <c:pt idx="135">
                  <c:v>40.078548032070664</c:v>
                </c:pt>
                <c:pt idx="136">
                  <c:v>1404.6019175335587</c:v>
                </c:pt>
                <c:pt idx="137">
                  <c:v>213.49673839775519</c:v>
                </c:pt>
                <c:pt idx="138">
                  <c:v>415.74864092729092</c:v>
                </c:pt>
                <c:pt idx="139">
                  <c:v>553.28807847451185</c:v>
                </c:pt>
                <c:pt idx="140">
                  <c:v>1055.9680035541578</c:v>
                </c:pt>
                <c:pt idx="141">
                  <c:v>258.22575549951574</c:v>
                </c:pt>
                <c:pt idx="142">
                  <c:v>407.76983129666706</c:v>
                </c:pt>
                <c:pt idx="143">
                  <c:v>931.08381589456667</c:v>
                </c:pt>
                <c:pt idx="144">
                  <c:v>355.08190047699429</c:v>
                </c:pt>
                <c:pt idx="145">
                  <c:v>448.7762925661346</c:v>
                </c:pt>
                <c:pt idx="146">
                  <c:v>155.19971463115584</c:v>
                </c:pt>
                <c:pt idx="147">
                  <c:v>155.19971463115584</c:v>
                </c:pt>
                <c:pt idx="148">
                  <c:v>115.89541544650456</c:v>
                </c:pt>
                <c:pt idx="149">
                  <c:v>541.71671375747815</c:v>
                </c:pt>
                <c:pt idx="150">
                  <c:v>2323.3166945497569</c:v>
                </c:pt>
                <c:pt idx="151">
                  <c:v>147.11299986868045</c:v>
                </c:pt>
                <c:pt idx="152">
                  <c:v>63.2521762093942</c:v>
                </c:pt>
                <c:pt idx="153">
                  <c:v>197.40942752290152</c:v>
                </c:pt>
                <c:pt idx="154">
                  <c:v>247.61159666894312</c:v>
                </c:pt>
                <c:pt idx="155">
                  <c:v>132.3347803085812</c:v>
                </c:pt>
                <c:pt idx="156">
                  <c:v>267.60017572425198</c:v>
                </c:pt>
                <c:pt idx="157">
                  <c:v>263.34466731889313</c:v>
                </c:pt>
                <c:pt idx="158">
                  <c:v>39.538799948318207</c:v>
                </c:pt>
                <c:pt idx="159">
                  <c:v>102.94775317623321</c:v>
                </c:pt>
                <c:pt idx="160">
                  <c:v>72.895910580051563</c:v>
                </c:pt>
                <c:pt idx="161">
                  <c:v>410.21496870696103</c:v>
                </c:pt>
                <c:pt idx="162">
                  <c:v>60.37914885528523</c:v>
                </c:pt>
                <c:pt idx="163">
                  <c:v>91.996304362760711</c:v>
                </c:pt>
                <c:pt idx="164">
                  <c:v>102.06450044048761</c:v>
                </c:pt>
                <c:pt idx="165">
                  <c:v>66.238496946486805</c:v>
                </c:pt>
                <c:pt idx="166">
                  <c:v>301.93513915084111</c:v>
                </c:pt>
                <c:pt idx="167">
                  <c:v>227.09841211957061</c:v>
                </c:pt>
                <c:pt idx="168">
                  <c:v>204.31491323360456</c:v>
                </c:pt>
                <c:pt idx="169">
                  <c:v>33.384253045678882</c:v>
                </c:pt>
                <c:pt idx="170">
                  <c:v>54.90769645893802</c:v>
                </c:pt>
                <c:pt idx="171">
                  <c:v>26.694534353332333</c:v>
                </c:pt>
                <c:pt idx="172">
                  <c:v>35.377657280798111</c:v>
                </c:pt>
                <c:pt idx="173">
                  <c:v>20.683344023370228</c:v>
                </c:pt>
                <c:pt idx="174">
                  <c:v>19.548655320140266</c:v>
                </c:pt>
                <c:pt idx="175">
                  <c:v>25.854448509802779</c:v>
                </c:pt>
                <c:pt idx="176">
                  <c:v>8.0701469668359014</c:v>
                </c:pt>
                <c:pt idx="177">
                  <c:v>8.3264269035919316</c:v>
                </c:pt>
                <c:pt idx="178">
                  <c:v>184.72094134300966</c:v>
                </c:pt>
                <c:pt idx="179">
                  <c:v>207.30974218148148</c:v>
                </c:pt>
                <c:pt idx="180">
                  <c:v>297.40173837516471</c:v>
                </c:pt>
                <c:pt idx="181">
                  <c:v>115.15926542363697</c:v>
                </c:pt>
                <c:pt idx="182">
                  <c:v>654.0059100406454</c:v>
                </c:pt>
                <c:pt idx="183">
                  <c:v>205.5843529855542</c:v>
                </c:pt>
                <c:pt idx="184">
                  <c:v>340.21721929155126</c:v>
                </c:pt>
                <c:pt idx="185">
                  <c:v>363.09740266560834</c:v>
                </c:pt>
                <c:pt idx="186">
                  <c:v>38.933811713354501</c:v>
                </c:pt>
                <c:pt idx="187">
                  <c:v>43.368052834794483</c:v>
                </c:pt>
                <c:pt idx="188">
                  <c:v>41.983926223584277</c:v>
                </c:pt>
                <c:pt idx="189">
                  <c:v>41.335653343528286</c:v>
                </c:pt>
                <c:pt idx="190">
                  <c:v>120.318496331761</c:v>
                </c:pt>
                <c:pt idx="191">
                  <c:v>70.684076252579771</c:v>
                </c:pt>
                <c:pt idx="192">
                  <c:v>21.061256512317588</c:v>
                </c:pt>
                <c:pt idx="193">
                  <c:v>57.689033911313359</c:v>
                </c:pt>
                <c:pt idx="194">
                  <c:v>225.14200389504094</c:v>
                </c:pt>
                <c:pt idx="195">
                  <c:v>185.64364945278589</c:v>
                </c:pt>
                <c:pt idx="196">
                  <c:v>195.18632869352081</c:v>
                </c:pt>
                <c:pt idx="197">
                  <c:v>518.89700453065154</c:v>
                </c:pt>
                <c:pt idx="198">
                  <c:v>88.04036594162929</c:v>
                </c:pt>
                <c:pt idx="199">
                  <c:v>94.546031212474517</c:v>
                </c:pt>
                <c:pt idx="200">
                  <c:v>93.874288575712356</c:v>
                </c:pt>
                <c:pt idx="201">
                  <c:v>52.593772436386381</c:v>
                </c:pt>
                <c:pt idx="202">
                  <c:v>117.67676349995629</c:v>
                </c:pt>
                <c:pt idx="203">
                  <c:v>117.45640445636803</c:v>
                </c:pt>
                <c:pt idx="204">
                  <c:v>158.19327728165555</c:v>
                </c:pt>
                <c:pt idx="205">
                  <c:v>112.6896636169468</c:v>
                </c:pt>
                <c:pt idx="206">
                  <c:v>266.90041273473418</c:v>
                </c:pt>
              </c:numCache>
            </c:numRef>
          </c:xVal>
          <c:yVal>
            <c:numRef>
              <c:f>'all data'!$Q$5:$Q$211</c:f>
              <c:numCache>
                <c:formatCode>0.0E+00</c:formatCode>
                <c:ptCount val="207"/>
                <c:pt idx="26">
                  <c:v>3.0267599999999995E-8</c:v>
                </c:pt>
                <c:pt idx="27">
                  <c:v>1.6984667999999998E-7</c:v>
                </c:pt>
                <c:pt idx="28">
                  <c:v>7.3927859999999994E-8</c:v>
                </c:pt>
                <c:pt idx="29">
                  <c:v>3.9076539999999985E-8</c:v>
                </c:pt>
                <c:pt idx="30">
                  <c:v>1.1010942E-8</c:v>
                </c:pt>
                <c:pt idx="31">
                  <c:v>9.2745859999999991E-9</c:v>
                </c:pt>
                <c:pt idx="32">
                  <c:v>3.3096199999999998E-8</c:v>
                </c:pt>
                <c:pt idx="33">
                  <c:v>1.1587541999999997E-7</c:v>
                </c:pt>
                <c:pt idx="34">
                  <c:v>9.269091999999998E-8</c:v>
                </c:pt>
                <c:pt idx="35">
                  <c:v>8.7434239999999984E-8</c:v>
                </c:pt>
                <c:pt idx="36">
                  <c:v>2.7027359999999997E-8</c:v>
                </c:pt>
                <c:pt idx="37">
                  <c:v>1.2803777999999997E-7</c:v>
                </c:pt>
                <c:pt idx="38">
                  <c:v>2.8816239999999995E-8</c:v>
                </c:pt>
                <c:pt idx="39">
                  <c:v>7.9859159999999982E-10</c:v>
                </c:pt>
                <c:pt idx="40">
                  <c:v>9.3470460000000007E-9</c:v>
                </c:pt>
                <c:pt idx="41">
                  <c:v>8.2101639999999997E-9</c:v>
                </c:pt>
                <c:pt idx="42">
                  <c:v>8.3368459999999998E-10</c:v>
                </c:pt>
                <c:pt idx="43">
                  <c:v>4.3227559999999994E-8</c:v>
                </c:pt>
                <c:pt idx="44">
                  <c:v>6.9851359999999997E-9</c:v>
                </c:pt>
                <c:pt idx="45">
                  <c:v>8.3710559999999986E-10</c:v>
                </c:pt>
                <c:pt idx="46">
                  <c:v>2.0665320000000001E-9</c:v>
                </c:pt>
                <c:pt idx="47">
                  <c:v>2.4146239999999996E-7</c:v>
                </c:pt>
                <c:pt idx="48">
                  <c:v>1.0604877999999998E-7</c:v>
                </c:pt>
                <c:pt idx="49">
                  <c:v>3.9587739999999993E-8</c:v>
                </c:pt>
                <c:pt idx="50">
                  <c:v>1.5003134000000002E-8</c:v>
                </c:pt>
                <c:pt idx="51">
                  <c:v>4.6747479999999989E-8</c:v>
                </c:pt>
                <c:pt idx="52">
                  <c:v>8.2592099999999982E-8</c:v>
                </c:pt>
                <c:pt idx="53">
                  <c:v>4.695463999999999E-8</c:v>
                </c:pt>
                <c:pt idx="54">
                  <c:v>1.8605323999999995E-7</c:v>
                </c:pt>
                <c:pt idx="55">
                  <c:v>6.5197440944881888E-9</c:v>
                </c:pt>
                <c:pt idx="56">
                  <c:v>3.5483409448818885E-8</c:v>
                </c:pt>
                <c:pt idx="57">
                  <c:v>1.4695568503937007E-8</c:v>
                </c:pt>
                <c:pt idx="58">
                  <c:v>7.3231842519685034E-9</c:v>
                </c:pt>
                <c:pt idx="59">
                  <c:v>1.7090461417322834E-8</c:v>
                </c:pt>
                <c:pt idx="60">
                  <c:v>2.3531844094488188E-8</c:v>
                </c:pt>
                <c:pt idx="61">
                  <c:v>1.370963622047244E-8</c:v>
                </c:pt>
                <c:pt idx="62">
                  <c:v>2.3495104724409447E-7</c:v>
                </c:pt>
                <c:pt idx="63">
                  <c:v>9.6902905511811016E-9</c:v>
                </c:pt>
                <c:pt idx="64">
                  <c:v>2.798924409448819E-9</c:v>
                </c:pt>
                <c:pt idx="65">
                  <c:v>2.4643062992125983E-9</c:v>
                </c:pt>
                <c:pt idx="66">
                  <c:v>5.6505921259842513E-9</c:v>
                </c:pt>
                <c:pt idx="67">
                  <c:v>5.8706196850393695E-8</c:v>
                </c:pt>
                <c:pt idx="68">
                  <c:v>9.5125110236220444E-8</c:v>
                </c:pt>
                <c:pt idx="69">
                  <c:v>1.4192336842105264E-7</c:v>
                </c:pt>
                <c:pt idx="70">
                  <c:v>3.9329305263157899E-8</c:v>
                </c:pt>
                <c:pt idx="71">
                  <c:v>1.35764E-7</c:v>
                </c:pt>
                <c:pt idx="72">
                  <c:v>9.2038947368421044E-8</c:v>
                </c:pt>
                <c:pt idx="73">
                  <c:v>1.6052273684210528E-8</c:v>
                </c:pt>
                <c:pt idx="74">
                  <c:v>1.701038947368421E-7</c:v>
                </c:pt>
                <c:pt idx="75">
                  <c:v>7.2218736842105255E-8</c:v>
                </c:pt>
                <c:pt idx="76">
                  <c:v>4.0864521052631577E-7</c:v>
                </c:pt>
                <c:pt idx="77">
                  <c:v>1.5110542105263158E-8</c:v>
                </c:pt>
                <c:pt idx="78">
                  <c:v>4.1004647368421056E-8</c:v>
                </c:pt>
                <c:pt idx="79">
                  <c:v>9.6499578947368419E-9</c:v>
                </c:pt>
                <c:pt idx="80">
                  <c:v>4.4461100000000001E-9</c:v>
                </c:pt>
                <c:pt idx="81">
                  <c:v>3.0354878947368417E-8</c:v>
                </c:pt>
                <c:pt idx="82">
                  <c:v>1.1374300000000001E-8</c:v>
                </c:pt>
                <c:pt idx="83">
                  <c:v>1.0689384210526316E-8</c:v>
                </c:pt>
                <c:pt idx="84">
                  <c:v>3.0200378947368421E-8</c:v>
                </c:pt>
                <c:pt idx="85">
                  <c:v>2.1819147368421056E-8</c:v>
                </c:pt>
                <c:pt idx="86">
                  <c:v>3.6326463157894739E-8</c:v>
                </c:pt>
                <c:pt idx="87">
                  <c:v>5.3116052631578948E-8</c:v>
                </c:pt>
                <c:pt idx="88">
                  <c:v>7.8041157894736838E-9</c:v>
                </c:pt>
                <c:pt idx="89">
                  <c:v>1.4051631578947369E-8</c:v>
                </c:pt>
                <c:pt idx="90">
                  <c:v>7.9768E-9</c:v>
                </c:pt>
                <c:pt idx="91">
                  <c:v>3.914036842105263E-8</c:v>
                </c:pt>
                <c:pt idx="92">
                  <c:v>2.2312296428571422E-9</c:v>
                </c:pt>
                <c:pt idx="93">
                  <c:v>3.9436778571428563E-9</c:v>
                </c:pt>
                <c:pt idx="94">
                  <c:v>1.5660696428571424E-9</c:v>
                </c:pt>
                <c:pt idx="95">
                  <c:v>1.3401932142857142E-8</c:v>
                </c:pt>
                <c:pt idx="96">
                  <c:v>3.6981385714285705E-9</c:v>
                </c:pt>
                <c:pt idx="97">
                  <c:v>2.4239389285714283E-8</c:v>
                </c:pt>
                <c:pt idx="98">
                  <c:v>1.9262046428571426E-8</c:v>
                </c:pt>
                <c:pt idx="99">
                  <c:v>7.9733099999999976E-9</c:v>
                </c:pt>
                <c:pt idx="100">
                  <c:v>2.0487385714285713E-8</c:v>
                </c:pt>
                <c:pt idx="101">
                  <c:v>1.6222939285714284E-9</c:v>
                </c:pt>
                <c:pt idx="102">
                  <c:v>3.1235667857142848E-9</c:v>
                </c:pt>
                <c:pt idx="103">
                  <c:v>1.9921832142857138E-9</c:v>
                </c:pt>
                <c:pt idx="104">
                  <c:v>3.0684485999999996E-7</c:v>
                </c:pt>
                <c:pt idx="105">
                  <c:v>8.0936099999999981E-7</c:v>
                </c:pt>
                <c:pt idx="106">
                  <c:v>1.1006153999999998E-6</c:v>
                </c:pt>
                <c:pt idx="107">
                  <c:v>6.2856899999999989E-7</c:v>
                </c:pt>
                <c:pt idx="108">
                  <c:v>2.6714309999999993E-6</c:v>
                </c:pt>
                <c:pt idx="109">
                  <c:v>5.6435843999999985E-7</c:v>
                </c:pt>
                <c:pt idx="110">
                  <c:v>1.6762085999999998E-7</c:v>
                </c:pt>
                <c:pt idx="111">
                  <c:v>4.4689002000000002E-7</c:v>
                </c:pt>
                <c:pt idx="112">
                  <c:v>8.559773999999999E-7</c:v>
                </c:pt>
                <c:pt idx="113">
                  <c:v>4.0342277999999997E-7</c:v>
                </c:pt>
                <c:pt idx="114">
                  <c:v>9.896471999999998E-9</c:v>
                </c:pt>
                <c:pt idx="115">
                  <c:v>2.7716321999999998E-8</c:v>
                </c:pt>
                <c:pt idx="116">
                  <c:v>2.8172531999999993E-8</c:v>
                </c:pt>
                <c:pt idx="117">
                  <c:v>4.9975343999999994E-7</c:v>
                </c:pt>
                <c:pt idx="118">
                  <c:v>4.1169449999999988E-9</c:v>
                </c:pt>
                <c:pt idx="119">
                  <c:v>4.8214757999999994E-8</c:v>
                </c:pt>
                <c:pt idx="120">
                  <c:v>2.6287353749999999E-7</c:v>
                </c:pt>
                <c:pt idx="121">
                  <c:v>1.2722385000000001E-7</c:v>
                </c:pt>
                <c:pt idx="122">
                  <c:v>3.6674696249999999E-8</c:v>
                </c:pt>
                <c:pt idx="123">
                  <c:v>6.0040837499999994E-8</c:v>
                </c:pt>
                <c:pt idx="124">
                  <c:v>1.792660125E-7</c:v>
                </c:pt>
                <c:pt idx="125">
                  <c:v>7.0481512500000001E-8</c:v>
                </c:pt>
                <c:pt idx="126">
                  <c:v>4.6532699999999988E-8</c:v>
                </c:pt>
                <c:pt idx="127">
                  <c:v>3.091895999999999E-6</c:v>
                </c:pt>
                <c:pt idx="128">
                  <c:v>5.5450725E-8</c:v>
                </c:pt>
                <c:pt idx="129">
                  <c:v>9.48978375E-8</c:v>
                </c:pt>
                <c:pt idx="130">
                  <c:v>7.9554824999999991E-9</c:v>
                </c:pt>
                <c:pt idx="131">
                  <c:v>1.7825538749999998E-8</c:v>
                </c:pt>
                <c:pt idx="132">
                  <c:v>3.5096684999999993E-7</c:v>
                </c:pt>
                <c:pt idx="133">
                  <c:v>6.4126837499999995E-8</c:v>
                </c:pt>
                <c:pt idx="134">
                  <c:v>6.8840700000000006E-9</c:v>
                </c:pt>
                <c:pt idx="135">
                  <c:v>1.0329772499999999E-8</c:v>
                </c:pt>
                <c:pt idx="136">
                  <c:v>8.5444387499999984E-7</c:v>
                </c:pt>
                <c:pt idx="137">
                  <c:v>3.8243174999999991E-7</c:v>
                </c:pt>
                <c:pt idx="138">
                  <c:v>2.5286078571428567E-7</c:v>
                </c:pt>
                <c:pt idx="139">
                  <c:v>1.3321452857142854E-7</c:v>
                </c:pt>
                <c:pt idx="140">
                  <c:v>4.9325828571428561E-7</c:v>
                </c:pt>
                <c:pt idx="141">
                  <c:v>2.4148731428571424E-7</c:v>
                </c:pt>
                <c:pt idx="142">
                  <c:v>3.7469622857142851E-7</c:v>
                </c:pt>
                <c:pt idx="143">
                  <c:v>1.4973672857142852E-6</c:v>
                </c:pt>
                <c:pt idx="144">
                  <c:v>5.6317671428571415E-7</c:v>
                </c:pt>
                <c:pt idx="145">
                  <c:v>6.5717357142857123E-7</c:v>
                </c:pt>
                <c:pt idx="146">
                  <c:v>8.007163636363636E-8</c:v>
                </c:pt>
                <c:pt idx="147">
                  <c:v>9.9207218181818183E-8</c:v>
                </c:pt>
                <c:pt idx="148">
                  <c:v>1.1436332727272727E-7</c:v>
                </c:pt>
                <c:pt idx="149">
                  <c:v>2.662696363636364E-7</c:v>
                </c:pt>
                <c:pt idx="150">
                  <c:v>7.5887754545454543E-7</c:v>
                </c:pt>
                <c:pt idx="151">
                  <c:v>5.2561827272727277E-8</c:v>
                </c:pt>
                <c:pt idx="152">
                  <c:v>1.1824325454545454E-8</c:v>
                </c:pt>
                <c:pt idx="153">
                  <c:v>7.0626218181818186E-8</c:v>
                </c:pt>
                <c:pt idx="154">
                  <c:v>2.1411943636363635E-6</c:v>
                </c:pt>
                <c:pt idx="155">
                  <c:v>1.4863224545454543E-8</c:v>
                </c:pt>
                <c:pt idx="156">
                  <c:v>5.5283836363636361E-8</c:v>
                </c:pt>
                <c:pt idx="157">
                  <c:v>1.4318470909090908E-7</c:v>
                </c:pt>
                <c:pt idx="158">
                  <c:v>1.7627239090909091E-7</c:v>
                </c:pt>
                <c:pt idx="159">
                  <c:v>1.1675432727272725E-8</c:v>
                </c:pt>
                <c:pt idx="160">
                  <c:v>8.7316799999999989E-9</c:v>
                </c:pt>
                <c:pt idx="161">
                  <c:v>3.2307828571428571E-7</c:v>
                </c:pt>
                <c:pt idx="162">
                  <c:v>5.0905728571428575E-8</c:v>
                </c:pt>
                <c:pt idx="163">
                  <c:v>3.9504557142857146E-8</c:v>
                </c:pt>
                <c:pt idx="164">
                  <c:v>6.8213057142857138E-9</c:v>
                </c:pt>
                <c:pt idx="165">
                  <c:v>2.9176685714285719E-9</c:v>
                </c:pt>
                <c:pt idx="166">
                  <c:v>3.9568342857142858E-8</c:v>
                </c:pt>
                <c:pt idx="167">
                  <c:v>1.7095300000000002E-8</c:v>
                </c:pt>
                <c:pt idx="168">
                  <c:v>2.8524228571428569E-7</c:v>
                </c:pt>
                <c:pt idx="169">
                  <c:v>8.0199528571428575E-9</c:v>
                </c:pt>
                <c:pt idx="170">
                  <c:v>4.5207114285714291E-8</c:v>
                </c:pt>
                <c:pt idx="171">
                  <c:v>1.0824658571428572E-9</c:v>
                </c:pt>
                <c:pt idx="172">
                  <c:v>1.143526E-8</c:v>
                </c:pt>
                <c:pt idx="173">
                  <c:v>1.3059934285714286E-9</c:v>
                </c:pt>
                <c:pt idx="174">
                  <c:v>1.3096130000000001E-7</c:v>
                </c:pt>
                <c:pt idx="175">
                  <c:v>1.1965767142857142E-9</c:v>
                </c:pt>
                <c:pt idx="176">
                  <c:v>1.0239545714285714E-9</c:v>
                </c:pt>
                <c:pt idx="177">
                  <c:v>5.5349428571428564E-10</c:v>
                </c:pt>
                <c:pt idx="178">
                  <c:v>1.4297300999999997E-8</c:v>
                </c:pt>
                <c:pt idx="179">
                  <c:v>8.7430379999999982E-9</c:v>
                </c:pt>
                <c:pt idx="180">
                  <c:v>1.2349848000000001E-7</c:v>
                </c:pt>
                <c:pt idx="181">
                  <c:v>6.634592999999998E-9</c:v>
                </c:pt>
                <c:pt idx="182">
                  <c:v>5.0535209999999996E-8</c:v>
                </c:pt>
                <c:pt idx="183">
                  <c:v>2.6067587999999997E-8</c:v>
                </c:pt>
                <c:pt idx="184">
                  <c:v>1.5620903999999998E-7</c:v>
                </c:pt>
                <c:pt idx="185">
                  <c:v>4.2800700000000004E-8</c:v>
                </c:pt>
                <c:pt idx="186">
                  <c:v>5.5661879999999987E-9</c:v>
                </c:pt>
                <c:pt idx="187">
                  <c:v>1.8153935999999994E-8</c:v>
                </c:pt>
                <c:pt idx="188">
                  <c:v>9.7888499999999993E-9</c:v>
                </c:pt>
                <c:pt idx="189">
                  <c:v>5.6730419999999991E-9</c:v>
                </c:pt>
                <c:pt idx="190">
                  <c:v>1.3172030999999997E-8</c:v>
                </c:pt>
                <c:pt idx="191">
                  <c:v>8.3229209999999991E-9</c:v>
                </c:pt>
                <c:pt idx="192">
                  <c:v>3.1938659999999994E-9</c:v>
                </c:pt>
                <c:pt idx="193">
                  <c:v>8.7327269999999985E-9</c:v>
                </c:pt>
                <c:pt idx="194">
                  <c:v>4.3149510000000002E-8</c:v>
                </c:pt>
                <c:pt idx="195">
                  <c:v>1.4423042999999998E-8</c:v>
                </c:pt>
                <c:pt idx="196">
                  <c:v>5.8689239999999994E-8</c:v>
                </c:pt>
                <c:pt idx="197">
                  <c:v>2.8431404999999996E-7</c:v>
                </c:pt>
                <c:pt idx="198">
                  <c:v>7.402821E-8</c:v>
                </c:pt>
                <c:pt idx="199">
                  <c:v>7.7844569999999995E-8</c:v>
                </c:pt>
                <c:pt idx="200">
                  <c:v>6.7224899999999989E-8</c:v>
                </c:pt>
                <c:pt idx="201">
                  <c:v>7.4879099999999984E-8</c:v>
                </c:pt>
                <c:pt idx="202">
                  <c:v>8.4568919999999995E-8</c:v>
                </c:pt>
                <c:pt idx="203">
                  <c:v>8.1778259999999983E-8</c:v>
                </c:pt>
                <c:pt idx="204">
                  <c:v>7.5811529999999993E-8</c:v>
                </c:pt>
                <c:pt idx="205">
                  <c:v>1.4886458999999997E-7</c:v>
                </c:pt>
                <c:pt idx="206">
                  <c:v>2.0422199999999999E-7</c:v>
                </c:pt>
              </c:numCache>
            </c:numRef>
          </c:yVal>
        </c:ser>
        <c:ser>
          <c:idx val="1"/>
          <c:order val="1"/>
          <c:tx>
            <c:v>NAZT</c:v>
          </c:tx>
          <c:spPr>
            <a:ln w="28575">
              <a:noFill/>
            </a:ln>
          </c:spPr>
          <c:marker>
            <c:symbol val="dash"/>
            <c:size val="9"/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'all data'!$K$214:$K$371</c:f>
              <c:numCache>
                <c:formatCode>0</c:formatCode>
                <c:ptCount val="158"/>
                <c:pt idx="0">
                  <c:v>172.91954283888941</c:v>
                </c:pt>
                <c:pt idx="1">
                  <c:v>297.23504822211362</c:v>
                </c:pt>
                <c:pt idx="2">
                  <c:v>18.546962599446417</c:v>
                </c:pt>
                <c:pt idx="3">
                  <c:v>25.62911620031085</c:v>
                </c:pt>
                <c:pt idx="4">
                  <c:v>25.061718426373641</c:v>
                </c:pt>
                <c:pt idx="5">
                  <c:v>15.692962163028072</c:v>
                </c:pt>
                <c:pt idx="6">
                  <c:v>50.37939853188854</c:v>
                </c:pt>
                <c:pt idx="7">
                  <c:v>11.581167158193413</c:v>
                </c:pt>
                <c:pt idx="8">
                  <c:v>17.571634569874774</c:v>
                </c:pt>
                <c:pt idx="9">
                  <c:v>23.15738630795742</c:v>
                </c:pt>
                <c:pt idx="10">
                  <c:v>19.01166210246399</c:v>
                </c:pt>
                <c:pt idx="11">
                  <c:v>17.202104733996268</c:v>
                </c:pt>
                <c:pt idx="12">
                  <c:v>12.600208782575368</c:v>
                </c:pt>
                <c:pt idx="13">
                  <c:v>10.008220287429769</c:v>
                </c:pt>
                <c:pt idx="14">
                  <c:v>98.853612155378983</c:v>
                </c:pt>
                <c:pt idx="15">
                  <c:v>22.228652979739941</c:v>
                </c:pt>
                <c:pt idx="16">
                  <c:v>28.18016464251679</c:v>
                </c:pt>
                <c:pt idx="17">
                  <c:v>17.795237426994024</c:v>
                </c:pt>
                <c:pt idx="18">
                  <c:v>128.47865170102449</c:v>
                </c:pt>
                <c:pt idx="19">
                  <c:v>17.497414443433716</c:v>
                </c:pt>
                <c:pt idx="20">
                  <c:v>22.290305806581131</c:v>
                </c:pt>
                <c:pt idx="21">
                  <c:v>31.86902273636192</c:v>
                </c:pt>
                <c:pt idx="22">
                  <c:v>16.245414372754492</c:v>
                </c:pt>
                <c:pt idx="23">
                  <c:v>41.853868127450021</c:v>
                </c:pt>
                <c:pt idx="24">
                  <c:v>15.205308443374602</c:v>
                </c:pt>
                <c:pt idx="25">
                  <c:v>67.164552605673464</c:v>
                </c:pt>
                <c:pt idx="26">
                  <c:v>10.868653944359247</c:v>
                </c:pt>
                <c:pt idx="27">
                  <c:v>45.963464017427171</c:v>
                </c:pt>
                <c:pt idx="28">
                  <c:v>23.844766780562868</c:v>
                </c:pt>
                <c:pt idx="29">
                  <c:v>15.904312808798327</c:v>
                </c:pt>
                <c:pt idx="30">
                  <c:v>31.523297352380652</c:v>
                </c:pt>
                <c:pt idx="31">
                  <c:v>12.882493375126645</c:v>
                </c:pt>
                <c:pt idx="32">
                  <c:v>18.322475214082733</c:v>
                </c:pt>
                <c:pt idx="33">
                  <c:v>85.048135063078661</c:v>
                </c:pt>
                <c:pt idx="34">
                  <c:v>18.933750604654964</c:v>
                </c:pt>
                <c:pt idx="35">
                  <c:v>23.758294442772812</c:v>
                </c:pt>
                <c:pt idx="36">
                  <c:v>25.249687015248224</c:v>
                </c:pt>
                <c:pt idx="37">
                  <c:v>71.691092926733447</c:v>
                </c:pt>
                <c:pt idx="38">
                  <c:v>30.974846927333921</c:v>
                </c:pt>
                <c:pt idx="39">
                  <c:v>21.476534962995267</c:v>
                </c:pt>
                <c:pt idx="40">
                  <c:v>102.52355932532086</c:v>
                </c:pt>
                <c:pt idx="41">
                  <c:v>190.3418715867995</c:v>
                </c:pt>
                <c:pt idx="42">
                  <c:v>9.6211275016187408</c:v>
                </c:pt>
                <c:pt idx="43">
                  <c:v>12.441021067480937</c:v>
                </c:pt>
                <c:pt idx="44">
                  <c:v>91.651010498141886</c:v>
                </c:pt>
                <c:pt idx="45">
                  <c:v>65.970902517982182</c:v>
                </c:pt>
                <c:pt idx="46">
                  <c:v>257.96449800678988</c:v>
                </c:pt>
                <c:pt idx="47">
                  <c:v>245.13495649503488</c:v>
                </c:pt>
                <c:pt idx="48">
                  <c:v>19.337288181008574</c:v>
                </c:pt>
                <c:pt idx="49">
                  <c:v>34.732270280843657</c:v>
                </c:pt>
                <c:pt idx="50">
                  <c:v>104.25805206928031</c:v>
                </c:pt>
                <c:pt idx="51">
                  <c:v>135.03900402006707</c:v>
                </c:pt>
                <c:pt idx="52">
                  <c:v>50.26548245743669</c:v>
                </c:pt>
                <c:pt idx="53">
                  <c:v>13.591786456490883</c:v>
                </c:pt>
                <c:pt idx="54">
                  <c:v>7.6891622537577913</c:v>
                </c:pt>
                <c:pt idx="55">
                  <c:v>31.32221215419565</c:v>
                </c:pt>
                <c:pt idx="56">
                  <c:v>20.268299163899908</c:v>
                </c:pt>
                <c:pt idx="57">
                  <c:v>27.247111624400617</c:v>
                </c:pt>
                <c:pt idx="58">
                  <c:v>104.21338517708224</c:v>
                </c:pt>
                <c:pt idx="59">
                  <c:v>13.010042036862393</c:v>
                </c:pt>
                <c:pt idx="60">
                  <c:v>7.7437117318334812</c:v>
                </c:pt>
                <c:pt idx="61">
                  <c:v>39.012377701004219</c:v>
                </c:pt>
                <c:pt idx="62">
                  <c:v>11.460844159560924</c:v>
                </c:pt>
                <c:pt idx="63">
                  <c:v>14.90821611464254</c:v>
                </c:pt>
                <c:pt idx="64">
                  <c:v>6.559724000511828</c:v>
                </c:pt>
                <c:pt idx="65">
                  <c:v>5.9395736106932029</c:v>
                </c:pt>
                <c:pt idx="66">
                  <c:v>229.8728826875456</c:v>
                </c:pt>
                <c:pt idx="67">
                  <c:v>46.045301262323413</c:v>
                </c:pt>
                <c:pt idx="68">
                  <c:v>14.998670186584731</c:v>
                </c:pt>
                <c:pt idx="69">
                  <c:v>26.786475601568007</c:v>
                </c:pt>
                <c:pt idx="70">
                  <c:v>25.510203586047155</c:v>
                </c:pt>
                <c:pt idx="71">
                  <c:v>16.402962102739369</c:v>
                </c:pt>
                <c:pt idx="72">
                  <c:v>69.4805600690581</c:v>
                </c:pt>
                <c:pt idx="73">
                  <c:v>7.6719263396989543</c:v>
                </c:pt>
                <c:pt idx="74">
                  <c:v>16.723560130651379</c:v>
                </c:pt>
                <c:pt idx="75">
                  <c:v>123.65817492060378</c:v>
                </c:pt>
                <c:pt idx="76">
                  <c:v>15.985456938963836</c:v>
                </c:pt>
                <c:pt idx="77">
                  <c:v>12.130396093857247</c:v>
                </c:pt>
                <c:pt idx="78">
                  <c:v>15.934650494301431</c:v>
                </c:pt>
                <c:pt idx="79">
                  <c:v>12.441021067480941</c:v>
                </c:pt>
                <c:pt idx="80">
                  <c:v>320.94399184742468</c:v>
                </c:pt>
                <c:pt idx="81">
                  <c:v>334.61636292952784</c:v>
                </c:pt>
                <c:pt idx="82">
                  <c:v>39.090317277278302</c:v>
                </c:pt>
                <c:pt idx="83">
                  <c:v>30.46691549128661</c:v>
                </c:pt>
                <c:pt idx="84">
                  <c:v>38.57269955363968</c:v>
                </c:pt>
                <c:pt idx="85">
                  <c:v>21.237166338266995</c:v>
                </c:pt>
                <c:pt idx="86">
                  <c:v>16.836501888934759</c:v>
                </c:pt>
                <c:pt idx="87">
                  <c:v>42.660393501442847</c:v>
                </c:pt>
                <c:pt idx="88">
                  <c:v>16.836501888934759</c:v>
                </c:pt>
                <c:pt idx="89">
                  <c:v>14.040886096599897</c:v>
                </c:pt>
                <c:pt idx="90">
                  <c:v>22.237000807126922</c:v>
                </c:pt>
                <c:pt idx="91">
                  <c:v>58.646626672353072</c:v>
                </c:pt>
                <c:pt idx="92">
                  <c:v>61.412521064078788</c:v>
                </c:pt>
                <c:pt idx="93">
                  <c:v>84.268893453076188</c:v>
                </c:pt>
                <c:pt idx="94">
                  <c:v>109.59557234145836</c:v>
                </c:pt>
                <c:pt idx="95">
                  <c:v>1047.9431784854132</c:v>
                </c:pt>
                <c:pt idx="96">
                  <c:v>274.85671250609585</c:v>
                </c:pt>
                <c:pt idx="97">
                  <c:v>234.26128046040694</c:v>
                </c:pt>
                <c:pt idx="98">
                  <c:v>50.789814271320822</c:v>
                </c:pt>
                <c:pt idx="99">
                  <c:v>151.37105506178904</c:v>
                </c:pt>
                <c:pt idx="100">
                  <c:v>26.2244446758408</c:v>
                </c:pt>
                <c:pt idx="101">
                  <c:v>26.878288646869169</c:v>
                </c:pt>
                <c:pt idx="102">
                  <c:v>30.98765785019053</c:v>
                </c:pt>
                <c:pt idx="103">
                  <c:v>34.21194399759284</c:v>
                </c:pt>
                <c:pt idx="104">
                  <c:v>41.081322980867341</c:v>
                </c:pt>
                <c:pt idx="105">
                  <c:v>149.3078226187792</c:v>
                </c:pt>
                <c:pt idx="106">
                  <c:v>1147.4591559235294</c:v>
                </c:pt>
                <c:pt idx="107">
                  <c:v>61.861313296396851</c:v>
                </c:pt>
                <c:pt idx="108">
                  <c:v>174.05506644171118</c:v>
                </c:pt>
                <c:pt idx="109">
                  <c:v>141.25096559917432</c:v>
                </c:pt>
                <c:pt idx="110">
                  <c:v>34.667575092073264</c:v>
                </c:pt>
                <c:pt idx="111">
                  <c:v>89.584399472705101</c:v>
                </c:pt>
                <c:pt idx="112">
                  <c:v>89.584399472705101</c:v>
                </c:pt>
                <c:pt idx="113">
                  <c:v>34.667575092073264</c:v>
                </c:pt>
                <c:pt idx="114">
                  <c:v>599.48048397881644</c:v>
                </c:pt>
                <c:pt idx="115">
                  <c:v>261.79906382769343</c:v>
                </c:pt>
                <c:pt idx="116">
                  <c:v>102.92729570190286</c:v>
                </c:pt>
                <c:pt idx="117">
                  <c:v>102.92729570190286</c:v>
                </c:pt>
                <c:pt idx="118">
                  <c:v>59.902725384591889</c:v>
                </c:pt>
                <c:pt idx="119">
                  <c:v>84.882953335534651</c:v>
                </c:pt>
                <c:pt idx="120">
                  <c:v>121.54319321914338</c:v>
                </c:pt>
                <c:pt idx="121" formatCode="0.00">
                  <c:v>54.240817246617702</c:v>
                </c:pt>
                <c:pt idx="122">
                  <c:v>53.715658049425336</c:v>
                </c:pt>
                <c:pt idx="123">
                  <c:v>121.67915167014061</c:v>
                </c:pt>
                <c:pt idx="124" formatCode="0.00">
                  <c:v>88.6844481262101</c:v>
                </c:pt>
                <c:pt idx="125">
                  <c:v>87.930350940590074</c:v>
                </c:pt>
                <c:pt idx="126">
                  <c:v>76.146715083962889</c:v>
                </c:pt>
                <c:pt idx="127">
                  <c:v>10.927166107532358</c:v>
                </c:pt>
                <c:pt idx="128">
                  <c:v>10.122290069682652</c:v>
                </c:pt>
                <c:pt idx="129">
                  <c:v>8.8141308887278633</c:v>
                </c:pt>
                <c:pt idx="130">
                  <c:v>10.463467031862507</c:v>
                </c:pt>
                <c:pt idx="131">
                  <c:v>11.341149479459153</c:v>
                </c:pt>
                <c:pt idx="132">
                  <c:v>15.42</c:v>
                </c:pt>
                <c:pt idx="133">
                  <c:v>15.42</c:v>
                </c:pt>
                <c:pt idx="134">
                  <c:v>15.42</c:v>
                </c:pt>
                <c:pt idx="135">
                  <c:v>15.42</c:v>
                </c:pt>
                <c:pt idx="136">
                  <c:v>544.01189237884046</c:v>
                </c:pt>
                <c:pt idx="137">
                  <c:v>20.029616662043431</c:v>
                </c:pt>
                <c:pt idx="138">
                  <c:v>65.166855228512176</c:v>
                </c:pt>
                <c:pt idx="139">
                  <c:v>20.428206229967628</c:v>
                </c:pt>
                <c:pt idx="140">
                  <c:v>21.400843315519037</c:v>
                </c:pt>
                <c:pt idx="141">
                  <c:v>21.400843315519037</c:v>
                </c:pt>
                <c:pt idx="142">
                  <c:v>15.707726695458932</c:v>
                </c:pt>
                <c:pt idx="143">
                  <c:v>16.836501888934766</c:v>
                </c:pt>
                <c:pt idx="144">
                  <c:v>93.337476692122138</c:v>
                </c:pt>
                <c:pt idx="145">
                  <c:v>17.676907706372329</c:v>
                </c:pt>
                <c:pt idx="146">
                  <c:v>34.321428501570452</c:v>
                </c:pt>
                <c:pt idx="147">
                  <c:v>23.622898726612505</c:v>
                </c:pt>
                <c:pt idx="148">
                  <c:v>71.330568058103324</c:v>
                </c:pt>
                <c:pt idx="149">
                  <c:v>151.23960591159732</c:v>
                </c:pt>
                <c:pt idx="150">
                  <c:v>21.647536878642168</c:v>
                </c:pt>
                <c:pt idx="151">
                  <c:v>54.854928094124382</c:v>
                </c:pt>
                <c:pt idx="152">
                  <c:v>19.400041494264027</c:v>
                </c:pt>
                <c:pt idx="153">
                  <c:v>14.335765340101471</c:v>
                </c:pt>
                <c:pt idx="154">
                  <c:v>9.5475934818695958</c:v>
                </c:pt>
                <c:pt idx="155">
                  <c:v>139.4315956278345</c:v>
                </c:pt>
                <c:pt idx="156">
                  <c:v>268.72293646980233</c:v>
                </c:pt>
                <c:pt idx="157">
                  <c:v>109.01590949119149</c:v>
                </c:pt>
              </c:numCache>
            </c:numRef>
          </c:xVal>
          <c:yVal>
            <c:numRef>
              <c:f>'all data'!$Q$214:$Q$371</c:f>
              <c:numCache>
                <c:formatCode>0.0E+00</c:formatCode>
                <c:ptCount val="158"/>
                <c:pt idx="0">
                  <c:v>6.1932279334314685E-7</c:v>
                </c:pt>
                <c:pt idx="1">
                  <c:v>1.1057496723800751E-7</c:v>
                </c:pt>
                <c:pt idx="2">
                  <c:v>9.619480075889342E-9</c:v>
                </c:pt>
                <c:pt idx="3">
                  <c:v>7.5336986917944905E-9</c:v>
                </c:pt>
                <c:pt idx="4">
                  <c:v>1.5047042238004945E-8</c:v>
                </c:pt>
                <c:pt idx="5">
                  <c:v>7.0335465729571883E-9</c:v>
                </c:pt>
                <c:pt idx="6">
                  <c:v>7.9709051570338338E-9</c:v>
                </c:pt>
                <c:pt idx="7">
                  <c:v>2.3672993133264712E-9</c:v>
                </c:pt>
                <c:pt idx="8">
                  <c:v>4.2370051706347542E-9</c:v>
                </c:pt>
                <c:pt idx="9">
                  <c:v>6.9279643906589722E-9</c:v>
                </c:pt>
                <c:pt idx="10">
                  <c:v>5.6135963286278535E-9</c:v>
                </c:pt>
                <c:pt idx="11">
                  <c:v>4.7018554034087641E-9</c:v>
                </c:pt>
                <c:pt idx="12">
                  <c:v>8.6417425823121236E-9</c:v>
                </c:pt>
                <c:pt idx="13">
                  <c:v>5.3344008028711161E-9</c:v>
                </c:pt>
                <c:pt idx="14">
                  <c:v>1.048196691614417E-8</c:v>
                </c:pt>
                <c:pt idx="15">
                  <c:v>1.8915682691250434E-9</c:v>
                </c:pt>
                <c:pt idx="16">
                  <c:v>3.8558516489964246E-9</c:v>
                </c:pt>
                <c:pt idx="17">
                  <c:v>2.1280618476202795E-9</c:v>
                </c:pt>
                <c:pt idx="18">
                  <c:v>1.856808642265662E-9</c:v>
                </c:pt>
                <c:pt idx="19">
                  <c:v>1.4430682052228942E-9</c:v>
                </c:pt>
                <c:pt idx="20">
                  <c:v>1.9327243396482636E-9</c:v>
                </c:pt>
                <c:pt idx="21">
                  <c:v>1.8428462290022399E-9</c:v>
                </c:pt>
                <c:pt idx="22">
                  <c:v>1.4800575438920001E-9</c:v>
                </c:pt>
                <c:pt idx="23">
                  <c:v>5.0852233604302559E-9</c:v>
                </c:pt>
                <c:pt idx="24">
                  <c:v>1.3688262253745031E-9</c:v>
                </c:pt>
                <c:pt idx="25">
                  <c:v>1.0810301827265733E-8</c:v>
                </c:pt>
                <c:pt idx="26">
                  <c:v>7.9327135181148895E-10</c:v>
                </c:pt>
                <c:pt idx="27">
                  <c:v>2.7193541619547097E-9</c:v>
                </c:pt>
                <c:pt idx="28">
                  <c:v>1.401038718333684E-9</c:v>
                </c:pt>
                <c:pt idx="29">
                  <c:v>1.522513377789795E-9</c:v>
                </c:pt>
                <c:pt idx="30">
                  <c:v>3.7998439602029784E-9</c:v>
                </c:pt>
                <c:pt idx="31">
                  <c:v>2.1123691083074617E-10</c:v>
                </c:pt>
                <c:pt idx="32">
                  <c:v>4.9101267586127738E-10</c:v>
                </c:pt>
                <c:pt idx="33">
                  <c:v>2.4465490360999454E-7</c:v>
                </c:pt>
                <c:pt idx="34">
                  <c:v>4.8549439093382721E-10</c:v>
                </c:pt>
                <c:pt idx="35">
                  <c:v>1.162762141861169E-9</c:v>
                </c:pt>
                <c:pt idx="36">
                  <c:v>2.2527386137980453E-9</c:v>
                </c:pt>
                <c:pt idx="37">
                  <c:v>5.8517236429733568E-9</c:v>
                </c:pt>
                <c:pt idx="38">
                  <c:v>2.093416293335946E-9</c:v>
                </c:pt>
                <c:pt idx="39">
                  <c:v>1.6758428903893003E-9</c:v>
                </c:pt>
                <c:pt idx="40">
                  <c:v>2.5609508158902128E-8</c:v>
                </c:pt>
                <c:pt idx="41">
                  <c:v>2.5279551294734843E-8</c:v>
                </c:pt>
                <c:pt idx="42">
                  <c:v>8.2506270347081374E-10</c:v>
                </c:pt>
                <c:pt idx="43">
                  <c:v>5.8118949060193834E-10</c:v>
                </c:pt>
                <c:pt idx="44">
                  <c:v>7.9296222048536833E-9</c:v>
                </c:pt>
                <c:pt idx="45">
                  <c:v>6.6040882448532549E-9</c:v>
                </c:pt>
                <c:pt idx="46">
                  <c:v>1.6255985158169905E-8</c:v>
                </c:pt>
                <c:pt idx="47">
                  <c:v>7.4271966144278153E-8</c:v>
                </c:pt>
                <c:pt idx="48">
                  <c:v>2.0488265519091694E-8</c:v>
                </c:pt>
                <c:pt idx="49">
                  <c:v>7.0327075945086964E-9</c:v>
                </c:pt>
                <c:pt idx="50">
                  <c:v>5.5167017887113655E-8</c:v>
                </c:pt>
                <c:pt idx="51">
                  <c:v>8.6972929569200808E-8</c:v>
                </c:pt>
                <c:pt idx="52">
                  <c:v>7.9709235175952124E-8</c:v>
                </c:pt>
                <c:pt idx="53">
                  <c:v>2.0214661203593613E-9</c:v>
                </c:pt>
                <c:pt idx="54">
                  <c:v>1.1841293481178964E-9</c:v>
                </c:pt>
                <c:pt idx="55">
                  <c:v>5.463867345218394E-9</c:v>
                </c:pt>
                <c:pt idx="56">
                  <c:v>1.7167894643938495E-9</c:v>
                </c:pt>
                <c:pt idx="57">
                  <c:v>5.1869789083952284E-9</c:v>
                </c:pt>
                <c:pt idx="58">
                  <c:v>1.4177963242936027E-8</c:v>
                </c:pt>
                <c:pt idx="59">
                  <c:v>4.0009245013781834E-10</c:v>
                </c:pt>
                <c:pt idx="60">
                  <c:v>7.7542241721601562E-10</c:v>
                </c:pt>
                <c:pt idx="61">
                  <c:v>2.0095279839255484E-9</c:v>
                </c:pt>
                <c:pt idx="62">
                  <c:v>1.009837025959156E-9</c:v>
                </c:pt>
                <c:pt idx="63">
                  <c:v>3.9656174688371362E-9</c:v>
                </c:pt>
                <c:pt idx="64">
                  <c:v>3.1632115371181036E-10</c:v>
                </c:pt>
                <c:pt idx="65">
                  <c:v>5.1711428698202437E-10</c:v>
                </c:pt>
                <c:pt idx="66">
                  <c:v>9.9698572646775215E-8</c:v>
                </c:pt>
                <c:pt idx="67">
                  <c:v>1.215225527543509E-9</c:v>
                </c:pt>
                <c:pt idx="68">
                  <c:v>1.1620342934795068E-9</c:v>
                </c:pt>
                <c:pt idx="69">
                  <c:v>2.4445264474806318E-9</c:v>
                </c:pt>
                <c:pt idx="70">
                  <c:v>4.2817997550998809E-9</c:v>
                </c:pt>
                <c:pt idx="71">
                  <c:v>3.6937133563575211E-9</c:v>
                </c:pt>
                <c:pt idx="72">
                  <c:v>1.5135167511841215E-8</c:v>
                </c:pt>
                <c:pt idx="73">
                  <c:v>1.7721695812453399E-9</c:v>
                </c:pt>
                <c:pt idx="74">
                  <c:v>2.25158655687273E-9</c:v>
                </c:pt>
                <c:pt idx="75">
                  <c:v>4.6268345804700142E-8</c:v>
                </c:pt>
                <c:pt idx="76">
                  <c:v>5.5459230554093203E-9</c:v>
                </c:pt>
                <c:pt idx="77">
                  <c:v>2.498419760013849E-9</c:v>
                </c:pt>
                <c:pt idx="78">
                  <c:v>4.7972654333331198E-9</c:v>
                </c:pt>
                <c:pt idx="79">
                  <c:v>3.044467860006806E-9</c:v>
                </c:pt>
                <c:pt idx="80">
                  <c:v>7.1950929251488583E-8</c:v>
                </c:pt>
                <c:pt idx="81">
                  <c:v>1.5652807262249799E-7</c:v>
                </c:pt>
                <c:pt idx="82">
                  <c:v>5.1712551110244919E-9</c:v>
                </c:pt>
                <c:pt idx="83">
                  <c:v>2.0313249076637908E-8</c:v>
                </c:pt>
                <c:pt idx="84">
                  <c:v>1.4560467399107625E-8</c:v>
                </c:pt>
                <c:pt idx="85">
                  <c:v>4.5966882305306074E-9</c:v>
                </c:pt>
                <c:pt idx="86">
                  <c:v>8.1294259136247002E-10</c:v>
                </c:pt>
                <c:pt idx="87">
                  <c:v>1.0893614875183901E-8</c:v>
                </c:pt>
                <c:pt idx="88">
                  <c:v>5.9589648207964474E-9</c:v>
                </c:pt>
                <c:pt idx="89">
                  <c:v>6.5302673320180534E-9</c:v>
                </c:pt>
                <c:pt idx="90">
                  <c:v>5.5106558465576093E-9</c:v>
                </c:pt>
                <c:pt idx="91">
                  <c:v>1.553046038283881E-8</c:v>
                </c:pt>
                <c:pt idx="92">
                  <c:v>1.0292735102661903E-8</c:v>
                </c:pt>
                <c:pt idx="93">
                  <c:v>1.9390138352869106E-8</c:v>
                </c:pt>
                <c:pt idx="94">
                  <c:v>1.9073366871151273E-8</c:v>
                </c:pt>
                <c:pt idx="95">
                  <c:v>4.417152964690185E-7</c:v>
                </c:pt>
                <c:pt idx="96">
                  <c:v>7.7374223643386017E-9</c:v>
                </c:pt>
                <c:pt idx="97">
                  <c:v>7.8793206808147305E-9</c:v>
                </c:pt>
                <c:pt idx="98">
                  <c:v>9.1530493847668281E-10</c:v>
                </c:pt>
                <c:pt idx="99">
                  <c:v>6.2625027222300924E-7</c:v>
                </c:pt>
                <c:pt idx="100">
                  <c:v>4.4993381481520493E-9</c:v>
                </c:pt>
                <c:pt idx="101">
                  <c:v>3.536470062275179E-9</c:v>
                </c:pt>
                <c:pt idx="102">
                  <c:v>1.2628619124225915E-9</c:v>
                </c:pt>
                <c:pt idx="103">
                  <c:v>3.8939575882601156E-9</c:v>
                </c:pt>
                <c:pt idx="104">
                  <c:v>2.598750832359137E-9</c:v>
                </c:pt>
                <c:pt idx="105">
                  <c:v>3.5356733055991652E-8</c:v>
                </c:pt>
                <c:pt idx="106">
                  <c:v>8.1719880072409255E-8</c:v>
                </c:pt>
                <c:pt idx="107">
                  <c:v>2.6261638239047366E-8</c:v>
                </c:pt>
                <c:pt idx="108">
                  <c:v>3.3752269290963202E-8</c:v>
                </c:pt>
                <c:pt idx="109">
                  <c:v>2.0340902477606874E-8</c:v>
                </c:pt>
                <c:pt idx="110">
                  <c:v>1.2129908938216213E-8</c:v>
                </c:pt>
                <c:pt idx="111">
                  <c:v>5.2210344518721957E-8</c:v>
                </c:pt>
                <c:pt idx="112">
                  <c:v>5.5003015361644106E-8</c:v>
                </c:pt>
                <c:pt idx="113">
                  <c:v>1.2131881974151265E-8</c:v>
                </c:pt>
                <c:pt idx="114">
                  <c:v>1.9792431654197321E-7</c:v>
                </c:pt>
                <c:pt idx="115">
                  <c:v>4.9659460006153174E-8</c:v>
                </c:pt>
                <c:pt idx="116">
                  <c:v>1.8661114664148314E-8</c:v>
                </c:pt>
                <c:pt idx="117">
                  <c:v>1.8071933736740079E-8</c:v>
                </c:pt>
                <c:pt idx="118">
                  <c:v>1.1441377277201722E-8</c:v>
                </c:pt>
                <c:pt idx="119">
                  <c:v>1.0746690644896062E-8</c:v>
                </c:pt>
                <c:pt idx="120">
                  <c:v>3.0565689608460838E-8</c:v>
                </c:pt>
                <c:pt idx="121">
                  <c:v>1.0643426356497609E-8</c:v>
                </c:pt>
                <c:pt idx="122">
                  <c:v>4.1668118954498223E-9</c:v>
                </c:pt>
                <c:pt idx="123">
                  <c:v>7.7196267372296498E-8</c:v>
                </c:pt>
                <c:pt idx="124">
                  <c:v>5.6605306768083251E-8</c:v>
                </c:pt>
                <c:pt idx="125">
                  <c:v>5.0123573397724624E-8</c:v>
                </c:pt>
                <c:pt idx="126">
                  <c:v>3.388780689803786E-8</c:v>
                </c:pt>
                <c:pt idx="127">
                  <c:v>1.0199885487725114E-9</c:v>
                </c:pt>
                <c:pt idx="128">
                  <c:v>4.8686493120935811E-9</c:v>
                </c:pt>
                <c:pt idx="129">
                  <c:v>9.5263197168907007E-10</c:v>
                </c:pt>
                <c:pt idx="130">
                  <c:v>1.1135856087124886E-9</c:v>
                </c:pt>
                <c:pt idx="131">
                  <c:v>9.3776469488520615E-10</c:v>
                </c:pt>
                <c:pt idx="132">
                  <c:v>1.5288035255334705E-9</c:v>
                </c:pt>
                <c:pt idx="133">
                  <c:v>1.4464015121382819E-9</c:v>
                </c:pt>
                <c:pt idx="134">
                  <c:v>1.6326326850721573E-9</c:v>
                </c:pt>
                <c:pt idx="135">
                  <c:v>1.7454515896522817E-9</c:v>
                </c:pt>
                <c:pt idx="136">
                  <c:v>1.4112780202944751E-7</c:v>
                </c:pt>
                <c:pt idx="137">
                  <c:v>2.3541351668302605E-9</c:v>
                </c:pt>
                <c:pt idx="138">
                  <c:v>5.0776556810133316E-9</c:v>
                </c:pt>
                <c:pt idx="139">
                  <c:v>2.0926339720469434E-9</c:v>
                </c:pt>
                <c:pt idx="140">
                  <c:v>1.4934860182169355E-9</c:v>
                </c:pt>
                <c:pt idx="141">
                  <c:v>8.3928267974425144E-10</c:v>
                </c:pt>
                <c:pt idx="142">
                  <c:v>1.7155521057998885E-9</c:v>
                </c:pt>
                <c:pt idx="143">
                  <c:v>1.220832146797458E-9</c:v>
                </c:pt>
                <c:pt idx="144">
                  <c:v>3.0078093758199169E-8</c:v>
                </c:pt>
                <c:pt idx="145">
                  <c:v>5.057827502598684E-9</c:v>
                </c:pt>
                <c:pt idx="146">
                  <c:v>4.0479594661707775E-9</c:v>
                </c:pt>
                <c:pt idx="147">
                  <c:v>9.8599967159994276E-9</c:v>
                </c:pt>
                <c:pt idx="148">
                  <c:v>4.1064083794300937E-8</c:v>
                </c:pt>
                <c:pt idx="149">
                  <c:v>1.0439747076250258E-7</c:v>
                </c:pt>
                <c:pt idx="150">
                  <c:v>4.6464204269406049E-9</c:v>
                </c:pt>
                <c:pt idx="151">
                  <c:v>1.9082328697828908E-8</c:v>
                </c:pt>
                <c:pt idx="152">
                  <c:v>6.1172159048220052E-9</c:v>
                </c:pt>
                <c:pt idx="153">
                  <c:v>2.320022051854828E-8</c:v>
                </c:pt>
                <c:pt idx="154">
                  <c:v>2.6893080858069314E-9</c:v>
                </c:pt>
                <c:pt idx="155">
                  <c:v>1.0912551312798119E-7</c:v>
                </c:pt>
                <c:pt idx="156">
                  <c:v>1.2070120980112546E-7</c:v>
                </c:pt>
                <c:pt idx="157">
                  <c:v>2.438806960673847E-8</c:v>
                </c:pt>
              </c:numCache>
            </c:numRef>
          </c:yVal>
        </c:ser>
        <c:ser>
          <c:idx val="4"/>
          <c:order val="2"/>
          <c:tx>
            <c:v>FeCycle II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 w="19050">
                <a:solidFill>
                  <a:srgbClr val="FF0000"/>
                </a:solidFill>
              </a:ln>
            </c:spPr>
          </c:marker>
          <c:xVal>
            <c:numRef>
              <c:f>'all data'!$K$374:$K$509</c:f>
              <c:numCache>
                <c:formatCode>0</c:formatCode>
                <c:ptCount val="136"/>
                <c:pt idx="0">
                  <c:v>297.06114734181688</c:v>
                </c:pt>
                <c:pt idx="1">
                  <c:v>195.00415379546223</c:v>
                </c:pt>
                <c:pt idx="2">
                  <c:v>297.06114734181688</c:v>
                </c:pt>
                <c:pt idx="3">
                  <c:v>195.00415379546223</c:v>
                </c:pt>
                <c:pt idx="4">
                  <c:v>170.36542801152086</c:v>
                </c:pt>
                <c:pt idx="5">
                  <c:v>150.6707836661665</c:v>
                </c:pt>
                <c:pt idx="6">
                  <c:v>450.26876707575707</c:v>
                </c:pt>
                <c:pt idx="7">
                  <c:v>1037.0299489804347</c:v>
                </c:pt>
                <c:pt idx="8">
                  <c:v>28.947105949074391</c:v>
                </c:pt>
                <c:pt idx="9">
                  <c:v>316.83747309616467</c:v>
                </c:pt>
                <c:pt idx="10">
                  <c:v>265.38603941199779</c:v>
                </c:pt>
                <c:pt idx="11">
                  <c:v>179.5616551067416</c:v>
                </c:pt>
                <c:pt idx="12">
                  <c:v>243.00219175517051</c:v>
                </c:pt>
                <c:pt idx="13">
                  <c:v>139.94617174497432</c:v>
                </c:pt>
                <c:pt idx="14">
                  <c:v>153.33218388265507</c:v>
                </c:pt>
                <c:pt idx="15">
                  <c:v>24.630086404143984</c:v>
                </c:pt>
                <c:pt idx="16">
                  <c:v>32.169908772759484</c:v>
                </c:pt>
                <c:pt idx="17">
                  <c:v>10.145005075612929</c:v>
                </c:pt>
                <c:pt idx="18">
                  <c:v>7.0685834705770345</c:v>
                </c:pt>
                <c:pt idx="19">
                  <c:v>19.755815172225127</c:v>
                </c:pt>
                <c:pt idx="20">
                  <c:v>10.145005075612929</c:v>
                </c:pt>
                <c:pt idx="21">
                  <c:v>10.145005075612929</c:v>
                </c:pt>
                <c:pt idx="22">
                  <c:v>12.454794194559319</c:v>
                </c:pt>
                <c:pt idx="23">
                  <c:v>22.645194418369268</c:v>
                </c:pt>
                <c:pt idx="24">
                  <c:v>11.426720349298547</c:v>
                </c:pt>
                <c:pt idx="25">
                  <c:v>23.590518368556971</c:v>
                </c:pt>
                <c:pt idx="26">
                  <c:v>22.850186626774029</c:v>
                </c:pt>
                <c:pt idx="27">
                  <c:v>40.972070842066913</c:v>
                </c:pt>
                <c:pt idx="28">
                  <c:v>52.11780622329546</c:v>
                </c:pt>
                <c:pt idx="29">
                  <c:v>32.979183040324216</c:v>
                </c:pt>
                <c:pt idx="30">
                  <c:v>73.905743861982657</c:v>
                </c:pt>
                <c:pt idx="31">
                  <c:v>48.987325486323684</c:v>
                </c:pt>
                <c:pt idx="32">
                  <c:v>305.55915546977724</c:v>
                </c:pt>
                <c:pt idx="33">
                  <c:v>277.37121538544278</c:v>
                </c:pt>
                <c:pt idx="34">
                  <c:v>955.90826175066707</c:v>
                </c:pt>
                <c:pt idx="35">
                  <c:v>3296.2218439994831</c:v>
                </c:pt>
                <c:pt idx="36">
                  <c:v>24.6890690065506</c:v>
                </c:pt>
                <c:pt idx="37">
                  <c:v>8.0424771931898711</c:v>
                </c:pt>
                <c:pt idx="38">
                  <c:v>4.8785773728290254</c:v>
                </c:pt>
                <c:pt idx="39">
                  <c:v>9.9930202573235416</c:v>
                </c:pt>
                <c:pt idx="40">
                  <c:v>27.739001337703055</c:v>
                </c:pt>
                <c:pt idx="41">
                  <c:v>8.0424771931898711</c:v>
                </c:pt>
                <c:pt idx="42">
                  <c:v>23.530638877906753</c:v>
                </c:pt>
                <c:pt idx="43">
                  <c:v>11.472825882214822</c:v>
                </c:pt>
                <c:pt idx="44">
                  <c:v>9.1157823202809496</c:v>
                </c:pt>
                <c:pt idx="45">
                  <c:v>27.776361463957596</c:v>
                </c:pt>
                <c:pt idx="46">
                  <c:v>18.703786022412192</c:v>
                </c:pt>
                <c:pt idx="47">
                  <c:v>15.005265853795438</c:v>
                </c:pt>
                <c:pt idx="48">
                  <c:v>4.5238934211693023</c:v>
                </c:pt>
                <c:pt idx="49">
                  <c:v>29.487403537069603</c:v>
                </c:pt>
                <c:pt idx="50">
                  <c:v>28.180854094736713</c:v>
                </c:pt>
                <c:pt idx="51">
                  <c:v>81.824211078786647</c:v>
                </c:pt>
                <c:pt idx="52">
                  <c:v>98.0939328534201</c:v>
                </c:pt>
                <c:pt idx="53">
                  <c:v>4.8785773728290254</c:v>
                </c:pt>
                <c:pt idx="54">
                  <c:v>21.518530198234494</c:v>
                </c:pt>
                <c:pt idx="55">
                  <c:v>20.553026171374338</c:v>
                </c:pt>
                <c:pt idx="56">
                  <c:v>8.673026440584934</c:v>
                </c:pt>
                <c:pt idx="57">
                  <c:v>8.0424771931898711</c:v>
                </c:pt>
                <c:pt idx="58">
                  <c:v>8.0424771931898711</c:v>
                </c:pt>
                <c:pt idx="59">
                  <c:v>101.40410870065124</c:v>
                </c:pt>
                <c:pt idx="60">
                  <c:v>22.073882374825914</c:v>
                </c:pt>
                <c:pt idx="61">
                  <c:v>28.82935153900511</c:v>
                </c:pt>
                <c:pt idx="62">
                  <c:v>173.98156860421685</c:v>
                </c:pt>
                <c:pt idx="63">
                  <c:v>29.759203959615629</c:v>
                </c:pt>
                <c:pt idx="64">
                  <c:v>23.471762747300215</c:v>
                </c:pt>
                <c:pt idx="65">
                  <c:v>22.072619244955067</c:v>
                </c:pt>
                <c:pt idx="66">
                  <c:v>126.1773274614297</c:v>
                </c:pt>
                <c:pt idx="67">
                  <c:v>27.510359116000313</c:v>
                </c:pt>
                <c:pt idx="68">
                  <c:v>64.690250240322271</c:v>
                </c:pt>
                <c:pt idx="69">
                  <c:v>24.825977784061759</c:v>
                </c:pt>
                <c:pt idx="70">
                  <c:v>20.36710995715783</c:v>
                </c:pt>
                <c:pt idx="71">
                  <c:v>6.7082038675800053</c:v>
                </c:pt>
                <c:pt idx="72">
                  <c:v>8.0424771931898693</c:v>
                </c:pt>
                <c:pt idx="73">
                  <c:v>8.0424771931898711</c:v>
                </c:pt>
                <c:pt idx="74">
                  <c:v>8.5639849877217262</c:v>
                </c:pt>
                <c:pt idx="75">
                  <c:v>6.7238344379085619</c:v>
                </c:pt>
                <c:pt idx="76">
                  <c:v>4.5238934211693032</c:v>
                </c:pt>
                <c:pt idx="77">
                  <c:v>6.6579261996091095</c:v>
                </c:pt>
                <c:pt idx="78">
                  <c:v>40.317315160579255</c:v>
                </c:pt>
                <c:pt idx="79">
                  <c:v>739.95257413209731</c:v>
                </c:pt>
                <c:pt idx="80">
                  <c:v>41.708569467221494</c:v>
                </c:pt>
                <c:pt idx="81">
                  <c:v>33.483094501960018</c:v>
                </c:pt>
                <c:pt idx="82">
                  <c:v>45.507837344937698</c:v>
                </c:pt>
                <c:pt idx="83">
                  <c:v>23.81622992812407</c:v>
                </c:pt>
                <c:pt idx="84">
                  <c:v>54.578876165272</c:v>
                </c:pt>
                <c:pt idx="85">
                  <c:v>62.185477106027555</c:v>
                </c:pt>
                <c:pt idx="86">
                  <c:v>89.944409983209354</c:v>
                </c:pt>
                <c:pt idx="87">
                  <c:v>41.984973308461704</c:v>
                </c:pt>
                <c:pt idx="88">
                  <c:v>17.839426912213039</c:v>
                </c:pt>
                <c:pt idx="89">
                  <c:v>20.671393004172408</c:v>
                </c:pt>
                <c:pt idx="90">
                  <c:v>30.805065394567752</c:v>
                </c:pt>
                <c:pt idx="91">
                  <c:v>8.0424771931898711</c:v>
                </c:pt>
                <c:pt idx="92">
                  <c:v>9.2665043812766985</c:v>
                </c:pt>
                <c:pt idx="93">
                  <c:v>8.0424771931898711</c:v>
                </c:pt>
                <c:pt idx="94">
                  <c:v>20.086086661898516</c:v>
                </c:pt>
                <c:pt idx="95">
                  <c:v>8.0424771931898711</c:v>
                </c:pt>
                <c:pt idx="96">
                  <c:v>18.743710756553341</c:v>
                </c:pt>
                <c:pt idx="97">
                  <c:v>8.673026440584934</c:v>
                </c:pt>
                <c:pt idx="98">
                  <c:v>4.7143524757931843</c:v>
                </c:pt>
                <c:pt idx="99">
                  <c:v>15.632802280840991</c:v>
                </c:pt>
                <c:pt idx="100">
                  <c:v>11.645059581604677</c:v>
                </c:pt>
                <c:pt idx="101">
                  <c:v>33.795385724302967</c:v>
                </c:pt>
                <c:pt idx="102">
                  <c:v>136.11575679004937</c:v>
                </c:pt>
                <c:pt idx="103">
                  <c:v>25.504055447583543</c:v>
                </c:pt>
                <c:pt idx="104">
                  <c:v>22.537196699809471</c:v>
                </c:pt>
                <c:pt idx="105">
                  <c:v>55.446777650297079</c:v>
                </c:pt>
                <c:pt idx="106">
                  <c:v>67.819783493484152</c:v>
                </c:pt>
                <c:pt idx="107">
                  <c:v>165.75399418017568</c:v>
                </c:pt>
                <c:pt idx="108">
                  <c:v>178.89001501066167</c:v>
                </c:pt>
                <c:pt idx="109">
                  <c:v>138.48140417023808</c:v>
                </c:pt>
                <c:pt idx="110">
                  <c:v>39.408138246630365</c:v>
                </c:pt>
                <c:pt idx="111">
                  <c:v>197.89157652467105</c:v>
                </c:pt>
                <c:pt idx="112">
                  <c:v>55.41769440932395</c:v>
                </c:pt>
                <c:pt idx="113">
                  <c:v>85.633086336258216</c:v>
                </c:pt>
                <c:pt idx="114">
                  <c:v>28.558582820185446</c:v>
                </c:pt>
                <c:pt idx="115">
                  <c:v>47.309859979486859</c:v>
                </c:pt>
                <c:pt idx="116">
                  <c:v>27.656366196658553</c:v>
                </c:pt>
                <c:pt idx="117">
                  <c:v>42.530131297705488</c:v>
                </c:pt>
                <c:pt idx="118">
                  <c:v>78.553235558425257</c:v>
                </c:pt>
                <c:pt idx="119">
                  <c:v>6.492803248392276</c:v>
                </c:pt>
                <c:pt idx="120">
                  <c:v>7.8995026703836428</c:v>
                </c:pt>
                <c:pt idx="121">
                  <c:v>6.834332428498187</c:v>
                </c:pt>
                <c:pt idx="122">
                  <c:v>6.8343324284981861</c:v>
                </c:pt>
                <c:pt idx="123">
                  <c:v>19.206475267476069</c:v>
                </c:pt>
                <c:pt idx="124">
                  <c:v>18.72472356546438</c:v>
                </c:pt>
                <c:pt idx="125">
                  <c:v>5.6115227268038472</c:v>
                </c:pt>
                <c:pt idx="126">
                  <c:v>8.673026440584934</c:v>
                </c:pt>
                <c:pt idx="127">
                  <c:v>6.492803248392276</c:v>
                </c:pt>
                <c:pt idx="128">
                  <c:v>6.492803248392276</c:v>
                </c:pt>
                <c:pt idx="129">
                  <c:v>4.5238934211693032</c:v>
                </c:pt>
                <c:pt idx="130">
                  <c:v>17.11882699319629</c:v>
                </c:pt>
                <c:pt idx="131">
                  <c:v>28.708907045869875</c:v>
                </c:pt>
                <c:pt idx="132">
                  <c:v>30.547429949925192</c:v>
                </c:pt>
                <c:pt idx="133">
                  <c:v>56.253747918725381</c:v>
                </c:pt>
                <c:pt idx="134">
                  <c:v>31.51118747748928</c:v>
                </c:pt>
                <c:pt idx="135">
                  <c:v>26.357334045087644</c:v>
                </c:pt>
              </c:numCache>
            </c:numRef>
          </c:xVal>
          <c:yVal>
            <c:numRef>
              <c:f>'all data'!$Q$374:$Q$509</c:f>
              <c:numCache>
                <c:formatCode>0.0E+00</c:formatCode>
                <c:ptCount val="136"/>
                <c:pt idx="0">
                  <c:v>1.8143487130294744E-7</c:v>
                </c:pt>
                <c:pt idx="1">
                  <c:v>1.3781687742627915E-7</c:v>
                </c:pt>
                <c:pt idx="2">
                  <c:v>4.5081518603205154E-8</c:v>
                </c:pt>
                <c:pt idx="3">
                  <c:v>5.0140985083599304E-8</c:v>
                </c:pt>
                <c:pt idx="4">
                  <c:v>3.3920858609368953E-8</c:v>
                </c:pt>
                <c:pt idx="5">
                  <c:v>8.8209750463090779E-8</c:v>
                </c:pt>
                <c:pt idx="6">
                  <c:v>4.7937976678513262E-8</c:v>
                </c:pt>
                <c:pt idx="7">
                  <c:v>1.3613989097141979E-7</c:v>
                </c:pt>
                <c:pt idx="8">
                  <c:v>1.3689303229162307E-8</c:v>
                </c:pt>
                <c:pt idx="9">
                  <c:v>8.9754959055738655E-8</c:v>
                </c:pt>
                <c:pt idx="10">
                  <c:v>1.6257458006757504E-7</c:v>
                </c:pt>
                <c:pt idx="11">
                  <c:v>1.4793098181234794E-7</c:v>
                </c:pt>
                <c:pt idx="12">
                  <c:v>4.6285085358777148E-7</c:v>
                </c:pt>
                <c:pt idx="13">
                  <c:v>1.8886211170635186E-6</c:v>
                </c:pt>
                <c:pt idx="14">
                  <c:v>1.8293888704913125E-7</c:v>
                </c:pt>
                <c:pt idx="15">
                  <c:v>3.4525987291969149E-9</c:v>
                </c:pt>
                <c:pt idx="16">
                  <c:v>2.3070698483529377E-9</c:v>
                </c:pt>
                <c:pt idx="17">
                  <c:v>2.0450212260332433E-10</c:v>
                </c:pt>
                <c:pt idx="18">
                  <c:v>1.8557362601047487E-10</c:v>
                </c:pt>
                <c:pt idx="19">
                  <c:v>1.9381408645679868E-9</c:v>
                </c:pt>
                <c:pt idx="20">
                  <c:v>2.3156158386117307E-10</c:v>
                </c:pt>
                <c:pt idx="21">
                  <c:v>4.303547919717024E-10</c:v>
                </c:pt>
                <c:pt idx="22">
                  <c:v>1.3229109813524156E-10</c:v>
                </c:pt>
                <c:pt idx="23">
                  <c:v>1.4811549693640483E-9</c:v>
                </c:pt>
                <c:pt idx="24">
                  <c:v>3.088540186737916E-10</c:v>
                </c:pt>
                <c:pt idx="25">
                  <c:v>5.0249726848648707E-10</c:v>
                </c:pt>
                <c:pt idx="26">
                  <c:v>1.2185410611457487E-9</c:v>
                </c:pt>
                <c:pt idx="27">
                  <c:v>2.0637890630036765E-8</c:v>
                </c:pt>
                <c:pt idx="28">
                  <c:v>5.5022052700140532E-10</c:v>
                </c:pt>
                <c:pt idx="29">
                  <c:v>3.0176845273367212E-9</c:v>
                </c:pt>
                <c:pt idx="30">
                  <c:v>2.7670284321285813E-9</c:v>
                </c:pt>
                <c:pt idx="31">
                  <c:v>1.9549276846870829E-9</c:v>
                </c:pt>
                <c:pt idx="32">
                  <c:v>2.0923999196613296E-7</c:v>
                </c:pt>
                <c:pt idx="33">
                  <c:v>1.2512570889136779E-7</c:v>
                </c:pt>
                <c:pt idx="34">
                  <c:v>6.3748897670502329E-7</c:v>
                </c:pt>
                <c:pt idx="35">
                  <c:v>4.0100794651023918E-7</c:v>
                </c:pt>
                <c:pt idx="36">
                  <c:v>1.2627295066823917E-9</c:v>
                </c:pt>
                <c:pt idx="37">
                  <c:v>9.2908500925469646E-10</c:v>
                </c:pt>
                <c:pt idx="39">
                  <c:v>1.2353869845519214E-9</c:v>
                </c:pt>
                <c:pt idx="40">
                  <c:v>1.1580853051140729E-9</c:v>
                </c:pt>
                <c:pt idx="41">
                  <c:v>2.0235871882002557E-9</c:v>
                </c:pt>
                <c:pt idx="42">
                  <c:v>6.6707361811362107E-9</c:v>
                </c:pt>
                <c:pt idx="43">
                  <c:v>3.9272047424782425E-9</c:v>
                </c:pt>
                <c:pt idx="44">
                  <c:v>3.4948611212034627E-9</c:v>
                </c:pt>
                <c:pt idx="45">
                  <c:v>1.4240401249797988E-9</c:v>
                </c:pt>
                <c:pt idx="46">
                  <c:v>1.6214677420422275E-8</c:v>
                </c:pt>
                <c:pt idx="47">
                  <c:v>4.0091105587719553E-9</c:v>
                </c:pt>
                <c:pt idx="48">
                  <c:v>1.0715995784047397E-9</c:v>
                </c:pt>
                <c:pt idx="49">
                  <c:v>1.6829577216181244E-8</c:v>
                </c:pt>
                <c:pt idx="50">
                  <c:v>1.0478234432687466E-8</c:v>
                </c:pt>
                <c:pt idx="51">
                  <c:v>2.6703418532896371E-8</c:v>
                </c:pt>
                <c:pt idx="52">
                  <c:v>3.0741275521098159E-8</c:v>
                </c:pt>
                <c:pt idx="53">
                  <c:v>9.7178761684216766E-10</c:v>
                </c:pt>
                <c:pt idx="54">
                  <c:v>3.0850472935958347E-9</c:v>
                </c:pt>
                <c:pt idx="55">
                  <c:v>8.2645979304057464E-10</c:v>
                </c:pt>
                <c:pt idx="56">
                  <c:v>1.2283413180108126E-9</c:v>
                </c:pt>
                <c:pt idx="57">
                  <c:v>1.2147529226341306E-9</c:v>
                </c:pt>
                <c:pt idx="58">
                  <c:v>2.15237328324494E-9</c:v>
                </c:pt>
                <c:pt idx="59">
                  <c:v>3.1027851087553045E-8</c:v>
                </c:pt>
                <c:pt idx="60">
                  <c:v>4.4914106561102911E-9</c:v>
                </c:pt>
                <c:pt idx="61">
                  <c:v>1.3789876992966056E-9</c:v>
                </c:pt>
                <c:pt idx="62">
                  <c:v>4.939765675518953E-7</c:v>
                </c:pt>
                <c:pt idx="63">
                  <c:v>1.6027114171416782E-8</c:v>
                </c:pt>
                <c:pt idx="65">
                  <c:v>6.2274223439550012E-9</c:v>
                </c:pt>
                <c:pt idx="66">
                  <c:v>4.2722828814815456E-8</c:v>
                </c:pt>
                <c:pt idx="68">
                  <c:v>2.9625902485374541E-8</c:v>
                </c:pt>
                <c:pt idx="69">
                  <c:v>3.0342672539077373E-9</c:v>
                </c:pt>
                <c:pt idx="70">
                  <c:v>3.6285960039531375E-9</c:v>
                </c:pt>
                <c:pt idx="71">
                  <c:v>1.4828992023816406E-9</c:v>
                </c:pt>
                <c:pt idx="72">
                  <c:v>2.4854903554906495E-9</c:v>
                </c:pt>
                <c:pt idx="74">
                  <c:v>2.0490267907921225E-9</c:v>
                </c:pt>
                <c:pt idx="75">
                  <c:v>2.2273448403914222E-9</c:v>
                </c:pt>
                <c:pt idx="76">
                  <c:v>1.059414212582013E-9</c:v>
                </c:pt>
                <c:pt idx="77">
                  <c:v>4.3705852415361399E-9</c:v>
                </c:pt>
                <c:pt idx="78">
                  <c:v>8.3853001629217614E-9</c:v>
                </c:pt>
                <c:pt idx="79">
                  <c:v>6.7604552307754934E-8</c:v>
                </c:pt>
                <c:pt idx="80">
                  <c:v>3.7731025481236737E-9</c:v>
                </c:pt>
                <c:pt idx="81">
                  <c:v>1.2022028629686287E-8</c:v>
                </c:pt>
                <c:pt idx="82">
                  <c:v>6.7230607538412584E-9</c:v>
                </c:pt>
                <c:pt idx="83">
                  <c:v>3.4643427884842088E-9</c:v>
                </c:pt>
                <c:pt idx="84">
                  <c:v>1.2724450913103762E-8</c:v>
                </c:pt>
                <c:pt idx="85">
                  <c:v>1.4774637441037478E-9</c:v>
                </c:pt>
                <c:pt idx="86">
                  <c:v>5.7489468793402993E-8</c:v>
                </c:pt>
                <c:pt idx="87">
                  <c:v>6.1309715726221073E-9</c:v>
                </c:pt>
                <c:pt idx="88">
                  <c:v>2.5755954493212957E-9</c:v>
                </c:pt>
                <c:pt idx="89">
                  <c:v>6.3126834327159577E-9</c:v>
                </c:pt>
                <c:pt idx="90">
                  <c:v>2.1133930968464428E-8</c:v>
                </c:pt>
                <c:pt idx="91">
                  <c:v>4.3157882266244292E-9</c:v>
                </c:pt>
                <c:pt idx="92">
                  <c:v>1.987565594942606E-9</c:v>
                </c:pt>
                <c:pt idx="93">
                  <c:v>4.0380839359023402E-10</c:v>
                </c:pt>
                <c:pt idx="94">
                  <c:v>1.2941356902559872E-9</c:v>
                </c:pt>
                <c:pt idx="97">
                  <c:v>1.3792571296096372E-9</c:v>
                </c:pt>
                <c:pt idx="98">
                  <c:v>2.9566504214544862E-9</c:v>
                </c:pt>
                <c:pt idx="99">
                  <c:v>4.4894967658621379E-9</c:v>
                </c:pt>
                <c:pt idx="102">
                  <c:v>2.9291277958551705E-7</c:v>
                </c:pt>
                <c:pt idx="103">
                  <c:v>4.6536312728251414E-8</c:v>
                </c:pt>
                <c:pt idx="105">
                  <c:v>5.7551407051919544E-8</c:v>
                </c:pt>
                <c:pt idx="106">
                  <c:v>1.3880664807597166E-7</c:v>
                </c:pt>
                <c:pt idx="107">
                  <c:v>6.0563923244602082E-8</c:v>
                </c:pt>
                <c:pt idx="108">
                  <c:v>8.1133328268983317E-9</c:v>
                </c:pt>
                <c:pt idx="109">
                  <c:v>5.5605860803712164E-9</c:v>
                </c:pt>
                <c:pt idx="110">
                  <c:v>1.1589154145799458E-8</c:v>
                </c:pt>
                <c:pt idx="111">
                  <c:v>2.2769967311558819E-8</c:v>
                </c:pt>
                <c:pt idx="112">
                  <c:v>3.7204618180074333E-8</c:v>
                </c:pt>
                <c:pt idx="113">
                  <c:v>4.3355250094422409E-9</c:v>
                </c:pt>
                <c:pt idx="114">
                  <c:v>5.457659202786724E-9</c:v>
                </c:pt>
                <c:pt idx="115">
                  <c:v>1.0017894121013433E-8</c:v>
                </c:pt>
                <c:pt idx="116">
                  <c:v>1.1819164894101116E-8</c:v>
                </c:pt>
                <c:pt idx="117">
                  <c:v>1.4106313413852659E-8</c:v>
                </c:pt>
                <c:pt idx="118">
                  <c:v>2.3920033529042818E-8</c:v>
                </c:pt>
                <c:pt idx="119">
                  <c:v>1.4875738608795572E-9</c:v>
                </c:pt>
                <c:pt idx="120">
                  <c:v>1.1021978123156478E-9</c:v>
                </c:pt>
                <c:pt idx="121">
                  <c:v>8.1184067115940121E-10</c:v>
                </c:pt>
                <c:pt idx="122">
                  <c:v>9.3521390936438859E-10</c:v>
                </c:pt>
                <c:pt idx="123">
                  <c:v>2.9113659697884445E-9</c:v>
                </c:pt>
                <c:pt idx="124">
                  <c:v>2.697707491172471E-9</c:v>
                </c:pt>
                <c:pt idx="125">
                  <c:v>1.4817547684801796E-9</c:v>
                </c:pt>
                <c:pt idx="126">
                  <c:v>8.0657957196643038E-10</c:v>
                </c:pt>
                <c:pt idx="127">
                  <c:v>1.1480227917046699E-9</c:v>
                </c:pt>
                <c:pt idx="128">
                  <c:v>1.5765936712283901E-9</c:v>
                </c:pt>
                <c:pt idx="129">
                  <c:v>1.5732604749759232E-10</c:v>
                </c:pt>
                <c:pt idx="130">
                  <c:v>2.2422237658242398E-9</c:v>
                </c:pt>
                <c:pt idx="131">
                  <c:v>2.3894693608574501E-9</c:v>
                </c:pt>
                <c:pt idx="132">
                  <c:v>2.2879690198936346E-8</c:v>
                </c:pt>
                <c:pt idx="133">
                  <c:v>1.5395841752206275E-8</c:v>
                </c:pt>
                <c:pt idx="134">
                  <c:v>9.746280287263839E-9</c:v>
                </c:pt>
                <c:pt idx="135">
                  <c:v>2.29634295145455E-9</c:v>
                </c:pt>
              </c:numCache>
            </c:numRef>
          </c:yVal>
        </c:ser>
        <c:ser>
          <c:idx val="3"/>
          <c:order val="3"/>
          <c:tx>
            <c:v>SOFeX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'all data'!$K$632:$K$899</c:f>
              <c:numCache>
                <c:formatCode>0</c:formatCode>
                <c:ptCount val="268"/>
                <c:pt idx="0">
                  <c:v>1767.3569826705798</c:v>
                </c:pt>
                <c:pt idx="1">
                  <c:v>952.99082173291083</c:v>
                </c:pt>
                <c:pt idx="2">
                  <c:v>935.02279670996916</c:v>
                </c:pt>
                <c:pt idx="3">
                  <c:v>232.39853115114153</c:v>
                </c:pt>
                <c:pt idx="4">
                  <c:v>533.3496438483395</c:v>
                </c:pt>
                <c:pt idx="5">
                  <c:v>160.14158595931096</c:v>
                </c:pt>
                <c:pt idx="6">
                  <c:v>201.08706257097549</c:v>
                </c:pt>
                <c:pt idx="7">
                  <c:v>547.46650218517175</c:v>
                </c:pt>
                <c:pt idx="8">
                  <c:v>579.80527156306175</c:v>
                </c:pt>
                <c:pt idx="9">
                  <c:v>1010.8233139861254</c:v>
                </c:pt>
                <c:pt idx="10">
                  <c:v>148.9603435459195</c:v>
                </c:pt>
                <c:pt idx="11">
                  <c:v>356.8916102931081</c:v>
                </c:pt>
                <c:pt idx="12">
                  <c:v>285.92011731439135</c:v>
                </c:pt>
                <c:pt idx="13">
                  <c:v>252.82029711616934</c:v>
                </c:pt>
                <c:pt idx="14">
                  <c:v>1014.1107640395765</c:v>
                </c:pt>
                <c:pt idx="15">
                  <c:v>245.64899847727722</c:v>
                </c:pt>
                <c:pt idx="16">
                  <c:v>365.6665098301807</c:v>
                </c:pt>
                <c:pt idx="17">
                  <c:v>423.73992425547164</c:v>
                </c:pt>
                <c:pt idx="18">
                  <c:v>384.1960638525477</c:v>
                </c:pt>
                <c:pt idx="19">
                  <c:v>216.5458987759684</c:v>
                </c:pt>
                <c:pt idx="20">
                  <c:v>165.56742617072749</c:v>
                </c:pt>
                <c:pt idx="21">
                  <c:v>324.21206613387182</c:v>
                </c:pt>
                <c:pt idx="22">
                  <c:v>112.11155496865575</c:v>
                </c:pt>
                <c:pt idx="23">
                  <c:v>167.51701215553402</c:v>
                </c:pt>
                <c:pt idx="24">
                  <c:v>159.11070411833228</c:v>
                </c:pt>
                <c:pt idx="25">
                  <c:v>227.12988710152257</c:v>
                </c:pt>
                <c:pt idx="26">
                  <c:v>185.79772888598549</c:v>
                </c:pt>
                <c:pt idx="27">
                  <c:v>459.10915558069615</c:v>
                </c:pt>
                <c:pt idx="28">
                  <c:v>526.58718151035828</c:v>
                </c:pt>
                <c:pt idx="29">
                  <c:v>96.667589460596758</c:v>
                </c:pt>
                <c:pt idx="30">
                  <c:v>153.09384916911168</c:v>
                </c:pt>
                <c:pt idx="31">
                  <c:v>721.71792322955059</c:v>
                </c:pt>
                <c:pt idx="32">
                  <c:v>731.28030294854716</c:v>
                </c:pt>
                <c:pt idx="33">
                  <c:v>1018.5396812111638</c:v>
                </c:pt>
                <c:pt idx="34">
                  <c:v>139.04830456457839</c:v>
                </c:pt>
                <c:pt idx="35">
                  <c:v>164.21120508277122</c:v>
                </c:pt>
                <c:pt idx="36">
                  <c:v>134.48765450936205</c:v>
                </c:pt>
                <c:pt idx="37">
                  <c:v>1101.6816166291524</c:v>
                </c:pt>
                <c:pt idx="38">
                  <c:v>214.47967232668464</c:v>
                </c:pt>
                <c:pt idx="39">
                  <c:v>755.1694193458942</c:v>
                </c:pt>
                <c:pt idx="40">
                  <c:v>184.76631320002474</c:v>
                </c:pt>
                <c:pt idx="41">
                  <c:v>68.999143109167477</c:v>
                </c:pt>
                <c:pt idx="42">
                  <c:v>33.766106499625664</c:v>
                </c:pt>
                <c:pt idx="43">
                  <c:v>22.54338752344805</c:v>
                </c:pt>
                <c:pt idx="44">
                  <c:v>26.321299756225795</c:v>
                </c:pt>
                <c:pt idx="45">
                  <c:v>32.63202151462162</c:v>
                </c:pt>
                <c:pt idx="46">
                  <c:v>128.51881212195246</c:v>
                </c:pt>
                <c:pt idx="47">
                  <c:v>57.830372873940412</c:v>
                </c:pt>
                <c:pt idx="48">
                  <c:v>131.23352556857694</c:v>
                </c:pt>
                <c:pt idx="49">
                  <c:v>162.98464746091867</c:v>
                </c:pt>
                <c:pt idx="50">
                  <c:v>15.167476233849673</c:v>
                </c:pt>
                <c:pt idx="51">
                  <c:v>1508.098387491008</c:v>
                </c:pt>
                <c:pt idx="52">
                  <c:v>543.46422384617927</c:v>
                </c:pt>
                <c:pt idx="53">
                  <c:v>172.81508544424048</c:v>
                </c:pt>
                <c:pt idx="54">
                  <c:v>832.8615790389731</c:v>
                </c:pt>
                <c:pt idx="55">
                  <c:v>79.177306694101205</c:v>
                </c:pt>
                <c:pt idx="56">
                  <c:v>102.02959076142722</c:v>
                </c:pt>
                <c:pt idx="57">
                  <c:v>1043.5810502733234</c:v>
                </c:pt>
                <c:pt idx="58">
                  <c:v>374.44081349488482</c:v>
                </c:pt>
                <c:pt idx="59">
                  <c:v>46.642654860430532</c:v>
                </c:pt>
                <c:pt idx="60">
                  <c:v>63.442372633344291</c:v>
                </c:pt>
                <c:pt idx="61">
                  <c:v>941.58518776740766</c:v>
                </c:pt>
                <c:pt idx="62">
                  <c:v>40.891352329133937</c:v>
                </c:pt>
                <c:pt idx="63">
                  <c:v>129.64245876763712</c:v>
                </c:pt>
                <c:pt idx="64">
                  <c:v>81.136311531430707</c:v>
                </c:pt>
                <c:pt idx="65">
                  <c:v>74.600426759594953</c:v>
                </c:pt>
                <c:pt idx="66">
                  <c:v>80.8994362333151</c:v>
                </c:pt>
                <c:pt idx="67">
                  <c:v>158.6034947124902</c:v>
                </c:pt>
                <c:pt idx="68">
                  <c:v>173.74177786786299</c:v>
                </c:pt>
                <c:pt idx="69">
                  <c:v>129.7413546896783</c:v>
                </c:pt>
                <c:pt idx="70">
                  <c:v>175.50955747080073</c:v>
                </c:pt>
                <c:pt idx="71">
                  <c:v>261.05080979055248</c:v>
                </c:pt>
                <c:pt idx="72">
                  <c:v>384.69177016874113</c:v>
                </c:pt>
                <c:pt idx="73">
                  <c:v>343.84128920732371</c:v>
                </c:pt>
                <c:pt idx="74">
                  <c:v>643.92316241180492</c:v>
                </c:pt>
                <c:pt idx="75">
                  <c:v>445.08166268210084</c:v>
                </c:pt>
                <c:pt idx="76">
                  <c:v>205.43412819956788</c:v>
                </c:pt>
                <c:pt idx="77">
                  <c:v>286.49060548080951</c:v>
                </c:pt>
                <c:pt idx="78">
                  <c:v>228.19807223791776</c:v>
                </c:pt>
                <c:pt idx="79">
                  <c:v>1779.9148766777553</c:v>
                </c:pt>
                <c:pt idx="80">
                  <c:v>122.08208266690093</c:v>
                </c:pt>
                <c:pt idx="81">
                  <c:v>24.132694340027371</c:v>
                </c:pt>
                <c:pt idx="82">
                  <c:v>46.651935610493084</c:v>
                </c:pt>
                <c:pt idx="83">
                  <c:v>145.61605470526115</c:v>
                </c:pt>
                <c:pt idx="84">
                  <c:v>598.35649246145931</c:v>
                </c:pt>
                <c:pt idx="85">
                  <c:v>115.62500781079964</c:v>
                </c:pt>
                <c:pt idx="86">
                  <c:v>194.78869348431101</c:v>
                </c:pt>
                <c:pt idx="87">
                  <c:v>27.946995965759331</c:v>
                </c:pt>
                <c:pt idx="88">
                  <c:v>30.78200483595257</c:v>
                </c:pt>
                <c:pt idx="89">
                  <c:v>29.576820549548209</c:v>
                </c:pt>
                <c:pt idx="90">
                  <c:v>94.236821984905603</c:v>
                </c:pt>
                <c:pt idx="91">
                  <c:v>24.87030254268252</c:v>
                </c:pt>
                <c:pt idx="92">
                  <c:v>55</c:v>
                </c:pt>
                <c:pt idx="93">
                  <c:v>31.504425183843924</c:v>
                </c:pt>
                <c:pt idx="94">
                  <c:v>648.80972588063082</c:v>
                </c:pt>
                <c:pt idx="95">
                  <c:v>116.67827991542687</c:v>
                </c:pt>
                <c:pt idx="96">
                  <c:v>199.30577953639008</c:v>
                </c:pt>
                <c:pt idx="97">
                  <c:v>812.71242656481934</c:v>
                </c:pt>
                <c:pt idx="98">
                  <c:v>545.00223690769587</c:v>
                </c:pt>
                <c:pt idx="99">
                  <c:v>341.9535638838189</c:v>
                </c:pt>
                <c:pt idx="100">
                  <c:v>151.6660402188237</c:v>
                </c:pt>
                <c:pt idx="101">
                  <c:v>181.19324125138345</c:v>
                </c:pt>
                <c:pt idx="102">
                  <c:v>124.38444961504995</c:v>
                </c:pt>
                <c:pt idx="103">
                  <c:v>82.580689890424694</c:v>
                </c:pt>
                <c:pt idx="104">
                  <c:v>82.98516994457438</c:v>
                </c:pt>
                <c:pt idx="105">
                  <c:v>95.939213092386552</c:v>
                </c:pt>
                <c:pt idx="106">
                  <c:v>153.16143832193248</c:v>
                </c:pt>
                <c:pt idx="107">
                  <c:v>905.65188991192576</c:v>
                </c:pt>
                <c:pt idx="108">
                  <c:v>736.46958569374669</c:v>
                </c:pt>
                <c:pt idx="109">
                  <c:v>1106.6970122209757</c:v>
                </c:pt>
                <c:pt idx="110">
                  <c:v>724.72772607132219</c:v>
                </c:pt>
                <c:pt idx="111">
                  <c:v>724.72772607132219</c:v>
                </c:pt>
                <c:pt idx="112">
                  <c:v>605.28186010771537</c:v>
                </c:pt>
                <c:pt idx="113">
                  <c:v>149.29523732279222</c:v>
                </c:pt>
                <c:pt idx="114">
                  <c:v>142.64715602889817</c:v>
                </c:pt>
                <c:pt idx="115">
                  <c:v>145.08644564477794</c:v>
                </c:pt>
                <c:pt idx="116">
                  <c:v>131.63398882247375</c:v>
                </c:pt>
                <c:pt idx="117">
                  <c:v>1121.8068162476814</c:v>
                </c:pt>
                <c:pt idx="118">
                  <c:v>74.883159570598991</c:v>
                </c:pt>
                <c:pt idx="119">
                  <c:v>71.25132138341651</c:v>
                </c:pt>
                <c:pt idx="120">
                  <c:v>112.94795279855435</c:v>
                </c:pt>
                <c:pt idx="121">
                  <c:v>1532.1974628158309</c:v>
                </c:pt>
                <c:pt idx="122">
                  <c:v>104.0889756746965</c:v>
                </c:pt>
                <c:pt idx="123">
                  <c:v>988.59009304632912</c:v>
                </c:pt>
                <c:pt idx="124">
                  <c:v>229.65042297741388</c:v>
                </c:pt>
                <c:pt idx="125">
                  <c:v>390.23293146565607</c:v>
                </c:pt>
                <c:pt idx="126">
                  <c:v>648.24800911416889</c:v>
                </c:pt>
                <c:pt idx="127">
                  <c:v>905.58104699758746</c:v>
                </c:pt>
                <c:pt idx="128">
                  <c:v>201.29440768611241</c:v>
                </c:pt>
                <c:pt idx="129">
                  <c:v>534.49093912768262</c:v>
                </c:pt>
                <c:pt idx="130">
                  <c:v>793.35283307597035</c:v>
                </c:pt>
                <c:pt idx="131">
                  <c:v>216.12900819636343</c:v>
                </c:pt>
                <c:pt idx="132">
                  <c:v>801.92796730357634</c:v>
                </c:pt>
                <c:pt idx="133">
                  <c:v>377.58660731826313</c:v>
                </c:pt>
                <c:pt idx="134">
                  <c:v>586.88092361710926</c:v>
                </c:pt>
                <c:pt idx="135">
                  <c:v>28.463143600788879</c:v>
                </c:pt>
                <c:pt idx="136">
                  <c:v>29.2196061451254</c:v>
                </c:pt>
                <c:pt idx="137">
                  <c:v>32.945075473729581</c:v>
                </c:pt>
                <c:pt idx="138">
                  <c:v>79.627654845198393</c:v>
                </c:pt>
                <c:pt idx="139">
                  <c:v>36.930468973887216</c:v>
                </c:pt>
                <c:pt idx="140">
                  <c:v>131.95744761737549</c:v>
                </c:pt>
                <c:pt idx="141">
                  <c:v>162.84664649603639</c:v>
                </c:pt>
                <c:pt idx="142">
                  <c:v>48.697173371077753</c:v>
                </c:pt>
                <c:pt idx="143">
                  <c:v>231.63955742468318</c:v>
                </c:pt>
                <c:pt idx="144">
                  <c:v>117.98035813908898</c:v>
                </c:pt>
                <c:pt idx="145">
                  <c:v>212.33374964355554</c:v>
                </c:pt>
                <c:pt idx="146">
                  <c:v>266.03316450482208</c:v>
                </c:pt>
                <c:pt idx="147">
                  <c:v>307.71529287972669</c:v>
                </c:pt>
                <c:pt idx="148">
                  <c:v>59.502709306227359</c:v>
                </c:pt>
                <c:pt idx="149">
                  <c:v>290.11391677427201</c:v>
                </c:pt>
                <c:pt idx="150">
                  <c:v>177.18013860269147</c:v>
                </c:pt>
                <c:pt idx="151">
                  <c:v>339.54991858645235</c:v>
                </c:pt>
                <c:pt idx="152">
                  <c:v>333.63075833342089</c:v>
                </c:pt>
                <c:pt idx="153">
                  <c:v>379.72529778652614</c:v>
                </c:pt>
                <c:pt idx="154">
                  <c:v>210.96247741422809</c:v>
                </c:pt>
                <c:pt idx="155">
                  <c:v>35.207381422869055</c:v>
                </c:pt>
                <c:pt idx="156">
                  <c:v>198.3112931219504</c:v>
                </c:pt>
                <c:pt idx="157">
                  <c:v>310.30657569241026</c:v>
                </c:pt>
                <c:pt idx="158">
                  <c:v>57.347910952593836</c:v>
                </c:pt>
                <c:pt idx="159">
                  <c:v>221.68486149986234</c:v>
                </c:pt>
                <c:pt idx="160">
                  <c:v>34.627890864928133</c:v>
                </c:pt>
                <c:pt idx="161">
                  <c:v>34.942680362618383</c:v>
                </c:pt>
                <c:pt idx="162">
                  <c:v>38.522515452623786</c:v>
                </c:pt>
                <c:pt idx="163">
                  <c:v>302.31616451920439</c:v>
                </c:pt>
                <c:pt idx="164">
                  <c:v>136.72454485912417</c:v>
                </c:pt>
                <c:pt idx="165">
                  <c:v>1206.6971801643328</c:v>
                </c:pt>
                <c:pt idx="166">
                  <c:v>1182.9450162925912</c:v>
                </c:pt>
                <c:pt idx="167">
                  <c:v>164.93514436086775</c:v>
                </c:pt>
                <c:pt idx="168">
                  <c:v>101.06190425545375</c:v>
                </c:pt>
                <c:pt idx="169">
                  <c:v>112.82109034656784</c:v>
                </c:pt>
                <c:pt idx="170">
                  <c:v>96.798900986765304</c:v>
                </c:pt>
                <c:pt idx="171">
                  <c:v>69.902617554144754</c:v>
                </c:pt>
                <c:pt idx="172">
                  <c:v>45.051286240973532</c:v>
                </c:pt>
                <c:pt idx="173">
                  <c:v>53.007938149657257</c:v>
                </c:pt>
                <c:pt idx="174">
                  <c:v>73.241323479154687</c:v>
                </c:pt>
                <c:pt idx="175">
                  <c:v>35.506354765052926</c:v>
                </c:pt>
                <c:pt idx="176">
                  <c:v>26.745073819085363</c:v>
                </c:pt>
                <c:pt idx="177">
                  <c:v>38.646162561033911</c:v>
                </c:pt>
                <c:pt idx="178">
                  <c:v>61.03312575001258</c:v>
                </c:pt>
                <c:pt idx="179">
                  <c:v>31.45831583237764</c:v>
                </c:pt>
                <c:pt idx="180">
                  <c:v>67.030326995090647</c:v>
                </c:pt>
                <c:pt idx="181">
                  <c:v>21.156255077973313</c:v>
                </c:pt>
                <c:pt idx="182">
                  <c:v>30.552220866704562</c:v>
                </c:pt>
                <c:pt idx="183">
                  <c:v>156.08625258722682</c:v>
                </c:pt>
                <c:pt idx="184">
                  <c:v>403.55394368774444</c:v>
                </c:pt>
                <c:pt idx="185">
                  <c:v>242.62428216570135</c:v>
                </c:pt>
                <c:pt idx="186">
                  <c:v>86.45277617687178</c:v>
                </c:pt>
                <c:pt idx="187">
                  <c:v>532.9638424083895</c:v>
                </c:pt>
                <c:pt idx="188">
                  <c:v>23.22819430446005</c:v>
                </c:pt>
                <c:pt idx="189">
                  <c:v>95.225827328235098</c:v>
                </c:pt>
                <c:pt idx="190">
                  <c:v>20.705540935424391</c:v>
                </c:pt>
                <c:pt idx="191">
                  <c:v>450.58474630564751</c:v>
                </c:pt>
                <c:pt idx="192">
                  <c:v>460.46262471652057</c:v>
                </c:pt>
                <c:pt idx="193">
                  <c:v>310.54770003005444</c:v>
                </c:pt>
                <c:pt idx="194">
                  <c:v>201.92344204284123</c:v>
                </c:pt>
                <c:pt idx="195">
                  <c:v>194.79682594120609</c:v>
                </c:pt>
                <c:pt idx="196">
                  <c:v>19.132250192047824</c:v>
                </c:pt>
                <c:pt idx="197">
                  <c:v>116.4792413112629</c:v>
                </c:pt>
                <c:pt idx="198">
                  <c:v>107.85001254595444</c:v>
                </c:pt>
                <c:pt idx="199">
                  <c:v>95.25410592326665</c:v>
                </c:pt>
                <c:pt idx="200">
                  <c:v>415.04183916251151</c:v>
                </c:pt>
                <c:pt idx="201">
                  <c:v>209.5454952415397</c:v>
                </c:pt>
                <c:pt idx="202">
                  <c:v>292.14939117414747</c:v>
                </c:pt>
                <c:pt idx="203">
                  <c:v>56.906697216012489</c:v>
                </c:pt>
                <c:pt idx="204">
                  <c:v>33.535865175930226</c:v>
                </c:pt>
                <c:pt idx="205">
                  <c:v>38.966288295081995</c:v>
                </c:pt>
                <c:pt idx="206">
                  <c:v>45.552810281015304</c:v>
                </c:pt>
                <c:pt idx="207">
                  <c:v>39.388658246084098</c:v>
                </c:pt>
                <c:pt idx="208">
                  <c:v>18.230288094773801</c:v>
                </c:pt>
                <c:pt idx="209">
                  <c:v>22.485853614298232</c:v>
                </c:pt>
                <c:pt idx="210">
                  <c:v>77.548749558207973</c:v>
                </c:pt>
                <c:pt idx="211">
                  <c:v>127.23431726741981</c:v>
                </c:pt>
                <c:pt idx="212">
                  <c:v>58.494705645426755</c:v>
                </c:pt>
                <c:pt idx="213">
                  <c:v>67.277662414279874</c:v>
                </c:pt>
                <c:pt idx="214">
                  <c:v>71.991682833123335</c:v>
                </c:pt>
                <c:pt idx="215">
                  <c:v>77.354420694425869</c:v>
                </c:pt>
                <c:pt idx="216">
                  <c:v>137.93848400538937</c:v>
                </c:pt>
                <c:pt idx="217">
                  <c:v>88.965520451279929</c:v>
                </c:pt>
                <c:pt idx="218">
                  <c:v>139.25461292113175</c:v>
                </c:pt>
                <c:pt idx="219">
                  <c:v>22.883319634744172</c:v>
                </c:pt>
                <c:pt idx="220">
                  <c:v>373.78709664949696</c:v>
                </c:pt>
                <c:pt idx="221">
                  <c:v>124.05298736858569</c:v>
                </c:pt>
                <c:pt idx="222">
                  <c:v>231.00205888315108</c:v>
                </c:pt>
                <c:pt idx="223">
                  <c:v>217.07239134856925</c:v>
                </c:pt>
                <c:pt idx="224">
                  <c:v>60.209843093293323</c:v>
                </c:pt>
                <c:pt idx="225">
                  <c:v>89.046353395466795</c:v>
                </c:pt>
                <c:pt idx="226">
                  <c:v>60.703459267251091</c:v>
                </c:pt>
                <c:pt idx="227">
                  <c:v>67.801094021864216</c:v>
                </c:pt>
                <c:pt idx="228">
                  <c:v>51.061030293636527</c:v>
                </c:pt>
                <c:pt idx="229">
                  <c:v>53.595894139180132</c:v>
                </c:pt>
                <c:pt idx="230">
                  <c:v>637.72010693423329</c:v>
                </c:pt>
                <c:pt idx="231">
                  <c:v>35.882823514163945</c:v>
                </c:pt>
                <c:pt idx="232">
                  <c:v>34.914516943556549</c:v>
                </c:pt>
                <c:pt idx="233">
                  <c:v>26.21409291689551</c:v>
                </c:pt>
                <c:pt idx="234">
                  <c:v>34.200378486716595</c:v>
                </c:pt>
                <c:pt idx="235">
                  <c:v>177.54321893150563</c:v>
                </c:pt>
                <c:pt idx="236">
                  <c:v>619.92528066162288</c:v>
                </c:pt>
                <c:pt idx="237">
                  <c:v>127.98024052644739</c:v>
                </c:pt>
                <c:pt idx="238">
                  <c:v>186.51323559411182</c:v>
                </c:pt>
                <c:pt idx="239">
                  <c:v>109.78583361650058</c:v>
                </c:pt>
                <c:pt idx="240">
                  <c:v>149.93134456359655</c:v>
                </c:pt>
                <c:pt idx="241">
                  <c:v>167.30977825192835</c:v>
                </c:pt>
                <c:pt idx="242">
                  <c:v>62.369413056624296</c:v>
                </c:pt>
                <c:pt idx="243">
                  <c:v>94.473577742149061</c:v>
                </c:pt>
                <c:pt idx="244">
                  <c:v>26.533078055700521</c:v>
                </c:pt>
                <c:pt idx="245">
                  <c:v>9.9650213808642807</c:v>
                </c:pt>
                <c:pt idx="246">
                  <c:v>109.16860483022606</c:v>
                </c:pt>
                <c:pt idx="247">
                  <c:v>368.84188327022088</c:v>
                </c:pt>
                <c:pt idx="248">
                  <c:v>440.53377045950521</c:v>
                </c:pt>
                <c:pt idx="249">
                  <c:v>111.11593327572442</c:v>
                </c:pt>
                <c:pt idx="250">
                  <c:v>47.923027903500888</c:v>
                </c:pt>
                <c:pt idx="251">
                  <c:v>66.911031732526013</c:v>
                </c:pt>
                <c:pt idx="252">
                  <c:v>30.78200483595257</c:v>
                </c:pt>
                <c:pt idx="253">
                  <c:v>28.408157649780552</c:v>
                </c:pt>
                <c:pt idx="254">
                  <c:v>122.36647584469696</c:v>
                </c:pt>
                <c:pt idx="255">
                  <c:v>465.63378079151147</c:v>
                </c:pt>
                <c:pt idx="256">
                  <c:v>434.96867476907573</c:v>
                </c:pt>
                <c:pt idx="257">
                  <c:v>637.9646099728393</c:v>
                </c:pt>
                <c:pt idx="258">
                  <c:v>374.36771783625676</c:v>
                </c:pt>
                <c:pt idx="259">
                  <c:v>430.35076135771345</c:v>
                </c:pt>
                <c:pt idx="260">
                  <c:v>200.06844659251635</c:v>
                </c:pt>
                <c:pt idx="261">
                  <c:v>113.66760718418276</c:v>
                </c:pt>
                <c:pt idx="262">
                  <c:v>89.003495638995744</c:v>
                </c:pt>
                <c:pt idx="263">
                  <c:v>34.248271018157979</c:v>
                </c:pt>
                <c:pt idx="264">
                  <c:v>33.098220988505325</c:v>
                </c:pt>
                <c:pt idx="265">
                  <c:v>31.374093195690879</c:v>
                </c:pt>
                <c:pt idx="266">
                  <c:v>26.681638989164867</c:v>
                </c:pt>
                <c:pt idx="267">
                  <c:v>28.429390372629584</c:v>
                </c:pt>
              </c:numCache>
            </c:numRef>
          </c:xVal>
          <c:yVal>
            <c:numRef>
              <c:f>'all data'!$Q$632:$Q$899</c:f>
              <c:numCache>
                <c:formatCode>0.0E+00</c:formatCode>
                <c:ptCount val="268"/>
                <c:pt idx="0">
                  <c:v>1.9964188090072716E-7</c:v>
                </c:pt>
                <c:pt idx="3">
                  <c:v>5.4937560541702371E-9</c:v>
                </c:pt>
                <c:pt idx="4">
                  <c:v>2.631949080548118E-8</c:v>
                </c:pt>
                <c:pt idx="5">
                  <c:v>4.3977291911667753E-9</c:v>
                </c:pt>
                <c:pt idx="7">
                  <c:v>2.7108992025302301E-9</c:v>
                </c:pt>
                <c:pt idx="8">
                  <c:v>1.3544039733469814E-8</c:v>
                </c:pt>
                <c:pt idx="9">
                  <c:v>4.3459820580556371E-8</c:v>
                </c:pt>
                <c:pt idx="10">
                  <c:v>4.872714747700615E-9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9.6932217808695366E-8</c:v>
                </c:pt>
                <c:pt idx="15">
                  <c:v>4.8226285212595826E-8</c:v>
                </c:pt>
                <c:pt idx="16">
                  <c:v>1.9156215814831599E-8</c:v>
                </c:pt>
                <c:pt idx="22">
                  <c:v>3.5251264017607195E-8</c:v>
                </c:pt>
                <c:pt idx="23">
                  <c:v>2.4501137888092287E-8</c:v>
                </c:pt>
                <c:pt idx="24">
                  <c:v>9.9824348049815886E-8</c:v>
                </c:pt>
                <c:pt idx="25">
                  <c:v>1.7082201194663585E-8</c:v>
                </c:pt>
                <c:pt idx="26">
                  <c:v>1.3024758152775476E-7</c:v>
                </c:pt>
                <c:pt idx="27">
                  <c:v>6.8680359283920013E-8</c:v>
                </c:pt>
                <c:pt idx="28">
                  <c:v>9.482826820245444E-8</c:v>
                </c:pt>
                <c:pt idx="29">
                  <c:v>3.8149374783328564E-9</c:v>
                </c:pt>
                <c:pt idx="30">
                  <c:v>1.0086629306727922E-8</c:v>
                </c:pt>
                <c:pt idx="31">
                  <c:v>1.1640925615792398E-8</c:v>
                </c:pt>
                <c:pt idx="32">
                  <c:v>2.7031005035658159E-8</c:v>
                </c:pt>
                <c:pt idx="34">
                  <c:v>1.5585756994852082E-9</c:v>
                </c:pt>
                <c:pt idx="35">
                  <c:v>1.8092418164588192E-9</c:v>
                </c:pt>
                <c:pt idx="36">
                  <c:v>2.5162702419896844E-9</c:v>
                </c:pt>
                <c:pt idx="37">
                  <c:v>3.0845220065522174E-8</c:v>
                </c:pt>
                <c:pt idx="38">
                  <c:v>1.2334028356124994E-8</c:v>
                </c:pt>
                <c:pt idx="39">
                  <c:v>8.1928391309806476E-8</c:v>
                </c:pt>
                <c:pt idx="41">
                  <c:v>3.7573754533456808E-9</c:v>
                </c:pt>
                <c:pt idx="42">
                  <c:v>1.0061033742314772E-9</c:v>
                </c:pt>
                <c:pt idx="43">
                  <c:v>4.3031040697083472E-10</c:v>
                </c:pt>
                <c:pt idx="44">
                  <c:v>8.5538260456072017E-10</c:v>
                </c:pt>
                <c:pt idx="45">
                  <c:v>9.8932303453654231E-10</c:v>
                </c:pt>
                <c:pt idx="46">
                  <c:v>1.093338340327155E-8</c:v>
                </c:pt>
                <c:pt idx="47">
                  <c:v>1.8239301680531263E-8</c:v>
                </c:pt>
                <c:pt idx="48">
                  <c:v>6.153843893046053E-9</c:v>
                </c:pt>
                <c:pt idx="49">
                  <c:v>5.4342231794941373E-9</c:v>
                </c:pt>
                <c:pt idx="50">
                  <c:v>4.4733950223983948E-10</c:v>
                </c:pt>
                <c:pt idx="51">
                  <c:v>9.077197447439575E-9</c:v>
                </c:pt>
                <c:pt idx="52">
                  <c:v>3.1611741127850126E-8</c:v>
                </c:pt>
                <c:pt idx="55">
                  <c:v>6.6727364154196838E-9</c:v>
                </c:pt>
                <c:pt idx="56">
                  <c:v>4.287056778329632E-9</c:v>
                </c:pt>
                <c:pt idx="57">
                  <c:v>6.8749880387824495E-8</c:v>
                </c:pt>
                <c:pt idx="59">
                  <c:v>3.1457223630667807E-9</c:v>
                </c:pt>
                <c:pt idx="61">
                  <c:v>7.1640458051662649E-8</c:v>
                </c:pt>
                <c:pt idx="63">
                  <c:v>3.7868259029784369E-9</c:v>
                </c:pt>
                <c:pt idx="64">
                  <c:v>4.4081150359426296E-9</c:v>
                </c:pt>
                <c:pt idx="65">
                  <c:v>4.9148962556460053E-9</c:v>
                </c:pt>
                <c:pt idx="66">
                  <c:v>3.552546195395182E-9</c:v>
                </c:pt>
                <c:pt idx="67">
                  <c:v>8.8761463746154812E-9</c:v>
                </c:pt>
                <c:pt idx="68">
                  <c:v>5.9629327494991283E-9</c:v>
                </c:pt>
                <c:pt idx="69">
                  <c:v>9.7410268015905703E-10</c:v>
                </c:pt>
                <c:pt idx="70">
                  <c:v>5.8589216398194651E-9</c:v>
                </c:pt>
                <c:pt idx="71">
                  <c:v>2.6491886700770706E-8</c:v>
                </c:pt>
                <c:pt idx="73">
                  <c:v>2.0774767158573016E-8</c:v>
                </c:pt>
                <c:pt idx="75">
                  <c:v>9.4266131357951853E-8</c:v>
                </c:pt>
                <c:pt idx="76">
                  <c:v>3.0569263106274387E-8</c:v>
                </c:pt>
                <c:pt idx="77">
                  <c:v>1.0465844577996826E-8</c:v>
                </c:pt>
                <c:pt idx="78">
                  <c:v>6.5700789321055354E-9</c:v>
                </c:pt>
                <c:pt idx="79">
                  <c:v>2.1702955648245474E-9</c:v>
                </c:pt>
                <c:pt idx="80">
                  <c:v>1.7919317803546463E-8</c:v>
                </c:pt>
                <c:pt idx="81">
                  <c:v>5.0091912638114521E-7</c:v>
                </c:pt>
                <c:pt idx="82">
                  <c:v>8.4952894382195218E-9</c:v>
                </c:pt>
                <c:pt idx="84">
                  <c:v>1.1810288519676582E-7</c:v>
                </c:pt>
                <c:pt idx="85">
                  <c:v>3.4091197675482362E-9</c:v>
                </c:pt>
                <c:pt idx="86">
                  <c:v>7.0693031349667345E-9</c:v>
                </c:pt>
                <c:pt idx="87">
                  <c:v>8.4191295035059652E-10</c:v>
                </c:pt>
                <c:pt idx="88">
                  <c:v>1.4069952420640978E-9</c:v>
                </c:pt>
                <c:pt idx="89">
                  <c:v>5.0750780961704731E-9</c:v>
                </c:pt>
                <c:pt idx="90">
                  <c:v>3.7161616414953105E-9</c:v>
                </c:pt>
                <c:pt idx="91">
                  <c:v>3.6035498284132202E-9</c:v>
                </c:pt>
                <c:pt idx="92">
                  <c:v>2.5595931700595265E-9</c:v>
                </c:pt>
                <c:pt idx="93">
                  <c:v>1.1733452897433467E-9</c:v>
                </c:pt>
                <c:pt idx="94">
                  <c:v>1.3279580067527964E-7</c:v>
                </c:pt>
                <c:pt idx="95">
                  <c:v>1.3417217860001549E-8</c:v>
                </c:pt>
                <c:pt idx="96">
                  <c:v>2.1910192809540107E-8</c:v>
                </c:pt>
                <c:pt idx="97">
                  <c:v>7.9271806466153949E-8</c:v>
                </c:pt>
                <c:pt idx="98">
                  <c:v>3.997110535970314E-8</c:v>
                </c:pt>
                <c:pt idx="99">
                  <c:v>1.7958697039292321E-8</c:v>
                </c:pt>
                <c:pt idx="100">
                  <c:v>1.9652368272412335E-8</c:v>
                </c:pt>
                <c:pt idx="101">
                  <c:v>8.9375482559405046E-9</c:v>
                </c:pt>
                <c:pt idx="102">
                  <c:v>1.2858949468198264E-8</c:v>
                </c:pt>
                <c:pt idx="103">
                  <c:v>8.6530205118116624E-9</c:v>
                </c:pt>
                <c:pt idx="104">
                  <c:v>1.0216029468749211E-8</c:v>
                </c:pt>
                <c:pt idx="105">
                  <c:v>1.7289302373149536E-8</c:v>
                </c:pt>
                <c:pt idx="106">
                  <c:v>2.0344385066027406E-8</c:v>
                </c:pt>
                <c:pt idx="107">
                  <c:v>4.8656592888920956E-8</c:v>
                </c:pt>
                <c:pt idx="108">
                  <c:v>7.1088802356589295E-8</c:v>
                </c:pt>
                <c:pt idx="110">
                  <c:v>2.5988967431690548E-8</c:v>
                </c:pt>
                <c:pt idx="113">
                  <c:v>1.197151925366475E-8</c:v>
                </c:pt>
                <c:pt idx="114">
                  <c:v>5.7733553865394278E-9</c:v>
                </c:pt>
                <c:pt idx="115">
                  <c:v>7.9874273428465573E-9</c:v>
                </c:pt>
                <c:pt idx="117">
                  <c:v>2.374508812669397E-7</c:v>
                </c:pt>
                <c:pt idx="118">
                  <c:v>2.3035601642391594E-7</c:v>
                </c:pt>
                <c:pt idx="119">
                  <c:v>1.9876610508393279E-8</c:v>
                </c:pt>
                <c:pt idx="120">
                  <c:v>1.7199233148170615E-8</c:v>
                </c:pt>
                <c:pt idx="121">
                  <c:v>3.1822213534152121E-7</c:v>
                </c:pt>
                <c:pt idx="122">
                  <c:v>1.3327594579668726E-8</c:v>
                </c:pt>
                <c:pt idx="123">
                  <c:v>1.9048682015765143E-7</c:v>
                </c:pt>
                <c:pt idx="124">
                  <c:v>7.0736915324052415E-8</c:v>
                </c:pt>
                <c:pt idx="125">
                  <c:v>1.5173692911680466E-7</c:v>
                </c:pt>
                <c:pt idx="126">
                  <c:v>7.584476341150007E-8</c:v>
                </c:pt>
                <c:pt idx="127">
                  <c:v>6.2071341535145099E-8</c:v>
                </c:pt>
                <c:pt idx="128">
                  <c:v>4.6215058509640116E-8</c:v>
                </c:pt>
                <c:pt idx="130">
                  <c:v>4.537686595428249E-7</c:v>
                </c:pt>
                <c:pt idx="131">
                  <c:v>3.5728127949062828E-8</c:v>
                </c:pt>
                <c:pt idx="132">
                  <c:v>1.5028567099356316E-7</c:v>
                </c:pt>
                <c:pt idx="133">
                  <c:v>3.6831873261152034E-8</c:v>
                </c:pt>
                <c:pt idx="134">
                  <c:v>9.8041069574598733E-8</c:v>
                </c:pt>
                <c:pt idx="136">
                  <c:v>1.3671592846293091E-8</c:v>
                </c:pt>
                <c:pt idx="137">
                  <c:v>8.8550084563226037E-9</c:v>
                </c:pt>
                <c:pt idx="138">
                  <c:v>4.4444090090461325E-8</c:v>
                </c:pt>
                <c:pt idx="139">
                  <c:v>6.3072747785778797E-9</c:v>
                </c:pt>
                <c:pt idx="140">
                  <c:v>2.2103325940190303E-8</c:v>
                </c:pt>
                <c:pt idx="141">
                  <c:v>5.921596807388879E-8</c:v>
                </c:pt>
                <c:pt idx="143">
                  <c:v>1.1156248656774085E-7</c:v>
                </c:pt>
                <c:pt idx="144">
                  <c:v>4.5372264062675424E-8</c:v>
                </c:pt>
                <c:pt idx="146">
                  <c:v>3.3365290268409178E-7</c:v>
                </c:pt>
                <c:pt idx="147">
                  <c:v>8.5464878699256547E-8</c:v>
                </c:pt>
                <c:pt idx="148">
                  <c:v>7.1789509263217211E-9</c:v>
                </c:pt>
                <c:pt idx="150">
                  <c:v>5.2473000447148669E-8</c:v>
                </c:pt>
                <c:pt idx="152">
                  <c:v>2.3931314624031584E-8</c:v>
                </c:pt>
                <c:pt idx="153">
                  <c:v>2.6045471582405095E-8</c:v>
                </c:pt>
                <c:pt idx="154">
                  <c:v>4.9216801553534287E-8</c:v>
                </c:pt>
                <c:pt idx="155">
                  <c:v>1.3642657195926199E-7</c:v>
                </c:pt>
                <c:pt idx="156">
                  <c:v>8.7091258161555247E-8</c:v>
                </c:pt>
                <c:pt idx="157">
                  <c:v>1.6568280006716E-7</c:v>
                </c:pt>
                <c:pt idx="158">
                  <c:v>6.6459859470458014E-9</c:v>
                </c:pt>
                <c:pt idx="159">
                  <c:v>8.1280307245697946E-8</c:v>
                </c:pt>
                <c:pt idx="160">
                  <c:v>1.2678738493437965E-8</c:v>
                </c:pt>
                <c:pt idx="161">
                  <c:v>8.4124263509524097E-9</c:v>
                </c:pt>
                <c:pt idx="162">
                  <c:v>5.9121487434992758E-9</c:v>
                </c:pt>
                <c:pt idx="163">
                  <c:v>2.7795220473913453E-7</c:v>
                </c:pt>
                <c:pt idx="164">
                  <c:v>1.1638418430839908E-8</c:v>
                </c:pt>
                <c:pt idx="165">
                  <c:v>1.8782918479926512E-7</c:v>
                </c:pt>
                <c:pt idx="166">
                  <c:v>7.3134112059080259E-7</c:v>
                </c:pt>
                <c:pt idx="167">
                  <c:v>3.5038070648175897E-8</c:v>
                </c:pt>
                <c:pt idx="168">
                  <c:v>2.8402766461921845E-8</c:v>
                </c:pt>
                <c:pt idx="169">
                  <c:v>3.122653476032404E-8</c:v>
                </c:pt>
                <c:pt idx="170">
                  <c:v>2.4188229240160954E-8</c:v>
                </c:pt>
                <c:pt idx="171">
                  <c:v>2.0048898418155798E-8</c:v>
                </c:pt>
                <c:pt idx="172">
                  <c:v>3.5338768732239371E-8</c:v>
                </c:pt>
                <c:pt idx="173">
                  <c:v>1.1756396344877905E-8</c:v>
                </c:pt>
                <c:pt idx="174">
                  <c:v>1.6349732049997951E-8</c:v>
                </c:pt>
                <c:pt idx="175">
                  <c:v>5.6003394174508544E-9</c:v>
                </c:pt>
                <c:pt idx="176">
                  <c:v>1.8619619847148521E-9</c:v>
                </c:pt>
                <c:pt idx="177">
                  <c:v>5.3472770413536056E-9</c:v>
                </c:pt>
                <c:pt idx="178">
                  <c:v>1.460513954281005E-8</c:v>
                </c:pt>
                <c:pt idx="179">
                  <c:v>3.6415254413422381E-7</c:v>
                </c:pt>
                <c:pt idx="180">
                  <c:v>1.8558013202719312E-7</c:v>
                </c:pt>
                <c:pt idx="182">
                  <c:v>2.4764380229456725E-9</c:v>
                </c:pt>
                <c:pt idx="183">
                  <c:v>2.5263910843901749E-8</c:v>
                </c:pt>
                <c:pt idx="185">
                  <c:v>6.776449700762818E-8</c:v>
                </c:pt>
                <c:pt idx="187">
                  <c:v>1.0824983485181195E-7</c:v>
                </c:pt>
                <c:pt idx="189">
                  <c:v>5.3073927899582171E-9</c:v>
                </c:pt>
                <c:pt idx="190">
                  <c:v>1.6206110792100159E-9</c:v>
                </c:pt>
                <c:pt idx="191">
                  <c:v>3.5156677962546928E-8</c:v>
                </c:pt>
                <c:pt idx="192">
                  <c:v>2.398362095825323E-8</c:v>
                </c:pt>
                <c:pt idx="194">
                  <c:v>1.4125424266031706E-8</c:v>
                </c:pt>
                <c:pt idx="197">
                  <c:v>1.211652722608692E-7</c:v>
                </c:pt>
                <c:pt idx="198">
                  <c:v>3.8705471944818066E-8</c:v>
                </c:pt>
                <c:pt idx="201">
                  <c:v>1.2995568487545923E-8</c:v>
                </c:pt>
                <c:pt idx="202">
                  <c:v>2.4277716102446497E-8</c:v>
                </c:pt>
                <c:pt idx="203">
                  <c:v>1.7636460389960854E-8</c:v>
                </c:pt>
                <c:pt idx="204">
                  <c:v>2.2647292410181007E-9</c:v>
                </c:pt>
                <c:pt idx="205">
                  <c:v>2.9878471960074735E-9</c:v>
                </c:pt>
                <c:pt idx="206">
                  <c:v>5.949164740069607E-9</c:v>
                </c:pt>
                <c:pt idx="207">
                  <c:v>1.1172344222833896E-9</c:v>
                </c:pt>
                <c:pt idx="208">
                  <c:v>1.1793729738188936E-9</c:v>
                </c:pt>
                <c:pt idx="209">
                  <c:v>2.7607281838021602E-10</c:v>
                </c:pt>
                <c:pt idx="210">
                  <c:v>2.4696932686412747E-8</c:v>
                </c:pt>
                <c:pt idx="211">
                  <c:v>5.8428016619081074E-10</c:v>
                </c:pt>
                <c:pt idx="212">
                  <c:v>1.0668776172558855E-8</c:v>
                </c:pt>
                <c:pt idx="213">
                  <c:v>4.0417217216486385E-8</c:v>
                </c:pt>
                <c:pt idx="214">
                  <c:v>3.1602385803464085E-9</c:v>
                </c:pt>
                <c:pt idx="215">
                  <c:v>2.0356907095317005E-9</c:v>
                </c:pt>
                <c:pt idx="217">
                  <c:v>7.3782376367223495E-9</c:v>
                </c:pt>
                <c:pt idx="218">
                  <c:v>7.3798456161977343E-9</c:v>
                </c:pt>
                <c:pt idx="219">
                  <c:v>1.2308791714663404E-9</c:v>
                </c:pt>
                <c:pt idx="220">
                  <c:v>1.1422970639524321E-7</c:v>
                </c:pt>
                <c:pt idx="221">
                  <c:v>4.1288804738416493E-8</c:v>
                </c:pt>
                <c:pt idx="222">
                  <c:v>1.102515845727933E-8</c:v>
                </c:pt>
                <c:pt idx="223">
                  <c:v>5.3749464810808415E-8</c:v>
                </c:pt>
                <c:pt idx="224">
                  <c:v>3.0746998057872241E-9</c:v>
                </c:pt>
                <c:pt idx="225">
                  <c:v>6.7758124899303949E-9</c:v>
                </c:pt>
                <c:pt idx="226">
                  <c:v>2.6987449577383294E-8</c:v>
                </c:pt>
                <c:pt idx="227">
                  <c:v>8.715410828303261E-9</c:v>
                </c:pt>
                <c:pt idx="228">
                  <c:v>3.2876984029153927E-9</c:v>
                </c:pt>
                <c:pt idx="230">
                  <c:v>6.6448455540355989E-7</c:v>
                </c:pt>
                <c:pt idx="232">
                  <c:v>1.0286949742227081E-9</c:v>
                </c:pt>
                <c:pt idx="233">
                  <c:v>1.0469615616618962E-9</c:v>
                </c:pt>
                <c:pt idx="234">
                  <c:v>8.4689955959059176E-10</c:v>
                </c:pt>
                <c:pt idx="235">
                  <c:v>1.5761717226357834E-8</c:v>
                </c:pt>
                <c:pt idx="236">
                  <c:v>3.7462626139469648E-8</c:v>
                </c:pt>
                <c:pt idx="237">
                  <c:v>6.7586071697598485E-9</c:v>
                </c:pt>
                <c:pt idx="238">
                  <c:v>4.7144020050595741E-8</c:v>
                </c:pt>
                <c:pt idx="240">
                  <c:v>8.2438094380505676E-9</c:v>
                </c:pt>
                <c:pt idx="241">
                  <c:v>8.5689892416365153E-9</c:v>
                </c:pt>
                <c:pt idx="243">
                  <c:v>3.2392706308978663E-8</c:v>
                </c:pt>
                <c:pt idx="245">
                  <c:v>6.7051673292485126E-11</c:v>
                </c:pt>
                <c:pt idx="246">
                  <c:v>7.1069051025751017E-9</c:v>
                </c:pt>
                <c:pt idx="247">
                  <c:v>2.0261097655493304E-8</c:v>
                </c:pt>
                <c:pt idx="248">
                  <c:v>4.9430059656902488E-8</c:v>
                </c:pt>
                <c:pt idx="249">
                  <c:v>3.4098165152263253E-8</c:v>
                </c:pt>
                <c:pt idx="250">
                  <c:v>2.1587451915749268E-9</c:v>
                </c:pt>
                <c:pt idx="252">
                  <c:v>1.1354573038352269E-9</c:v>
                </c:pt>
                <c:pt idx="255">
                  <c:v>2.0211343993964743E-8</c:v>
                </c:pt>
                <c:pt idx="256">
                  <c:v>2.1514215214322069E-8</c:v>
                </c:pt>
                <c:pt idx="257">
                  <c:v>9.1179859740823013E-11</c:v>
                </c:pt>
                <c:pt idx="258">
                  <c:v>1.5776319432224466E-8</c:v>
                </c:pt>
                <c:pt idx="259">
                  <c:v>1.3459028695099641E-8</c:v>
                </c:pt>
                <c:pt idx="260">
                  <c:v>5.6132533704834231E-9</c:v>
                </c:pt>
                <c:pt idx="261">
                  <c:v>1.3710067228812664E-9</c:v>
                </c:pt>
                <c:pt idx="262">
                  <c:v>1.3476954851326937E-9</c:v>
                </c:pt>
                <c:pt idx="263">
                  <c:v>9.8189055904648101E-10</c:v>
                </c:pt>
                <c:pt idx="264">
                  <c:v>1.2462853853262831E-9</c:v>
                </c:pt>
                <c:pt idx="265">
                  <c:v>6.4111460893345155E-10</c:v>
                </c:pt>
                <c:pt idx="266">
                  <c:v>7.0131649463738482E-10</c:v>
                </c:pt>
                <c:pt idx="267">
                  <c:v>9.2781397725062191E-10</c:v>
                </c:pt>
              </c:numCache>
            </c:numRef>
          </c:yVal>
        </c:ser>
        <c:ser>
          <c:idx val="5"/>
          <c:order val="4"/>
          <c:tx>
            <c:v>GeoMICS</c:v>
          </c:tx>
          <c:spPr>
            <a:ln w="28575">
              <a:noFill/>
            </a:ln>
          </c:spPr>
          <c:marker>
            <c:symbol val="dash"/>
            <c:size val="9"/>
            <c:spPr>
              <a:ln w="19050">
                <a:solidFill>
                  <a:srgbClr val="FF9900"/>
                </a:solidFill>
              </a:ln>
            </c:spPr>
          </c:marker>
          <c:xVal>
            <c:numRef>
              <c:f>'all data'!$K$902:$K$975</c:f>
              <c:numCache>
                <c:formatCode>0</c:formatCode>
                <c:ptCount val="74"/>
                <c:pt idx="0">
                  <c:v>240.15103934240508</c:v>
                </c:pt>
                <c:pt idx="1">
                  <c:v>1502.0255898491046</c:v>
                </c:pt>
                <c:pt idx="2">
                  <c:v>3862.6509994417224</c:v>
                </c:pt>
                <c:pt idx="3">
                  <c:v>701.73102828669698</c:v>
                </c:pt>
                <c:pt idx="4">
                  <c:v>371.99571349698431</c:v>
                </c:pt>
                <c:pt idx="5">
                  <c:v>164.37438258744106</c:v>
                </c:pt>
                <c:pt idx="6">
                  <c:v>240.06219656962588</c:v>
                </c:pt>
                <c:pt idx="7">
                  <c:v>1805.8651675478413</c:v>
                </c:pt>
                <c:pt idx="8">
                  <c:v>579.54820682241871</c:v>
                </c:pt>
                <c:pt idx="9">
                  <c:v>1160.9176377198764</c:v>
                </c:pt>
                <c:pt idx="10">
                  <c:v>2287.3489032162047</c:v>
                </c:pt>
                <c:pt idx="11">
                  <c:v>2257.1782564552705</c:v>
                </c:pt>
                <c:pt idx="12">
                  <c:v>1816.496059410993</c:v>
                </c:pt>
                <c:pt idx="13">
                  <c:v>1704.1514679153033</c:v>
                </c:pt>
                <c:pt idx="14">
                  <c:v>410.81039254501798</c:v>
                </c:pt>
                <c:pt idx="15">
                  <c:v>2617.7163706404267</c:v>
                </c:pt>
                <c:pt idx="16">
                  <c:v>2310.248697633594</c:v>
                </c:pt>
                <c:pt idx="17">
                  <c:v>3257.5959623235963</c:v>
                </c:pt>
                <c:pt idx="18">
                  <c:v>5273.6502159117754</c:v>
                </c:pt>
                <c:pt idx="19">
                  <c:v>4592.7414241727238</c:v>
                </c:pt>
                <c:pt idx="20">
                  <c:v>2008.6086789991705</c:v>
                </c:pt>
                <c:pt idx="21">
                  <c:v>4800.2279109790607</c:v>
                </c:pt>
                <c:pt idx="22">
                  <c:v>756.43004276999602</c:v>
                </c:pt>
                <c:pt idx="24">
                  <c:v>2753.6915024774157</c:v>
                </c:pt>
                <c:pt idx="25">
                  <c:v>1726.2579912375825</c:v>
                </c:pt>
                <c:pt idx="26">
                  <c:v>2522.5359418246962</c:v>
                </c:pt>
                <c:pt idx="27">
                  <c:v>3245.500830607275</c:v>
                </c:pt>
                <c:pt idx="28">
                  <c:v>1174.4772677197341</c:v>
                </c:pt>
                <c:pt idx="29">
                  <c:v>511.78052291451451</c:v>
                </c:pt>
                <c:pt idx="30">
                  <c:v>578.92431662311742</c:v>
                </c:pt>
                <c:pt idx="31">
                  <c:v>761.54031882821539</c:v>
                </c:pt>
                <c:pt idx="32">
                  <c:v>1049.001348978534</c:v>
                </c:pt>
                <c:pt idx="33">
                  <c:v>761.54031882821539</c:v>
                </c:pt>
                <c:pt idx="34">
                  <c:v>473.26480401639594</c:v>
                </c:pt>
                <c:pt idx="35">
                  <c:v>698.07431172818633</c:v>
                </c:pt>
                <c:pt idx="36">
                  <c:v>706.12148650080394</c:v>
                </c:pt>
                <c:pt idx="37">
                  <c:v>707.16832418234617</c:v>
                </c:pt>
                <c:pt idx="38">
                  <c:v>4354.2474178754528</c:v>
                </c:pt>
                <c:pt idx="39">
                  <c:v>183.8062609410068</c:v>
                </c:pt>
                <c:pt idx="40">
                  <c:v>51.43313044073809</c:v>
                </c:pt>
                <c:pt idx="41">
                  <c:v>403.71664713486354</c:v>
                </c:pt>
                <c:pt idx="42">
                  <c:v>140.65098805680719</c:v>
                </c:pt>
                <c:pt idx="43">
                  <c:v>416.46680091945768</c:v>
                </c:pt>
                <c:pt idx="44">
                  <c:v>364.55433851337659</c:v>
                </c:pt>
                <c:pt idx="45">
                  <c:v>517.80358434997686</c:v>
                </c:pt>
                <c:pt idx="46">
                  <c:v>139.39953462324968</c:v>
                </c:pt>
                <c:pt idx="47">
                  <c:v>219.73477116452111</c:v>
                </c:pt>
                <c:pt idx="48">
                  <c:v>138.43255240447473</c:v>
                </c:pt>
                <c:pt idx="49">
                  <c:v>501.75632907544031</c:v>
                </c:pt>
                <c:pt idx="50">
                  <c:v>295.82744390675219</c:v>
                </c:pt>
                <c:pt idx="51">
                  <c:v>95.812292749181509</c:v>
                </c:pt>
                <c:pt idx="52">
                  <c:v>3862.6509994417224</c:v>
                </c:pt>
                <c:pt idx="53">
                  <c:v>222.52529083907223</c:v>
                </c:pt>
                <c:pt idx="54">
                  <c:v>111.67984892393284</c:v>
                </c:pt>
                <c:pt idx="55">
                  <c:v>88.64719955228621</c:v>
                </c:pt>
                <c:pt idx="56">
                  <c:v>129.96241020335174</c:v>
                </c:pt>
                <c:pt idx="57">
                  <c:v>85.818258199581649</c:v>
                </c:pt>
                <c:pt idx="58">
                  <c:v>80.392602023125946</c:v>
                </c:pt>
                <c:pt idx="59">
                  <c:v>99.716664099062911</c:v>
                </c:pt>
                <c:pt idx="60">
                  <c:v>89.44038886546457</c:v>
                </c:pt>
                <c:pt idx="62">
                  <c:v>100.97330116049883</c:v>
                </c:pt>
                <c:pt idx="63">
                  <c:v>481.56083123253063</c:v>
                </c:pt>
                <c:pt idx="64">
                  <c:v>443.25782963891686</c:v>
                </c:pt>
                <c:pt idx="65">
                  <c:v>556.02264943671639</c:v>
                </c:pt>
                <c:pt idx="66">
                  <c:v>561.78707783625282</c:v>
                </c:pt>
                <c:pt idx="67">
                  <c:v>672.43662959382311</c:v>
                </c:pt>
                <c:pt idx="68">
                  <c:v>468.70466762307694</c:v>
                </c:pt>
                <c:pt idx="69">
                  <c:v>506.17905129420399</c:v>
                </c:pt>
                <c:pt idx="70">
                  <c:v>508.53257328659168</c:v>
                </c:pt>
                <c:pt idx="71">
                  <c:v>319.79510101427019</c:v>
                </c:pt>
                <c:pt idx="72">
                  <c:v>4799.285433182984</c:v>
                </c:pt>
                <c:pt idx="73">
                  <c:v>538.02235674327403</c:v>
                </c:pt>
              </c:numCache>
            </c:numRef>
          </c:xVal>
          <c:yVal>
            <c:numRef>
              <c:f>'all data'!$Q$902:$Q$975</c:f>
              <c:numCache>
                <c:formatCode>0.0E+00</c:formatCode>
                <c:ptCount val="74"/>
                <c:pt idx="0">
                  <c:v>4.8100414031980378E-8</c:v>
                </c:pt>
                <c:pt idx="1">
                  <c:v>8.8234049606125739E-8</c:v>
                </c:pt>
                <c:pt idx="2">
                  <c:v>2.472148843511367E-7</c:v>
                </c:pt>
                <c:pt idx="3">
                  <c:v>3.3049983745894711E-8</c:v>
                </c:pt>
                <c:pt idx="4">
                  <c:v>2.1417326974278433E-8</c:v>
                </c:pt>
                <c:pt idx="5">
                  <c:v>3.4451299736719295E-8</c:v>
                </c:pt>
                <c:pt idx="6">
                  <c:v>7.0116880978857499E-8</c:v>
                </c:pt>
                <c:pt idx="7">
                  <c:v>1.4784784558273861E-7</c:v>
                </c:pt>
                <c:pt idx="8">
                  <c:v>1.2855271705206214E-7</c:v>
                </c:pt>
                <c:pt idx="9">
                  <c:v>7.1160973368424014E-8</c:v>
                </c:pt>
                <c:pt idx="10">
                  <c:v>1.0025741924744075E-7</c:v>
                </c:pt>
                <c:pt idx="11">
                  <c:v>1.3656904997253528E-7</c:v>
                </c:pt>
                <c:pt idx="12">
                  <c:v>1.0089140681917494E-7</c:v>
                </c:pt>
                <c:pt idx="13">
                  <c:v>1.1464186909428876E-7</c:v>
                </c:pt>
                <c:pt idx="14">
                  <c:v>1.1412973405829273E-7</c:v>
                </c:pt>
                <c:pt idx="15">
                  <c:v>1.5046637870446511E-7</c:v>
                </c:pt>
                <c:pt idx="16">
                  <c:v>2.1750414466051535E-7</c:v>
                </c:pt>
                <c:pt idx="17">
                  <c:v>2.6480842240725846E-7</c:v>
                </c:pt>
                <c:pt idx="18">
                  <c:v>2.6756536902821842E-7</c:v>
                </c:pt>
                <c:pt idx="19">
                  <c:v>8.4305392913515679E-7</c:v>
                </c:pt>
                <c:pt idx="20">
                  <c:v>1.6818975375813851E-7</c:v>
                </c:pt>
                <c:pt idx="21">
                  <c:v>6.2801703746129703E-7</c:v>
                </c:pt>
                <c:pt idx="22">
                  <c:v>1.0414380465268726E-7</c:v>
                </c:pt>
                <c:pt idx="23">
                  <c:v>4.6406725477668002E-7</c:v>
                </c:pt>
                <c:pt idx="24">
                  <c:v>3.5015664617244645E-7</c:v>
                </c:pt>
                <c:pt idx="25">
                  <c:v>2.4339021427176469E-7</c:v>
                </c:pt>
                <c:pt idx="26">
                  <c:v>3.0754882873996852E-7</c:v>
                </c:pt>
                <c:pt idx="27">
                  <c:v>5.1929629219216588E-7</c:v>
                </c:pt>
                <c:pt idx="28">
                  <c:v>6.9712063193711471E-8</c:v>
                </c:pt>
                <c:pt idx="29">
                  <c:v>3.4272316600386944E-8</c:v>
                </c:pt>
                <c:pt idx="30">
                  <c:v>1.0459264634486412E-7</c:v>
                </c:pt>
                <c:pt idx="31">
                  <c:v>2.1111997312750435E-8</c:v>
                </c:pt>
                <c:pt idx="32">
                  <c:v>2.0150565210126608E-7</c:v>
                </c:pt>
                <c:pt idx="33">
                  <c:v>3.001560479344983E-8</c:v>
                </c:pt>
                <c:pt idx="34">
                  <c:v>1.4918743495441572E-8</c:v>
                </c:pt>
                <c:pt idx="35">
                  <c:v>7.5216534858838318E-8</c:v>
                </c:pt>
                <c:pt idx="36">
                  <c:v>3.4120450676779234E-8</c:v>
                </c:pt>
                <c:pt idx="37">
                  <c:v>2.3943171300177164E-8</c:v>
                </c:pt>
                <c:pt idx="38">
                  <c:v>5.9048521712889179E-7</c:v>
                </c:pt>
                <c:pt idx="39">
                  <c:v>8.358957726777865E-9</c:v>
                </c:pt>
                <c:pt idx="40">
                  <c:v>6.1345330563286191E-9</c:v>
                </c:pt>
                <c:pt idx="41">
                  <c:v>9.986603542863476E-8</c:v>
                </c:pt>
                <c:pt idx="42">
                  <c:v>1.7341307420584444E-8</c:v>
                </c:pt>
                <c:pt idx="43">
                  <c:v>9.2585328201116833E-8</c:v>
                </c:pt>
                <c:pt idx="44">
                  <c:v>1.1380764647584447E-7</c:v>
                </c:pt>
                <c:pt idx="45">
                  <c:v>6.9975575921299285E-8</c:v>
                </c:pt>
                <c:pt idx="46">
                  <c:v>3.8481750242953368E-8</c:v>
                </c:pt>
                <c:pt idx="47">
                  <c:v>5.3907626023651094E-8</c:v>
                </c:pt>
                <c:pt idx="48">
                  <c:v>2.0094803803623596E-8</c:v>
                </c:pt>
                <c:pt idx="49">
                  <c:v>5.0856991130569795E-8</c:v>
                </c:pt>
                <c:pt idx="50">
                  <c:v>2.3621490972178506E-8</c:v>
                </c:pt>
                <c:pt idx="51">
                  <c:v>5.02284021216203E-9</c:v>
                </c:pt>
                <c:pt idx="52">
                  <c:v>3.2551767820543237E-8</c:v>
                </c:pt>
                <c:pt idx="53">
                  <c:v>1.0930063115733772E-8</c:v>
                </c:pt>
                <c:pt idx="54">
                  <c:v>1.8725662054678667E-8</c:v>
                </c:pt>
                <c:pt idx="55">
                  <c:v>1.9814808755393777E-8</c:v>
                </c:pt>
                <c:pt idx="56">
                  <c:v>2.4285562623083282E-8</c:v>
                </c:pt>
                <c:pt idx="57">
                  <c:v>3.0008193450182413E-8</c:v>
                </c:pt>
                <c:pt idx="58">
                  <c:v>1.3040261081107981E-8</c:v>
                </c:pt>
                <c:pt idx="59">
                  <c:v>1.3185112737854081E-8</c:v>
                </c:pt>
                <c:pt idx="60">
                  <c:v>1.6016028281233747E-8</c:v>
                </c:pt>
                <c:pt idx="62">
                  <c:v>1.4532976289266973E-8</c:v>
                </c:pt>
                <c:pt idx="63">
                  <c:v>5.8128138719862041E-8</c:v>
                </c:pt>
                <c:pt idx="64">
                  <c:v>1.990572823896702E-7</c:v>
                </c:pt>
                <c:pt idx="65">
                  <c:v>1.8534875559895901E-7</c:v>
                </c:pt>
                <c:pt idx="66">
                  <c:v>7.3356993636816444E-8</c:v>
                </c:pt>
                <c:pt idx="67">
                  <c:v>9.1099471083344007E-8</c:v>
                </c:pt>
                <c:pt idx="68">
                  <c:v>1.0634778318400891E-7</c:v>
                </c:pt>
                <c:pt idx="69">
                  <c:v>6.9193906944066495E-8</c:v>
                </c:pt>
                <c:pt idx="70">
                  <c:v>5.6843046309337752E-8</c:v>
                </c:pt>
                <c:pt idx="71">
                  <c:v>1.3006246187301525E-7</c:v>
                </c:pt>
                <c:pt idx="72">
                  <c:v>5.7714069502020584E-7</c:v>
                </c:pt>
                <c:pt idx="73">
                  <c:v>5.2636792581074293E-8</c:v>
                </c:pt>
              </c:numCache>
            </c:numRef>
          </c:yVal>
        </c:ser>
        <c:ser>
          <c:idx val="6"/>
          <c:order val="5"/>
          <c:tx>
            <c:v>IronBru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'all data'!$K$994:$K$1021</c:f>
              <c:numCache>
                <c:formatCode>0</c:formatCode>
                <c:ptCount val="28"/>
                <c:pt idx="0">
                  <c:v>94.550907895526805</c:v>
                </c:pt>
                <c:pt idx="1">
                  <c:v>143.13860842272214</c:v>
                </c:pt>
                <c:pt idx="2">
                  <c:v>122.32855982375058</c:v>
                </c:pt>
                <c:pt idx="3">
                  <c:v>138.13828477188133</c:v>
                </c:pt>
                <c:pt idx="4">
                  <c:v>151.23298252741662</c:v>
                </c:pt>
                <c:pt idx="5">
                  <c:v>203.56251709330954</c:v>
                </c:pt>
                <c:pt idx="6">
                  <c:v>136.90096164016984</c:v>
                </c:pt>
                <c:pt idx="7">
                  <c:v>124.96374176116842</c:v>
                </c:pt>
                <c:pt idx="8">
                  <c:v>184.13286291508425</c:v>
                </c:pt>
                <c:pt idx="9">
                  <c:v>118.0679112670831</c:v>
                </c:pt>
                <c:pt idx="10">
                  <c:v>195.50355552101976</c:v>
                </c:pt>
                <c:pt idx="11">
                  <c:v>162.89406964359418</c:v>
                </c:pt>
                <c:pt idx="12">
                  <c:v>105.71017000127492</c:v>
                </c:pt>
                <c:pt idx="13">
                  <c:v>77.351268021416786</c:v>
                </c:pt>
                <c:pt idx="14">
                  <c:v>100.49829682645434</c:v>
                </c:pt>
                <c:pt idx="15">
                  <c:v>271.06753165188411</c:v>
                </c:pt>
                <c:pt idx="16">
                  <c:v>300.25199018770672</c:v>
                </c:pt>
                <c:pt idx="17">
                  <c:v>299.23941748668813</c:v>
                </c:pt>
                <c:pt idx="18">
                  <c:v>314.7027767945267</c:v>
                </c:pt>
                <c:pt idx="19">
                  <c:v>696.34124740103857</c:v>
                </c:pt>
                <c:pt idx="20">
                  <c:v>348.35170944790895</c:v>
                </c:pt>
                <c:pt idx="21">
                  <c:v>389.55650449067787</c:v>
                </c:pt>
                <c:pt idx="22">
                  <c:v>635.25882022785663</c:v>
                </c:pt>
                <c:pt idx="23">
                  <c:v>500.50471409362416</c:v>
                </c:pt>
                <c:pt idx="24">
                  <c:v>542.33312466732752</c:v>
                </c:pt>
                <c:pt idx="25">
                  <c:v>558.48794590917475</c:v>
                </c:pt>
                <c:pt idx="26">
                  <c:v>476.78176406608969</c:v>
                </c:pt>
                <c:pt idx="27">
                  <c:v>409.7072745306134</c:v>
                </c:pt>
              </c:numCache>
            </c:numRef>
          </c:xVal>
          <c:yVal>
            <c:numRef>
              <c:f>'all data'!$Q$994:$Q$1021</c:f>
              <c:numCache>
                <c:formatCode>0.0E+00</c:formatCode>
                <c:ptCount val="28"/>
                <c:pt idx="0">
                  <c:v>3.2557568300040339E-8</c:v>
                </c:pt>
                <c:pt idx="1">
                  <c:v>3.5190313383907595E-8</c:v>
                </c:pt>
                <c:pt idx="2">
                  <c:v>4.7197409905304808E-8</c:v>
                </c:pt>
                <c:pt idx="3">
                  <c:v>2.6262868280425665E-8</c:v>
                </c:pt>
                <c:pt idx="4">
                  <c:v>3.6471376368549505E-8</c:v>
                </c:pt>
                <c:pt idx="5">
                  <c:v>4.1467040856360993E-8</c:v>
                </c:pt>
                <c:pt idx="6">
                  <c:v>3.8629850589662649E-8</c:v>
                </c:pt>
                <c:pt idx="7">
                  <c:v>3.0117940317289515E-8</c:v>
                </c:pt>
                <c:pt idx="8">
                  <c:v>2.8478425660253591E-8</c:v>
                </c:pt>
                <c:pt idx="9">
                  <c:v>4.392922464066826E-8</c:v>
                </c:pt>
                <c:pt idx="10">
                  <c:v>4.9490441234492244E-8</c:v>
                </c:pt>
                <c:pt idx="11">
                  <c:v>6.0560760601048093E-8</c:v>
                </c:pt>
                <c:pt idx="12">
                  <c:v>2.1085491099838408E-8</c:v>
                </c:pt>
                <c:pt idx="13">
                  <c:v>3.6584168042743042E-8</c:v>
                </c:pt>
                <c:pt idx="14">
                  <c:v>1.0056404334968703E-7</c:v>
                </c:pt>
                <c:pt idx="15">
                  <c:v>1.7686520860653241E-8</c:v>
                </c:pt>
                <c:pt idx="16">
                  <c:v>1.7021074204897728E-8</c:v>
                </c:pt>
                <c:pt idx="18">
                  <c:v>1.7534354185397126E-8</c:v>
                </c:pt>
                <c:pt idx="19">
                  <c:v>2.2833160654164837E-8</c:v>
                </c:pt>
                <c:pt idx="20">
                  <c:v>2.3876686690431926E-8</c:v>
                </c:pt>
                <c:pt idx="21">
                  <c:v>1.6128085920853369E-8</c:v>
                </c:pt>
                <c:pt idx="22">
                  <c:v>1.4510419024066765E-8</c:v>
                </c:pt>
                <c:pt idx="23">
                  <c:v>6.9781452064468266E-8</c:v>
                </c:pt>
                <c:pt idx="24">
                  <c:v>7.2432979494925163E-8</c:v>
                </c:pt>
                <c:pt idx="25">
                  <c:v>8.044233339002944E-8</c:v>
                </c:pt>
                <c:pt idx="26">
                  <c:v>1.1862560092534084E-7</c:v>
                </c:pt>
                <c:pt idx="27">
                  <c:v>1.1835730664916121E-7</c:v>
                </c:pt>
              </c:numCache>
            </c:numRef>
          </c:yVal>
        </c:ser>
        <c:ser>
          <c:idx val="9"/>
          <c:order val="6"/>
          <c:tx>
            <c:v>Line P</c:v>
          </c:tx>
          <c:spPr>
            <a:ln w="28575">
              <a:noFill/>
            </a:ln>
          </c:spPr>
          <c:marker>
            <c:symbol val="plus"/>
            <c:size val="10"/>
            <c:spPr>
              <a:noFill/>
              <a:ln w="15875">
                <a:solidFill>
                  <a:sysClr val="windowText" lastClr="000000"/>
                </a:solidFill>
              </a:ln>
            </c:spPr>
          </c:marker>
          <c:xVal>
            <c:numRef>
              <c:f>'all data'!$K$978:$K$991</c:f>
              <c:numCache>
                <c:formatCode>0</c:formatCode>
                <c:ptCount val="14"/>
                <c:pt idx="0">
                  <c:v>127.49361758995997</c:v>
                </c:pt>
                <c:pt idx="1">
                  <c:v>119.75573029728045</c:v>
                </c:pt>
                <c:pt idx="2">
                  <c:v>538.85585288293203</c:v>
                </c:pt>
                <c:pt idx="3">
                  <c:v>333.19069064304324</c:v>
                </c:pt>
                <c:pt idx="4">
                  <c:v>424.84387631933674</c:v>
                </c:pt>
                <c:pt idx="5">
                  <c:v>305.8843898007417</c:v>
                </c:pt>
                <c:pt idx="6">
                  <c:v>204.78414667414964</c:v>
                </c:pt>
                <c:pt idx="7">
                  <c:v>461.65005600891936</c:v>
                </c:pt>
                <c:pt idx="8">
                  <c:v>314.5797284735205</c:v>
                </c:pt>
                <c:pt idx="9">
                  <c:v>2608.1309943115962</c:v>
                </c:pt>
                <c:pt idx="10">
                  <c:v>1828.3302006674814</c:v>
                </c:pt>
                <c:pt idx="11">
                  <c:v>2450.2025111993808</c:v>
                </c:pt>
                <c:pt idx="12">
                  <c:v>2618.4263523187155</c:v>
                </c:pt>
                <c:pt idx="13">
                  <c:v>1889.1769426956962</c:v>
                </c:pt>
              </c:numCache>
            </c:numRef>
          </c:xVal>
          <c:yVal>
            <c:numRef>
              <c:f>'all data'!$Q$978:$Q$991</c:f>
              <c:numCache>
                <c:formatCode>0.0E+00</c:formatCode>
                <c:ptCount val="14"/>
                <c:pt idx="0">
                  <c:v>2.028022626981578E-8</c:v>
                </c:pt>
                <c:pt idx="1">
                  <c:v>2.0878922484970609E-8</c:v>
                </c:pt>
                <c:pt idx="2">
                  <c:v>9.5186289080067211E-8</c:v>
                </c:pt>
                <c:pt idx="3">
                  <c:v>4.3824565203259989E-8</c:v>
                </c:pt>
                <c:pt idx="4">
                  <c:v>2.5386478041398831E-7</c:v>
                </c:pt>
                <c:pt idx="5">
                  <c:v>2.0156349347456105E-8</c:v>
                </c:pt>
                <c:pt idx="6">
                  <c:v>1.3995547730332339E-7</c:v>
                </c:pt>
                <c:pt idx="7">
                  <c:v>3.3204098628296663E-8</c:v>
                </c:pt>
                <c:pt idx="8">
                  <c:v>3.1846184663666175E-8</c:v>
                </c:pt>
                <c:pt idx="9">
                  <c:v>1.3834811901085435E-7</c:v>
                </c:pt>
                <c:pt idx="10">
                  <c:v>6.2634229557252063E-7</c:v>
                </c:pt>
                <c:pt idx="11">
                  <c:v>2.0417268189148658E-7</c:v>
                </c:pt>
                <c:pt idx="12">
                  <c:v>1.9302943086668951E-7</c:v>
                </c:pt>
                <c:pt idx="13">
                  <c:v>2.1220074334591788E-7</c:v>
                </c:pt>
              </c:numCache>
            </c:numRef>
          </c:yVal>
        </c:ser>
        <c:ser>
          <c:idx val="2"/>
          <c:order val="7"/>
          <c:tx>
            <c:v>Maximal kin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'other data'!$D$6:$D$9</c:f>
              <c:numCache>
                <c:formatCode>General</c:formatCode>
                <c:ptCount val="4"/>
                <c:pt idx="0">
                  <c:v>2</c:v>
                </c:pt>
                <c:pt idx="1">
                  <c:v>30</c:v>
                </c:pt>
                <c:pt idx="2">
                  <c:v>300</c:v>
                </c:pt>
                <c:pt idx="3">
                  <c:v>7000</c:v>
                </c:pt>
              </c:numCache>
            </c:numRef>
          </c:xVal>
          <c:yVal>
            <c:numRef>
              <c:f>'other data'!$E$6:$E$9</c:f>
              <c:numCache>
                <c:formatCode>0E+00</c:formatCode>
                <c:ptCount val="4"/>
                <c:pt idx="0">
                  <c:v>4.8E-9</c:v>
                </c:pt>
                <c:pt idx="1">
                  <c:v>7.1999999999999996E-8</c:v>
                </c:pt>
                <c:pt idx="2">
                  <c:v>7.1999999999999999E-7</c:v>
                </c:pt>
                <c:pt idx="3">
                  <c:v>1.6799999999999998E-5</c:v>
                </c:pt>
              </c:numCache>
            </c:numRef>
          </c:yVal>
        </c:ser>
        <c:ser>
          <c:idx val="7"/>
          <c:order val="8"/>
          <c:tx>
            <c:v>Mininmal kin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'other data'!$I$7:$I$10</c:f>
              <c:numCache>
                <c:formatCode>General</c:formatCode>
                <c:ptCount val="4"/>
                <c:pt idx="0">
                  <c:v>2</c:v>
                </c:pt>
                <c:pt idx="1">
                  <c:v>30</c:v>
                </c:pt>
                <c:pt idx="2">
                  <c:v>300</c:v>
                </c:pt>
                <c:pt idx="3">
                  <c:v>7000</c:v>
                </c:pt>
              </c:numCache>
            </c:numRef>
          </c:xVal>
          <c:yVal>
            <c:numRef>
              <c:f>'other data'!$J$7:$J$10</c:f>
              <c:numCache>
                <c:formatCode>0E+00</c:formatCode>
                <c:ptCount val="4"/>
                <c:pt idx="0">
                  <c:v>4.8000000000000005E-12</c:v>
                </c:pt>
                <c:pt idx="1">
                  <c:v>7.200000000000001E-11</c:v>
                </c:pt>
                <c:pt idx="2">
                  <c:v>7.200000000000001E-10</c:v>
                </c:pt>
                <c:pt idx="3">
                  <c:v>1.6800000000000002E-8</c:v>
                </c:pt>
              </c:numCache>
            </c:numRef>
          </c:yVal>
        </c:ser>
        <c:ser>
          <c:idx val="8"/>
          <c:order val="9"/>
          <c:tx>
            <c:v>In situ uptake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'other data'!$F$35:$F$40</c:f>
              <c:numCache>
                <c:formatCode>General</c:formatCode>
                <c:ptCount val="6"/>
                <c:pt idx="0">
                  <c:v>380</c:v>
                </c:pt>
                <c:pt idx="1">
                  <c:v>380</c:v>
                </c:pt>
                <c:pt idx="2">
                  <c:v>380</c:v>
                </c:pt>
                <c:pt idx="3" formatCode="0">
                  <c:v>79</c:v>
                </c:pt>
                <c:pt idx="4" formatCode="0">
                  <c:v>62</c:v>
                </c:pt>
                <c:pt idx="5" formatCode="0">
                  <c:v>801</c:v>
                </c:pt>
              </c:numCache>
            </c:numRef>
          </c:xVal>
          <c:yVal>
            <c:numRef>
              <c:f>'other data'!$G$35:$G$40</c:f>
              <c:numCache>
                <c:formatCode>0.0E+00</c:formatCode>
                <c:ptCount val="6"/>
                <c:pt idx="0">
                  <c:v>7.9199999999999995E-8</c:v>
                </c:pt>
                <c:pt idx="1">
                  <c:v>4.8000000000000006E-7</c:v>
                </c:pt>
                <c:pt idx="2">
                  <c:v>3.9359999999999992E-7</c:v>
                </c:pt>
                <c:pt idx="3">
                  <c:v>2.9279999999999998E-8</c:v>
                </c:pt>
                <c:pt idx="4">
                  <c:v>1.4160000000000001E-8</c:v>
                </c:pt>
                <c:pt idx="5">
                  <c:v>2.6255999999999999E-7</c:v>
                </c:pt>
              </c:numCache>
            </c:numRef>
          </c:yVal>
        </c:ser>
        <c:ser>
          <c:idx val="10"/>
          <c:order val="10"/>
          <c:tx>
            <c:v>FeAST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'all data'!$K$512:$K$627</c:f>
              <c:numCache>
                <c:formatCode>0.00</c:formatCode>
                <c:ptCount val="116"/>
                <c:pt idx="0">
                  <c:v>3.8013271108436504</c:v>
                </c:pt>
                <c:pt idx="1">
                  <c:v>3.8013271108436504</c:v>
                </c:pt>
                <c:pt idx="2">
                  <c:v>3.8013271108436504</c:v>
                </c:pt>
                <c:pt idx="3">
                  <c:v>3.8013271108436504</c:v>
                </c:pt>
                <c:pt idx="4">
                  <c:v>3.8013271108436504</c:v>
                </c:pt>
                <c:pt idx="5">
                  <c:v>3.8013271108436504</c:v>
                </c:pt>
                <c:pt idx="6">
                  <c:v>3.8013271108436504</c:v>
                </c:pt>
                <c:pt idx="7">
                  <c:v>3.8013271108436504</c:v>
                </c:pt>
                <c:pt idx="8">
                  <c:v>3.8013271108436504</c:v>
                </c:pt>
                <c:pt idx="9">
                  <c:v>3.8013271108436504</c:v>
                </c:pt>
                <c:pt idx="10">
                  <c:v>3.8013271108436504</c:v>
                </c:pt>
                <c:pt idx="11">
                  <c:v>3.8013271108436504</c:v>
                </c:pt>
                <c:pt idx="12">
                  <c:v>3.8013271108436504</c:v>
                </c:pt>
                <c:pt idx="13">
                  <c:v>3.8013271108436504</c:v>
                </c:pt>
                <c:pt idx="14">
                  <c:v>3.8013271108436504</c:v>
                </c:pt>
                <c:pt idx="15">
                  <c:v>3.8013271108436504</c:v>
                </c:pt>
                <c:pt idx="16">
                  <c:v>3.8013271108436504</c:v>
                </c:pt>
                <c:pt idx="17">
                  <c:v>3.8013271108436504</c:v>
                </c:pt>
                <c:pt idx="18">
                  <c:v>3.8013271108436504</c:v>
                </c:pt>
                <c:pt idx="19">
                  <c:v>3.8013271108436504</c:v>
                </c:pt>
                <c:pt idx="20">
                  <c:v>3.8013271108436504</c:v>
                </c:pt>
                <c:pt idx="21">
                  <c:v>3.8013271108436504</c:v>
                </c:pt>
                <c:pt idx="22">
                  <c:v>3.8013271108436504</c:v>
                </c:pt>
                <c:pt idx="23">
                  <c:v>3.8013271108436504</c:v>
                </c:pt>
                <c:pt idx="24">
                  <c:v>3.8013271108436504</c:v>
                </c:pt>
                <c:pt idx="25">
                  <c:v>3.8013271108436504</c:v>
                </c:pt>
                <c:pt idx="26">
                  <c:v>3.8013271108436504</c:v>
                </c:pt>
                <c:pt idx="27">
                  <c:v>3.8013271108436504</c:v>
                </c:pt>
                <c:pt idx="28">
                  <c:v>3.8013271108436504</c:v>
                </c:pt>
                <c:pt idx="29">
                  <c:v>3.8013271108436504</c:v>
                </c:pt>
                <c:pt idx="30">
                  <c:v>3.8013271108436504</c:v>
                </c:pt>
                <c:pt idx="31">
                  <c:v>3.8013271108436504</c:v>
                </c:pt>
                <c:pt idx="32">
                  <c:v>3.8013271108436504</c:v>
                </c:pt>
                <c:pt idx="33">
                  <c:v>3.8013271108436504</c:v>
                </c:pt>
                <c:pt idx="34">
                  <c:v>3.8013271108436504</c:v>
                </c:pt>
                <c:pt idx="35">
                  <c:v>3.8013271108436504</c:v>
                </c:pt>
                <c:pt idx="36">
                  <c:v>3.8013271108436504</c:v>
                </c:pt>
                <c:pt idx="37">
                  <c:v>3.8013271108436504</c:v>
                </c:pt>
                <c:pt idx="38">
                  <c:v>3.8013271108436504</c:v>
                </c:pt>
                <c:pt idx="39">
                  <c:v>3.8013271108436504</c:v>
                </c:pt>
                <c:pt idx="40">
                  <c:v>3.8013271108436504</c:v>
                </c:pt>
                <c:pt idx="41">
                  <c:v>3.8013271108436504</c:v>
                </c:pt>
                <c:pt idx="42">
                  <c:v>3.8013271108436504</c:v>
                </c:pt>
                <c:pt idx="43">
                  <c:v>3.8013271108436504</c:v>
                </c:pt>
                <c:pt idx="44">
                  <c:v>3.8013271108436504</c:v>
                </c:pt>
                <c:pt idx="45">
                  <c:v>3.8013271108436504</c:v>
                </c:pt>
                <c:pt idx="46">
                  <c:v>3.8013271108436504</c:v>
                </c:pt>
                <c:pt idx="47">
                  <c:v>3.8013271108436504</c:v>
                </c:pt>
                <c:pt idx="48">
                  <c:v>3.8013271108436504</c:v>
                </c:pt>
                <c:pt idx="49">
                  <c:v>3.8013271108436504</c:v>
                </c:pt>
                <c:pt idx="50">
                  <c:v>3.8013271108436504</c:v>
                </c:pt>
                <c:pt idx="51">
                  <c:v>3.8013271108436504</c:v>
                </c:pt>
                <c:pt idx="52">
                  <c:v>3.8013271108436504</c:v>
                </c:pt>
                <c:pt idx="53">
                  <c:v>3.8013271108436504</c:v>
                </c:pt>
                <c:pt idx="54">
                  <c:v>3.8013271108436504</c:v>
                </c:pt>
                <c:pt idx="55">
                  <c:v>3.8013271108436504</c:v>
                </c:pt>
                <c:pt idx="56">
                  <c:v>3.8013271108436504</c:v>
                </c:pt>
                <c:pt idx="57">
                  <c:v>3.8013271108436504</c:v>
                </c:pt>
                <c:pt idx="58">
                  <c:v>3.8013271108436504</c:v>
                </c:pt>
                <c:pt idx="59">
                  <c:v>3.8013271108436504</c:v>
                </c:pt>
                <c:pt idx="60">
                  <c:v>3.8013271108436504</c:v>
                </c:pt>
                <c:pt idx="61">
                  <c:v>3.8013271108436504</c:v>
                </c:pt>
                <c:pt idx="62">
                  <c:v>3.8013271108436504</c:v>
                </c:pt>
                <c:pt idx="63">
                  <c:v>3.8013271108436504</c:v>
                </c:pt>
                <c:pt idx="64">
                  <c:v>3.8013271108436504</c:v>
                </c:pt>
                <c:pt idx="65">
                  <c:v>3.8013271108436504</c:v>
                </c:pt>
                <c:pt idx="66">
                  <c:v>3.8013271108436504</c:v>
                </c:pt>
                <c:pt idx="67">
                  <c:v>3.8013271108436504</c:v>
                </c:pt>
                <c:pt idx="68">
                  <c:v>3.8013271108436504</c:v>
                </c:pt>
                <c:pt idx="69">
                  <c:v>3.8013271108436504</c:v>
                </c:pt>
                <c:pt idx="70">
                  <c:v>3.8013271108436504</c:v>
                </c:pt>
                <c:pt idx="71">
                  <c:v>3.8013271108436504</c:v>
                </c:pt>
                <c:pt idx="72">
                  <c:v>3.8013271108436504</c:v>
                </c:pt>
                <c:pt idx="73">
                  <c:v>3.8013271108436504</c:v>
                </c:pt>
                <c:pt idx="74">
                  <c:v>3.8013271108436504</c:v>
                </c:pt>
                <c:pt idx="75">
                  <c:v>3.8013271108436504</c:v>
                </c:pt>
                <c:pt idx="76">
                  <c:v>3.8013271108436504</c:v>
                </c:pt>
                <c:pt idx="77">
                  <c:v>3.8013271108436504</c:v>
                </c:pt>
                <c:pt idx="78">
                  <c:v>3.8013271108436504</c:v>
                </c:pt>
                <c:pt idx="79">
                  <c:v>3.8013271108436504</c:v>
                </c:pt>
                <c:pt idx="80">
                  <c:v>3.8013271108436504</c:v>
                </c:pt>
                <c:pt idx="81">
                  <c:v>3.8013271108436504</c:v>
                </c:pt>
                <c:pt idx="82">
                  <c:v>3.8013271108436504</c:v>
                </c:pt>
                <c:pt idx="83">
                  <c:v>3.8013271108436504</c:v>
                </c:pt>
                <c:pt idx="84">
                  <c:v>3.8013271108436504</c:v>
                </c:pt>
                <c:pt idx="85">
                  <c:v>3.8013271108436504</c:v>
                </c:pt>
                <c:pt idx="86">
                  <c:v>3.8013271108436504</c:v>
                </c:pt>
                <c:pt idx="87">
                  <c:v>3.8013271108436504</c:v>
                </c:pt>
                <c:pt idx="88">
                  <c:v>3.8013271108436504</c:v>
                </c:pt>
                <c:pt idx="89">
                  <c:v>3.8013271108436504</c:v>
                </c:pt>
                <c:pt idx="90">
                  <c:v>3.8013271108436504</c:v>
                </c:pt>
                <c:pt idx="91">
                  <c:v>3.8013271108436504</c:v>
                </c:pt>
                <c:pt idx="92">
                  <c:v>3.8013271108436504</c:v>
                </c:pt>
                <c:pt idx="93">
                  <c:v>3.8013271108436504</c:v>
                </c:pt>
                <c:pt idx="94">
                  <c:v>3.8013271108436504</c:v>
                </c:pt>
                <c:pt idx="95">
                  <c:v>3.8013271108436504</c:v>
                </c:pt>
                <c:pt idx="96">
                  <c:v>3.8013271108436504</c:v>
                </c:pt>
                <c:pt idx="97">
                  <c:v>3.8013271108436504</c:v>
                </c:pt>
                <c:pt idx="98">
                  <c:v>3.8013271108436504</c:v>
                </c:pt>
                <c:pt idx="99">
                  <c:v>3.8013271108436504</c:v>
                </c:pt>
                <c:pt idx="100">
                  <c:v>3.8013271108436504</c:v>
                </c:pt>
                <c:pt idx="101">
                  <c:v>3.8013271108436504</c:v>
                </c:pt>
                <c:pt idx="102">
                  <c:v>3.8013271108436504</c:v>
                </c:pt>
                <c:pt idx="103">
                  <c:v>3.8013271108436504</c:v>
                </c:pt>
                <c:pt idx="104">
                  <c:v>3.8013271108436504</c:v>
                </c:pt>
                <c:pt idx="105">
                  <c:v>3.8013271108436504</c:v>
                </c:pt>
                <c:pt idx="106">
                  <c:v>3.8013271108436504</c:v>
                </c:pt>
                <c:pt idx="107">
                  <c:v>3.8013271108436504</c:v>
                </c:pt>
                <c:pt idx="108">
                  <c:v>3.8013271108436504</c:v>
                </c:pt>
                <c:pt idx="109">
                  <c:v>3.8013271108436504</c:v>
                </c:pt>
                <c:pt idx="110">
                  <c:v>3.8013271108436504</c:v>
                </c:pt>
                <c:pt idx="111">
                  <c:v>3.8013271108436504</c:v>
                </c:pt>
                <c:pt idx="112">
                  <c:v>3.8013271108436504</c:v>
                </c:pt>
                <c:pt idx="113">
                  <c:v>3.8013271108436504</c:v>
                </c:pt>
                <c:pt idx="114">
                  <c:v>3.8013271108436504</c:v>
                </c:pt>
                <c:pt idx="115">
                  <c:v>3.8013271108436504</c:v>
                </c:pt>
              </c:numCache>
            </c:numRef>
          </c:xVal>
          <c:yVal>
            <c:numRef>
              <c:f>'all data'!$Q$512:$Q$627</c:f>
              <c:numCache>
                <c:formatCode>0.0E+00</c:formatCode>
                <c:ptCount val="116"/>
                <c:pt idx="0">
                  <c:v>5.3454415692901186E-10</c:v>
                </c:pt>
                <c:pt idx="1">
                  <c:v>4.1574200063718717E-10</c:v>
                </c:pt>
                <c:pt idx="2">
                  <c:v>1.6950083924637914E-10</c:v>
                </c:pt>
                <c:pt idx="3">
                  <c:v>2.5903481477665428E-10</c:v>
                </c:pt>
                <c:pt idx="4">
                  <c:v>1.1307647051233214E-10</c:v>
                </c:pt>
                <c:pt idx="5">
                  <c:v>6.2464754642916038E-11</c:v>
                </c:pt>
                <c:pt idx="6">
                  <c:v>1.3142468320545434E-10</c:v>
                </c:pt>
                <c:pt idx="7">
                  <c:v>5.9248441369402189E-11</c:v>
                </c:pt>
                <c:pt idx="8">
                  <c:v>1.3079899051453638E-10</c:v>
                </c:pt>
                <c:pt idx="9">
                  <c:v>2.014094291610544E-10</c:v>
                </c:pt>
                <c:pt idx="10">
                  <c:v>2.0688314931677394E-9</c:v>
                </c:pt>
                <c:pt idx="11">
                  <c:v>7.201166111263451E-11</c:v>
                </c:pt>
                <c:pt idx="12">
                  <c:v>3.0931496979411231E-11</c:v>
                </c:pt>
                <c:pt idx="13">
                  <c:v>8.9689882860746761E-11</c:v>
                </c:pt>
                <c:pt idx="14">
                  <c:v>4.1445824622191184E-11</c:v>
                </c:pt>
                <c:pt idx="15">
                  <c:v>7.6780002454149077E-10</c:v>
                </c:pt>
                <c:pt idx="16">
                  <c:v>1.463982611841302E-10</c:v>
                </c:pt>
                <c:pt idx="17">
                  <c:v>6.3577194702626157E-10</c:v>
                </c:pt>
                <c:pt idx="18">
                  <c:v>1.0254325206066052E-10</c:v>
                </c:pt>
                <c:pt idx="19">
                  <c:v>6.3796339485668914E-11</c:v>
                </c:pt>
                <c:pt idx="20">
                  <c:v>7.4111648751614495E-11</c:v>
                </c:pt>
                <c:pt idx="21">
                  <c:v>8.5457740107756101E-10</c:v>
                </c:pt>
                <c:pt idx="22">
                  <c:v>9.6311414509124785E-11</c:v>
                </c:pt>
                <c:pt idx="23">
                  <c:v>1.063524663533786E-9</c:v>
                </c:pt>
                <c:pt idx="24">
                  <c:v>4.3208383397128905E-12</c:v>
                </c:pt>
                <c:pt idx="25">
                  <c:v>2.6233994877527123E-11</c:v>
                </c:pt>
                <c:pt idx="26">
                  <c:v>1.1212626324268666E-10</c:v>
                </c:pt>
                <c:pt idx="27">
                  <c:v>6.9432481116925757E-11</c:v>
                </c:pt>
                <c:pt idx="28">
                  <c:v>8.2943995371182772E-11</c:v>
                </c:pt>
                <c:pt idx="29">
                  <c:v>5.0021028839381143E-11</c:v>
                </c:pt>
                <c:pt idx="30">
                  <c:v>2.5979000964602052E-11</c:v>
                </c:pt>
                <c:pt idx="31">
                  <c:v>5.6360186563870467E-11</c:v>
                </c:pt>
                <c:pt idx="32">
                  <c:v>1.2817502419896756E-10</c:v>
                </c:pt>
                <c:pt idx="33">
                  <c:v>1.0002956435200999E-9</c:v>
                </c:pt>
                <c:pt idx="34">
                  <c:v>1.1447272164077512E-10</c:v>
                </c:pt>
                <c:pt idx="35">
                  <c:v>7.9710611565465203E-9</c:v>
                </c:pt>
                <c:pt idx="36">
                  <c:v>1.9143583308378769E-10</c:v>
                </c:pt>
                <c:pt idx="37">
                  <c:v>1.5864432836173552E-10</c:v>
                </c:pt>
                <c:pt idx="38">
                  <c:v>1.0279250944114108E-10</c:v>
                </c:pt>
                <c:pt idx="39">
                  <c:v>1.5904424935757505E-11</c:v>
                </c:pt>
                <c:pt idx="40">
                  <c:v>4.0147413246136236E-11</c:v>
                </c:pt>
                <c:pt idx="41">
                  <c:v>9.1896302995667699E-12</c:v>
                </c:pt>
                <c:pt idx="42">
                  <c:v>3.2185039719144944E-11</c:v>
                </c:pt>
                <c:pt idx="43">
                  <c:v>2.0518516148014475E-10</c:v>
                </c:pt>
                <c:pt idx="44">
                  <c:v>6.8248838224532406E-12</c:v>
                </c:pt>
                <c:pt idx="45">
                  <c:v>4.5329394113020556E-11</c:v>
                </c:pt>
                <c:pt idx="46">
                  <c:v>4.6809820827944531E-11</c:v>
                </c:pt>
                <c:pt idx="47">
                  <c:v>2.3648767085392048E-11</c:v>
                </c:pt>
                <c:pt idx="48">
                  <c:v>2.1903584402317774E-11</c:v>
                </c:pt>
                <c:pt idx="49">
                  <c:v>3.2634937898973676E-10</c:v>
                </c:pt>
                <c:pt idx="50">
                  <c:v>1.2891679054171963E-10</c:v>
                </c:pt>
                <c:pt idx="51">
                  <c:v>7.2592788005877828E-10</c:v>
                </c:pt>
                <c:pt idx="52">
                  <c:v>2.2069084500669433E-10</c:v>
                </c:pt>
                <c:pt idx="53">
                  <c:v>3.2573145286418067E-10</c:v>
                </c:pt>
                <c:pt idx="54">
                  <c:v>1.6857455641182281E-10</c:v>
                </c:pt>
                <c:pt idx="55">
                  <c:v>4.0078985949454572E-10</c:v>
                </c:pt>
                <c:pt idx="56">
                  <c:v>2.5343549586185576E-10</c:v>
                </c:pt>
                <c:pt idx="57">
                  <c:v>3.5434958008813528E-10</c:v>
                </c:pt>
                <c:pt idx="58">
                  <c:v>2.4988645700673549E-10</c:v>
                </c:pt>
                <c:pt idx="59">
                  <c:v>1.9141598210485033E-10</c:v>
                </c:pt>
                <c:pt idx="60">
                  <c:v>2.03973838318951E-10</c:v>
                </c:pt>
                <c:pt idx="61">
                  <c:v>1.3307584187147946E-11</c:v>
                </c:pt>
                <c:pt idx="62">
                  <c:v>2.4690813984373132E-11</c:v>
                </c:pt>
                <c:pt idx="63">
                  <c:v>3.9531605637773413E-10</c:v>
                </c:pt>
                <c:pt idx="64">
                  <c:v>3.1067155555186701E-10</c:v>
                </c:pt>
                <c:pt idx="65">
                  <c:v>1.8298088329244637E-10</c:v>
                </c:pt>
                <c:pt idx="66">
                  <c:v>6.2917863305369738E-11</c:v>
                </c:pt>
                <c:pt idx="67">
                  <c:v>1.9576129127375652E-9</c:v>
                </c:pt>
                <c:pt idx="68">
                  <c:v>6.2000691601267465E-10</c:v>
                </c:pt>
                <c:pt idx="69">
                  <c:v>1.2024538373409689E-10</c:v>
                </c:pt>
                <c:pt idx="70">
                  <c:v>4.1630791776121321E-10</c:v>
                </c:pt>
                <c:pt idx="71">
                  <c:v>1.5040928507977055E-10</c:v>
                </c:pt>
                <c:pt idx="72">
                  <c:v>3.0911076302398621E-10</c:v>
                </c:pt>
                <c:pt idx="73">
                  <c:v>3.8481069125433038E-10</c:v>
                </c:pt>
                <c:pt idx="74">
                  <c:v>9.8757992935279312E-10</c:v>
                </c:pt>
                <c:pt idx="75">
                  <c:v>1.1391991473301531E-9</c:v>
                </c:pt>
                <c:pt idx="76">
                  <c:v>1.3419827162918367E-9</c:v>
                </c:pt>
                <c:pt idx="77">
                  <c:v>3.1464182865234979E-10</c:v>
                </c:pt>
                <c:pt idx="78">
                  <c:v>1.2886597329452525E-9</c:v>
                </c:pt>
                <c:pt idx="79">
                  <c:v>2.6093224110615647E-10</c:v>
                </c:pt>
                <c:pt idx="81">
                  <c:v>1.4901084204142344E-9</c:v>
                </c:pt>
                <c:pt idx="82">
                  <c:v>1.1254971086339501E-9</c:v>
                </c:pt>
                <c:pt idx="83">
                  <c:v>2.5955151750273914E-10</c:v>
                </c:pt>
                <c:pt idx="84">
                  <c:v>4.9001138468993674E-10</c:v>
                </c:pt>
                <c:pt idx="85">
                  <c:v>2.6236089085776752E-10</c:v>
                </c:pt>
                <c:pt idx="86">
                  <c:v>1.4155618424579562E-9</c:v>
                </c:pt>
                <c:pt idx="87">
                  <c:v>3.0732649390352625E-10</c:v>
                </c:pt>
                <c:pt idx="88">
                  <c:v>4.090963988192306E-10</c:v>
                </c:pt>
                <c:pt idx="89">
                  <c:v>1.627009331401511E-9</c:v>
                </c:pt>
                <c:pt idx="90">
                  <c:v>7.3634941787203253E-10</c:v>
                </c:pt>
                <c:pt idx="91">
                  <c:v>6.7847968233675787E-10</c:v>
                </c:pt>
                <c:pt idx="92">
                  <c:v>2.4077231998100595E-10</c:v>
                </c:pt>
                <c:pt idx="93">
                  <c:v>3.1739371820359455E-10</c:v>
                </c:pt>
                <c:pt idx="94">
                  <c:v>2.9871225086791072E-10</c:v>
                </c:pt>
                <c:pt idx="95">
                  <c:v>2.523550986635141E-9</c:v>
                </c:pt>
                <c:pt idx="96">
                  <c:v>1.555871057560747E-10</c:v>
                </c:pt>
                <c:pt idx="97">
                  <c:v>4.1658492325217545E-11</c:v>
                </c:pt>
                <c:pt idx="98">
                  <c:v>6.053888832772301E-11</c:v>
                </c:pt>
                <c:pt idx="99">
                  <c:v>3.789472574169766E-11</c:v>
                </c:pt>
                <c:pt idx="100">
                  <c:v>1.9492535511762175E-10</c:v>
                </c:pt>
                <c:pt idx="101">
                  <c:v>1.88602547523195E-10</c:v>
                </c:pt>
                <c:pt idx="102">
                  <c:v>1.3622294336062367E-11</c:v>
                </c:pt>
                <c:pt idx="103">
                  <c:v>2.3207816233648637E-10</c:v>
                </c:pt>
                <c:pt idx="104">
                  <c:v>2.8847500344235516E-11</c:v>
                </c:pt>
                <c:pt idx="105">
                  <c:v>5.8363930656195984E-10</c:v>
                </c:pt>
                <c:pt idx="106">
                  <c:v>2.7888030140678634E-10</c:v>
                </c:pt>
                <c:pt idx="107">
                  <c:v>6.5599558114120863E-10</c:v>
                </c:pt>
                <c:pt idx="108">
                  <c:v>7.4106088907278529E-10</c:v>
                </c:pt>
                <c:pt idx="109">
                  <c:v>2.8584023696080541E-9</c:v>
                </c:pt>
                <c:pt idx="110">
                  <c:v>2.3863669565123074E-10</c:v>
                </c:pt>
                <c:pt idx="111">
                  <c:v>6.7796149601379157E-11</c:v>
                </c:pt>
                <c:pt idx="112">
                  <c:v>1.8145845498452069E-10</c:v>
                </c:pt>
                <c:pt idx="113">
                  <c:v>2.3474515942857178E-10</c:v>
                </c:pt>
                <c:pt idx="114">
                  <c:v>3.3788727468011227E-10</c:v>
                </c:pt>
                <c:pt idx="115">
                  <c:v>2.4564748830573702E-11</c:v>
                </c:pt>
              </c:numCache>
            </c:numRef>
          </c:yVal>
        </c:ser>
        <c:ser>
          <c:idx val="11"/>
          <c:order val="11"/>
          <c:tx>
            <c:v>EBO4</c:v>
          </c:tx>
          <c:spPr>
            <a:ln w="28575">
              <a:noFill/>
            </a:ln>
          </c:spPr>
          <c:marker>
            <c:symbol val="plus"/>
            <c:size val="8"/>
            <c:spPr>
              <a:ln>
                <a:solidFill>
                  <a:srgbClr val="00B050"/>
                </a:solidFill>
              </a:ln>
            </c:spPr>
          </c:marker>
          <c:xVal>
            <c:numRef>
              <c:f>'all data'!$K$1024:$K$1342</c:f>
              <c:numCache>
                <c:formatCode>0.00</c:formatCode>
                <c:ptCount val="319"/>
                <c:pt idx="0">
                  <c:v>200.1117001537971</c:v>
                </c:pt>
                <c:pt idx="2">
                  <c:v>168.0441633192475</c:v>
                </c:pt>
                <c:pt idx="3">
                  <c:v>180.77649013632885</c:v>
                </c:pt>
                <c:pt idx="4">
                  <c:v>130.81540915746911</c:v>
                </c:pt>
                <c:pt idx="5">
                  <c:v>120.06595352157237</c:v>
                </c:pt>
                <c:pt idx="6">
                  <c:v>169.0114094318053</c:v>
                </c:pt>
                <c:pt idx="7">
                  <c:v>129.07868018989689</c:v>
                </c:pt>
                <c:pt idx="8">
                  <c:v>164.58678248450786</c:v>
                </c:pt>
                <c:pt idx="9">
                  <c:v>102.94994099265506</c:v>
                </c:pt>
                <c:pt idx="10">
                  <c:v>69.931852468908801</c:v>
                </c:pt>
                <c:pt idx="11">
                  <c:v>157.79717244156956</c:v>
                </c:pt>
                <c:pt idx="12">
                  <c:v>166.30224915300056</c:v>
                </c:pt>
                <c:pt idx="13">
                  <c:v>101.19242724808672</c:v>
                </c:pt>
                <c:pt idx="14">
                  <c:v>175.37626829399659</c:v>
                </c:pt>
                <c:pt idx="15">
                  <c:v>144.07202537693382</c:v>
                </c:pt>
                <c:pt idx="16">
                  <c:v>139.65258991149636</c:v>
                </c:pt>
                <c:pt idx="17">
                  <c:v>163.2671564903674</c:v>
                </c:pt>
                <c:pt idx="18">
                  <c:v>90.968428116244084</c:v>
                </c:pt>
                <c:pt idx="19">
                  <c:v>481.51583300652453</c:v>
                </c:pt>
                <c:pt idx="20">
                  <c:v>81.481603700566311</c:v>
                </c:pt>
                <c:pt idx="21">
                  <c:v>92.147131704430365</c:v>
                </c:pt>
                <c:pt idx="22">
                  <c:v>110.47283721403527</c:v>
                </c:pt>
                <c:pt idx="23">
                  <c:v>87.502011118554904</c:v>
                </c:pt>
                <c:pt idx="24">
                  <c:v>102.45188687344226</c:v>
                </c:pt>
                <c:pt idx="25">
                  <c:v>154.33200579775652</c:v>
                </c:pt>
                <c:pt idx="26">
                  <c:v>251.2819037414902</c:v>
                </c:pt>
                <c:pt idx="27">
                  <c:v>319.54311322040104</c:v>
                </c:pt>
                <c:pt idx="28">
                  <c:v>158.07217351379347</c:v>
                </c:pt>
                <c:pt idx="29">
                  <c:v>62.361399571920792</c:v>
                </c:pt>
                <c:pt idx="31">
                  <c:v>94.549372502438416</c:v>
                </c:pt>
                <c:pt idx="33">
                  <c:v>124.5578655295281</c:v>
                </c:pt>
                <c:pt idx="34">
                  <c:v>80.058853356775515</c:v>
                </c:pt>
                <c:pt idx="35">
                  <c:v>102.18344265066162</c:v>
                </c:pt>
                <c:pt idx="36">
                  <c:v>116.07616855062516</c:v>
                </c:pt>
                <c:pt idx="37">
                  <c:v>215.32179286579196</c:v>
                </c:pt>
                <c:pt idx="38">
                  <c:v>60.089180481677424</c:v>
                </c:pt>
                <c:pt idx="40">
                  <c:v>106.05762777710932</c:v>
                </c:pt>
                <c:pt idx="41">
                  <c:v>380.61975993747689</c:v>
                </c:pt>
                <c:pt idx="42">
                  <c:v>106.10022570112625</c:v>
                </c:pt>
                <c:pt idx="43">
                  <c:v>264.87710498101853</c:v>
                </c:pt>
                <c:pt idx="44">
                  <c:v>340.89872859728268</c:v>
                </c:pt>
                <c:pt idx="45">
                  <c:v>233.84762846172171</c:v>
                </c:pt>
                <c:pt idx="46">
                  <c:v>196.37531460115585</c:v>
                </c:pt>
                <c:pt idx="47">
                  <c:v>177.82080594040423</c:v>
                </c:pt>
                <c:pt idx="48">
                  <c:v>122.18030820929137</c:v>
                </c:pt>
                <c:pt idx="49">
                  <c:v>90.749302028656203</c:v>
                </c:pt>
                <c:pt idx="50">
                  <c:v>55.398593525990123</c:v>
                </c:pt>
                <c:pt idx="51">
                  <c:v>78.11443062011368</c:v>
                </c:pt>
                <c:pt idx="52">
                  <c:v>80.18669424945989</c:v>
                </c:pt>
                <c:pt idx="53">
                  <c:v>116.11860706914545</c:v>
                </c:pt>
                <c:pt idx="54">
                  <c:v>64.407310343991441</c:v>
                </c:pt>
                <c:pt idx="55">
                  <c:v>62.302779981986895</c:v>
                </c:pt>
                <c:pt idx="56">
                  <c:v>91.524714247105138</c:v>
                </c:pt>
                <c:pt idx="57">
                  <c:v>179.06206320934078</c:v>
                </c:pt>
                <c:pt idx="58">
                  <c:v>77.713317473642704</c:v>
                </c:pt>
                <c:pt idx="59">
                  <c:v>127.39952562009071</c:v>
                </c:pt>
                <c:pt idx="60">
                  <c:v>67.405195161332657</c:v>
                </c:pt>
                <c:pt idx="61">
                  <c:v>209.15702893550372</c:v>
                </c:pt>
                <c:pt idx="62">
                  <c:v>106.10130588435311</c:v>
                </c:pt>
                <c:pt idx="63">
                  <c:v>23.500510689581592</c:v>
                </c:pt>
                <c:pt idx="64">
                  <c:v>196.52349915945555</c:v>
                </c:pt>
                <c:pt idx="65">
                  <c:v>54.368037193412412</c:v>
                </c:pt>
                <c:pt idx="66">
                  <c:v>43.767006292107467</c:v>
                </c:pt>
                <c:pt idx="67">
                  <c:v>77.692982018247662</c:v>
                </c:pt>
                <c:pt idx="68">
                  <c:v>56.26559940291245</c:v>
                </c:pt>
                <c:pt idx="69">
                  <c:v>61.440835987041901</c:v>
                </c:pt>
                <c:pt idx="70">
                  <c:v>62.006787335035632</c:v>
                </c:pt>
                <c:pt idx="71">
                  <c:v>172.51765626079799</c:v>
                </c:pt>
                <c:pt idx="72">
                  <c:v>103.37901359969111</c:v>
                </c:pt>
                <c:pt idx="73">
                  <c:v>164.70842454593907</c:v>
                </c:pt>
                <c:pt idx="74">
                  <c:v>20.301979967602282</c:v>
                </c:pt>
                <c:pt idx="75">
                  <c:v>13.994653780436282</c:v>
                </c:pt>
                <c:pt idx="76">
                  <c:v>13.02336156861551</c:v>
                </c:pt>
                <c:pt idx="77">
                  <c:v>11.902364706406173</c:v>
                </c:pt>
                <c:pt idx="78">
                  <c:v>8.989110957066984</c:v>
                </c:pt>
                <c:pt idx="79">
                  <c:v>10.294372292765097</c:v>
                </c:pt>
                <c:pt idx="80">
                  <c:v>22.01477584714798</c:v>
                </c:pt>
                <c:pt idx="81">
                  <c:v>26.14441247457896</c:v>
                </c:pt>
                <c:pt idx="82">
                  <c:v>24.299911791873935</c:v>
                </c:pt>
                <c:pt idx="83">
                  <c:v>766.59975225451558</c:v>
                </c:pt>
                <c:pt idx="84">
                  <c:v>474.8819853611908</c:v>
                </c:pt>
                <c:pt idx="85">
                  <c:v>336.86372813638405</c:v>
                </c:pt>
                <c:pt idx="86">
                  <c:v>293.62822283992972</c:v>
                </c:pt>
                <c:pt idx="87">
                  <c:v>140.9612347934594</c:v>
                </c:pt>
                <c:pt idx="88">
                  <c:v>397.60293098014751</c:v>
                </c:pt>
                <c:pt idx="89">
                  <c:v>249.51293204044944</c:v>
                </c:pt>
                <c:pt idx="90">
                  <c:v>88.972639246551537</c:v>
                </c:pt>
                <c:pt idx="91">
                  <c:v>19.067207809852384</c:v>
                </c:pt>
                <c:pt idx="92">
                  <c:v>29.719728356391443</c:v>
                </c:pt>
                <c:pt idx="93">
                  <c:v>20.27489145451672</c:v>
                </c:pt>
                <c:pt idx="94">
                  <c:v>90.652208521314591</c:v>
                </c:pt>
                <c:pt idx="95">
                  <c:v>78.630956061429885</c:v>
                </c:pt>
                <c:pt idx="96">
                  <c:v>73.788020650428791</c:v>
                </c:pt>
                <c:pt idx="97">
                  <c:v>29.91370965997254</c:v>
                </c:pt>
                <c:pt idx="99">
                  <c:v>16.309215496761286</c:v>
                </c:pt>
                <c:pt idx="100">
                  <c:v>26.752930670674758</c:v>
                </c:pt>
                <c:pt idx="101">
                  <c:v>90.996140144927352</c:v>
                </c:pt>
                <c:pt idx="102">
                  <c:v>15.933727106871242</c:v>
                </c:pt>
                <c:pt idx="104">
                  <c:v>61.394950378404275</c:v>
                </c:pt>
                <c:pt idx="105">
                  <c:v>60.031821709021223</c:v>
                </c:pt>
                <c:pt idx="106">
                  <c:v>11.013948130351793</c:v>
                </c:pt>
                <c:pt idx="107">
                  <c:v>9.2905288995418349</c:v>
                </c:pt>
                <c:pt idx="108">
                  <c:v>11.778327590027974</c:v>
                </c:pt>
                <c:pt idx="110">
                  <c:v>10.708295705245883</c:v>
                </c:pt>
                <c:pt idx="111">
                  <c:v>42.444878470639964</c:v>
                </c:pt>
                <c:pt idx="112">
                  <c:v>48.117795966719747</c:v>
                </c:pt>
                <c:pt idx="113">
                  <c:v>270.47558352389433</c:v>
                </c:pt>
                <c:pt idx="114">
                  <c:v>17.476397531371489</c:v>
                </c:pt>
                <c:pt idx="115">
                  <c:v>401.93553035174841</c:v>
                </c:pt>
                <c:pt idx="116">
                  <c:v>16.079402692119629</c:v>
                </c:pt>
                <c:pt idx="117">
                  <c:v>45.549458531203619</c:v>
                </c:pt>
                <c:pt idx="118">
                  <c:v>342.71263961978985</c:v>
                </c:pt>
                <c:pt idx="119">
                  <c:v>419.17561042026563</c:v>
                </c:pt>
                <c:pt idx="120">
                  <c:v>71.497633098095093</c:v>
                </c:pt>
                <c:pt idx="121">
                  <c:v>7.312984264626941</c:v>
                </c:pt>
                <c:pt idx="122">
                  <c:v>15.289413437905605</c:v>
                </c:pt>
                <c:pt idx="123">
                  <c:v>50.559434231682992</c:v>
                </c:pt>
                <c:pt idx="124">
                  <c:v>185.68400102416837</c:v>
                </c:pt>
                <c:pt idx="125">
                  <c:v>31.628204058079771</c:v>
                </c:pt>
                <c:pt idx="126">
                  <c:v>95.158034959887061</c:v>
                </c:pt>
                <c:pt idx="127">
                  <c:v>65.319087448220159</c:v>
                </c:pt>
                <c:pt idx="128">
                  <c:v>283.80789193339461</c:v>
                </c:pt>
                <c:pt idx="129">
                  <c:v>126.34832644038055</c:v>
                </c:pt>
                <c:pt idx="130">
                  <c:v>73.803747427892873</c:v>
                </c:pt>
                <c:pt idx="131">
                  <c:v>106.70485256012449</c:v>
                </c:pt>
                <c:pt idx="132">
                  <c:v>68.282415362208667</c:v>
                </c:pt>
                <c:pt idx="133">
                  <c:v>24.953953656756077</c:v>
                </c:pt>
                <c:pt idx="134">
                  <c:v>19.733576514975663</c:v>
                </c:pt>
                <c:pt idx="135">
                  <c:v>9.9665335256257439</c:v>
                </c:pt>
                <c:pt idx="136">
                  <c:v>9.0475860247965159</c:v>
                </c:pt>
                <c:pt idx="137">
                  <c:v>75.785414663038708</c:v>
                </c:pt>
                <c:pt idx="138">
                  <c:v>13.820917903901815</c:v>
                </c:pt>
                <c:pt idx="139">
                  <c:v>24.435083615913673</c:v>
                </c:pt>
                <c:pt idx="140">
                  <c:v>210.07746779712573</c:v>
                </c:pt>
                <c:pt idx="141">
                  <c:v>223.25954512461431</c:v>
                </c:pt>
                <c:pt idx="142">
                  <c:v>364.10159035239388</c:v>
                </c:pt>
                <c:pt idx="143">
                  <c:v>109.04780692481526</c:v>
                </c:pt>
                <c:pt idx="144">
                  <c:v>126.29601419193976</c:v>
                </c:pt>
                <c:pt idx="145">
                  <c:v>84.367817998309633</c:v>
                </c:pt>
                <c:pt idx="146">
                  <c:v>114.67815678348477</c:v>
                </c:pt>
                <c:pt idx="147">
                  <c:v>79.274867721520664</c:v>
                </c:pt>
                <c:pt idx="148">
                  <c:v>23.134059370428208</c:v>
                </c:pt>
                <c:pt idx="149">
                  <c:v>36.929888472692561</c:v>
                </c:pt>
                <c:pt idx="150">
                  <c:v>7.3076895691881028</c:v>
                </c:pt>
                <c:pt idx="151">
                  <c:v>9.6290524179619208</c:v>
                </c:pt>
                <c:pt idx="152">
                  <c:v>306.32732307484468</c:v>
                </c:pt>
                <c:pt idx="153">
                  <c:v>78.886508944765382</c:v>
                </c:pt>
                <c:pt idx="154">
                  <c:v>81.8868730525367</c:v>
                </c:pt>
                <c:pt idx="155">
                  <c:v>134.98161065968071</c:v>
                </c:pt>
                <c:pt idx="156">
                  <c:v>154.9170456919033</c:v>
                </c:pt>
                <c:pt idx="158">
                  <c:v>126.07978530205219</c:v>
                </c:pt>
                <c:pt idx="159">
                  <c:v>83.031015233865404</c:v>
                </c:pt>
                <c:pt idx="160">
                  <c:v>9.6502364811064556</c:v>
                </c:pt>
                <c:pt idx="161">
                  <c:v>198.38818340502374</c:v>
                </c:pt>
                <c:pt idx="162">
                  <c:v>25.536317100259506</c:v>
                </c:pt>
                <c:pt idx="163">
                  <c:v>59.912571349549516</c:v>
                </c:pt>
                <c:pt idx="164">
                  <c:v>6.6584797480358944</c:v>
                </c:pt>
                <c:pt idx="165">
                  <c:v>8.822238493606541</c:v>
                </c:pt>
                <c:pt idx="166">
                  <c:v>422.60689990271396</c:v>
                </c:pt>
                <c:pt idx="167">
                  <c:v>314.3364674506816</c:v>
                </c:pt>
                <c:pt idx="168">
                  <c:v>50.995511640083308</c:v>
                </c:pt>
                <c:pt idx="169">
                  <c:v>75.391859641796913</c:v>
                </c:pt>
                <c:pt idx="170">
                  <c:v>19.890686130637253</c:v>
                </c:pt>
                <c:pt idx="171">
                  <c:v>15.904814682410949</c:v>
                </c:pt>
                <c:pt idx="172">
                  <c:v>94.02095912354045</c:v>
                </c:pt>
                <c:pt idx="173">
                  <c:v>109.2018057335431</c:v>
                </c:pt>
                <c:pt idx="174">
                  <c:v>7.8455854576490394</c:v>
                </c:pt>
                <c:pt idx="175">
                  <c:v>100.97479096364458</c:v>
                </c:pt>
                <c:pt idx="176">
                  <c:v>234.70053936731543</c:v>
                </c:pt>
                <c:pt idx="177">
                  <c:v>58.602154799821996</c:v>
                </c:pt>
                <c:pt idx="178">
                  <c:v>98.978180377514406</c:v>
                </c:pt>
                <c:pt idx="180">
                  <c:v>67.967537432720803</c:v>
                </c:pt>
                <c:pt idx="181">
                  <c:v>23.893155807330686</c:v>
                </c:pt>
                <c:pt idx="182">
                  <c:v>28.506007356634246</c:v>
                </c:pt>
                <c:pt idx="183">
                  <c:v>4.1658145837093246</c:v>
                </c:pt>
                <c:pt idx="184">
                  <c:v>80.765408595811195</c:v>
                </c:pt>
                <c:pt idx="185">
                  <c:v>71.774602116671019</c:v>
                </c:pt>
                <c:pt idx="186">
                  <c:v>66.049222224072636</c:v>
                </c:pt>
                <c:pt idx="187">
                  <c:v>96.246469931397073</c:v>
                </c:pt>
                <c:pt idx="188">
                  <c:v>66.326441300857994</c:v>
                </c:pt>
                <c:pt idx="189">
                  <c:v>76.367792819717337</c:v>
                </c:pt>
                <c:pt idx="190">
                  <c:v>278.66131911522547</c:v>
                </c:pt>
                <c:pt idx="191">
                  <c:v>160.38052223413803</c:v>
                </c:pt>
                <c:pt idx="192">
                  <c:v>223.46923709219487</c:v>
                </c:pt>
                <c:pt idx="193">
                  <c:v>557.00194723002483</c:v>
                </c:pt>
                <c:pt idx="194">
                  <c:v>89.658041844768064</c:v>
                </c:pt>
                <c:pt idx="195">
                  <c:v>128.79756323484531</c:v>
                </c:pt>
                <c:pt idx="196">
                  <c:v>74.402996828107362</c:v>
                </c:pt>
                <c:pt idx="197">
                  <c:v>18.187254505995266</c:v>
                </c:pt>
                <c:pt idx="198">
                  <c:v>32.122922333381069</c:v>
                </c:pt>
                <c:pt idx="199">
                  <c:v>11.144616396664711</c:v>
                </c:pt>
                <c:pt idx="200">
                  <c:v>16.462306499299981</c:v>
                </c:pt>
                <c:pt idx="201">
                  <c:v>62.332458941123363</c:v>
                </c:pt>
                <c:pt idx="202">
                  <c:v>13.884704879510089</c:v>
                </c:pt>
                <c:pt idx="203">
                  <c:v>21.759086803999434</c:v>
                </c:pt>
                <c:pt idx="204">
                  <c:v>14.846484164128444</c:v>
                </c:pt>
                <c:pt idx="205">
                  <c:v>61.951988880393564</c:v>
                </c:pt>
                <c:pt idx="206">
                  <c:v>354.41108650720861</c:v>
                </c:pt>
                <c:pt idx="207">
                  <c:v>516.53141067477259</c:v>
                </c:pt>
                <c:pt idx="208">
                  <c:v>15.533191053150981</c:v>
                </c:pt>
                <c:pt idx="209">
                  <c:v>36.093450278230222</c:v>
                </c:pt>
                <c:pt idx="210">
                  <c:v>255.58727477477234</c:v>
                </c:pt>
                <c:pt idx="211">
                  <c:v>13.994653780436282</c:v>
                </c:pt>
                <c:pt idx="212">
                  <c:v>49.440852258656093</c:v>
                </c:pt>
                <c:pt idx="213">
                  <c:v>231.20169033173403</c:v>
                </c:pt>
                <c:pt idx="214">
                  <c:v>20.997924706378502</c:v>
                </c:pt>
                <c:pt idx="215">
                  <c:v>170.71531233786098</c:v>
                </c:pt>
                <c:pt idx="216">
                  <c:v>368.33655847075931</c:v>
                </c:pt>
                <c:pt idx="217">
                  <c:v>35.500598464943828</c:v>
                </c:pt>
                <c:pt idx="218">
                  <c:v>23.194146529393304</c:v>
                </c:pt>
                <c:pt idx="219">
                  <c:v>34.701480322852071</c:v>
                </c:pt>
                <c:pt idx="220">
                  <c:v>7.2175503999950719</c:v>
                </c:pt>
                <c:pt idx="221">
                  <c:v>9.3271226625590948</c:v>
                </c:pt>
                <c:pt idx="222">
                  <c:v>15.557216786187809</c:v>
                </c:pt>
                <c:pt idx="223">
                  <c:v>30.728680469657665</c:v>
                </c:pt>
                <c:pt idx="224">
                  <c:v>209.79192611774999</c:v>
                </c:pt>
                <c:pt idx="225">
                  <c:v>69.850175193114822</c:v>
                </c:pt>
                <c:pt idx="226">
                  <c:v>14.684817963620031</c:v>
                </c:pt>
                <c:pt idx="227">
                  <c:v>43.269622071375515</c:v>
                </c:pt>
                <c:pt idx="228">
                  <c:v>21.556215222837547</c:v>
                </c:pt>
                <c:pt idx="229">
                  <c:v>61.553496484816741</c:v>
                </c:pt>
                <c:pt idx="230">
                  <c:v>13.015439653790573</c:v>
                </c:pt>
                <c:pt idx="231">
                  <c:v>104.82954455792525</c:v>
                </c:pt>
                <c:pt idx="232">
                  <c:v>23.314761277920585</c:v>
                </c:pt>
                <c:pt idx="233">
                  <c:v>23.630451804767986</c:v>
                </c:pt>
                <c:pt idx="234">
                  <c:v>30.369190231693285</c:v>
                </c:pt>
                <c:pt idx="235">
                  <c:v>47.32403070216823</c:v>
                </c:pt>
                <c:pt idx="236">
                  <c:v>76.027432688600982</c:v>
                </c:pt>
                <c:pt idx="237">
                  <c:v>51.383273921812965</c:v>
                </c:pt>
                <c:pt idx="238">
                  <c:v>29.351207736928036</c:v>
                </c:pt>
                <c:pt idx="239">
                  <c:v>4.4255979812060309</c:v>
                </c:pt>
                <c:pt idx="240">
                  <c:v>29.849863069830409</c:v>
                </c:pt>
                <c:pt idx="241">
                  <c:v>12.073154239976759</c:v>
                </c:pt>
                <c:pt idx="242">
                  <c:v>58.223562753041328</c:v>
                </c:pt>
                <c:pt idx="243">
                  <c:v>35.257791953801302</c:v>
                </c:pt>
                <c:pt idx="244">
                  <c:v>68.154304078378928</c:v>
                </c:pt>
                <c:pt idx="245">
                  <c:v>35.921828289217252</c:v>
                </c:pt>
                <c:pt idx="246">
                  <c:v>837.45609589393916</c:v>
                </c:pt>
                <c:pt idx="247">
                  <c:v>19.135516251239117</c:v>
                </c:pt>
                <c:pt idx="248">
                  <c:v>12.802278947939625</c:v>
                </c:pt>
                <c:pt idx="249">
                  <c:v>10.984151294990372</c:v>
                </c:pt>
                <c:pt idx="250">
                  <c:v>30.214724000286491</c:v>
                </c:pt>
                <c:pt idx="251">
                  <c:v>60.011333447290532</c:v>
                </c:pt>
                <c:pt idx="252">
                  <c:v>10.235399157347446</c:v>
                </c:pt>
                <c:pt idx="253">
                  <c:v>24.933293522108965</c:v>
                </c:pt>
                <c:pt idx="254">
                  <c:v>14.286286858580549</c:v>
                </c:pt>
                <c:pt idx="255">
                  <c:v>8.8971725288289889</c:v>
                </c:pt>
                <c:pt idx="256">
                  <c:v>27.938709141394021</c:v>
                </c:pt>
                <c:pt idx="257">
                  <c:v>14.467019339891829</c:v>
                </c:pt>
                <c:pt idx="258">
                  <c:v>2.3352291811940278</c:v>
                </c:pt>
                <c:pt idx="259">
                  <c:v>17.982042672604827</c:v>
                </c:pt>
                <c:pt idx="260">
                  <c:v>11.153346914210614</c:v>
                </c:pt>
                <c:pt idx="262">
                  <c:v>25.255846143168892</c:v>
                </c:pt>
                <c:pt idx="263">
                  <c:v>6.7870413197283277</c:v>
                </c:pt>
                <c:pt idx="264">
                  <c:v>27.961298375013325</c:v>
                </c:pt>
                <c:pt idx="265">
                  <c:v>8.4596876088994311</c:v>
                </c:pt>
                <c:pt idx="266">
                  <c:v>31.815250758097164</c:v>
                </c:pt>
                <c:pt idx="267">
                  <c:v>28.830992550194104</c:v>
                </c:pt>
                <c:pt idx="268">
                  <c:v>49.404731077830327</c:v>
                </c:pt>
                <c:pt idx="269">
                  <c:v>9.5409969698704558</c:v>
                </c:pt>
                <c:pt idx="270">
                  <c:v>55.786297013499095</c:v>
                </c:pt>
                <c:pt idx="271">
                  <c:v>7.2449314429511276</c:v>
                </c:pt>
                <c:pt idx="272">
                  <c:v>184.14115271144888</c:v>
                </c:pt>
                <c:pt idx="273">
                  <c:v>32.141744189914782</c:v>
                </c:pt>
                <c:pt idx="274">
                  <c:v>15.663458719839031</c:v>
                </c:pt>
                <c:pt idx="275">
                  <c:v>26.062573337561066</c:v>
                </c:pt>
                <c:pt idx="277">
                  <c:v>25.363969042396953</c:v>
                </c:pt>
                <c:pt idx="278">
                  <c:v>48.772472158670965</c:v>
                </c:pt>
                <c:pt idx="279">
                  <c:v>21.094246808636285</c:v>
                </c:pt>
                <c:pt idx="280">
                  <c:v>55.224958682750803</c:v>
                </c:pt>
                <c:pt idx="281">
                  <c:v>31.600047182685806</c:v>
                </c:pt>
                <c:pt idx="282">
                  <c:v>15.101043726595321</c:v>
                </c:pt>
                <c:pt idx="283">
                  <c:v>87.841599221403285</c:v>
                </c:pt>
                <c:pt idx="284">
                  <c:v>43.179838378176441</c:v>
                </c:pt>
                <c:pt idx="285">
                  <c:v>11.015441019852412</c:v>
                </c:pt>
                <c:pt idx="286">
                  <c:v>42.288469722724606</c:v>
                </c:pt>
                <c:pt idx="287">
                  <c:v>12.947492937037474</c:v>
                </c:pt>
                <c:pt idx="288">
                  <c:v>20.569403983805234</c:v>
                </c:pt>
                <c:pt idx="289">
                  <c:v>74.467804660695663</c:v>
                </c:pt>
                <c:pt idx="290">
                  <c:v>12.876140632407138</c:v>
                </c:pt>
                <c:pt idx="291">
                  <c:v>4.9617786145133458</c:v>
                </c:pt>
                <c:pt idx="293">
                  <c:v>17.379721628100672</c:v>
                </c:pt>
                <c:pt idx="294">
                  <c:v>17.026016434573645</c:v>
                </c:pt>
                <c:pt idx="295">
                  <c:v>4.6563170380002452</c:v>
                </c:pt>
                <c:pt idx="296">
                  <c:v>256.02976352013553</c:v>
                </c:pt>
                <c:pt idx="297">
                  <c:v>206.07122615476425</c:v>
                </c:pt>
                <c:pt idx="298">
                  <c:v>22.152650525254789</c:v>
                </c:pt>
                <c:pt idx="299">
                  <c:v>14.676114067993604</c:v>
                </c:pt>
                <c:pt idx="300">
                  <c:v>45.006156851773355</c:v>
                </c:pt>
                <c:pt idx="301">
                  <c:v>68.570585011983695</c:v>
                </c:pt>
                <c:pt idx="302">
                  <c:v>41.932487718373601</c:v>
                </c:pt>
                <c:pt idx="303">
                  <c:v>132.19370418459533</c:v>
                </c:pt>
                <c:pt idx="304">
                  <c:v>39.974914054410597</c:v>
                </c:pt>
                <c:pt idx="305">
                  <c:v>5.3261796156661241</c:v>
                </c:pt>
                <c:pt idx="306">
                  <c:v>3.16288408500828</c:v>
                </c:pt>
                <c:pt idx="307">
                  <c:v>4.3640458956977577</c:v>
                </c:pt>
                <c:pt idx="308">
                  <c:v>3.7918690584624182</c:v>
                </c:pt>
                <c:pt idx="309">
                  <c:v>5.8551127485681649</c:v>
                </c:pt>
                <c:pt idx="310">
                  <c:v>2.0910128925164</c:v>
                </c:pt>
                <c:pt idx="311">
                  <c:v>2.8952917895483532</c:v>
                </c:pt>
                <c:pt idx="312">
                  <c:v>3.2599064678851639</c:v>
                </c:pt>
                <c:pt idx="313">
                  <c:v>2.7714864855811587</c:v>
                </c:pt>
                <c:pt idx="314">
                  <c:v>2.3932383465243956</c:v>
                </c:pt>
                <c:pt idx="316">
                  <c:v>3.9173770538793344</c:v>
                </c:pt>
                <c:pt idx="317">
                  <c:v>2.0611989400202635</c:v>
                </c:pt>
                <c:pt idx="318">
                  <c:v>2.1579161418149106</c:v>
                </c:pt>
              </c:numCache>
            </c:numRef>
          </c:xVal>
          <c:yVal>
            <c:numRef>
              <c:f>'all data'!$Q$1024:$Q$1342</c:f>
              <c:numCache>
                <c:formatCode>0.0E+00</c:formatCode>
                <c:ptCount val="319"/>
                <c:pt idx="0">
                  <c:v>4.2245302073096908E-8</c:v>
                </c:pt>
                <c:pt idx="1">
                  <c:v>2.5529802097593251E-8</c:v>
                </c:pt>
                <c:pt idx="2">
                  <c:v>1.8724283613144929E-7</c:v>
                </c:pt>
                <c:pt idx="3">
                  <c:v>2.8482015052814276E-8</c:v>
                </c:pt>
                <c:pt idx="4">
                  <c:v>3.1639963581287162E-8</c:v>
                </c:pt>
                <c:pt idx="5">
                  <c:v>3.2846659990816264E-8</c:v>
                </c:pt>
                <c:pt idx="6">
                  <c:v>6.6619757130855766E-8</c:v>
                </c:pt>
                <c:pt idx="7">
                  <c:v>6.3228682471762254E-8</c:v>
                </c:pt>
                <c:pt idx="8">
                  <c:v>5.4426861857875591E-8</c:v>
                </c:pt>
                <c:pt idx="9">
                  <c:v>3.2710483765157808E-8</c:v>
                </c:pt>
                <c:pt idx="10">
                  <c:v>1.9666303643682812E-8</c:v>
                </c:pt>
                <c:pt idx="11">
                  <c:v>3.8134760312414312E-8</c:v>
                </c:pt>
                <c:pt idx="12">
                  <c:v>4.409572880626754E-8</c:v>
                </c:pt>
                <c:pt idx="13">
                  <c:v>2.3512373799081263E-8</c:v>
                </c:pt>
                <c:pt idx="14">
                  <c:v>2.907227683326839E-8</c:v>
                </c:pt>
                <c:pt idx="15">
                  <c:v>3.5279917210527014E-8</c:v>
                </c:pt>
                <c:pt idx="16">
                  <c:v>2.1858627486878202E-8</c:v>
                </c:pt>
                <c:pt idx="17">
                  <c:v>4.2275720687381475E-8</c:v>
                </c:pt>
                <c:pt idx="18">
                  <c:v>3.6835959072626124E-8</c:v>
                </c:pt>
                <c:pt idx="19">
                  <c:v>1.1594112448093694E-7</c:v>
                </c:pt>
                <c:pt idx="20">
                  <c:v>1.9888732622302819E-8</c:v>
                </c:pt>
                <c:pt idx="21">
                  <c:v>3.4121140216842079E-8</c:v>
                </c:pt>
                <c:pt idx="22">
                  <c:v>6.4478168087670085E-8</c:v>
                </c:pt>
                <c:pt idx="23">
                  <c:v>3.4792066241902531E-8</c:v>
                </c:pt>
                <c:pt idx="24">
                  <c:v>1.8298947620151066E-8</c:v>
                </c:pt>
                <c:pt idx="25">
                  <c:v>6.164436989200748E-8</c:v>
                </c:pt>
                <c:pt idx="26">
                  <c:v>5.2707210533495322E-8</c:v>
                </c:pt>
                <c:pt idx="27">
                  <c:v>8.2735203386385158E-8</c:v>
                </c:pt>
                <c:pt idx="28">
                  <c:v>4.1666277513594394E-8</c:v>
                </c:pt>
                <c:pt idx="29">
                  <c:v>2.4213456910050626E-8</c:v>
                </c:pt>
                <c:pt idx="30">
                  <c:v>3.2912484546701897E-8</c:v>
                </c:pt>
                <c:pt idx="31">
                  <c:v>1.6615383899829821E-8</c:v>
                </c:pt>
                <c:pt idx="32">
                  <c:v>3.213268454405879E-8</c:v>
                </c:pt>
                <c:pt idx="33">
                  <c:v>3.5397028278842126E-8</c:v>
                </c:pt>
                <c:pt idx="34">
                  <c:v>2.028385274890258E-8</c:v>
                </c:pt>
                <c:pt idx="35">
                  <c:v>1.3730299486531229E-8</c:v>
                </c:pt>
                <c:pt idx="36">
                  <c:v>2.8964222006698418E-8</c:v>
                </c:pt>
                <c:pt idx="37">
                  <c:v>4.98344597592596E-8</c:v>
                </c:pt>
                <c:pt idx="38">
                  <c:v>3.0820122097267314E-8</c:v>
                </c:pt>
                <c:pt idx="39">
                  <c:v>4.2893965863878605E-8</c:v>
                </c:pt>
                <c:pt idx="40">
                  <c:v>3.1174256319024048E-8</c:v>
                </c:pt>
                <c:pt idx="41">
                  <c:v>7.0088688104364974E-8</c:v>
                </c:pt>
                <c:pt idx="42">
                  <c:v>4.4086438581498742E-8</c:v>
                </c:pt>
                <c:pt idx="43">
                  <c:v>1.949474648344247E-7</c:v>
                </c:pt>
                <c:pt idx="44">
                  <c:v>1.0293714670316356E-7</c:v>
                </c:pt>
                <c:pt idx="45">
                  <c:v>6.7979041837808685E-8</c:v>
                </c:pt>
                <c:pt idx="46">
                  <c:v>4.2308220389471958E-8</c:v>
                </c:pt>
                <c:pt idx="47">
                  <c:v>4.3268969028255664E-8</c:v>
                </c:pt>
                <c:pt idx="48">
                  <c:v>5.6949321215862451E-8</c:v>
                </c:pt>
                <c:pt idx="49">
                  <c:v>2.9834010831480904E-8</c:v>
                </c:pt>
                <c:pt idx="50">
                  <c:v>5.2975822841092116E-9</c:v>
                </c:pt>
                <c:pt idx="51">
                  <c:v>2.9402379129061781E-8</c:v>
                </c:pt>
                <c:pt idx="52">
                  <c:v>2.4997998664340046E-8</c:v>
                </c:pt>
                <c:pt idx="53">
                  <c:v>7.8345502749951588E-8</c:v>
                </c:pt>
                <c:pt idx="54">
                  <c:v>8.6650670457358236E-9</c:v>
                </c:pt>
                <c:pt idx="55">
                  <c:v>2.4491733787914841E-8</c:v>
                </c:pt>
                <c:pt idx="56">
                  <c:v>4.3946483664281837E-8</c:v>
                </c:pt>
                <c:pt idx="57">
                  <c:v>5.3784317199526471E-8</c:v>
                </c:pt>
                <c:pt idx="58">
                  <c:v>2.2643064487385187E-8</c:v>
                </c:pt>
                <c:pt idx="59">
                  <c:v>3.6112385791000308E-8</c:v>
                </c:pt>
                <c:pt idx="60">
                  <c:v>2.5979802537289232E-8</c:v>
                </c:pt>
                <c:pt idx="61">
                  <c:v>3.1591747379549162E-8</c:v>
                </c:pt>
                <c:pt idx="62">
                  <c:v>1.98699826694484E-8</c:v>
                </c:pt>
                <c:pt idx="63">
                  <c:v>2.3036744073436513E-8</c:v>
                </c:pt>
                <c:pt idx="64">
                  <c:v>6.0080375457741743E-8</c:v>
                </c:pt>
                <c:pt idx="65">
                  <c:v>3.9924478864683242E-8</c:v>
                </c:pt>
                <c:pt idx="66">
                  <c:v>1.9889040692369744E-8</c:v>
                </c:pt>
                <c:pt idx="67">
                  <c:v>1.512973246665494E-8</c:v>
                </c:pt>
                <c:pt idx="68">
                  <c:v>3.5907954166231187E-8</c:v>
                </c:pt>
                <c:pt idx="69">
                  <c:v>2.6691052173129667E-8</c:v>
                </c:pt>
                <c:pt idx="70">
                  <c:v>7.099963332746803E-9</c:v>
                </c:pt>
                <c:pt idx="71">
                  <c:v>4.0647342778915719E-8</c:v>
                </c:pt>
                <c:pt idx="72">
                  <c:v>7.541711226071718E-8</c:v>
                </c:pt>
                <c:pt idx="73">
                  <c:v>5.3794343008315215E-8</c:v>
                </c:pt>
                <c:pt idx="74">
                  <c:v>3.7760227430215809E-9</c:v>
                </c:pt>
                <c:pt idx="75">
                  <c:v>2.618463805540304E-9</c:v>
                </c:pt>
                <c:pt idx="76">
                  <c:v>7.3288379872189406E-9</c:v>
                </c:pt>
                <c:pt idx="77">
                  <c:v>4.2074465267957443E-9</c:v>
                </c:pt>
                <c:pt idx="78">
                  <c:v>3.8462493338554861E-9</c:v>
                </c:pt>
                <c:pt idx="79">
                  <c:v>2.1468227781830318E-9</c:v>
                </c:pt>
                <c:pt idx="80">
                  <c:v>9.1888840401440163E-9</c:v>
                </c:pt>
                <c:pt idx="81">
                  <c:v>1.6415760529992452E-8</c:v>
                </c:pt>
                <c:pt idx="82">
                  <c:v>1.2038298584875606E-8</c:v>
                </c:pt>
                <c:pt idx="83">
                  <c:v>5.8664100206554976E-7</c:v>
                </c:pt>
                <c:pt idx="84">
                  <c:v>3.0358954217601462E-7</c:v>
                </c:pt>
                <c:pt idx="85">
                  <c:v>1.3976061567028137E-7</c:v>
                </c:pt>
                <c:pt idx="86">
                  <c:v>2.5585155715246629E-5</c:v>
                </c:pt>
                <c:pt idx="87">
                  <c:v>1.4284137460603289E-7</c:v>
                </c:pt>
                <c:pt idx="88">
                  <c:v>2.3297586975996101E-7</c:v>
                </c:pt>
                <c:pt idx="89">
                  <c:v>3.054819110077377E-7</c:v>
                </c:pt>
                <c:pt idx="90">
                  <c:v>1.9730946126143716E-8</c:v>
                </c:pt>
                <c:pt idx="91">
                  <c:v>9.1111290846552482E-9</c:v>
                </c:pt>
                <c:pt idx="92">
                  <c:v>2.3678276204624311E-8</c:v>
                </c:pt>
                <c:pt idx="93">
                  <c:v>1.8322666750886817E-8</c:v>
                </c:pt>
                <c:pt idx="94">
                  <c:v>3.9855947968613545E-8</c:v>
                </c:pt>
                <c:pt idx="95">
                  <c:v>1.892482534267323E-8</c:v>
                </c:pt>
                <c:pt idx="96">
                  <c:v>2.9384081612386159E-8</c:v>
                </c:pt>
                <c:pt idx="97">
                  <c:v>3.2120493158430433E-8</c:v>
                </c:pt>
                <c:pt idx="98">
                  <c:v>1.1328186612103066E-8</c:v>
                </c:pt>
                <c:pt idx="99">
                  <c:v>4.8721156757665216E-9</c:v>
                </c:pt>
                <c:pt idx="100">
                  <c:v>1.4307887267017143E-8</c:v>
                </c:pt>
                <c:pt idx="101">
                  <c:v>1.2125129821997791E-8</c:v>
                </c:pt>
                <c:pt idx="102">
                  <c:v>2.7945888100719861E-9</c:v>
                </c:pt>
                <c:pt idx="103">
                  <c:v>2.7400871443977408E-9</c:v>
                </c:pt>
                <c:pt idx="104">
                  <c:v>3.7646599612982516E-9</c:v>
                </c:pt>
                <c:pt idx="105">
                  <c:v>2.3185927702816485E-9</c:v>
                </c:pt>
                <c:pt idx="106">
                  <c:v>2.9221521527621911E-9</c:v>
                </c:pt>
                <c:pt idx="107">
                  <c:v>3.6401227966200202E-9</c:v>
                </c:pt>
                <c:pt idx="108">
                  <c:v>6.7511326262093594E-10</c:v>
                </c:pt>
                <c:pt idx="126">
                  <c:v>5.0107258020275293E-9</c:v>
                </c:pt>
                <c:pt idx="127">
                  <c:v>2.2472383959497441E-9</c:v>
                </c:pt>
                <c:pt idx="128">
                  <c:v>5.8311321325125608E-8</c:v>
                </c:pt>
                <c:pt idx="129">
                  <c:v>7.1229885735346825E-8</c:v>
                </c:pt>
                <c:pt idx="130">
                  <c:v>3.6390113916619953E-9</c:v>
                </c:pt>
                <c:pt idx="131">
                  <c:v>5.8775084213394576E-9</c:v>
                </c:pt>
                <c:pt idx="132">
                  <c:v>8.4190383255273179E-9</c:v>
                </c:pt>
                <c:pt idx="133">
                  <c:v>4.3382297340047797E-9</c:v>
                </c:pt>
                <c:pt idx="134">
                  <c:v>1.5955760234696561E-9</c:v>
                </c:pt>
                <c:pt idx="135">
                  <c:v>1.1850594751445383E-9</c:v>
                </c:pt>
                <c:pt idx="136">
                  <c:v>5.0149314750314922E-9</c:v>
                </c:pt>
                <c:pt idx="137">
                  <c:v>4.7945494364181588E-9</c:v>
                </c:pt>
                <c:pt idx="138">
                  <c:v>2.946306192610013E-9</c:v>
                </c:pt>
                <c:pt idx="139">
                  <c:v>1.4313079239987022E-8</c:v>
                </c:pt>
                <c:pt idx="140">
                  <c:v>2.3770289395219654E-8</c:v>
                </c:pt>
                <c:pt idx="141">
                  <c:v>2.3012143341467294E-8</c:v>
                </c:pt>
                <c:pt idx="142">
                  <c:v>1.8108040937146289E-9</c:v>
                </c:pt>
                <c:pt idx="143">
                  <c:v>3.6858753575460251E-8</c:v>
                </c:pt>
                <c:pt idx="144">
                  <c:v>2.4043997996642864E-8</c:v>
                </c:pt>
                <c:pt idx="145">
                  <c:v>4.8428811454536814E-9</c:v>
                </c:pt>
                <c:pt idx="146">
                  <c:v>1.4777218469577772E-8</c:v>
                </c:pt>
                <c:pt idx="147">
                  <c:v>1.2642996649175353E-8</c:v>
                </c:pt>
                <c:pt idx="148">
                  <c:v>4.5012134521470046E-8</c:v>
                </c:pt>
                <c:pt idx="149">
                  <c:v>5.813050837370231E-9</c:v>
                </c:pt>
                <c:pt idx="150">
                  <c:v>1.1218420300576496E-9</c:v>
                </c:pt>
                <c:pt idx="151">
                  <c:v>3.16978794011744E-8</c:v>
                </c:pt>
                <c:pt idx="152">
                  <c:v>1.2679240454842506E-8</c:v>
                </c:pt>
                <c:pt idx="153">
                  <c:v>7.4232847120988584E-9</c:v>
                </c:pt>
                <c:pt idx="154">
                  <c:v>8.250769716555742E-9</c:v>
                </c:pt>
                <c:pt idx="155">
                  <c:v>1.0442207816052527E-8</c:v>
                </c:pt>
                <c:pt idx="156">
                  <c:v>6.4952007382856136E-9</c:v>
                </c:pt>
                <c:pt idx="157">
                  <c:v>5.6249753960758795E-9</c:v>
                </c:pt>
                <c:pt idx="158">
                  <c:v>1.0410407847073771E-8</c:v>
                </c:pt>
                <c:pt idx="159">
                  <c:v>3.1637872796027872E-9</c:v>
                </c:pt>
                <c:pt idx="160">
                  <c:v>9.659763540121894E-10</c:v>
                </c:pt>
                <c:pt idx="161">
                  <c:v>8.1703284572244294E-9</c:v>
                </c:pt>
                <c:pt idx="162">
                  <c:v>2.0611359273935866E-9</c:v>
                </c:pt>
                <c:pt idx="163">
                  <c:v>4.1740994874529557E-9</c:v>
                </c:pt>
                <c:pt idx="164">
                  <c:v>1.316273772324182E-9</c:v>
                </c:pt>
                <c:pt idx="165">
                  <c:v>2.9686161323961788E-9</c:v>
                </c:pt>
                <c:pt idx="166">
                  <c:v>5.2605287251304732E-8</c:v>
                </c:pt>
                <c:pt idx="167">
                  <c:v>4.7457757661195877E-8</c:v>
                </c:pt>
                <c:pt idx="168">
                  <c:v>5.4680774600162759E-9</c:v>
                </c:pt>
                <c:pt idx="169">
                  <c:v>1.3167801663635478E-8</c:v>
                </c:pt>
                <c:pt idx="170">
                  <c:v>5.2141629102097209E-9</c:v>
                </c:pt>
                <c:pt idx="171">
                  <c:v>7.1729656105145324E-9</c:v>
                </c:pt>
                <c:pt idx="172">
                  <c:v>1.0096803896688311E-8</c:v>
                </c:pt>
                <c:pt idx="173">
                  <c:v>2.3952240392585102E-8</c:v>
                </c:pt>
                <c:pt idx="174">
                  <c:v>1.8487660582492016E-9</c:v>
                </c:pt>
                <c:pt idx="175">
                  <c:v>7.8092170269341194E-9</c:v>
                </c:pt>
                <c:pt idx="176">
                  <c:v>1.4364333148188728E-7</c:v>
                </c:pt>
                <c:pt idx="177">
                  <c:v>7.6639131272304884E-9</c:v>
                </c:pt>
                <c:pt idx="178">
                  <c:v>3.2245936319794387E-8</c:v>
                </c:pt>
                <c:pt idx="179">
                  <c:v>8.5943393935968998E-8</c:v>
                </c:pt>
                <c:pt idx="180">
                  <c:v>1.2331878353308743E-8</c:v>
                </c:pt>
                <c:pt idx="181">
                  <c:v>1.2363671050262937E-8</c:v>
                </c:pt>
                <c:pt idx="182">
                  <c:v>2.4916823967296647E-9</c:v>
                </c:pt>
                <c:pt idx="183">
                  <c:v>1.6425519074634299E-9</c:v>
                </c:pt>
                <c:pt idx="184">
                  <c:v>1.6297199849332768E-8</c:v>
                </c:pt>
                <c:pt idx="185">
                  <c:v>2.1236695627324534E-8</c:v>
                </c:pt>
                <c:pt idx="186">
                  <c:v>7.3576289204669568E-9</c:v>
                </c:pt>
                <c:pt idx="187">
                  <c:v>1.9983812882809662E-8</c:v>
                </c:pt>
                <c:pt idx="188">
                  <c:v>1.6086875479055564E-8</c:v>
                </c:pt>
                <c:pt idx="189">
                  <c:v>7.3979339957965943E-8</c:v>
                </c:pt>
                <c:pt idx="190">
                  <c:v>1.7321856536821541E-8</c:v>
                </c:pt>
                <c:pt idx="191">
                  <c:v>1.4706141459834675E-8</c:v>
                </c:pt>
                <c:pt idx="192">
                  <c:v>1.7216950455055095E-8</c:v>
                </c:pt>
                <c:pt idx="193">
                  <c:v>3.8984594673309756E-8</c:v>
                </c:pt>
                <c:pt idx="194">
                  <c:v>5.1830017487903275E-9</c:v>
                </c:pt>
                <c:pt idx="195">
                  <c:v>2.9667474672922816E-8</c:v>
                </c:pt>
                <c:pt idx="196">
                  <c:v>3.5207136186776318E-9</c:v>
                </c:pt>
                <c:pt idx="197">
                  <c:v>2.8059456611572612E-9</c:v>
                </c:pt>
                <c:pt idx="198">
                  <c:v>3.2509205308986869E-9</c:v>
                </c:pt>
                <c:pt idx="199">
                  <c:v>6.2662851608270212E-10</c:v>
                </c:pt>
                <c:pt idx="200">
                  <c:v>1.2508154533206405E-9</c:v>
                </c:pt>
                <c:pt idx="201">
                  <c:v>3.0210328089966979E-9</c:v>
                </c:pt>
                <c:pt idx="202">
                  <c:v>2.1363805911072734E-9</c:v>
                </c:pt>
                <c:pt idx="203">
                  <c:v>2.0522861756589442E-9</c:v>
                </c:pt>
                <c:pt idx="204">
                  <c:v>1.9342133484057367E-9</c:v>
                </c:pt>
                <c:pt idx="205">
                  <c:v>2.2827957547352441E-9</c:v>
                </c:pt>
                <c:pt idx="206">
                  <c:v>1.5088660176466866E-7</c:v>
                </c:pt>
                <c:pt idx="207">
                  <c:v>3.3507502336434821E-8</c:v>
                </c:pt>
                <c:pt idx="208">
                  <c:v>2.4852700048701442E-9</c:v>
                </c:pt>
                <c:pt idx="209">
                  <c:v>1.7866066161576242E-9</c:v>
                </c:pt>
                <c:pt idx="210">
                  <c:v>2.6210533029339602E-7</c:v>
                </c:pt>
                <c:pt idx="211">
                  <c:v>2.0136914766432066E-9</c:v>
                </c:pt>
                <c:pt idx="212">
                  <c:v>8.5183147156924219E-9</c:v>
                </c:pt>
                <c:pt idx="213">
                  <c:v>4.1317068783790847E-8</c:v>
                </c:pt>
                <c:pt idx="214">
                  <c:v>1.4272065732428194E-9</c:v>
                </c:pt>
                <c:pt idx="215">
                  <c:v>8.7148261669215705E-8</c:v>
                </c:pt>
                <c:pt idx="216">
                  <c:v>4.1542190376159503E-7</c:v>
                </c:pt>
                <c:pt idx="217">
                  <c:v>6.3167220009864926E-9</c:v>
                </c:pt>
                <c:pt idx="218">
                  <c:v>5.450450258877567E-8</c:v>
                </c:pt>
                <c:pt idx="219">
                  <c:v>3.1502782155001312E-9</c:v>
                </c:pt>
                <c:pt idx="220">
                  <c:v>1.0957596906984651E-9</c:v>
                </c:pt>
                <c:pt idx="221">
                  <c:v>1.0356633708442954E-9</c:v>
                </c:pt>
                <c:pt idx="222">
                  <c:v>2.4880434575348526E-9</c:v>
                </c:pt>
                <c:pt idx="223">
                  <c:v>1.3944732679010748E-9</c:v>
                </c:pt>
                <c:pt idx="224">
                  <c:v>2.3450549084797925E-8</c:v>
                </c:pt>
                <c:pt idx="225">
                  <c:v>7.5069976985928129E-10</c:v>
                </c:pt>
                <c:pt idx="226">
                  <c:v>3.6483051769952455E-10</c:v>
                </c:pt>
                <c:pt idx="227">
                  <c:v>3.0081035885630495E-10</c:v>
                </c:pt>
                <c:pt idx="228">
                  <c:v>1.1007673046632254E-9</c:v>
                </c:pt>
                <c:pt idx="229">
                  <c:v>5.8431627814459058E-9</c:v>
                </c:pt>
                <c:pt idx="230">
                  <c:v>1.527763128136202E-9</c:v>
                </c:pt>
                <c:pt idx="231">
                  <c:v>2.2717968970034855E-8</c:v>
                </c:pt>
                <c:pt idx="232">
                  <c:v>1.9113303597578423E-9</c:v>
                </c:pt>
                <c:pt idx="233">
                  <c:v>6.1055737142746732E-10</c:v>
                </c:pt>
                <c:pt idx="234">
                  <c:v>4.9257323986360417E-9</c:v>
                </c:pt>
                <c:pt idx="235">
                  <c:v>1.008597616506971E-8</c:v>
                </c:pt>
                <c:pt idx="236">
                  <c:v>5.384304204421726E-9</c:v>
                </c:pt>
                <c:pt idx="239">
                  <c:v>2.7246528532361483E-9</c:v>
                </c:pt>
                <c:pt idx="240">
                  <c:v>2.7824530920128265E-9</c:v>
                </c:pt>
                <c:pt idx="241">
                  <c:v>1.0271254737569969E-9</c:v>
                </c:pt>
                <c:pt idx="242">
                  <c:v>3.5780683534862715E-9</c:v>
                </c:pt>
                <c:pt idx="243">
                  <c:v>6.9811898036368674E-9</c:v>
                </c:pt>
                <c:pt idx="244">
                  <c:v>6.8652080987189676E-9</c:v>
                </c:pt>
                <c:pt idx="245">
                  <c:v>7.2672337075166968E-9</c:v>
                </c:pt>
                <c:pt idx="246">
                  <c:v>6.4679482671255818E-7</c:v>
                </c:pt>
                <c:pt idx="247">
                  <c:v>7.2861143325379816E-10</c:v>
                </c:pt>
                <c:pt idx="248">
                  <c:v>7.7501228973500283E-10</c:v>
                </c:pt>
                <c:pt idx="249">
                  <c:v>4.2745908765627875E-9</c:v>
                </c:pt>
                <c:pt idx="250">
                  <c:v>1.5008489490905078E-9</c:v>
                </c:pt>
                <c:pt idx="251">
                  <c:v>5.5030027069719075E-10</c:v>
                </c:pt>
                <c:pt idx="252">
                  <c:v>6.9279293590204737E-10</c:v>
                </c:pt>
                <c:pt idx="253">
                  <c:v>2.0718586121032343E-10</c:v>
                </c:pt>
                <c:pt idx="254">
                  <c:v>7.5819849228224427E-10</c:v>
                </c:pt>
                <c:pt idx="255">
                  <c:v>2.9772649512006109E-10</c:v>
                </c:pt>
                <c:pt idx="256">
                  <c:v>1.1619163087399262E-9</c:v>
                </c:pt>
                <c:pt idx="257">
                  <c:v>1.7672115329203007E-9</c:v>
                </c:pt>
                <c:pt idx="258">
                  <c:v>8.2261750359693994E-11</c:v>
                </c:pt>
                <c:pt idx="259">
                  <c:v>1.3670033750078034E-9</c:v>
                </c:pt>
                <c:pt idx="260">
                  <c:v>6.1672261387698776E-9</c:v>
                </c:pt>
                <c:pt idx="261">
                  <c:v>0</c:v>
                </c:pt>
                <c:pt idx="262">
                  <c:v>4.9918935456520449E-7</c:v>
                </c:pt>
                <c:pt idx="263">
                  <c:v>3.8260004438367723E-10</c:v>
                </c:pt>
                <c:pt idx="264">
                  <c:v>2.4062406573983637E-9</c:v>
                </c:pt>
                <c:pt idx="265">
                  <c:v>1.6899032858903008E-10</c:v>
                </c:pt>
                <c:pt idx="266">
                  <c:v>6.9131959362958126E-9</c:v>
                </c:pt>
                <c:pt idx="267">
                  <c:v>2.1799922637080983E-9</c:v>
                </c:pt>
                <c:pt idx="268">
                  <c:v>5.3879218051518842E-9</c:v>
                </c:pt>
                <c:pt idx="269">
                  <c:v>3.9579806825463272E-9</c:v>
                </c:pt>
                <c:pt idx="270">
                  <c:v>1.1740797735461251E-9</c:v>
                </c:pt>
                <c:pt idx="271">
                  <c:v>7.287735698191675E-10</c:v>
                </c:pt>
                <c:pt idx="273">
                  <c:v>2.5792125858819425E-9</c:v>
                </c:pt>
                <c:pt idx="274">
                  <c:v>2.6039825157069777E-9</c:v>
                </c:pt>
                <c:pt idx="275">
                  <c:v>6.8499208196694183E-9</c:v>
                </c:pt>
                <c:pt idx="276">
                  <c:v>4.8094155875605407E-10</c:v>
                </c:pt>
                <c:pt idx="277">
                  <c:v>2.0303463934854252E-9</c:v>
                </c:pt>
                <c:pt idx="278">
                  <c:v>2.7042238568559802E-9</c:v>
                </c:pt>
                <c:pt idx="279">
                  <c:v>1.2501185069123904E-9</c:v>
                </c:pt>
                <c:pt idx="280">
                  <c:v>5.7426258853614703E-9</c:v>
                </c:pt>
                <c:pt idx="281">
                  <c:v>2.6338477180687886E-9</c:v>
                </c:pt>
                <c:pt idx="282">
                  <c:v>6.8520184993958794E-10</c:v>
                </c:pt>
                <c:pt idx="283">
                  <c:v>5.276351336234793E-9</c:v>
                </c:pt>
                <c:pt idx="284">
                  <c:v>3.1338260012576687E-9</c:v>
                </c:pt>
                <c:pt idx="285">
                  <c:v>2.3057999793503236E-10</c:v>
                </c:pt>
                <c:pt idx="286">
                  <c:v>3.618610515880186E-9</c:v>
                </c:pt>
                <c:pt idx="287">
                  <c:v>1.1003574359555629E-9</c:v>
                </c:pt>
                <c:pt idx="288">
                  <c:v>1.931231575955168E-9</c:v>
                </c:pt>
                <c:pt idx="289">
                  <c:v>3.8059598036842044E-9</c:v>
                </c:pt>
                <c:pt idx="290">
                  <c:v>8.2411698632476196E-10</c:v>
                </c:pt>
                <c:pt idx="291">
                  <c:v>4.078378437825205E-10</c:v>
                </c:pt>
                <c:pt idx="292">
                  <c:v>1.8001934415985271E-9</c:v>
                </c:pt>
                <c:pt idx="293">
                  <c:v>1.0203428848841155E-9</c:v>
                </c:pt>
                <c:pt idx="294">
                  <c:v>1.0058429561254828E-9</c:v>
                </c:pt>
                <c:pt idx="295">
                  <c:v>3.362995189598285E-10</c:v>
                </c:pt>
                <c:pt idx="296">
                  <c:v>5.8971666415845379E-8</c:v>
                </c:pt>
                <c:pt idx="297">
                  <c:v>5.0885770118500026E-9</c:v>
                </c:pt>
                <c:pt idx="298">
                  <c:v>1.562794722057962E-9</c:v>
                </c:pt>
                <c:pt idx="299">
                  <c:v>1.9333670608227114E-9</c:v>
                </c:pt>
                <c:pt idx="300">
                  <c:v>1.3614809728869746E-9</c:v>
                </c:pt>
                <c:pt idx="301">
                  <c:v>4.1223754055037324E-9</c:v>
                </c:pt>
                <c:pt idx="302">
                  <c:v>8.4687559020688726E-10</c:v>
                </c:pt>
                <c:pt idx="303">
                  <c:v>1.3481836648054016E-8</c:v>
                </c:pt>
                <c:pt idx="304">
                  <c:v>7.0840166954758364E-10</c:v>
                </c:pt>
                <c:pt idx="305">
                  <c:v>3.6966904480727629E-10</c:v>
                </c:pt>
                <c:pt idx="306">
                  <c:v>7.4514085798088821E-11</c:v>
                </c:pt>
                <c:pt idx="307">
                  <c:v>8.4520926381678196E-11</c:v>
                </c:pt>
                <c:pt idx="308">
                  <c:v>5.5815725432585722E-11</c:v>
                </c:pt>
                <c:pt idx="309">
                  <c:v>1.222192472601092E-10</c:v>
                </c:pt>
                <c:pt idx="310">
                  <c:v>4.1032238982328526E-11</c:v>
                </c:pt>
                <c:pt idx="311">
                  <c:v>6.8499460429342508E-11</c:v>
                </c:pt>
                <c:pt idx="312">
                  <c:v>2.4116551088893465E-11</c:v>
                </c:pt>
                <c:pt idx="313">
                  <c:v>1.1255269736559993E-11</c:v>
                </c:pt>
                <c:pt idx="314">
                  <c:v>4.1592747400438637E-11</c:v>
                </c:pt>
                <c:pt idx="315">
                  <c:v>8.9259392588315094E-11</c:v>
                </c:pt>
                <c:pt idx="316">
                  <c:v>4.6601588505458955E-11</c:v>
                </c:pt>
                <c:pt idx="317">
                  <c:v>2.4590942451742025E-11</c:v>
                </c:pt>
                <c:pt idx="318">
                  <c:v>3.1082002688199293E-11</c:v>
                </c:pt>
              </c:numCache>
            </c:numRef>
          </c:yVal>
        </c:ser>
        <c:axId val="144354688"/>
        <c:axId val="144430976"/>
      </c:scatterChart>
      <c:valAx>
        <c:axId val="144354688"/>
        <c:scaling>
          <c:logBase val="10"/>
          <c:orientation val="minMax"/>
          <c:max val="7000"/>
          <c:min val="3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Surface</a:t>
                </a:r>
                <a:r>
                  <a:rPr lang="en-US" baseline="0"/>
                  <a:t> </a:t>
                </a:r>
                <a:r>
                  <a:rPr lang="en-US"/>
                  <a:t>Area (um2)</a:t>
                </a:r>
              </a:p>
            </c:rich>
          </c:tx>
          <c:layout/>
        </c:title>
        <c:numFmt formatCode="0" sourceLinked="1"/>
        <c:tickLblPos val="nextTo"/>
        <c:crossAx val="144430976"/>
        <c:crossesAt val="1.000000000000018E-12"/>
        <c:crossBetween val="midCat"/>
      </c:valAx>
      <c:valAx>
        <c:axId val="144430976"/>
        <c:scaling>
          <c:logBase val="10"/>
          <c:orientation val="minMax"/>
          <c:max val="1.000000000000006E-5"/>
          <c:min val="1.0000000000000159E-12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Practical kin (L/cell/d)</a:t>
                </a:r>
              </a:p>
            </c:rich>
          </c:tx>
          <c:layout/>
        </c:title>
        <c:numFmt formatCode="0.0E+00" sourceLinked="1"/>
        <c:tickLblPos val="nextTo"/>
        <c:crossAx val="144354688"/>
        <c:crossesAt val="1.000000000000018E-12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58761847972425585"/>
          <c:y val="0.56049548955120998"/>
          <c:w val="0.35916016145228508"/>
          <c:h val="0.27272488504473352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07174103237094"/>
          <c:y val="5.1400554097404488E-2"/>
          <c:w val="0.81914317713543161"/>
          <c:h val="0.80305041624398577"/>
        </c:manualLayout>
      </c:layout>
      <c:scatterChart>
        <c:scatterStyle val="lineMarker"/>
        <c:ser>
          <c:idx val="4"/>
          <c:order val="0"/>
          <c:tx>
            <c:v>FeCycle II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xVal>
            <c:numRef>
              <c:f>'all data'!$G$374:$G$509</c:f>
              <c:numCache>
                <c:formatCode>0.00</c:formatCode>
                <c:ptCount val="136"/>
                <c:pt idx="0">
                  <c:v>0.59733852777766727</c:v>
                </c:pt>
                <c:pt idx="1">
                  <c:v>0.59733852777766727</c:v>
                </c:pt>
                <c:pt idx="2">
                  <c:v>0.59733852777766727</c:v>
                </c:pt>
                <c:pt idx="3">
                  <c:v>0.59733852777766727</c:v>
                </c:pt>
                <c:pt idx="4">
                  <c:v>0.59733852777766727</c:v>
                </c:pt>
                <c:pt idx="5">
                  <c:v>0.59733852777766727</c:v>
                </c:pt>
                <c:pt idx="6">
                  <c:v>0.59733852777766727</c:v>
                </c:pt>
                <c:pt idx="7">
                  <c:v>9.8571520378345004E-2</c:v>
                </c:pt>
                <c:pt idx="8">
                  <c:v>9.8571520378345004E-2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9.7322608781399145E-2</c:v>
                </c:pt>
                <c:pt idx="111">
                  <c:v>9.7322608781399145E-2</c:v>
                </c:pt>
                <c:pt idx="112">
                  <c:v>9.7322608781399145E-2</c:v>
                </c:pt>
                <c:pt idx="113">
                  <c:v>9.7322608781399145E-2</c:v>
                </c:pt>
                <c:pt idx="114">
                  <c:v>9.7322608781399145E-2</c:v>
                </c:pt>
                <c:pt idx="115">
                  <c:v>9.7322608781399145E-2</c:v>
                </c:pt>
                <c:pt idx="116">
                  <c:v>9.7322608781399145E-2</c:v>
                </c:pt>
                <c:pt idx="117">
                  <c:v>9.7322608781399145E-2</c:v>
                </c:pt>
                <c:pt idx="118">
                  <c:v>9.7322608781399145E-2</c:v>
                </c:pt>
                <c:pt idx="119">
                  <c:v>9.7322608781399145E-2</c:v>
                </c:pt>
                <c:pt idx="120">
                  <c:v>9.7322608781399145E-2</c:v>
                </c:pt>
                <c:pt idx="121">
                  <c:v>9.7322608781399145E-2</c:v>
                </c:pt>
                <c:pt idx="122">
                  <c:v>9.7322608781399145E-2</c:v>
                </c:pt>
                <c:pt idx="123">
                  <c:v>0.15218575466141887</c:v>
                </c:pt>
                <c:pt idx="124">
                  <c:v>0.15218575466141887</c:v>
                </c:pt>
                <c:pt idx="125">
                  <c:v>0.15218575466141887</c:v>
                </c:pt>
                <c:pt idx="126">
                  <c:v>0.15218575466141887</c:v>
                </c:pt>
                <c:pt idx="127">
                  <c:v>0.15218575466141887</c:v>
                </c:pt>
                <c:pt idx="128">
                  <c:v>0.15218575466141887</c:v>
                </c:pt>
                <c:pt idx="129">
                  <c:v>0.15218575466141887</c:v>
                </c:pt>
                <c:pt idx="130">
                  <c:v>0.15218575466141887</c:v>
                </c:pt>
                <c:pt idx="131">
                  <c:v>0.15218575466141887</c:v>
                </c:pt>
                <c:pt idx="132">
                  <c:v>0.15218575466141887</c:v>
                </c:pt>
                <c:pt idx="133">
                  <c:v>0.15218575466141887</c:v>
                </c:pt>
                <c:pt idx="134">
                  <c:v>0.15218575466141887</c:v>
                </c:pt>
                <c:pt idx="135">
                  <c:v>0.15218575466141887</c:v>
                </c:pt>
              </c:numCache>
            </c:numRef>
          </c:xVal>
          <c:yVal>
            <c:numRef>
              <c:f>'all data'!$R$374:$R$509</c:f>
              <c:numCache>
                <c:formatCode>0.0E+00</c:formatCode>
                <c:ptCount val="136"/>
                <c:pt idx="0">
                  <c:v>46000.156142060485</c:v>
                </c:pt>
                <c:pt idx="1">
                  <c:v>56255.848064228128</c:v>
                </c:pt>
                <c:pt idx="2">
                  <c:v>11429.759229723955</c:v>
                </c:pt>
                <c:pt idx="3">
                  <c:v>20467.185814470002</c:v>
                </c:pt>
                <c:pt idx="4">
                  <c:v>16454.078115041702</c:v>
                </c:pt>
                <c:pt idx="5">
                  <c:v>46134.839229569894</c:v>
                </c:pt>
                <c:pt idx="6">
                  <c:v>5096.4013906099408</c:v>
                </c:pt>
                <c:pt idx="7">
                  <c:v>102329.75621859106</c:v>
                </c:pt>
                <c:pt idx="8">
                  <c:v>104977.69309926558</c:v>
                </c:pt>
                <c:pt idx="9">
                  <c:v>20975.041226275593</c:v>
                </c:pt>
                <c:pt idx="10">
                  <c:v>45165.21231160804</c:v>
                </c:pt>
                <c:pt idx="11">
                  <c:v>74393.955703842556</c:v>
                </c:pt>
                <c:pt idx="12">
                  <c:v>112738.12036157023</c:v>
                </c:pt>
                <c:pt idx="13">
                  <c:v>908772.8685138555</c:v>
                </c:pt>
                <c:pt idx="14">
                  <c:v>85806.984305346137</c:v>
                </c:pt>
                <c:pt idx="15">
                  <c:v>19368.220493778947</c:v>
                </c:pt>
                <c:pt idx="16">
                  <c:v>8884.6647085077111</c:v>
                </c:pt>
                <c:pt idx="17">
                  <c:v>5080.6474295462731</c:v>
                </c:pt>
                <c:pt idx="18">
                  <c:v>6040.2507161028661</c:v>
                </c:pt>
                <c:pt idx="19">
                  <c:v>30557.052206718414</c:v>
                </c:pt>
                <c:pt idx="20">
                  <c:v>5752.9122478008367</c:v>
                </c:pt>
                <c:pt idx="21">
                  <c:v>10691.727497934578</c:v>
                </c:pt>
                <c:pt idx="22">
                  <c:v>2098.3487819870033</c:v>
                </c:pt>
                <c:pt idx="23">
                  <c:v>9971.207783216747</c:v>
                </c:pt>
                <c:pt idx="24">
                  <c:v>6111.7382935870373</c:v>
                </c:pt>
                <c:pt idx="25">
                  <c:v>4535.6100532610972</c:v>
                </c:pt>
                <c:pt idx="26">
                  <c:v>9191.1671458825895</c:v>
                </c:pt>
                <c:pt idx="27">
                  <c:v>69318.121496014428</c:v>
                </c:pt>
                <c:pt idx="28">
                  <c:v>1097.9253726783727</c:v>
                </c:pt>
                <c:pt idx="29">
                  <c:v>11221.639970360608</c:v>
                </c:pt>
                <c:pt idx="30">
                  <c:v>6241.7684237975946</c:v>
                </c:pt>
                <c:pt idx="31">
                  <c:v>7221.8059105101938</c:v>
                </c:pt>
                <c:pt idx="32">
                  <c:v>38971.114026156079</c:v>
                </c:pt>
                <c:pt idx="33">
                  <c:v>24320.724581295966</c:v>
                </c:pt>
                <c:pt idx="34">
                  <c:v>61075.627599663392</c:v>
                </c:pt>
                <c:pt idx="35">
                  <c:v>9452.0367014966178</c:v>
                </c:pt>
                <c:pt idx="36">
                  <c:v>7131.7823047382544</c:v>
                </c:pt>
                <c:pt idx="37">
                  <c:v>25213.738842909472</c:v>
                </c:pt>
                <c:pt idx="39">
                  <c:v>24162.873450767558</c:v>
                </c:pt>
                <c:pt idx="40">
                  <c:v>7544.0642330735809</c:v>
                </c:pt>
                <c:pt idx="41">
                  <c:v>54916.609762187734</c:v>
                </c:pt>
                <c:pt idx="42">
                  <c:v>44943.992356224546</c:v>
                </c:pt>
                <c:pt idx="43">
                  <c:v>62658.949769243831</c:v>
                </c:pt>
                <c:pt idx="44">
                  <c:v>77040.039313831556</c:v>
                </c:pt>
                <c:pt idx="45">
                  <c:v>6834.5000764887718</c:v>
                </c:pt>
                <c:pt idx="46">
                  <c:v>134035.22905831083</c:v>
                </c:pt>
                <c:pt idx="47">
                  <c:v>48062.355787184293</c:v>
                </c:pt>
                <c:pt idx="48">
                  <c:v>65398.344170727993</c:v>
                </c:pt>
                <c:pt idx="49">
                  <c:v>79510.221410931088</c:v>
                </c:pt>
                <c:pt idx="50">
                  <c:v>49324.597110088769</c:v>
                </c:pt>
                <c:pt idx="51">
                  <c:v>30811.667222584631</c:v>
                </c:pt>
                <c:pt idx="52">
                  <c:v>30025.090101170095</c:v>
                </c:pt>
                <c:pt idx="53">
                  <c:v>53325.357626224541</c:v>
                </c:pt>
                <c:pt idx="54">
                  <c:v>23358.108010781143</c:v>
                </c:pt>
                <c:pt idx="55">
                  <c:v>6245.1047597995721</c:v>
                </c:pt>
                <c:pt idx="56">
                  <c:v>29972.920071543333</c:v>
                </c:pt>
                <c:pt idx="57">
                  <c:v>32966.265352325354</c:v>
                </c:pt>
                <c:pt idx="58">
                  <c:v>58411.638672039197</c:v>
                </c:pt>
                <c:pt idx="59">
                  <c:v>24681.807898453077</c:v>
                </c:pt>
                <c:pt idx="60">
                  <c:v>48000.509359804462</c:v>
                </c:pt>
                <c:pt idx="61">
                  <c:v>6519.2365151573022</c:v>
                </c:pt>
                <c:pt idx="62">
                  <c:v>298804.95485834725</c:v>
                </c:pt>
                <c:pt idx="63">
                  <c:v>74519.296300361777</c:v>
                </c:pt>
                <c:pt idx="65">
                  <c:v>45324.467781432744</c:v>
                </c:pt>
                <c:pt idx="66">
                  <c:v>46595.431398220593</c:v>
                </c:pt>
                <c:pt idx="68">
                  <c:v>48700.286099333454</c:v>
                </c:pt>
                <c:pt idx="69">
                  <c:v>23953.472092591397</c:v>
                </c:pt>
                <c:pt idx="70">
                  <c:v>29110.853472563711</c:v>
                </c:pt>
                <c:pt idx="71">
                  <c:v>63028.195391458779</c:v>
                </c:pt>
                <c:pt idx="72">
                  <c:v>67451.852194002786</c:v>
                </c:pt>
                <c:pt idx="74">
                  <c:v>51452.90016263158</c:v>
                </c:pt>
                <c:pt idx="75">
                  <c:v>94067.855178248385</c:v>
                </c:pt>
                <c:pt idx="76">
                  <c:v>64654.686965200475</c:v>
                </c:pt>
                <c:pt idx="77">
                  <c:v>189659.73440778683</c:v>
                </c:pt>
                <c:pt idx="78">
                  <c:v>42342.005758383282</c:v>
                </c:pt>
                <c:pt idx="79">
                  <c:v>52224.26815343865</c:v>
                </c:pt>
                <c:pt idx="80">
                  <c:v>13622.169819270455</c:v>
                </c:pt>
                <c:pt idx="81">
                  <c:v>71651.085718298098</c:v>
                </c:pt>
                <c:pt idx="82">
                  <c:v>24308.226663479516</c:v>
                </c:pt>
                <c:pt idx="83">
                  <c:v>20587.646004078328</c:v>
                </c:pt>
                <c:pt idx="84">
                  <c:v>27531.78507335392</c:v>
                </c:pt>
                <c:pt idx="85">
                  <c:v>3859.9554603471029</c:v>
                </c:pt>
                <c:pt idx="86">
                  <c:v>134483.52763652711</c:v>
                </c:pt>
                <c:pt idx="87">
                  <c:v>22636.157821173714</c:v>
                </c:pt>
                <c:pt idx="88">
                  <c:v>30175.287763812477</c:v>
                </c:pt>
                <c:pt idx="89">
                  <c:v>54027.350988322876</c:v>
                </c:pt>
                <c:pt idx="90">
                  <c:v>94443.818692232424</c:v>
                </c:pt>
                <c:pt idx="91">
                  <c:v>117122.9286485893</c:v>
                </c:pt>
                <c:pt idx="92">
                  <c:v>48291.539349070961</c:v>
                </c:pt>
                <c:pt idx="93">
                  <c:v>10958.652090110119</c:v>
                </c:pt>
                <c:pt idx="94">
                  <c:v>12886.236214950717</c:v>
                </c:pt>
                <c:pt idx="97">
                  <c:v>33655.436886909345</c:v>
                </c:pt>
                <c:pt idx="98">
                  <c:v>170258.34424443869</c:v>
                </c:pt>
                <c:pt idx="99">
                  <c:v>51294.615380452859</c:v>
                </c:pt>
                <c:pt idx="102">
                  <c:v>157410.7444165966</c:v>
                </c:pt>
                <c:pt idx="103">
                  <c:v>315263.4220097317</c:v>
                </c:pt>
                <c:pt idx="105">
                  <c:v>106390.20923273964</c:v>
                </c:pt>
                <c:pt idx="106">
                  <c:v>194468.67500199805</c:v>
                </c:pt>
                <c:pt idx="107">
                  <c:v>23418.747399841737</c:v>
                </c:pt>
                <c:pt idx="108">
                  <c:v>7613.5618184145906</c:v>
                </c:pt>
                <c:pt idx="109">
                  <c:v>5986.5478694877993</c:v>
                </c:pt>
                <c:pt idx="110">
                  <c:v>56293.540711039015</c:v>
                </c:pt>
                <c:pt idx="111">
                  <c:v>9744.8265612181349</c:v>
                </c:pt>
                <c:pt idx="112">
                  <c:v>66602.631603912087</c:v>
                </c:pt>
                <c:pt idx="113">
                  <c:v>4741.4128711117837</c:v>
                </c:pt>
                <c:pt idx="114">
                  <c:v>36722.670808199124</c:v>
                </c:pt>
                <c:pt idx="115">
                  <c:v>35331.276723568029</c:v>
                </c:pt>
                <c:pt idx="116">
                  <c:v>62869.099373894751</c:v>
                </c:pt>
                <c:pt idx="117">
                  <c:v>41799.336811609654</c:v>
                </c:pt>
                <c:pt idx="118">
                  <c:v>35239.517104450373</c:v>
                </c:pt>
                <c:pt idx="119">
                  <c:v>69293.944396746447</c:v>
                </c:pt>
                <c:pt idx="120">
                  <c:v>30677.056111962436</c:v>
                </c:pt>
                <c:pt idx="121">
                  <c:v>36500.343245267773</c:v>
                </c:pt>
                <c:pt idx="122">
                  <c:v>42047.202009230896</c:v>
                </c:pt>
                <c:pt idx="123">
                  <c:v>25106.562246452802</c:v>
                </c:pt>
                <c:pt idx="124">
                  <c:v>23749.258312699207</c:v>
                </c:pt>
                <c:pt idx="125">
                  <c:v>72889.725533784527</c:v>
                </c:pt>
                <c:pt idx="126">
                  <c:v>19681.455542861291</c:v>
                </c:pt>
                <c:pt idx="127">
                  <c:v>53477.026981063602</c:v>
                </c:pt>
                <c:pt idx="128">
                  <c:v>73440.651965857454</c:v>
                </c:pt>
                <c:pt idx="129">
                  <c:v>9601.4063542135573</c:v>
                </c:pt>
                <c:pt idx="130">
                  <c:v>21729.234034154164</c:v>
                </c:pt>
                <c:pt idx="131">
                  <c:v>11371.134836037902</c:v>
                </c:pt>
                <c:pt idx="132">
                  <c:v>101113.91506921806</c:v>
                </c:pt>
                <c:pt idx="133">
                  <c:v>28491.340304673511</c:v>
                </c:pt>
                <c:pt idx="134">
                  <c:v>40481.17512593518</c:v>
                </c:pt>
                <c:pt idx="135">
                  <c:v>19451.818004895209</c:v>
                </c:pt>
              </c:numCache>
            </c:numRef>
          </c:yVal>
        </c:ser>
        <c:ser>
          <c:idx val="0"/>
          <c:order val="1"/>
          <c:tx>
            <c:v>King FeCycle II in situ uptake</c:v>
          </c:tx>
          <c:spPr>
            <a:ln w="28575">
              <a:noFill/>
            </a:ln>
          </c:spPr>
          <c:marker>
            <c:symbol val="dash"/>
            <c:size val="10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'other data'!$M$17:$M$32</c:f>
              <c:numCache>
                <c:formatCode>General</c:formatCode>
                <c:ptCount val="16"/>
                <c:pt idx="0">
                  <c:v>0.79</c:v>
                </c:pt>
                <c:pt idx="1">
                  <c:v>0.32</c:v>
                </c:pt>
                <c:pt idx="2">
                  <c:v>0.36</c:v>
                </c:pt>
                <c:pt idx="3">
                  <c:v>0.23</c:v>
                </c:pt>
                <c:pt idx="4">
                  <c:v>0.27</c:v>
                </c:pt>
                <c:pt idx="5">
                  <c:v>0.4</c:v>
                </c:pt>
                <c:pt idx="6">
                  <c:v>0.38</c:v>
                </c:pt>
                <c:pt idx="7">
                  <c:v>0.30000000000000004</c:v>
                </c:pt>
                <c:pt idx="8">
                  <c:v>0.30000000000000004</c:v>
                </c:pt>
                <c:pt idx="9">
                  <c:v>0.32</c:v>
                </c:pt>
                <c:pt idx="10">
                  <c:v>0.29000000000000004</c:v>
                </c:pt>
                <c:pt idx="11">
                  <c:v>0.23</c:v>
                </c:pt>
                <c:pt idx="12">
                  <c:v>0.27</c:v>
                </c:pt>
                <c:pt idx="13">
                  <c:v>0.22</c:v>
                </c:pt>
                <c:pt idx="14">
                  <c:v>0.38</c:v>
                </c:pt>
                <c:pt idx="15">
                  <c:v>0.35</c:v>
                </c:pt>
              </c:numCache>
            </c:numRef>
          </c:xVal>
          <c:yVal>
            <c:numRef>
              <c:f>'other data'!$N$17:$N$32</c:f>
              <c:numCache>
                <c:formatCode>0.0E+00</c:formatCode>
                <c:ptCount val="16"/>
                <c:pt idx="0">
                  <c:v>10784.810126582275</c:v>
                </c:pt>
                <c:pt idx="1">
                  <c:v>10874.999999999998</c:v>
                </c:pt>
                <c:pt idx="2">
                  <c:v>11666.666666666666</c:v>
                </c:pt>
                <c:pt idx="3">
                  <c:v>12260.869565217388</c:v>
                </c:pt>
                <c:pt idx="4">
                  <c:v>11333.333333333328</c:v>
                </c:pt>
                <c:pt idx="5">
                  <c:v>11999.999999999998</c:v>
                </c:pt>
                <c:pt idx="6">
                  <c:v>11684.210526315788</c:v>
                </c:pt>
                <c:pt idx="7">
                  <c:v>13599.999999999995</c:v>
                </c:pt>
                <c:pt idx="8">
                  <c:v>11399.999999999998</c:v>
                </c:pt>
                <c:pt idx="9">
                  <c:v>11249.999999999998</c:v>
                </c:pt>
                <c:pt idx="10">
                  <c:v>13034.482758620688</c:v>
                </c:pt>
                <c:pt idx="11">
                  <c:v>5217.3913043478251</c:v>
                </c:pt>
                <c:pt idx="12">
                  <c:v>5555.5555555555538</c:v>
                </c:pt>
                <c:pt idx="13">
                  <c:v>8727.2727272727261</c:v>
                </c:pt>
                <c:pt idx="14">
                  <c:v>5447.3684210526317</c:v>
                </c:pt>
                <c:pt idx="15">
                  <c:v>5828.5714285714275</c:v>
                </c:pt>
              </c:numCache>
            </c:numRef>
          </c:yVal>
        </c:ser>
        <c:ser>
          <c:idx val="1"/>
          <c:order val="2"/>
          <c:tx>
            <c:v>Maldonado FeCycle I in situ uptake</c:v>
          </c:tx>
          <c:spPr>
            <a:ln w="28575">
              <a:noFill/>
            </a:ln>
          </c:spPr>
          <c:marker>
            <c:symbol val="dash"/>
            <c:size val="10"/>
            <c:spPr>
              <a:solidFill>
                <a:srgbClr val="FFC000"/>
              </a:solidFill>
              <a:ln>
                <a:solidFill>
                  <a:srgbClr val="E20000"/>
                </a:solidFill>
              </a:ln>
            </c:spPr>
          </c:marker>
          <c:xVal>
            <c:numRef>
              <c:f>'other data'!$R$18:$R$20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'other data'!$S$18:$S$20</c:f>
              <c:numCache>
                <c:formatCode>0.00E+00</c:formatCode>
                <c:ptCount val="3"/>
                <c:pt idx="0">
                  <c:v>1145.8799999999999</c:v>
                </c:pt>
                <c:pt idx="1">
                  <c:v>3329.16</c:v>
                </c:pt>
                <c:pt idx="2">
                  <c:v>12309.36</c:v>
                </c:pt>
              </c:numCache>
            </c:numRef>
          </c:yVal>
        </c:ser>
        <c:ser>
          <c:idx val="6"/>
          <c:order val="3"/>
          <c:tx>
            <c:v>IronBru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'all data'!$G$994:$G$1021</c:f>
              <c:numCache>
                <c:formatCode>0.00</c:formatCode>
                <c:ptCount val="28"/>
                <c:pt idx="0">
                  <c:v>0.349742</c:v>
                </c:pt>
                <c:pt idx="1">
                  <c:v>0.349742</c:v>
                </c:pt>
                <c:pt idx="2">
                  <c:v>0.349742</c:v>
                </c:pt>
                <c:pt idx="3">
                  <c:v>0.349742</c:v>
                </c:pt>
                <c:pt idx="4">
                  <c:v>0.349742</c:v>
                </c:pt>
                <c:pt idx="5">
                  <c:v>0.349742</c:v>
                </c:pt>
                <c:pt idx="6">
                  <c:v>0.349742</c:v>
                </c:pt>
                <c:pt idx="7">
                  <c:v>0.349742</c:v>
                </c:pt>
                <c:pt idx="8">
                  <c:v>0.349742</c:v>
                </c:pt>
                <c:pt idx="9">
                  <c:v>0.349742</c:v>
                </c:pt>
                <c:pt idx="10">
                  <c:v>0.349742</c:v>
                </c:pt>
                <c:pt idx="11">
                  <c:v>0.349742</c:v>
                </c:pt>
                <c:pt idx="12">
                  <c:v>0.349742</c:v>
                </c:pt>
                <c:pt idx="13">
                  <c:v>0.349742</c:v>
                </c:pt>
                <c:pt idx="14">
                  <c:v>0.349742</c:v>
                </c:pt>
                <c:pt idx="15">
                  <c:v>5.6995880000000003</c:v>
                </c:pt>
                <c:pt idx="16">
                  <c:v>5.6995880000000003</c:v>
                </c:pt>
                <c:pt idx="17">
                  <c:v>5.6995880000000003</c:v>
                </c:pt>
                <c:pt idx="18">
                  <c:v>5.6995880000000003</c:v>
                </c:pt>
                <c:pt idx="19">
                  <c:v>5.6995880000000003</c:v>
                </c:pt>
                <c:pt idx="20">
                  <c:v>5.6995880000000003</c:v>
                </c:pt>
                <c:pt idx="21">
                  <c:v>5.6995880000000003</c:v>
                </c:pt>
                <c:pt idx="22">
                  <c:v>5.6995880000000003</c:v>
                </c:pt>
                <c:pt idx="23">
                  <c:v>5.6995880000000003</c:v>
                </c:pt>
                <c:pt idx="24">
                  <c:v>5.6995880000000003</c:v>
                </c:pt>
                <c:pt idx="25">
                  <c:v>5.6995880000000003</c:v>
                </c:pt>
                <c:pt idx="26">
                  <c:v>5.6995880000000003</c:v>
                </c:pt>
                <c:pt idx="27">
                  <c:v>5.6995880000000003</c:v>
                </c:pt>
              </c:numCache>
            </c:numRef>
          </c:xVal>
          <c:yVal>
            <c:numRef>
              <c:f>'all data'!$R$994:$R$1021</c:f>
              <c:numCache>
                <c:formatCode>0.0E+00</c:formatCode>
                <c:ptCount val="28"/>
                <c:pt idx="0">
                  <c:v>58026.48083214221</c:v>
                </c:pt>
                <c:pt idx="1">
                  <c:v>35217.232371125421</c:v>
                </c:pt>
                <c:pt idx="2">
                  <c:v>55573.697956497803</c:v>
                </c:pt>
                <c:pt idx="3">
                  <c:v>26430.031284298053</c:v>
                </c:pt>
                <c:pt idx="4">
                  <c:v>34389.108767914942</c:v>
                </c:pt>
                <c:pt idx="5">
                  <c:v>28217.924946269413</c:v>
                </c:pt>
                <c:pt idx="6">
                  <c:v>42896.347557033434</c:v>
                </c:pt>
                <c:pt idx="7">
                  <c:v>32208.38832607431</c:v>
                </c:pt>
                <c:pt idx="8">
                  <c:v>20274.203102470412</c:v>
                </c:pt>
                <c:pt idx="9">
                  <c:v>57369.696952147046</c:v>
                </c:pt>
                <c:pt idx="10">
                  <c:v>34206.968759589741</c:v>
                </c:pt>
                <c:pt idx="11">
                  <c:v>52999.201537626897</c:v>
                </c:pt>
                <c:pt idx="12">
                  <c:v>30754.364614323873</c:v>
                </c:pt>
                <c:pt idx="13">
                  <c:v>90614.783659093795</c:v>
                </c:pt>
                <c:pt idx="14">
                  <c:v>150736.15989115031</c:v>
                </c:pt>
                <c:pt idx="15">
                  <c:v>8168.4911830600367</c:v>
                </c:pt>
                <c:pt idx="16">
                  <c:v>7845.5639219585391</c:v>
                </c:pt>
                <c:pt idx="18">
                  <c:v>7156.5462445066532</c:v>
                </c:pt>
                <c:pt idx="19">
                  <c:v>8257.8536653917508</c:v>
                </c:pt>
                <c:pt idx="20">
                  <c:v>9287.0863444527804</c:v>
                </c:pt>
                <c:pt idx="21">
                  <c:v>8013.1741873605106</c:v>
                </c:pt>
                <c:pt idx="22">
                  <c:v>4581.7135694830786</c:v>
                </c:pt>
                <c:pt idx="23">
                  <c:v>23152.710216727944</c:v>
                </c:pt>
                <c:pt idx="24">
                  <c:v>25670.623445634719</c:v>
                </c:pt>
                <c:pt idx="25">
                  <c:v>23004.468346765458</c:v>
                </c:pt>
                <c:pt idx="26">
                  <c:v>44600.189264578083</c:v>
                </c:pt>
                <c:pt idx="27">
                  <c:v>51429.761532881166</c:v>
                </c:pt>
              </c:numCache>
            </c:numRef>
          </c:yVal>
        </c:ser>
        <c:ser>
          <c:idx val="7"/>
          <c:order val="4"/>
          <c:tx>
            <c:v>Maldonado IronBru in situ uptake</c:v>
          </c:tx>
          <c:spPr>
            <a:ln w="28575">
              <a:noFill/>
            </a:ln>
          </c:spPr>
          <c:marker>
            <c:symbol val="dash"/>
            <c:size val="10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'other data'!$C$17:$C$30</c:f>
              <c:numCache>
                <c:formatCode>General</c:formatCode>
                <c:ptCount val="14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3.68</c:v>
                </c:pt>
                <c:pt idx="7">
                  <c:v>3.68</c:v>
                </c:pt>
                <c:pt idx="8">
                  <c:v>0.63</c:v>
                </c:pt>
                <c:pt idx="9">
                  <c:v>0.63</c:v>
                </c:pt>
                <c:pt idx="10">
                  <c:v>1.45</c:v>
                </c:pt>
                <c:pt idx="11">
                  <c:v>1.45</c:v>
                </c:pt>
                <c:pt idx="12">
                  <c:v>0.48000000000000004</c:v>
                </c:pt>
                <c:pt idx="13">
                  <c:v>0.48000000000000004</c:v>
                </c:pt>
              </c:numCache>
            </c:numRef>
          </c:xVal>
          <c:yVal>
            <c:numRef>
              <c:f>'other data'!$D$17:$D$30</c:f>
              <c:numCache>
                <c:formatCode>0.00E+00</c:formatCode>
                <c:ptCount val="14"/>
                <c:pt idx="0">
                  <c:v>328702.07397322723</c:v>
                </c:pt>
                <c:pt idx="1">
                  <c:v>110412.43851909408</c:v>
                </c:pt>
                <c:pt idx="2">
                  <c:v>64933.537497750469</c:v>
                </c:pt>
                <c:pt idx="3">
                  <c:v>77439.999999999985</c:v>
                </c:pt>
                <c:pt idx="4">
                  <c:v>63872</c:v>
                </c:pt>
                <c:pt idx="5">
                  <c:v>71039.999999999985</c:v>
                </c:pt>
                <c:pt idx="6">
                  <c:v>9896.8695652173883</c:v>
                </c:pt>
                <c:pt idx="7">
                  <c:v>7789.5652173913095</c:v>
                </c:pt>
                <c:pt idx="8">
                  <c:v>58026.666666666701</c:v>
                </c:pt>
                <c:pt idx="9">
                  <c:v>45257.142857142848</c:v>
                </c:pt>
                <c:pt idx="10">
                  <c:v>75475.862068965522</c:v>
                </c:pt>
                <c:pt idx="11">
                  <c:v>83950.344827586072</c:v>
                </c:pt>
                <c:pt idx="12">
                  <c:v>110679.99999999993</c:v>
                </c:pt>
                <c:pt idx="13">
                  <c:v>313199.99999999988</c:v>
                </c:pt>
              </c:numCache>
            </c:numRef>
          </c:yVal>
        </c:ser>
        <c:ser>
          <c:idx val="3"/>
          <c:order val="5"/>
          <c:tx>
            <c:v>SOFeX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'all data'!$G$632:$G$899</c:f>
              <c:numCache>
                <c:formatCode>0.00</c:formatCode>
                <c:ptCount val="2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3.51</c:v>
                </c:pt>
                <c:pt idx="232">
                  <c:v>3.51</c:v>
                </c:pt>
                <c:pt idx="233">
                  <c:v>3.51</c:v>
                </c:pt>
                <c:pt idx="234">
                  <c:v>3.51</c:v>
                </c:pt>
                <c:pt idx="235">
                  <c:v>3.51</c:v>
                </c:pt>
                <c:pt idx="236">
                  <c:v>3.51</c:v>
                </c:pt>
                <c:pt idx="237">
                  <c:v>3.51</c:v>
                </c:pt>
                <c:pt idx="238">
                  <c:v>3.51</c:v>
                </c:pt>
                <c:pt idx="239">
                  <c:v>3.51</c:v>
                </c:pt>
                <c:pt idx="240">
                  <c:v>3.51</c:v>
                </c:pt>
                <c:pt idx="241">
                  <c:v>3.51</c:v>
                </c:pt>
                <c:pt idx="242">
                  <c:v>3.51</c:v>
                </c:pt>
                <c:pt idx="243">
                  <c:v>3.51</c:v>
                </c:pt>
                <c:pt idx="244">
                  <c:v>3.51</c:v>
                </c:pt>
                <c:pt idx="245">
                  <c:v>3.51</c:v>
                </c:pt>
                <c:pt idx="246">
                  <c:v>3.51</c:v>
                </c:pt>
                <c:pt idx="247">
                  <c:v>3.51</c:v>
                </c:pt>
                <c:pt idx="248">
                  <c:v>3.51</c:v>
                </c:pt>
                <c:pt idx="249">
                  <c:v>3.51</c:v>
                </c:pt>
                <c:pt idx="250">
                  <c:v>3.51</c:v>
                </c:pt>
                <c:pt idx="251">
                  <c:v>3.51</c:v>
                </c:pt>
                <c:pt idx="252">
                  <c:v>3.51</c:v>
                </c:pt>
                <c:pt idx="253">
                  <c:v>3.51</c:v>
                </c:pt>
                <c:pt idx="254">
                  <c:v>3.51</c:v>
                </c:pt>
                <c:pt idx="255">
                  <c:v>3.51</c:v>
                </c:pt>
                <c:pt idx="256">
                  <c:v>3.51</c:v>
                </c:pt>
                <c:pt idx="257">
                  <c:v>3.51</c:v>
                </c:pt>
                <c:pt idx="258">
                  <c:v>3.51</c:v>
                </c:pt>
                <c:pt idx="259">
                  <c:v>3.51</c:v>
                </c:pt>
                <c:pt idx="260">
                  <c:v>3.51</c:v>
                </c:pt>
                <c:pt idx="261">
                  <c:v>3.51</c:v>
                </c:pt>
                <c:pt idx="262">
                  <c:v>3.51</c:v>
                </c:pt>
                <c:pt idx="263">
                  <c:v>3.51</c:v>
                </c:pt>
                <c:pt idx="264">
                  <c:v>3.51</c:v>
                </c:pt>
                <c:pt idx="265">
                  <c:v>3.51</c:v>
                </c:pt>
                <c:pt idx="266">
                  <c:v>3.51</c:v>
                </c:pt>
                <c:pt idx="267">
                  <c:v>3.51</c:v>
                </c:pt>
              </c:numCache>
            </c:numRef>
          </c:xVal>
          <c:yVal>
            <c:numRef>
              <c:f>'all data'!$R$632:$R$899</c:f>
              <c:numCache>
                <c:formatCode>0.0E+00</c:formatCode>
                <c:ptCount val="268"/>
                <c:pt idx="0">
                  <c:v>10845.277824148408</c:v>
                </c:pt>
                <c:pt idx="3">
                  <c:v>2482.9557869906603</c:v>
                </c:pt>
                <c:pt idx="4">
                  <c:v>4329.5042307992089</c:v>
                </c:pt>
                <c:pt idx="5">
                  <c:v>3071.7511151353747</c:v>
                </c:pt>
                <c:pt idx="7">
                  <c:v>451.13688176302333</c:v>
                </c:pt>
                <c:pt idx="8">
                  <c:v>2054.3422086690066</c:v>
                </c:pt>
                <c:pt idx="9">
                  <c:v>3292.1976454636315</c:v>
                </c:pt>
                <c:pt idx="10">
                  <c:v>3737.3603421509611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7318.1899925314319</c:v>
                </c:pt>
                <c:pt idx="15">
                  <c:v>10782.814158090781</c:v>
                </c:pt>
                <c:pt idx="16">
                  <c:v>2459.67974364884</c:v>
                </c:pt>
                <c:pt idx="22">
                  <c:v>25303.812077036913</c:v>
                </c:pt>
                <c:pt idx="23">
                  <c:v>12471.767667663657</c:v>
                </c:pt>
                <c:pt idx="24">
                  <c:v>57004.760100056483</c:v>
                </c:pt>
                <c:pt idx="25">
                  <c:v>5945.0901620876539</c:v>
                </c:pt>
                <c:pt idx="26">
                  <c:v>44643.670180988636</c:v>
                </c:pt>
                <c:pt idx="27">
                  <c:v>8024.3036999704864</c:v>
                </c:pt>
                <c:pt idx="28">
                  <c:v>7369.8451921365604</c:v>
                </c:pt>
                <c:pt idx="29">
                  <c:v>4380.7635195353159</c:v>
                </c:pt>
                <c:pt idx="30">
                  <c:v>4778.0195496319311</c:v>
                </c:pt>
                <c:pt idx="31">
                  <c:v>1434.2665698808212</c:v>
                </c:pt>
                <c:pt idx="32">
                  <c:v>3322.68566931229</c:v>
                </c:pt>
                <c:pt idx="34">
                  <c:v>1325.1583087604533</c:v>
                </c:pt>
                <c:pt idx="35">
                  <c:v>1281.591692006132</c:v>
                </c:pt>
                <c:pt idx="36">
                  <c:v>2178.9881264057285</c:v>
                </c:pt>
                <c:pt idx="37">
                  <c:v>2053.030141796833</c:v>
                </c:pt>
                <c:pt idx="38">
                  <c:v>3431.4010609243574</c:v>
                </c:pt>
                <c:pt idx="39">
                  <c:v>10322.77786963676</c:v>
                </c:pt>
                <c:pt idx="41">
                  <c:v>6322.2831933022035</c:v>
                </c:pt>
                <c:pt idx="42">
                  <c:v>3699.3754183359001</c:v>
                </c:pt>
                <c:pt idx="43">
                  <c:v>3649.142854952795</c:v>
                </c:pt>
                <c:pt idx="44">
                  <c:v>5259.6250247291055</c:v>
                </c:pt>
                <c:pt idx="45">
                  <c:v>7020.9890163453265</c:v>
                </c:pt>
                <c:pt idx="46">
                  <c:v>7251.5979724419549</c:v>
                </c:pt>
                <c:pt idx="47">
                  <c:v>33042.281690210286</c:v>
                </c:pt>
                <c:pt idx="48">
                  <c:v>4147.9198376937429</c:v>
                </c:pt>
                <c:pt idx="49">
                  <c:v>4616.3978967333187</c:v>
                </c:pt>
                <c:pt idx="50">
                  <c:v>5318.648313856922</c:v>
                </c:pt>
                <c:pt idx="51">
                  <c:v>297.96695790924224</c:v>
                </c:pt>
                <c:pt idx="52">
                  <c:v>3113.9672668029907</c:v>
                </c:pt>
                <c:pt idx="55">
                  <c:v>7680.4031930352539</c:v>
                </c:pt>
                <c:pt idx="56">
                  <c:v>5895.3244075177081</c:v>
                </c:pt>
                <c:pt idx="57">
                  <c:v>3503.0416321673492</c:v>
                </c:pt>
                <c:pt idx="59">
                  <c:v>8942.7257407970501</c:v>
                </c:pt>
                <c:pt idx="61">
                  <c:v>2664.8307764722708</c:v>
                </c:pt>
                <c:pt idx="63">
                  <c:v>3160.3223645812686</c:v>
                </c:pt>
                <c:pt idx="64">
                  <c:v>5089.9876610820784</c:v>
                </c:pt>
                <c:pt idx="65">
                  <c:v>6675.3406167779085</c:v>
                </c:pt>
                <c:pt idx="66">
                  <c:v>5038.2407883264914</c:v>
                </c:pt>
                <c:pt idx="67">
                  <c:v>5120.7757908228068</c:v>
                </c:pt>
                <c:pt idx="68">
                  <c:v>2648.648569892463</c:v>
                </c:pt>
                <c:pt idx="69">
                  <c:v>848.48709118890008</c:v>
                </c:pt>
                <c:pt idx="70">
                  <c:v>2114.2544178513699</c:v>
                </c:pt>
                <c:pt idx="71">
                  <c:v>9126.0739097496207</c:v>
                </c:pt>
                <c:pt idx="73">
                  <c:v>2955.1165137184748</c:v>
                </c:pt>
                <c:pt idx="75">
                  <c:v>9635.3876599458399</c:v>
                </c:pt>
                <c:pt idx="76">
                  <c:v>9388.8466786198187</c:v>
                </c:pt>
                <c:pt idx="77">
                  <c:v>2449.0797469084464</c:v>
                </c:pt>
                <c:pt idx="78">
                  <c:v>1762.7774132215477</c:v>
                </c:pt>
                <c:pt idx="79">
                  <c:v>30.991668721722281</c:v>
                </c:pt>
                <c:pt idx="80">
                  <c:v>18722.411362624174</c:v>
                </c:pt>
                <c:pt idx="81">
                  <c:v>3196584.9519626317</c:v>
                </c:pt>
                <c:pt idx="82">
                  <c:v>19974.116514222609</c:v>
                </c:pt>
                <c:pt idx="84">
                  <c:v>18384.816323535688</c:v>
                </c:pt>
                <c:pt idx="85">
                  <c:v>2635.2105340642693</c:v>
                </c:pt>
                <c:pt idx="86">
                  <c:v>2696.4213733966303</c:v>
                </c:pt>
                <c:pt idx="87">
                  <c:v>4039.7181726384856</c:v>
                </c:pt>
                <c:pt idx="88">
                  <c:v>6650.9709821252654</c:v>
                </c:pt>
                <c:pt idx="89">
                  <c:v>26909.7179377172</c:v>
                </c:pt>
                <c:pt idx="90">
                  <c:v>7387.6075697142305</c:v>
                </c:pt>
                <c:pt idx="91">
                  <c:v>20788.749802968534</c:v>
                </c:pt>
                <c:pt idx="92">
                  <c:v>5257.2149667190688</c:v>
                </c:pt>
                <c:pt idx="93">
                  <c:v>4738.6590889681711</c:v>
                </c:pt>
                <c:pt idx="94">
                  <c:v>18699.635974682744</c:v>
                </c:pt>
                <c:pt idx="95">
                  <c:v>13896.955420861892</c:v>
                </c:pt>
                <c:pt idx="96">
                  <c:v>12523.841952768662</c:v>
                </c:pt>
                <c:pt idx="97">
                  <c:v>8257.34622927493</c:v>
                </c:pt>
                <c:pt idx="98">
                  <c:v>7007.2329035361417</c:v>
                </c:pt>
                <c:pt idx="99">
                  <c:v>4963.2215293048293</c:v>
                </c:pt>
                <c:pt idx="100">
                  <c:v>14597.183394238977</c:v>
                </c:pt>
                <c:pt idx="101">
                  <c:v>5383.1725153470516</c:v>
                </c:pt>
                <c:pt idx="102">
                  <c:v>12304.004265125972</c:v>
                </c:pt>
                <c:pt idx="103">
                  <c:v>13467.194731462254</c:v>
                </c:pt>
                <c:pt idx="104">
                  <c:v>15904.8527783758</c:v>
                </c:pt>
                <c:pt idx="105">
                  <c:v>22474.430467353784</c:v>
                </c:pt>
                <c:pt idx="106">
                  <c:v>14968.810376478375</c:v>
                </c:pt>
                <c:pt idx="107">
                  <c:v>4906.8212238917758</c:v>
                </c:pt>
                <c:pt idx="108">
                  <c:v>7956.1686762285026</c:v>
                </c:pt>
                <c:pt idx="110">
                  <c:v>3159.6102247214935</c:v>
                </c:pt>
                <c:pt idx="113">
                  <c:v>9330.5591858985117</c:v>
                </c:pt>
                <c:pt idx="114">
                  <c:v>4722.3218140508579</c:v>
                </c:pt>
                <c:pt idx="115">
                  <c:v>6362.0214416636882</c:v>
                </c:pt>
                <c:pt idx="117">
                  <c:v>16479.059256249559</c:v>
                </c:pt>
                <c:pt idx="118">
                  <c:v>409557.0437973346</c:v>
                </c:pt>
                <c:pt idx="119">
                  <c:v>38222.358881275402</c:v>
                </c:pt>
                <c:pt idx="120">
                  <c:v>19974.40701283986</c:v>
                </c:pt>
                <c:pt idx="121">
                  <c:v>14428.908956963325</c:v>
                </c:pt>
                <c:pt idx="122">
                  <c:v>16490.309192868728</c:v>
                </c:pt>
                <c:pt idx="123">
                  <c:v>16345.652222110868</c:v>
                </c:pt>
                <c:pt idx="124">
                  <c:v>33820.863910593856</c:v>
                </c:pt>
                <c:pt idx="125">
                  <c:v>35695.580367299168</c:v>
                </c:pt>
                <c:pt idx="126">
                  <c:v>11011.264319607373</c:v>
                </c:pt>
                <c:pt idx="127">
                  <c:v>5444.5439030267144</c:v>
                </c:pt>
                <c:pt idx="128">
                  <c:v>24537.283519795979</c:v>
                </c:pt>
                <c:pt idx="130">
                  <c:v>48568.94097054156</c:v>
                </c:pt>
                <c:pt idx="131">
                  <c:v>17274.944317753223</c:v>
                </c:pt>
                <c:pt idx="132">
                  <c:v>15907.425628066985</c:v>
                </c:pt>
                <c:pt idx="133">
                  <c:v>9302.0908955760169</c:v>
                </c:pt>
                <c:pt idx="134">
                  <c:v>15605.823821903214</c:v>
                </c:pt>
                <c:pt idx="136">
                  <c:v>79013.873392651862</c:v>
                </c:pt>
                <c:pt idx="137">
                  <c:v>44282.831965158293</c:v>
                </c:pt>
                <c:pt idx="138">
                  <c:v>57576.546981084233</c:v>
                </c:pt>
                <c:pt idx="139">
                  <c:v>31024.593653878372</c:v>
                </c:pt>
                <c:pt idx="140">
                  <c:v>14725.027765303857</c:v>
                </c:pt>
                <c:pt idx="141">
                  <c:v>35103.631658473234</c:v>
                </c:pt>
                <c:pt idx="143">
                  <c:v>28649.799612810868</c:v>
                </c:pt>
                <c:pt idx="144">
                  <c:v>43444.447906138565</c:v>
                </c:pt>
                <c:pt idx="146">
                  <c:v>108374.54963573346</c:v>
                </c:pt>
                <c:pt idx="147">
                  <c:v>21759.126490866875</c:v>
                </c:pt>
                <c:pt idx="148">
                  <c:v>13332.95603346449</c:v>
                </c:pt>
                <c:pt idx="150">
                  <c:v>19019.884597844077</c:v>
                </c:pt>
                <c:pt idx="152">
                  <c:v>3657.2741995106708</c:v>
                </c:pt>
                <c:pt idx="153">
                  <c:v>3208.6342365296387</c:v>
                </c:pt>
                <c:pt idx="154">
                  <c:v>21206.179786548833</c:v>
                </c:pt>
                <c:pt idx="155">
                  <c:v>555012.44591495907</c:v>
                </c:pt>
                <c:pt idx="156">
                  <c:v>55322.88407821802</c:v>
                </c:pt>
                <c:pt idx="157">
                  <c:v>44374.273726161082</c:v>
                </c:pt>
                <c:pt idx="158">
                  <c:v>18453.815348571548</c:v>
                </c:pt>
                <c:pt idx="159">
                  <c:v>22933.57481831015</c:v>
                </c:pt>
                <c:pt idx="160">
                  <c:v>44016.737641610205</c:v>
                </c:pt>
                <c:pt idx="161">
                  <c:v>37453.039808463807</c:v>
                </c:pt>
                <c:pt idx="162">
                  <c:v>18874.849540273284</c:v>
                </c:pt>
                <c:pt idx="163">
                  <c:v>47013.405841646119</c:v>
                </c:pt>
                <c:pt idx="164">
                  <c:v>10230.124994610222</c:v>
                </c:pt>
                <c:pt idx="165">
                  <c:v>14610.257913691696</c:v>
                </c:pt>
                <c:pt idx="166">
                  <c:v>30622.630384080123</c:v>
                </c:pt>
                <c:pt idx="167">
                  <c:v>14342.701279119279</c:v>
                </c:pt>
                <c:pt idx="168">
                  <c:v>22202.499359017114</c:v>
                </c:pt>
                <c:pt idx="169">
                  <c:v>24120.866152661423</c:v>
                </c:pt>
                <c:pt idx="170">
                  <c:v>19916.803976579144</c:v>
                </c:pt>
                <c:pt idx="171">
                  <c:v>28239.992203121496</c:v>
                </c:pt>
                <c:pt idx="172">
                  <c:v>99173.780429956998</c:v>
                </c:pt>
                <c:pt idx="173">
                  <c:v>23004.760927657298</c:v>
                </c:pt>
                <c:pt idx="174">
                  <c:v>55879.047927171276</c:v>
                </c:pt>
                <c:pt idx="175">
                  <c:v>19343.744418136634</c:v>
                </c:pt>
                <c:pt idx="176">
                  <c:v>9656.3856170023737</c:v>
                </c:pt>
                <c:pt idx="177">
                  <c:v>18896.703667034501</c:v>
                </c:pt>
                <c:pt idx="178">
                  <c:v>23389.247986048769</c:v>
                </c:pt>
                <c:pt idx="179">
                  <c:v>1638794.3502090997</c:v>
                </c:pt>
                <c:pt idx="180">
                  <c:v>373462.72504707158</c:v>
                </c:pt>
                <c:pt idx="182">
                  <c:v>11604.105418496143</c:v>
                </c:pt>
                <c:pt idx="183">
                  <c:v>15796.960965931288</c:v>
                </c:pt>
                <c:pt idx="185">
                  <c:v>16378.782996844488</c:v>
                </c:pt>
                <c:pt idx="187">
                  <c:v>9063.9377168775663</c:v>
                </c:pt>
                <c:pt idx="189">
                  <c:v>5220.2318933332417</c:v>
                </c:pt>
                <c:pt idx="190">
                  <c:v>14204.072647582567</c:v>
                </c:pt>
                <c:pt idx="191">
                  <c:v>3499.8554600883408</c:v>
                </c:pt>
                <c:pt idx="192">
                  <c:v>2366.9751647901326</c:v>
                </c:pt>
                <c:pt idx="194">
                  <c:v>4997.2257985654232</c:v>
                </c:pt>
                <c:pt idx="197">
                  <c:v>120691.40914308844</c:v>
                </c:pt>
                <c:pt idx="198">
                  <c:v>31298.465305594178</c:v>
                </c:pt>
                <c:pt idx="201">
                  <c:v>6720.7097037973008</c:v>
                </c:pt>
                <c:pt idx="202">
                  <c:v>6676.9017820316894</c:v>
                </c:pt>
                <c:pt idx="203">
                  <c:v>35298.975083556405</c:v>
                </c:pt>
                <c:pt idx="204">
                  <c:v>8966.8202552976763</c:v>
                </c:pt>
                <c:pt idx="205">
                  <c:v>9040.5167354479763</c:v>
                </c:pt>
                <c:pt idx="206">
                  <c:v>19669.580727067394</c:v>
                </c:pt>
                <c:pt idx="207">
                  <c:v>3281.0802622501337</c:v>
                </c:pt>
                <c:pt idx="208">
                  <c:v>14263.69092543254</c:v>
                </c:pt>
                <c:pt idx="209">
                  <c:v>4037.459220133032</c:v>
                </c:pt>
                <c:pt idx="210">
                  <c:v>30262.713501467835</c:v>
                </c:pt>
                <c:pt idx="211">
                  <c:v>416.62280849687801</c:v>
                </c:pt>
                <c:pt idx="212">
                  <c:v>17875.085928189292</c:v>
                </c:pt>
                <c:pt idx="213">
                  <c:v>56360.132569680776</c:v>
                </c:pt>
                <c:pt idx="214">
                  <c:v>4264.6412779133907</c:v>
                </c:pt>
                <c:pt idx="215">
                  <c:v>3516.6834525920476</c:v>
                </c:pt>
                <c:pt idx="217">
                  <c:v>17469.684305305786</c:v>
                </c:pt>
                <c:pt idx="218">
                  <c:v>5553.1620222397059</c:v>
                </c:pt>
                <c:pt idx="219">
                  <c:v>9165.5730414546251</c:v>
                </c:pt>
                <c:pt idx="220">
                  <c:v>20738.572531217938</c:v>
                </c:pt>
                <c:pt idx="221">
                  <c:v>32326.676554836395</c:v>
                </c:pt>
                <c:pt idx="222">
                  <c:v>3637.3254486236765</c:v>
                </c:pt>
                <c:pt idx="223">
                  <c:v>17051.284125467344</c:v>
                </c:pt>
                <c:pt idx="224">
                  <c:v>5680.7351933727987</c:v>
                </c:pt>
                <c:pt idx="225">
                  <c:v>7478.0807284740022</c:v>
                </c:pt>
                <c:pt idx="226">
                  <c:v>49564.923206329651</c:v>
                </c:pt>
                <c:pt idx="227">
                  <c:v>12315.991087465338</c:v>
                </c:pt>
                <c:pt idx="228">
                  <c:v>7310.429829524237</c:v>
                </c:pt>
                <c:pt idx="230">
                  <c:v>38391.075057632144</c:v>
                </c:pt>
                <c:pt idx="232">
                  <c:v>4132.1931399494642</c:v>
                </c:pt>
                <c:pt idx="233">
                  <c:v>6565.134409661965</c:v>
                </c:pt>
                <c:pt idx="234">
                  <c:v>3106.7303446535811</c:v>
                </c:pt>
                <c:pt idx="235">
                  <c:v>6957.9879705761668</c:v>
                </c:pt>
                <c:pt idx="236">
                  <c:v>2301.151429958456</c:v>
                </c:pt>
                <c:pt idx="237">
                  <c:v>4624.3526802501601</c:v>
                </c:pt>
                <c:pt idx="238">
                  <c:v>15531.615601337713</c:v>
                </c:pt>
                <c:pt idx="240">
                  <c:v>4066.2413702716462</c:v>
                </c:pt>
                <c:pt idx="241">
                  <c:v>4524.2354889942753</c:v>
                </c:pt>
                <c:pt idx="243">
                  <c:v>28393.858859347947</c:v>
                </c:pt>
                <c:pt idx="245">
                  <c:v>1702.8836789633237</c:v>
                </c:pt>
                <c:pt idx="246">
                  <c:v>5740.6376321229691</c:v>
                </c:pt>
                <c:pt idx="247">
                  <c:v>2758.3804523866811</c:v>
                </c:pt>
                <c:pt idx="248">
                  <c:v>4812.9946195622842</c:v>
                </c:pt>
                <c:pt idx="249">
                  <c:v>23831.968361447751</c:v>
                </c:pt>
                <c:pt idx="250">
                  <c:v>5256.1117415750386</c:v>
                </c:pt>
                <c:pt idx="252">
                  <c:v>5367.3909857516401</c:v>
                </c:pt>
                <c:pt idx="255">
                  <c:v>1875.651874550548</c:v>
                </c:pt>
                <c:pt idx="256">
                  <c:v>2125.0543289398242</c:v>
                </c:pt>
                <c:pt idx="257">
                  <c:v>5.3214366923530569</c:v>
                </c:pt>
                <c:pt idx="258">
                  <c:v>2370.4462334616828</c:v>
                </c:pt>
                <c:pt idx="259">
                  <c:v>1387.1096496157681</c:v>
                </c:pt>
                <c:pt idx="260">
                  <c:v>1799.0232119574198</c:v>
                </c:pt>
                <c:pt idx="261">
                  <c:v>1019.2168836056164</c:v>
                </c:pt>
                <c:pt idx="262">
                  <c:v>1625.43670931408</c:v>
                </c:pt>
                <c:pt idx="263">
                  <c:v>4153.1787431199782</c:v>
                </c:pt>
                <c:pt idx="264">
                  <c:v>5455.1046029352829</c:v>
                </c:pt>
                <c:pt idx="265">
                  <c:v>2945.8526453740205</c:v>
                </c:pt>
                <c:pt idx="266">
                  <c:v>4661.5049767004975</c:v>
                </c:pt>
                <c:pt idx="267">
                  <c:v>5945.2637181441387</c:v>
                </c:pt>
              </c:numCache>
            </c:numRef>
          </c:yVal>
        </c:ser>
        <c:axId val="144639104"/>
        <c:axId val="144791808"/>
      </c:scatterChart>
      <c:valAx>
        <c:axId val="144639104"/>
        <c:scaling>
          <c:logBase val="10"/>
          <c:orientation val="minMax"/>
          <c:max val="10"/>
          <c:min val="0.1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Dissolved Fe (nM)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144791808"/>
        <c:crossesAt val="1.000000000000018E-12"/>
        <c:crossBetween val="midCat"/>
      </c:valAx>
      <c:valAx>
        <c:axId val="144791808"/>
        <c:scaling>
          <c:logBase val="10"/>
          <c:orientation val="minMax"/>
          <c:min val="10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Practical kin    (L/mol</a:t>
                </a:r>
                <a:r>
                  <a:rPr lang="en-US" sz="1200" baseline="0"/>
                  <a:t> C</a:t>
                </a:r>
                <a:r>
                  <a:rPr lang="en-US" sz="1200"/>
                  <a:t>/d)</a:t>
                </a:r>
              </a:p>
            </c:rich>
          </c:tx>
          <c:layout>
            <c:manualLayout>
              <c:xMode val="edge"/>
              <c:yMode val="edge"/>
              <c:x val="1.8647994733557377E-3"/>
              <c:y val="0.21941874453193505"/>
            </c:manualLayout>
          </c:layout>
        </c:title>
        <c:numFmt formatCode="0.E+00" sourceLinked="0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44639104"/>
        <c:crossesAt val="1.000000000000018E-12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129309976318112"/>
          <c:y val="1.7814413823272091E-2"/>
          <c:w val="0.39405969204989638"/>
          <c:h val="0.3048422462817148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07174103237094"/>
          <c:y val="5.1400554097404488E-2"/>
          <c:w val="0.81914317713543161"/>
          <c:h val="0.83986023219490513"/>
        </c:manualLayout>
      </c:layout>
      <c:scatterChart>
        <c:scatterStyle val="lineMarker"/>
        <c:ser>
          <c:idx val="0"/>
          <c:order val="0"/>
          <c:tx>
            <c:v>EPZT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'all data'!$G$5:$G$211</c:f>
              <c:numCache>
                <c:formatCode>0.00</c:formatCode>
                <c:ptCount val="207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1.27</c:v>
                </c:pt>
                <c:pt idx="56">
                  <c:v>1.27</c:v>
                </c:pt>
                <c:pt idx="57">
                  <c:v>1.27</c:v>
                </c:pt>
                <c:pt idx="58">
                  <c:v>1.27</c:v>
                </c:pt>
                <c:pt idx="59">
                  <c:v>1.27</c:v>
                </c:pt>
                <c:pt idx="60">
                  <c:v>1.27</c:v>
                </c:pt>
                <c:pt idx="61">
                  <c:v>1.27</c:v>
                </c:pt>
                <c:pt idx="62">
                  <c:v>1.27</c:v>
                </c:pt>
                <c:pt idx="63">
                  <c:v>1.27</c:v>
                </c:pt>
                <c:pt idx="64">
                  <c:v>1.27</c:v>
                </c:pt>
                <c:pt idx="65">
                  <c:v>1.27</c:v>
                </c:pt>
                <c:pt idx="66">
                  <c:v>1.27</c:v>
                </c:pt>
                <c:pt idx="67">
                  <c:v>1.27</c:v>
                </c:pt>
                <c:pt idx="68">
                  <c:v>1.27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</c:numCache>
            </c:numRef>
          </c:xVal>
          <c:yVal>
            <c:numRef>
              <c:f>'all data'!$AA$5:$AA$211</c:f>
              <c:numCache>
                <c:formatCode>0.0E+00</c:formatCode>
                <c:ptCount val="207"/>
                <c:pt idx="0">
                  <c:v>1.9582424335309184E-19</c:v>
                </c:pt>
                <c:pt idx="1">
                  <c:v>3.0098977015325274E-19</c:v>
                </c:pt>
                <c:pt idx="2">
                  <c:v>6.0389382492540145E-20</c:v>
                </c:pt>
                <c:pt idx="3">
                  <c:v>3.280114142548635E-19</c:v>
                </c:pt>
                <c:pt idx="4">
                  <c:v>6.1874893975317916E-20</c:v>
                </c:pt>
                <c:pt idx="5">
                  <c:v>1.1932154993847369E-19</c:v>
                </c:pt>
                <c:pt idx="6">
                  <c:v>5.4311832118911898E-19</c:v>
                </c:pt>
                <c:pt idx="7">
                  <c:v>5.3992913807559668E-20</c:v>
                </c:pt>
                <c:pt idx="8">
                  <c:v>4.2714025515141359E-19</c:v>
                </c:pt>
                <c:pt idx="9">
                  <c:v>6.0528014720758433E-20</c:v>
                </c:pt>
                <c:pt idx="10">
                  <c:v>1.7896873866150371E-19</c:v>
                </c:pt>
                <c:pt idx="11">
                  <c:v>9.2785445616076636E-20</c:v>
                </c:pt>
                <c:pt idx="12">
                  <c:v>4.6933024715258354E-20</c:v>
                </c:pt>
                <c:pt idx="13">
                  <c:v>4.5244522344237885E-20</c:v>
                </c:pt>
                <c:pt idx="14">
                  <c:v>7.320995283322684E-20</c:v>
                </c:pt>
                <c:pt idx="15">
                  <c:v>5.672230901820309E-20</c:v>
                </c:pt>
                <c:pt idx="16">
                  <c:v>1.0970557396921402E-19</c:v>
                </c:pt>
                <c:pt idx="17">
                  <c:v>1.42758109081473E-19</c:v>
                </c:pt>
                <c:pt idx="18">
                  <c:v>1.5317944621823126E-19</c:v>
                </c:pt>
                <c:pt idx="19">
                  <c:v>1.1788684220512705E-19</c:v>
                </c:pt>
                <c:pt idx="20">
                  <c:v>2.1481619453951741E-20</c:v>
                </c:pt>
                <c:pt idx="21">
                  <c:v>2.4224700438625775E-19</c:v>
                </c:pt>
                <c:pt idx="22">
                  <c:v>2.4840309580774453E-19</c:v>
                </c:pt>
                <c:pt idx="23">
                  <c:v>2.9156975247826401E-19</c:v>
                </c:pt>
                <c:pt idx="24">
                  <c:v>2.6927363957104709E-19</c:v>
                </c:pt>
                <c:pt idx="25">
                  <c:v>1.3166891239529471E-19</c:v>
                </c:pt>
                <c:pt idx="26">
                  <c:v>7.033481198418384E-19</c:v>
                </c:pt>
                <c:pt idx="27">
                  <c:v>6.9876503840150854E-19</c:v>
                </c:pt>
                <c:pt idx="28">
                  <c:v>6.2970018104363448E-19</c:v>
                </c:pt>
                <c:pt idx="29">
                  <c:v>2.954056710250441E-19</c:v>
                </c:pt>
                <c:pt idx="30">
                  <c:v>2.2241038719377185E-19</c:v>
                </c:pt>
                <c:pt idx="31">
                  <c:v>2.9277018707127134E-19</c:v>
                </c:pt>
                <c:pt idx="32">
                  <c:v>8.9091603587285677E-19</c:v>
                </c:pt>
                <c:pt idx="33">
                  <c:v>7.2881679070694183E-19</c:v>
                </c:pt>
                <c:pt idx="34">
                  <c:v>5.9660512826291607E-19</c:v>
                </c:pt>
                <c:pt idx="35">
                  <c:v>1.4575778372345509E-18</c:v>
                </c:pt>
                <c:pt idx="36">
                  <c:v>2.6409634978913249E-18</c:v>
                </c:pt>
                <c:pt idx="37">
                  <c:v>8.0592016635154947E-18</c:v>
                </c:pt>
                <c:pt idx="38">
                  <c:v>1.0634433168464562E-18</c:v>
                </c:pt>
                <c:pt idx="39">
                  <c:v>1.3653815250628063E-19</c:v>
                </c:pt>
                <c:pt idx="40">
                  <c:v>1.2475201802658412E-18</c:v>
                </c:pt>
                <c:pt idx="41">
                  <c:v>9.8102724891262285E-19</c:v>
                </c:pt>
                <c:pt idx="42">
                  <c:v>1.0365767454419388E-19</c:v>
                </c:pt>
                <c:pt idx="43">
                  <c:v>3.8143242129359072E-18</c:v>
                </c:pt>
                <c:pt idx="44">
                  <c:v>1.0374463412272893E-18</c:v>
                </c:pt>
                <c:pt idx="45">
                  <c:v>1.8302655354018105E-19</c:v>
                </c:pt>
                <c:pt idx="46">
                  <c:v>3.534974338789524E-19</c:v>
                </c:pt>
                <c:pt idx="47">
                  <c:v>5.6049464556039511E-18</c:v>
                </c:pt>
                <c:pt idx="48">
                  <c:v>2.3871016210719826E-18</c:v>
                </c:pt>
                <c:pt idx="49">
                  <c:v>1.9834739821307835E-18</c:v>
                </c:pt>
                <c:pt idx="50">
                  <c:v>8.31867473803952E-19</c:v>
                </c:pt>
                <c:pt idx="51">
                  <c:v>1.6254959029589477E-18</c:v>
                </c:pt>
                <c:pt idx="52">
                  <c:v>2.9993248730674925E-18</c:v>
                </c:pt>
                <c:pt idx="53">
                  <c:v>1.51939098085916E-18</c:v>
                </c:pt>
                <c:pt idx="54">
                  <c:v>1.058119605880118E-17</c:v>
                </c:pt>
                <c:pt idx="55">
                  <c:v>1.8080732977701802E-19</c:v>
                </c:pt>
                <c:pt idx="56">
                  <c:v>8.3407267901856824E-19</c:v>
                </c:pt>
                <c:pt idx="57">
                  <c:v>3.8421816329145987E-19</c:v>
                </c:pt>
                <c:pt idx="58">
                  <c:v>2.2018224309957356E-19</c:v>
                </c:pt>
                <c:pt idx="59">
                  <c:v>3.5201845298819822E-19</c:v>
                </c:pt>
                <c:pt idx="60">
                  <c:v>5.9711836795485685E-19</c:v>
                </c:pt>
                <c:pt idx="61">
                  <c:v>4.3924907679640511E-19</c:v>
                </c:pt>
                <c:pt idx="62">
                  <c:v>5.4899941232581728E-18</c:v>
                </c:pt>
                <c:pt idx="63">
                  <c:v>2.4589022669434271E-19</c:v>
                </c:pt>
                <c:pt idx="64">
                  <c:v>2.9076103355670149E-19</c:v>
                </c:pt>
                <c:pt idx="65">
                  <c:v>1.8937502281634284E-19</c:v>
                </c:pt>
                <c:pt idx="66">
                  <c:v>1.3713915300127115E-19</c:v>
                </c:pt>
                <c:pt idx="67">
                  <c:v>1.0507696088892501E-18</c:v>
                </c:pt>
                <c:pt idx="68">
                  <c:v>2.2281432925431348E-18</c:v>
                </c:pt>
                <c:pt idx="69">
                  <c:v>7.7074365174913098E-19</c:v>
                </c:pt>
                <c:pt idx="70">
                  <c:v>3.3888384705567225E-19</c:v>
                </c:pt>
                <c:pt idx="71">
                  <c:v>7.6525564756490231E-19</c:v>
                </c:pt>
                <c:pt idx="72">
                  <c:v>4.9224465021474538E-19</c:v>
                </c:pt>
                <c:pt idx="73">
                  <c:v>3.5060692997181937E-19</c:v>
                </c:pt>
                <c:pt idx="74">
                  <c:v>1.4648487291747837E-18</c:v>
                </c:pt>
                <c:pt idx="75">
                  <c:v>2.1882617770997201E-18</c:v>
                </c:pt>
                <c:pt idx="76">
                  <c:v>3.3904493722582558E-18</c:v>
                </c:pt>
                <c:pt idx="77">
                  <c:v>1.7043643824471014E-19</c:v>
                </c:pt>
                <c:pt idx="78">
                  <c:v>8.6727129507696387E-19</c:v>
                </c:pt>
                <c:pt idx="79">
                  <c:v>2.1259236327388831E-19</c:v>
                </c:pt>
                <c:pt idx="80">
                  <c:v>1.4845861036764228E-19</c:v>
                </c:pt>
                <c:pt idx="81">
                  <c:v>1.3154945076662992E-18</c:v>
                </c:pt>
                <c:pt idx="82">
                  <c:v>1.4183717927943648E-18</c:v>
                </c:pt>
                <c:pt idx="83">
                  <c:v>3.9080897937403265E-19</c:v>
                </c:pt>
                <c:pt idx="84">
                  <c:v>7.4342154159297283E-19</c:v>
                </c:pt>
                <c:pt idx="85">
                  <c:v>1.3645003074952113E-18</c:v>
                </c:pt>
                <c:pt idx="86">
                  <c:v>1.2975996132081121E-18</c:v>
                </c:pt>
                <c:pt idx="87">
                  <c:v>1.7756106561321291E-18</c:v>
                </c:pt>
                <c:pt idx="88">
                  <c:v>6.8871961596253174E-19</c:v>
                </c:pt>
                <c:pt idx="89">
                  <c:v>8.160709839746013E-19</c:v>
                </c:pt>
                <c:pt idx="90">
                  <c:v>5.5670138849180235E-19</c:v>
                </c:pt>
                <c:pt idx="91">
                  <c:v>1.2396054147216337E-18</c:v>
                </c:pt>
                <c:pt idx="92">
                  <c:v>1.6413837372371543E-19</c:v>
                </c:pt>
                <c:pt idx="93">
                  <c:v>2.8451104420567822E-19</c:v>
                </c:pt>
                <c:pt idx="94">
                  <c:v>2.1637749957412119E-20</c:v>
                </c:pt>
                <c:pt idx="95">
                  <c:v>1.6442652465481766E-19</c:v>
                </c:pt>
                <c:pt idx="96">
                  <c:v>3.0085906399924072E-19</c:v>
                </c:pt>
                <c:pt idx="97">
                  <c:v>2.801363751370633E-19</c:v>
                </c:pt>
                <c:pt idx="98">
                  <c:v>4.1286450408922014E-19</c:v>
                </c:pt>
                <c:pt idx="99">
                  <c:v>5.3426874107591477E-19</c:v>
                </c:pt>
                <c:pt idx="100">
                  <c:v>5.8627662917999999E-19</c:v>
                </c:pt>
                <c:pt idx="101">
                  <c:v>8.267983978243836E-20</c:v>
                </c:pt>
                <c:pt idx="102">
                  <c:v>1.0361127608770753E-19</c:v>
                </c:pt>
                <c:pt idx="103">
                  <c:v>1.3362773996910469E-19</c:v>
                </c:pt>
                <c:pt idx="104">
                  <c:v>4.9151576993773011E-20</c:v>
                </c:pt>
                <c:pt idx="105">
                  <c:v>7.1345717560296516E-20</c:v>
                </c:pt>
                <c:pt idx="106">
                  <c:v>4.0402740696653166E-20</c:v>
                </c:pt>
                <c:pt idx="107">
                  <c:v>1.8470758609475679E-20</c:v>
                </c:pt>
                <c:pt idx="108">
                  <c:v>1.0277425595576479E-19</c:v>
                </c:pt>
                <c:pt idx="109">
                  <c:v>4.6840404602917891E-20</c:v>
                </c:pt>
                <c:pt idx="110">
                  <c:v>1.1716243382675777E-20</c:v>
                </c:pt>
                <c:pt idx="111">
                  <c:v>6.4890248707153182E-20</c:v>
                </c:pt>
                <c:pt idx="112">
                  <c:v>4.3852041479528596E-20</c:v>
                </c:pt>
                <c:pt idx="113">
                  <c:v>2.9218535889529275E-20</c:v>
                </c:pt>
                <c:pt idx="114">
                  <c:v>2.575513501758914E-20</c:v>
                </c:pt>
                <c:pt idx="115">
                  <c:v>3.0196893858803167E-20</c:v>
                </c:pt>
                <c:pt idx="116">
                  <c:v>3.9102062343489805E-20</c:v>
                </c:pt>
                <c:pt idx="117">
                  <c:v>6.5666295898960119E-20</c:v>
                </c:pt>
                <c:pt idx="118">
                  <c:v>7.9908457861575405E-21</c:v>
                </c:pt>
                <c:pt idx="119">
                  <c:v>3.4286262517440795E-20</c:v>
                </c:pt>
                <c:pt idx="120">
                  <c:v>2.4771433414447526E-20</c:v>
                </c:pt>
                <c:pt idx="121">
                  <c:v>4.4846673107245014E-20</c:v>
                </c:pt>
                <c:pt idx="122">
                  <c:v>1.2682355098506537E-20</c:v>
                </c:pt>
                <c:pt idx="123">
                  <c:v>2.0242858140614006E-20</c:v>
                </c:pt>
                <c:pt idx="124">
                  <c:v>2.8065465612449737E-20</c:v>
                </c:pt>
                <c:pt idx="125">
                  <c:v>2.1441824929969567E-20</c:v>
                </c:pt>
                <c:pt idx="126">
                  <c:v>2.5749512598494782E-20</c:v>
                </c:pt>
                <c:pt idx="127">
                  <c:v>1.7647522846194235E-19</c:v>
                </c:pt>
                <c:pt idx="128">
                  <c:v>2.3059846595412935E-20</c:v>
                </c:pt>
                <c:pt idx="129">
                  <c:v>3.2767635196863866E-20</c:v>
                </c:pt>
                <c:pt idx="130">
                  <c:v>1.3591691604947151E-20</c:v>
                </c:pt>
                <c:pt idx="131">
                  <c:v>2.9459513025076593E-20</c:v>
                </c:pt>
                <c:pt idx="132">
                  <c:v>4.0257991082146379E-19</c:v>
                </c:pt>
                <c:pt idx="133">
                  <c:v>2.9941274322622736E-20</c:v>
                </c:pt>
                <c:pt idx="134">
                  <c:v>6.1759226092733236E-21</c:v>
                </c:pt>
                <c:pt idx="135">
                  <c:v>1.2756322239790132E-20</c:v>
                </c:pt>
                <c:pt idx="136">
                  <c:v>1.7908866110742017E-20</c:v>
                </c:pt>
                <c:pt idx="137">
                  <c:v>5.273518838973693E-20</c:v>
                </c:pt>
                <c:pt idx="138">
                  <c:v>4.9386320913051011E-20</c:v>
                </c:pt>
                <c:pt idx="139">
                  <c:v>1.95504297685646E-20</c:v>
                </c:pt>
                <c:pt idx="140">
                  <c:v>2.2561644973912427E-20</c:v>
                </c:pt>
                <c:pt idx="141">
                  <c:v>4.516914766088031E-20</c:v>
                </c:pt>
                <c:pt idx="142">
                  <c:v>4.4382459051594693E-20</c:v>
                </c:pt>
                <c:pt idx="143">
                  <c:v>7.7675971448943792E-20</c:v>
                </c:pt>
                <c:pt idx="144">
                  <c:v>7.660608795733981E-20</c:v>
                </c:pt>
                <c:pt idx="145">
                  <c:v>7.072896680548777E-20</c:v>
                </c:pt>
                <c:pt idx="146">
                  <c:v>2.3457455502751056E-20</c:v>
                </c:pt>
                <c:pt idx="147">
                  <c:v>2.9063336428935081E-20</c:v>
                </c:pt>
                <c:pt idx="148">
                  <c:v>4.4865616642101825E-20</c:v>
                </c:pt>
                <c:pt idx="149">
                  <c:v>2.2348198777230135E-20</c:v>
                </c:pt>
                <c:pt idx="150">
                  <c:v>1.4851024176317285E-20</c:v>
                </c:pt>
                <c:pt idx="151">
                  <c:v>2.6830006998180346E-20</c:v>
                </c:pt>
                <c:pt idx="152">
                  <c:v>1.4037904559371118E-20</c:v>
                </c:pt>
                <c:pt idx="153">
                  <c:v>2.6865779464279808E-20</c:v>
                </c:pt>
                <c:pt idx="154">
                  <c:v>6.4936143639094413E-19</c:v>
                </c:pt>
                <c:pt idx="155">
                  <c:v>8.4341325281032345E-21</c:v>
                </c:pt>
                <c:pt idx="156">
                  <c:v>1.5513620425562988E-20</c:v>
                </c:pt>
                <c:pt idx="157">
                  <c:v>4.0829446813820498E-20</c:v>
                </c:pt>
                <c:pt idx="158">
                  <c:v>3.3478207293347644E-19</c:v>
                </c:pt>
                <c:pt idx="159">
                  <c:v>8.5164283294179583E-21</c:v>
                </c:pt>
                <c:pt idx="160">
                  <c:v>8.9948935623754187E-21</c:v>
                </c:pt>
                <c:pt idx="161">
                  <c:v>7.9829400529245745E-20</c:v>
                </c:pt>
                <c:pt idx="162">
                  <c:v>8.5456730441279525E-20</c:v>
                </c:pt>
                <c:pt idx="163">
                  <c:v>7.3103543175831361E-20</c:v>
                </c:pt>
                <c:pt idx="164">
                  <c:v>1.1377698218168559E-20</c:v>
                </c:pt>
                <c:pt idx="165">
                  <c:v>7.4987193323737484E-21</c:v>
                </c:pt>
                <c:pt idx="166">
                  <c:v>2.2309807023271855E-20</c:v>
                </c:pt>
                <c:pt idx="167">
                  <c:v>1.2815166098421167E-20</c:v>
                </c:pt>
                <c:pt idx="168">
                  <c:v>2.376705936510815E-19</c:v>
                </c:pt>
                <c:pt idx="169">
                  <c:v>4.0897029282993674E-20</c:v>
                </c:pt>
                <c:pt idx="170">
                  <c:v>1.4016357691777135E-19</c:v>
                </c:pt>
                <c:pt idx="171">
                  <c:v>6.9032478739227781E-21</c:v>
                </c:pt>
                <c:pt idx="172">
                  <c:v>5.5027348106982451E-20</c:v>
                </c:pt>
                <c:pt idx="173">
                  <c:v>1.0749341162086046E-20</c:v>
                </c:pt>
                <c:pt idx="174">
                  <c:v>1.1404800661163855E-18</c:v>
                </c:pt>
                <c:pt idx="175">
                  <c:v>7.8789234186435894E-21</c:v>
                </c:pt>
                <c:pt idx="176">
                  <c:v>2.1600353371054608E-20</c:v>
                </c:pt>
                <c:pt idx="177">
                  <c:v>1.1316602942776274E-20</c:v>
                </c:pt>
                <c:pt idx="178">
                  <c:v>4.7471668432637325E-21</c:v>
                </c:pt>
                <c:pt idx="179">
                  <c:v>2.5866592585435244E-21</c:v>
                </c:pt>
                <c:pt idx="180">
                  <c:v>2.546916329871909E-20</c:v>
                </c:pt>
                <c:pt idx="181">
                  <c:v>3.5335559193005891E-21</c:v>
                </c:pt>
                <c:pt idx="182">
                  <c:v>4.7392429218374685E-21</c:v>
                </c:pt>
                <c:pt idx="183">
                  <c:v>7.7769151240432383E-21</c:v>
                </c:pt>
                <c:pt idx="184">
                  <c:v>2.8160894207384775E-20</c:v>
                </c:pt>
                <c:pt idx="185">
                  <c:v>7.2297669460818881E-21</c:v>
                </c:pt>
                <c:pt idx="186">
                  <c:v>8.7685445882736559E-21</c:v>
                </c:pt>
                <c:pt idx="187">
                  <c:v>2.567423103457111E-20</c:v>
                </c:pt>
                <c:pt idx="188">
                  <c:v>1.4300301424947192E-20</c:v>
                </c:pt>
                <c:pt idx="189">
                  <c:v>8.417589849332242E-21</c:v>
                </c:pt>
                <c:pt idx="190">
                  <c:v>6.7145500702765947E-21</c:v>
                </c:pt>
                <c:pt idx="191">
                  <c:v>7.221888083758741E-21</c:v>
                </c:pt>
                <c:pt idx="192">
                  <c:v>9.30098581181205E-21</c:v>
                </c:pt>
                <c:pt idx="193">
                  <c:v>9.2843859514687156E-21</c:v>
                </c:pt>
                <c:pt idx="194">
                  <c:v>1.1754818000259849E-20</c:v>
                </c:pt>
                <c:pt idx="195">
                  <c:v>4.7651148132863051E-21</c:v>
                </c:pt>
                <c:pt idx="196">
                  <c:v>1.8441899820002554E-20</c:v>
                </c:pt>
                <c:pt idx="197">
                  <c:v>3.3605760387406395E-20</c:v>
                </c:pt>
                <c:pt idx="198">
                  <c:v>2.9149257304330872E-20</c:v>
                </c:pt>
                <c:pt idx="199">
                  <c:v>2.8542834906897106E-20</c:v>
                </c:pt>
                <c:pt idx="200">
                  <c:v>2.4825362038514026E-20</c:v>
                </c:pt>
                <c:pt idx="201">
                  <c:v>4.935582065613762E-20</c:v>
                </c:pt>
                <c:pt idx="202">
                  <c:v>2.491335139414409E-20</c:v>
                </c:pt>
                <c:pt idx="203">
                  <c:v>2.4136441883448941E-20</c:v>
                </c:pt>
                <c:pt idx="204">
                  <c:v>1.6613430641055217E-20</c:v>
                </c:pt>
                <c:pt idx="205">
                  <c:v>4.5795141758005205E-20</c:v>
                </c:pt>
                <c:pt idx="206">
                  <c:v>2.6525609036941949E-20</c:v>
                </c:pt>
              </c:numCache>
            </c:numRef>
          </c:yVal>
        </c:ser>
        <c:ser>
          <c:idx val="1"/>
          <c:order val="1"/>
          <c:tx>
            <c:v>NAZT</c:v>
          </c:tx>
          <c:spPr>
            <a:ln w="28575">
              <a:noFill/>
            </a:ln>
          </c:spPr>
          <c:marker>
            <c:symbol val="dash"/>
            <c:size val="9"/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'all data'!$G$214:$G$371</c:f>
              <c:numCache>
                <c:formatCode>0.00</c:formatCode>
                <c:ptCount val="15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0.72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0.77</c:v>
                </c:pt>
                <c:pt idx="117">
                  <c:v>0.77</c:v>
                </c:pt>
                <c:pt idx="118">
                  <c:v>0.77</c:v>
                </c:pt>
                <c:pt idx="119">
                  <c:v>0.77</c:v>
                </c:pt>
                <c:pt idx="120">
                  <c:v>0.77</c:v>
                </c:pt>
                <c:pt idx="121">
                  <c:v>0.77</c:v>
                </c:pt>
                <c:pt idx="122">
                  <c:v>0.77</c:v>
                </c:pt>
                <c:pt idx="123">
                  <c:v>0.77</c:v>
                </c:pt>
                <c:pt idx="124">
                  <c:v>0.77</c:v>
                </c:pt>
                <c:pt idx="125">
                  <c:v>0.77</c:v>
                </c:pt>
                <c:pt idx="126">
                  <c:v>0.77</c:v>
                </c:pt>
                <c:pt idx="127">
                  <c:v>0.77</c:v>
                </c:pt>
                <c:pt idx="128">
                  <c:v>0.77</c:v>
                </c:pt>
                <c:pt idx="129">
                  <c:v>0.77</c:v>
                </c:pt>
                <c:pt idx="130">
                  <c:v>0.77</c:v>
                </c:pt>
                <c:pt idx="131">
                  <c:v>0.77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</c:numCache>
            </c:numRef>
          </c:xVal>
          <c:yVal>
            <c:numRef>
              <c:f>'all data'!$AA$214:$AA$371</c:f>
              <c:numCache>
                <c:formatCode>0.0E+00</c:formatCode>
                <c:ptCount val="158"/>
                <c:pt idx="0">
                  <c:v>4.0591083822310659E-19</c:v>
                </c:pt>
                <c:pt idx="1">
                  <c:v>4.2161345693469204E-20</c:v>
                </c:pt>
                <c:pt idx="2">
                  <c:v>5.878093170720395E-20</c:v>
                </c:pt>
                <c:pt idx="3">
                  <c:v>3.3314421706811986E-20</c:v>
                </c:pt>
                <c:pt idx="4">
                  <c:v>6.8045272260578889E-20</c:v>
                </c:pt>
                <c:pt idx="5">
                  <c:v>5.0795717850291971E-20</c:v>
                </c:pt>
                <c:pt idx="6">
                  <c:v>1.7931322672673391E-20</c:v>
                </c:pt>
                <c:pt idx="7">
                  <c:v>2.3166397523861684E-20</c:v>
                </c:pt>
                <c:pt idx="8">
                  <c:v>2.732778885362557E-20</c:v>
                </c:pt>
                <c:pt idx="9">
                  <c:v>3.3905782248759849E-20</c:v>
                </c:pt>
                <c:pt idx="10">
                  <c:v>3.3464069605397723E-20</c:v>
                </c:pt>
                <c:pt idx="11">
                  <c:v>3.0977427120679201E-20</c:v>
                </c:pt>
                <c:pt idx="12">
                  <c:v>7.7728671767442018E-20</c:v>
                </c:pt>
                <c:pt idx="13">
                  <c:v>9.0610329353669674E-20</c:v>
                </c:pt>
                <c:pt idx="14">
                  <c:v>3.1810573293978949E-20</c:v>
                </c:pt>
                <c:pt idx="15">
                  <c:v>2.5528784009302212E-20</c:v>
                </c:pt>
                <c:pt idx="16">
                  <c:v>4.1048571197972132E-20</c:v>
                </c:pt>
                <c:pt idx="17">
                  <c:v>3.5875809856723317E-20</c:v>
                </c:pt>
                <c:pt idx="18">
                  <c:v>4.3356821176483183E-21</c:v>
                </c:pt>
                <c:pt idx="19">
                  <c:v>2.4741967618497545E-20</c:v>
                </c:pt>
                <c:pt idx="20">
                  <c:v>2.6012083769765516E-20</c:v>
                </c:pt>
                <c:pt idx="21">
                  <c:v>1.73476881696117E-20</c:v>
                </c:pt>
                <c:pt idx="22">
                  <c:v>2.733185211405073E-20</c:v>
                </c:pt>
                <c:pt idx="23">
                  <c:v>3.6449845053354286E-20</c:v>
                </c:pt>
                <c:pt idx="24">
                  <c:v>2.7006875206880938E-20</c:v>
                </c:pt>
                <c:pt idx="25">
                  <c:v>4.8285746310558654E-20</c:v>
                </c:pt>
                <c:pt idx="26">
                  <c:v>2.1896125018034761E-20</c:v>
                </c:pt>
                <c:pt idx="27">
                  <c:v>1.823415555443497E-19</c:v>
                </c:pt>
                <c:pt idx="28">
                  <c:v>1.8108800851951491E-19</c:v>
                </c:pt>
                <c:pt idx="29">
                  <c:v>2.9503860284691473E-19</c:v>
                </c:pt>
                <c:pt idx="30">
                  <c:v>3.7150679240289412E-19</c:v>
                </c:pt>
                <c:pt idx="31">
                  <c:v>5.0536192041624833E-20</c:v>
                </c:pt>
                <c:pt idx="32">
                  <c:v>8.2592610950365887E-20</c:v>
                </c:pt>
                <c:pt idx="33">
                  <c:v>8.8658782743061389E-18</c:v>
                </c:pt>
                <c:pt idx="34">
                  <c:v>7.9027855816912678E-20</c:v>
                </c:pt>
                <c:pt idx="35">
                  <c:v>1.508371288961044E-19</c:v>
                </c:pt>
                <c:pt idx="36">
                  <c:v>2.7497134532926097E-19</c:v>
                </c:pt>
                <c:pt idx="37">
                  <c:v>2.5156559247988075E-19</c:v>
                </c:pt>
                <c:pt idx="38">
                  <c:v>2.082951057416805E-19</c:v>
                </c:pt>
                <c:pt idx="39">
                  <c:v>2.4049260260461887E-19</c:v>
                </c:pt>
                <c:pt idx="40">
                  <c:v>7.6985723735249703E-19</c:v>
                </c:pt>
                <c:pt idx="41">
                  <c:v>4.0932442473564538E-19</c:v>
                </c:pt>
                <c:pt idx="42">
                  <c:v>2.6429784364350422E-19</c:v>
                </c:pt>
                <c:pt idx="43">
                  <c:v>1.4397741152590642E-19</c:v>
                </c:pt>
                <c:pt idx="44">
                  <c:v>1.6582951433591693E-19</c:v>
                </c:pt>
                <c:pt idx="45">
                  <c:v>1.9186998084777097E-19</c:v>
                </c:pt>
                <c:pt idx="46">
                  <c:v>5.0413092603904078E-20</c:v>
                </c:pt>
                <c:pt idx="47">
                  <c:v>3.8975859915733647E-19</c:v>
                </c:pt>
                <c:pt idx="48">
                  <c:v>1.3629679879128171E-18</c:v>
                </c:pt>
                <c:pt idx="49">
                  <c:v>2.604746242161351E-19</c:v>
                </c:pt>
                <c:pt idx="50">
                  <c:v>6.8068461285680809E-19</c:v>
                </c:pt>
                <c:pt idx="51">
                  <c:v>8.2851600846518428E-19</c:v>
                </c:pt>
                <c:pt idx="52">
                  <c:v>2.0399279011630082E-18</c:v>
                </c:pt>
                <c:pt idx="53">
                  <c:v>1.9132245974836005E-19</c:v>
                </c:pt>
                <c:pt idx="54">
                  <c:v>1.9810532580118514E-19</c:v>
                </c:pt>
                <c:pt idx="55">
                  <c:v>2.2440046438250809E-19</c:v>
                </c:pt>
                <c:pt idx="56">
                  <c:v>1.0896217532301837E-19</c:v>
                </c:pt>
                <c:pt idx="57">
                  <c:v>2.4488943120797324E-19</c:v>
                </c:pt>
                <c:pt idx="58">
                  <c:v>1.750114141741149E-19</c:v>
                </c:pt>
                <c:pt idx="59">
                  <c:v>3.9560127968765102E-20</c:v>
                </c:pt>
                <c:pt idx="60">
                  <c:v>1.2881463464168794E-19</c:v>
                </c:pt>
                <c:pt idx="61">
                  <c:v>6.6262477471484234E-20</c:v>
                </c:pt>
                <c:pt idx="62">
                  <c:v>1.1334717862908507E-19</c:v>
                </c:pt>
                <c:pt idx="63">
                  <c:v>3.4218515969201927E-19</c:v>
                </c:pt>
                <c:pt idx="64">
                  <c:v>6.2032416623492541E-20</c:v>
                </c:pt>
                <c:pt idx="65">
                  <c:v>1.1199723454492878E-19</c:v>
                </c:pt>
                <c:pt idx="66">
                  <c:v>9.1180669120493206E-20</c:v>
                </c:pt>
                <c:pt idx="67">
                  <c:v>5.5484687124042726E-21</c:v>
                </c:pt>
                <c:pt idx="68">
                  <c:v>1.6288000197800843E-20</c:v>
                </c:pt>
                <c:pt idx="69">
                  <c:v>1.9185836581101448E-20</c:v>
                </c:pt>
                <c:pt idx="70">
                  <c:v>3.5286940464593222E-20</c:v>
                </c:pt>
                <c:pt idx="71">
                  <c:v>4.73415512650127E-20</c:v>
                </c:pt>
                <c:pt idx="72">
                  <c:v>4.5795783934530493E-20</c:v>
                </c:pt>
                <c:pt idx="73">
                  <c:v>4.8562655818168994E-20</c:v>
                </c:pt>
                <c:pt idx="74">
                  <c:v>2.8304891030486575E-20</c:v>
                </c:pt>
                <c:pt idx="75">
                  <c:v>7.8661589276947486E-20</c:v>
                </c:pt>
                <c:pt idx="76">
                  <c:v>7.2937413975759734E-20</c:v>
                </c:pt>
                <c:pt idx="77">
                  <c:v>4.3300409166322445E-20</c:v>
                </c:pt>
                <c:pt idx="78">
                  <c:v>6.329257759968297E-20</c:v>
                </c:pt>
                <c:pt idx="79">
                  <c:v>5.1446631507475461E-20</c:v>
                </c:pt>
                <c:pt idx="80">
                  <c:v>5.9782750119793487E-20</c:v>
                </c:pt>
                <c:pt idx="81">
                  <c:v>1.2474231385627227E-19</c:v>
                </c:pt>
                <c:pt idx="82">
                  <c:v>3.5277313129955724E-20</c:v>
                </c:pt>
                <c:pt idx="83">
                  <c:v>1.7779503875231397E-19</c:v>
                </c:pt>
                <c:pt idx="84">
                  <c:v>1.0066164285518162E-19</c:v>
                </c:pt>
                <c:pt idx="85">
                  <c:v>5.7718789249805463E-20</c:v>
                </c:pt>
                <c:pt idx="86">
                  <c:v>1.2875874837900068E-20</c:v>
                </c:pt>
                <c:pt idx="87">
                  <c:v>6.8095104809979245E-20</c:v>
                </c:pt>
                <c:pt idx="88">
                  <c:v>9.4381677145777866E-20</c:v>
                </c:pt>
                <c:pt idx="89">
                  <c:v>1.2402384079543067E-19</c:v>
                </c:pt>
                <c:pt idx="90">
                  <c:v>6.6083921950379266E-20</c:v>
                </c:pt>
                <c:pt idx="91">
                  <c:v>7.0617123900882375E-20</c:v>
                </c:pt>
                <c:pt idx="92">
                  <c:v>4.4693318449603265E-20</c:v>
                </c:pt>
                <c:pt idx="93">
                  <c:v>6.1359575863474725E-20</c:v>
                </c:pt>
                <c:pt idx="94">
                  <c:v>4.6409093515142812E-20</c:v>
                </c:pt>
                <c:pt idx="95">
                  <c:v>1.1240184405352395E-19</c:v>
                </c:pt>
                <c:pt idx="96">
                  <c:v>2.6274032534518753E-20</c:v>
                </c:pt>
                <c:pt idx="97">
                  <c:v>3.1392437627651429E-20</c:v>
                </c:pt>
                <c:pt idx="98">
                  <c:v>1.6819998684801013E-20</c:v>
                </c:pt>
                <c:pt idx="99">
                  <c:v>3.8613739848494692E-18</c:v>
                </c:pt>
                <c:pt idx="100">
                  <c:v>1.6013236213452593E-19</c:v>
                </c:pt>
                <c:pt idx="101">
                  <c:v>1.2280191774193576E-19</c:v>
                </c:pt>
                <c:pt idx="102">
                  <c:v>3.8036792711451677E-20</c:v>
                </c:pt>
                <c:pt idx="103">
                  <c:v>1.0623074841830549E-19</c:v>
                </c:pt>
                <c:pt idx="104">
                  <c:v>5.9041447569693588E-20</c:v>
                </c:pt>
                <c:pt idx="105">
                  <c:v>2.2101733814163208E-19</c:v>
                </c:pt>
                <c:pt idx="106">
                  <c:v>6.4950922428304792E-20</c:v>
                </c:pt>
                <c:pt idx="107">
                  <c:v>3.8716627238830728E-19</c:v>
                </c:pt>
                <c:pt idx="108">
                  <c:v>1.7685247676296148E-19</c:v>
                </c:pt>
                <c:pt idx="109">
                  <c:v>1.3133292916537704E-19</c:v>
                </c:pt>
                <c:pt idx="110">
                  <c:v>5.7102382657549126E-19</c:v>
                </c:pt>
                <c:pt idx="111">
                  <c:v>9.5113973812500132E-19</c:v>
                </c:pt>
                <c:pt idx="112">
                  <c:v>1.0020151008273835E-18</c:v>
                </c:pt>
                <c:pt idx="113">
                  <c:v>5.7111670860249917E-19</c:v>
                </c:pt>
                <c:pt idx="114">
                  <c:v>5.3882068429089081E-19</c:v>
                </c:pt>
                <c:pt idx="115">
                  <c:v>3.0956657195452132E-19</c:v>
                </c:pt>
                <c:pt idx="116">
                  <c:v>1.7683168536568126E-19</c:v>
                </c:pt>
                <c:pt idx="117">
                  <c:v>1.7124863964445891E-19</c:v>
                </c:pt>
                <c:pt idx="118">
                  <c:v>1.8628796212613994E-19</c:v>
                </c:pt>
                <c:pt idx="119">
                  <c:v>1.2348304573658962E-19</c:v>
                </c:pt>
                <c:pt idx="120">
                  <c:v>4.4033655668504554E-19</c:v>
                </c:pt>
                <c:pt idx="121">
                  <c:v>3.435867604458393E-19</c:v>
                </c:pt>
                <c:pt idx="122">
                  <c:v>1.3582639695080092E-19</c:v>
                </c:pt>
                <c:pt idx="123">
                  <c:v>1.1108650774454199E-18</c:v>
                </c:pt>
                <c:pt idx="124">
                  <c:v>1.117611510687021E-18</c:v>
                </c:pt>
                <c:pt idx="125">
                  <c:v>9.9812378330260886E-19</c:v>
                </c:pt>
                <c:pt idx="126">
                  <c:v>7.7924401672348927E-19</c:v>
                </c:pt>
                <c:pt idx="127">
                  <c:v>1.6344398278146184E-19</c:v>
                </c:pt>
                <c:pt idx="128">
                  <c:v>8.4219159042108811E-19</c:v>
                </c:pt>
                <c:pt idx="129">
                  <c:v>1.8924605849923739E-19</c:v>
                </c:pt>
                <c:pt idx="130">
                  <c:v>1.8634990899343573E-19</c:v>
                </c:pt>
                <c:pt idx="131">
                  <c:v>1.4478313934791765E-19</c:v>
                </c:pt>
                <c:pt idx="132">
                  <c:v>4.4555402358932657E-20</c:v>
                </c:pt>
                <c:pt idx="133">
                  <c:v>4.2153880645586504E-20</c:v>
                </c:pt>
                <c:pt idx="134">
                  <c:v>4.7581396152492054E-20</c:v>
                </c:pt>
                <c:pt idx="135">
                  <c:v>5.0869386795702685E-20</c:v>
                </c:pt>
                <c:pt idx="136">
                  <c:v>1.1658354370655403E-19</c:v>
                </c:pt>
                <c:pt idx="137">
                  <c:v>5.281920077773404E-20</c:v>
                </c:pt>
                <c:pt idx="138">
                  <c:v>3.501624338086829E-20</c:v>
                </c:pt>
                <c:pt idx="139">
                  <c:v>4.6035843600321168E-20</c:v>
                </c:pt>
                <c:pt idx="140">
                  <c:v>3.1361970493003109E-20</c:v>
                </c:pt>
                <c:pt idx="141">
                  <c:v>1.7624241751424597E-20</c:v>
                </c:pt>
                <c:pt idx="142">
                  <c:v>4.9082157545391676E-20</c:v>
                </c:pt>
                <c:pt idx="143">
                  <c:v>3.2586458302918283E-20</c:v>
                </c:pt>
                <c:pt idx="144">
                  <c:v>1.4481959245075219E-19</c:v>
                </c:pt>
                <c:pt idx="145">
                  <c:v>1.0815572654107928E-19</c:v>
                </c:pt>
                <c:pt idx="146">
                  <c:v>4.4582313295687543E-20</c:v>
                </c:pt>
                <c:pt idx="147">
                  <c:v>5.5652197641556987E-20</c:v>
                </c:pt>
                <c:pt idx="148">
                  <c:v>7.6758272387702684E-20</c:v>
                </c:pt>
                <c:pt idx="149">
                  <c:v>9.2037153128195885E-20</c:v>
                </c:pt>
                <c:pt idx="150">
                  <c:v>2.8618624237259646E-20</c:v>
                </c:pt>
                <c:pt idx="151">
                  <c:v>4.6382532644617228E-20</c:v>
                </c:pt>
                <c:pt idx="152">
                  <c:v>4.2042631071214782E-20</c:v>
                </c:pt>
                <c:pt idx="153">
                  <c:v>2.1577939247884916E-19</c:v>
                </c:pt>
                <c:pt idx="154">
                  <c:v>3.7556522711386819E-20</c:v>
                </c:pt>
                <c:pt idx="155">
                  <c:v>1.0435273548687379E-19</c:v>
                </c:pt>
                <c:pt idx="156">
                  <c:v>5.9888801646667667E-20</c:v>
                </c:pt>
                <c:pt idx="157">
                  <c:v>2.9828147372329519E-20</c:v>
                </c:pt>
              </c:numCache>
            </c:numRef>
          </c:yVal>
        </c:ser>
        <c:ser>
          <c:idx val="2"/>
          <c:order val="2"/>
          <c:tx>
            <c:v>FeAST</c:v>
          </c:tx>
          <c:spPr>
            <a:ln w="28575">
              <a:noFill/>
            </a:ln>
          </c:spPr>
          <c:marker>
            <c:spPr>
              <a:noFill/>
              <a:ln w="6350">
                <a:solidFill>
                  <a:schemeClr val="tx1"/>
                </a:solidFill>
              </a:ln>
            </c:spPr>
          </c:marker>
          <c:xVal>
            <c:numRef>
              <c:f>'all data'!$G$512:$G$629</c:f>
              <c:numCache>
                <c:formatCode>General</c:formatCode>
                <c:ptCount val="118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0.41</c:v>
                </c:pt>
                <c:pt idx="96">
                  <c:v>0.41</c:v>
                </c:pt>
                <c:pt idx="97">
                  <c:v>0.41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0.41</c:v>
                </c:pt>
                <c:pt idx="102">
                  <c:v>0.41</c:v>
                </c:pt>
                <c:pt idx="103">
                  <c:v>0.41</c:v>
                </c:pt>
                <c:pt idx="104">
                  <c:v>0.41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</c:numCache>
            </c:numRef>
          </c:xVal>
          <c:yVal>
            <c:numRef>
              <c:f>'all data'!$AA$512:$AA$629</c:f>
              <c:numCache>
                <c:formatCode>0.0E+00</c:formatCode>
                <c:ptCount val="118"/>
                <c:pt idx="0">
                  <c:v>3.2601434638156655E-20</c:v>
                </c:pt>
                <c:pt idx="1">
                  <c:v>2.5355783024506425E-20</c:v>
                </c:pt>
                <c:pt idx="2">
                  <c:v>1.0337725069432164E-20</c:v>
                </c:pt>
                <c:pt idx="3">
                  <c:v>1.5798332978634737E-20</c:v>
                </c:pt>
                <c:pt idx="4">
                  <c:v>6.8964464670236965E-21</c:v>
                </c:pt>
                <c:pt idx="5">
                  <c:v>3.8096770664915555E-21</c:v>
                </c:pt>
                <c:pt idx="6">
                  <c:v>8.015489766043908E-21</c:v>
                </c:pt>
                <c:pt idx="7">
                  <c:v>3.6135166078968834E-21</c:v>
                </c:pt>
                <c:pt idx="8">
                  <c:v>7.9773292528250864E-21</c:v>
                </c:pt>
                <c:pt idx="9">
                  <c:v>1.2283805285658678E-20</c:v>
                </c:pt>
                <c:pt idx="10">
                  <c:v>1.261764324379756E-19</c:v>
                </c:pt>
                <c:pt idx="11">
                  <c:v>4.3919355071360667E-21</c:v>
                </c:pt>
                <c:pt idx="12">
                  <c:v>1.8864880739282564E-21</c:v>
                </c:pt>
                <c:pt idx="13">
                  <c:v>5.4701165766869947E-21</c:v>
                </c:pt>
                <c:pt idx="14">
                  <c:v>2.5277487835758153E-21</c:v>
                </c:pt>
                <c:pt idx="15">
                  <c:v>4.6827529570375009E-20</c:v>
                </c:pt>
                <c:pt idx="16">
                  <c:v>8.9287167042554355E-21</c:v>
                </c:pt>
                <c:pt idx="17">
                  <c:v>3.8775239252129434E-20</c:v>
                </c:pt>
                <c:pt idx="18">
                  <c:v>6.2540336215546903E-21</c:v>
                </c:pt>
                <c:pt idx="19">
                  <c:v>3.8908893960127872E-21</c:v>
                </c:pt>
                <c:pt idx="20">
                  <c:v>4.520012128806509E-21</c:v>
                </c:pt>
                <c:pt idx="21">
                  <c:v>5.2120014639269157E-20</c:v>
                </c:pt>
                <c:pt idx="22">
                  <c:v>1.5733817865753907E-20</c:v>
                </c:pt>
                <c:pt idx="23">
                  <c:v>1.7374164253596793E-19</c:v>
                </c:pt>
                <c:pt idx="24">
                  <c:v>7.0586943210109546E-22</c:v>
                </c:pt>
                <c:pt idx="25">
                  <c:v>4.2856903244321751E-21</c:v>
                </c:pt>
                <c:pt idx="26">
                  <c:v>1.8317394805377573E-20</c:v>
                </c:pt>
                <c:pt idx="27">
                  <c:v>1.1342767806173242E-20</c:v>
                </c:pt>
                <c:pt idx="28">
                  <c:v>1.3550062813213934E-20</c:v>
                </c:pt>
                <c:pt idx="29">
                  <c:v>8.1716353272112086E-21</c:v>
                </c:pt>
                <c:pt idx="30">
                  <c:v>4.2440334989843573E-21</c:v>
                </c:pt>
                <c:pt idx="31">
                  <c:v>9.2072254861528827E-21</c:v>
                </c:pt>
                <c:pt idx="32">
                  <c:v>1.8147293303725808E-20</c:v>
                </c:pt>
                <c:pt idx="33">
                  <c:v>1.4162399068651495E-19</c:v>
                </c:pt>
                <c:pt idx="34">
                  <c:v>1.6207292082630558E-20</c:v>
                </c:pt>
                <c:pt idx="35">
                  <c:v>1.1285598395927647E-18</c:v>
                </c:pt>
                <c:pt idx="36">
                  <c:v>2.7103893551225676E-20</c:v>
                </c:pt>
                <c:pt idx="37">
                  <c:v>2.2461202373435487E-20</c:v>
                </c:pt>
                <c:pt idx="38">
                  <c:v>1.4553582727308094E-20</c:v>
                </c:pt>
                <c:pt idx="39">
                  <c:v>9.0790929336607945E-22</c:v>
                </c:pt>
                <c:pt idx="40">
                  <c:v>2.2918282011458005E-21</c:v>
                </c:pt>
                <c:pt idx="41">
                  <c:v>5.2459304786412251E-22</c:v>
                </c:pt>
                <c:pt idx="42">
                  <c:v>1.8372935070837458E-21</c:v>
                </c:pt>
                <c:pt idx="43">
                  <c:v>1.1713061976218536E-20</c:v>
                </c:pt>
                <c:pt idx="44">
                  <c:v>3.8960072266542375E-22</c:v>
                </c:pt>
                <c:pt idx="45">
                  <c:v>2.5876432718631244E-21</c:v>
                </c:pt>
                <c:pt idx="46">
                  <c:v>2.6721539145337064E-21</c:v>
                </c:pt>
                <c:pt idx="47">
                  <c:v>1.3499975950217949E-21</c:v>
                </c:pt>
                <c:pt idx="48">
                  <c:v>1.2503732714146981E-21</c:v>
                </c:pt>
                <c:pt idx="49">
                  <c:v>5.4086402661070695E-21</c:v>
                </c:pt>
                <c:pt idx="50">
                  <c:v>2.1365585142515741E-21</c:v>
                </c:pt>
                <c:pt idx="51">
                  <c:v>1.2030918442468149E-20</c:v>
                </c:pt>
                <c:pt idx="52">
                  <c:v>3.6575445443146977E-21</c:v>
                </c:pt>
                <c:pt idx="53">
                  <c:v>5.3983992779534889E-21</c:v>
                </c:pt>
                <c:pt idx="54">
                  <c:v>2.7938129880087692E-21</c:v>
                </c:pt>
                <c:pt idx="55">
                  <c:v>6.642354212593023E-21</c:v>
                </c:pt>
                <c:pt idx="56">
                  <c:v>4.2002268612325219E-21</c:v>
                </c:pt>
                <c:pt idx="57">
                  <c:v>5.8726920611149465E-21</c:v>
                </c:pt>
                <c:pt idx="58">
                  <c:v>4.1414080747001112E-21</c:v>
                </c:pt>
                <c:pt idx="59">
                  <c:v>3.1723675761040211E-21</c:v>
                </c:pt>
                <c:pt idx="60">
                  <c:v>3.3804909284015708E-21</c:v>
                </c:pt>
                <c:pt idx="61">
                  <c:v>2.2054871347397795E-22</c:v>
                </c:pt>
                <c:pt idx="62">
                  <c:v>4.0920479497232266E-22</c:v>
                </c:pt>
                <c:pt idx="63">
                  <c:v>6.5516360012148404E-21</c:v>
                </c:pt>
                <c:pt idx="64">
                  <c:v>5.1488091998017578E-21</c:v>
                </c:pt>
                <c:pt idx="65">
                  <c:v>3.0325713392409668E-21</c:v>
                </c:pt>
                <c:pt idx="66">
                  <c:v>1.0427477753574801E-21</c:v>
                </c:pt>
                <c:pt idx="67">
                  <c:v>3.2443830774430611E-20</c:v>
                </c:pt>
                <c:pt idx="68">
                  <c:v>1.0275473425418946E-20</c:v>
                </c:pt>
                <c:pt idx="69">
                  <c:v>1.9928459073249395E-21</c:v>
                </c:pt>
                <c:pt idx="70">
                  <c:v>6.8995374652552947E-21</c:v>
                </c:pt>
                <c:pt idx="71">
                  <c:v>2.4927570513452945E-21</c:v>
                </c:pt>
                <c:pt idx="72">
                  <c:v>5.1229419365041605E-21</c:v>
                </c:pt>
                <c:pt idx="73">
                  <c:v>6.3775289108551384E-21</c:v>
                </c:pt>
                <c:pt idx="74">
                  <c:v>1.6367319553148815E-20</c:v>
                </c:pt>
                <c:pt idx="75">
                  <c:v>1.8880129015224744E-20</c:v>
                </c:pt>
                <c:pt idx="76">
                  <c:v>4.4622998861479709E-20</c:v>
                </c:pt>
                <c:pt idx="77">
                  <c:v>1.0462326966865652E-20</c:v>
                </c:pt>
                <c:pt idx="78">
                  <c:v>4.2849927273985526E-20</c:v>
                </c:pt>
                <c:pt idx="79">
                  <c:v>8.6764001923786895E-21</c:v>
                </c:pt>
                <c:pt idx="81">
                  <c:v>4.9548407397793692E-20</c:v>
                </c:pt>
                <c:pt idx="82">
                  <c:v>3.7424517907315292E-20</c:v>
                </c:pt>
                <c:pt idx="83">
                  <c:v>8.6304889991603782E-21</c:v>
                </c:pt>
                <c:pt idx="84">
                  <c:v>1.629363567479513E-20</c:v>
                </c:pt>
                <c:pt idx="85">
                  <c:v>8.7239050040768247E-21</c:v>
                </c:pt>
                <c:pt idx="86">
                  <c:v>4.7069618496203386E-20</c:v>
                </c:pt>
                <c:pt idx="87">
                  <c:v>1.021908078328581E-20</c:v>
                </c:pt>
                <c:pt idx="88">
                  <c:v>1.3603087369998659E-20</c:v>
                </c:pt>
                <c:pt idx="89">
                  <c:v>5.4100574218541541E-20</c:v>
                </c:pt>
                <c:pt idx="90">
                  <c:v>2.4484755903673954E-20</c:v>
                </c:pt>
                <c:pt idx="91">
                  <c:v>2.2560497780558806E-20</c:v>
                </c:pt>
                <c:pt idx="92">
                  <c:v>8.0060516651630249E-21</c:v>
                </c:pt>
                <c:pt idx="93">
                  <c:v>1.0553831546486038E-20</c:v>
                </c:pt>
                <c:pt idx="94">
                  <c:v>9.9326438921811786E-21</c:v>
                </c:pt>
                <c:pt idx="95">
                  <c:v>3.7561228134383768E-19</c:v>
                </c:pt>
                <c:pt idx="96">
                  <c:v>2.3158013469998323E-20</c:v>
                </c:pt>
                <c:pt idx="97">
                  <c:v>6.2005647686491717E-21</c:v>
                </c:pt>
                <c:pt idx="98">
                  <c:v>9.0107749259767687E-21</c:v>
                </c:pt>
                <c:pt idx="99">
                  <c:v>5.6403553810169327E-21</c:v>
                </c:pt>
                <c:pt idx="100">
                  <c:v>2.9013226883564192E-20</c:v>
                </c:pt>
                <c:pt idx="101">
                  <c:v>2.8072122781598943E-20</c:v>
                </c:pt>
                <c:pt idx="102">
                  <c:v>2.0275798189947191E-21</c:v>
                </c:pt>
                <c:pt idx="103">
                  <c:v>3.4543153067624751E-20</c:v>
                </c:pt>
                <c:pt idx="104">
                  <c:v>4.2937414273579938E-21</c:v>
                </c:pt>
                <c:pt idx="105">
                  <c:v>2.2882956323821672E-20</c:v>
                </c:pt>
                <c:pt idx="106">
                  <c:v>1.093416033655752E-20</c:v>
                </c:pt>
                <c:pt idx="107">
                  <c:v>2.5719854819751928E-20</c:v>
                </c:pt>
                <c:pt idx="108">
                  <c:v>2.905504095986509E-20</c:v>
                </c:pt>
                <c:pt idx="109">
                  <c:v>1.1207041034462203E-19</c:v>
                </c:pt>
                <c:pt idx="110">
                  <c:v>9.356314803428208E-21</c:v>
                </c:pt>
                <c:pt idx="111">
                  <c:v>2.6581080348928551E-21</c:v>
                </c:pt>
                <c:pt idx="112">
                  <c:v>7.1145069451523225E-21</c:v>
                </c:pt>
                <c:pt idx="113">
                  <c:v>9.2037379423181499E-21</c:v>
                </c:pt>
                <c:pt idx="114">
                  <c:v>1.324766797223813E-20</c:v>
                </c:pt>
                <c:pt idx="115">
                  <c:v>9.6311894739733901E-22</c:v>
                </c:pt>
              </c:numCache>
            </c:numRef>
          </c:yVal>
        </c:ser>
        <c:ser>
          <c:idx val="4"/>
          <c:order val="3"/>
          <c:tx>
            <c:v>FeCycle II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xVal>
            <c:numRef>
              <c:f>'all data'!$G$374:$G$509</c:f>
              <c:numCache>
                <c:formatCode>0.00</c:formatCode>
                <c:ptCount val="136"/>
                <c:pt idx="0">
                  <c:v>0.59733852777766727</c:v>
                </c:pt>
                <c:pt idx="1">
                  <c:v>0.59733852777766727</c:v>
                </c:pt>
                <c:pt idx="2">
                  <c:v>0.59733852777766727</c:v>
                </c:pt>
                <c:pt idx="3">
                  <c:v>0.59733852777766727</c:v>
                </c:pt>
                <c:pt idx="4">
                  <c:v>0.59733852777766727</c:v>
                </c:pt>
                <c:pt idx="5">
                  <c:v>0.59733852777766727</c:v>
                </c:pt>
                <c:pt idx="6">
                  <c:v>0.59733852777766727</c:v>
                </c:pt>
                <c:pt idx="7">
                  <c:v>9.8571520378345004E-2</c:v>
                </c:pt>
                <c:pt idx="8">
                  <c:v>9.8571520378345004E-2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9.7322608781399145E-2</c:v>
                </c:pt>
                <c:pt idx="111">
                  <c:v>9.7322608781399145E-2</c:v>
                </c:pt>
                <c:pt idx="112">
                  <c:v>9.7322608781399145E-2</c:v>
                </c:pt>
                <c:pt idx="113">
                  <c:v>9.7322608781399145E-2</c:v>
                </c:pt>
                <c:pt idx="114">
                  <c:v>9.7322608781399145E-2</c:v>
                </c:pt>
                <c:pt idx="115">
                  <c:v>9.7322608781399145E-2</c:v>
                </c:pt>
                <c:pt idx="116">
                  <c:v>9.7322608781399145E-2</c:v>
                </c:pt>
                <c:pt idx="117">
                  <c:v>9.7322608781399145E-2</c:v>
                </c:pt>
                <c:pt idx="118">
                  <c:v>9.7322608781399145E-2</c:v>
                </c:pt>
                <c:pt idx="119">
                  <c:v>9.7322608781399145E-2</c:v>
                </c:pt>
                <c:pt idx="120">
                  <c:v>9.7322608781399145E-2</c:v>
                </c:pt>
                <c:pt idx="121">
                  <c:v>9.7322608781399145E-2</c:v>
                </c:pt>
                <c:pt idx="122">
                  <c:v>9.7322608781399145E-2</c:v>
                </c:pt>
                <c:pt idx="123">
                  <c:v>0.15218575466141887</c:v>
                </c:pt>
                <c:pt idx="124">
                  <c:v>0.15218575466141887</c:v>
                </c:pt>
                <c:pt idx="125">
                  <c:v>0.15218575466141887</c:v>
                </c:pt>
                <c:pt idx="126">
                  <c:v>0.15218575466141887</c:v>
                </c:pt>
                <c:pt idx="127">
                  <c:v>0.15218575466141887</c:v>
                </c:pt>
                <c:pt idx="128">
                  <c:v>0.15218575466141887</c:v>
                </c:pt>
                <c:pt idx="129">
                  <c:v>0.15218575466141887</c:v>
                </c:pt>
                <c:pt idx="130">
                  <c:v>0.15218575466141887</c:v>
                </c:pt>
                <c:pt idx="131">
                  <c:v>0.15218575466141887</c:v>
                </c:pt>
                <c:pt idx="132">
                  <c:v>0.15218575466141887</c:v>
                </c:pt>
                <c:pt idx="133">
                  <c:v>0.15218575466141887</c:v>
                </c:pt>
                <c:pt idx="134">
                  <c:v>0.15218575466141887</c:v>
                </c:pt>
                <c:pt idx="135">
                  <c:v>0.15218575466141887</c:v>
                </c:pt>
              </c:numCache>
            </c:numRef>
          </c:xVal>
          <c:yVal>
            <c:numRef>
              <c:f>'all data'!$AA$374:$AA$509</c:f>
              <c:numCache>
                <c:formatCode>0.0E+00</c:formatCode>
                <c:ptCount val="136"/>
                <c:pt idx="0">
                  <c:v>7.3088433104024594E-19</c:v>
                </c:pt>
                <c:pt idx="1">
                  <c:v>8.4573107403987574E-19</c:v>
                </c:pt>
                <c:pt idx="2">
                  <c:v>1.8160442548866698E-19</c:v>
                </c:pt>
                <c:pt idx="3">
                  <c:v>3.0769663309817403E-19</c:v>
                </c:pt>
                <c:pt idx="4">
                  <c:v>2.3826437526053482E-19</c:v>
                </c:pt>
                <c:pt idx="5">
                  <c:v>7.0058573618350557E-19</c:v>
                </c:pt>
                <c:pt idx="6">
                  <c:v>1.274035769084573E-19</c:v>
                </c:pt>
                <c:pt idx="7">
                  <c:v>2.5923806560210665E-20</c:v>
                </c:pt>
                <c:pt idx="8">
                  <c:v>9.3385804691514159E-20</c:v>
                </c:pt>
                <c:pt idx="9">
                  <c:v>9.647705785463825E-20</c:v>
                </c:pt>
                <c:pt idx="10">
                  <c:v>2.0862997519018722E-19</c:v>
                </c:pt>
                <c:pt idx="11">
                  <c:v>2.8057416458213038E-19</c:v>
                </c:pt>
                <c:pt idx="12">
                  <c:v>6.4868374738375051E-19</c:v>
                </c:pt>
                <c:pt idx="13">
                  <c:v>4.5960628319773774E-18</c:v>
                </c:pt>
                <c:pt idx="14">
                  <c:v>4.0632622185641606E-19</c:v>
                </c:pt>
                <c:pt idx="15">
                  <c:v>2.4287724966423189E-19</c:v>
                </c:pt>
                <c:pt idx="16">
                  <c:v>1.2425606021517158E-19</c:v>
                </c:pt>
                <c:pt idx="17">
                  <c:v>3.4926270782425668E-20</c:v>
                </c:pt>
                <c:pt idx="18">
                  <c:v>4.5487338665753167E-20</c:v>
                </c:pt>
                <c:pt idx="19">
                  <c:v>1.6997969647778164E-19</c:v>
                </c:pt>
                <c:pt idx="20">
                  <c:v>3.9547670595235327E-20</c:v>
                </c:pt>
                <c:pt idx="21">
                  <c:v>7.3498933925851623E-20</c:v>
                </c:pt>
                <c:pt idx="22">
                  <c:v>1.8403512956682844E-20</c:v>
                </c:pt>
                <c:pt idx="23">
                  <c:v>1.133264049025227E-19</c:v>
                </c:pt>
                <c:pt idx="24">
                  <c:v>4.683152746632303E-20</c:v>
                </c:pt>
                <c:pt idx="25">
                  <c:v>3.6906502166950654E-20</c:v>
                </c:pt>
                <c:pt idx="26">
                  <c:v>9.2396832247429459E-20</c:v>
                </c:pt>
                <c:pt idx="27">
                  <c:v>8.7273834347118148E-19</c:v>
                </c:pt>
                <c:pt idx="28">
                  <c:v>1.8291837182907971E-20</c:v>
                </c:pt>
                <c:pt idx="29">
                  <c:v>1.5854064047477528E-19</c:v>
                </c:pt>
                <c:pt idx="30">
                  <c:v>6.4869730622564312E-20</c:v>
                </c:pt>
                <c:pt idx="31">
                  <c:v>4.7168514224951253E-20</c:v>
                </c:pt>
                <c:pt idx="32">
                  <c:v>1.3718373122471005E-19</c:v>
                </c:pt>
                <c:pt idx="33">
                  <c:v>9.0372933301930489E-20</c:v>
                </c:pt>
                <c:pt idx="34">
                  <c:v>1.3360099161888417E-19</c:v>
                </c:pt>
                <c:pt idx="35">
                  <c:v>2.4371921071937369E-20</c:v>
                </c:pt>
                <c:pt idx="36">
                  <c:v>1.5019665789369158E-20</c:v>
                </c:pt>
                <c:pt idx="37">
                  <c:v>3.3925032196402099E-20</c:v>
                </c:pt>
                <c:pt idx="39">
                  <c:v>3.6304537412587535E-20</c:v>
                </c:pt>
                <c:pt idx="40">
                  <c:v>1.2260392763536341E-20</c:v>
                </c:pt>
                <c:pt idx="41">
                  <c:v>7.3890182091078062E-20</c:v>
                </c:pt>
                <c:pt idx="42">
                  <c:v>8.3252004702953819E-20</c:v>
                </c:pt>
                <c:pt idx="43">
                  <c:v>1.0052354475534575E-19</c:v>
                </c:pt>
                <c:pt idx="44">
                  <c:v>1.1258761781129486E-19</c:v>
                </c:pt>
                <c:pt idx="45">
                  <c:v>1.5055719851753997E-20</c:v>
                </c:pt>
                <c:pt idx="46">
                  <c:v>2.5458536915600189E-19</c:v>
                </c:pt>
                <c:pt idx="47">
                  <c:v>7.8461931002368779E-20</c:v>
                </c:pt>
                <c:pt idx="48">
                  <c:v>6.9562442545382911E-20</c:v>
                </c:pt>
                <c:pt idx="49">
                  <c:v>1.6760668114681964E-19</c:v>
                </c:pt>
                <c:pt idx="50">
                  <c:v>1.0919144494537963E-19</c:v>
                </c:pt>
                <c:pt idx="51">
                  <c:v>9.5838429796894477E-20</c:v>
                </c:pt>
                <c:pt idx="52">
                  <c:v>9.2031052775225118E-20</c:v>
                </c:pt>
                <c:pt idx="53">
                  <c:v>7.01962744472356E-20</c:v>
                </c:pt>
                <c:pt idx="54">
                  <c:v>5.052253366042491E-20</c:v>
                </c:pt>
                <c:pt idx="55">
                  <c:v>1.4170391680478435E-20</c:v>
                </c:pt>
                <c:pt idx="56">
                  <c:v>4.9909623063228728E-20</c:v>
                </c:pt>
                <c:pt idx="57">
                  <c:v>5.3227248228786039E-20</c:v>
                </c:pt>
                <c:pt idx="58">
                  <c:v>9.431128330183998E-20</c:v>
                </c:pt>
                <c:pt idx="59">
                  <c:v>1.0782812317331155E-19</c:v>
                </c:pt>
                <c:pt idx="60">
                  <c:v>7.1703431609218642E-20</c:v>
                </c:pt>
                <c:pt idx="61">
                  <c:v>1.6856267633166956E-20</c:v>
                </c:pt>
                <c:pt idx="62">
                  <c:v>1.0005504824553512E-18</c:v>
                </c:pt>
                <c:pt idx="63">
                  <c:v>1.8978851187255425E-19</c:v>
                </c:pt>
                <c:pt idx="65">
                  <c:v>9.9423797858123645E-20</c:v>
                </c:pt>
                <c:pt idx="66">
                  <c:v>1.193203658473682E-19</c:v>
                </c:pt>
                <c:pt idx="68">
                  <c:v>1.6138704050550255E-19</c:v>
                </c:pt>
                <c:pt idx="69">
                  <c:v>4.3070842549595778E-20</c:v>
                </c:pt>
                <c:pt idx="70">
                  <c:v>6.2783440285974038E-20</c:v>
                </c:pt>
                <c:pt idx="71">
                  <c:v>7.7900685374937686E-20</c:v>
                </c:pt>
                <c:pt idx="72">
                  <c:v>1.0890758907175762E-19</c:v>
                </c:pt>
                <c:pt idx="74">
                  <c:v>8.4315542602000525E-20</c:v>
                </c:pt>
                <c:pt idx="75">
                  <c:v>1.1673641416996044E-19</c:v>
                </c:pt>
                <c:pt idx="76">
                  <c:v>8.2525721487356314E-20</c:v>
                </c:pt>
                <c:pt idx="77">
                  <c:v>2.3133242888870733E-19</c:v>
                </c:pt>
                <c:pt idx="78">
                  <c:v>4.9999017819951216E-20</c:v>
                </c:pt>
                <c:pt idx="79">
                  <c:v>5.1248753231212972E-21</c:v>
                </c:pt>
                <c:pt idx="80">
                  <c:v>5.0743984182694603E-21</c:v>
                </c:pt>
                <c:pt idx="81">
                  <c:v>2.0140183256610122E-20</c:v>
                </c:pt>
                <c:pt idx="82">
                  <c:v>1.2147685054678811E-20</c:v>
                </c:pt>
                <c:pt idx="83">
                  <c:v>1.1960808261738142E-20</c:v>
                </c:pt>
                <c:pt idx="84">
                  <c:v>1.9170222204279997E-20</c:v>
                </c:pt>
                <c:pt idx="85">
                  <c:v>1.9536220425126982E-21</c:v>
                </c:pt>
                <c:pt idx="86">
                  <c:v>5.2556544516789234E-20</c:v>
                </c:pt>
                <c:pt idx="87">
                  <c:v>1.2007375880436832E-20</c:v>
                </c:pt>
                <c:pt idx="88">
                  <c:v>1.1871604930006883E-20</c:v>
                </c:pt>
                <c:pt idx="89">
                  <c:v>2.5110592028769067E-20</c:v>
                </c:pt>
                <c:pt idx="90">
                  <c:v>5.6411913912272112E-20</c:v>
                </c:pt>
                <c:pt idx="91">
                  <c:v>4.4124822662234867E-20</c:v>
                </c:pt>
                <c:pt idx="92">
                  <c:v>1.7636736241521523E-20</c:v>
                </c:pt>
                <c:pt idx="93">
                  <c:v>4.1285560878011968E-21</c:v>
                </c:pt>
                <c:pt idx="94">
                  <c:v>5.2978196208806799E-21</c:v>
                </c:pt>
                <c:pt idx="97">
                  <c:v>1.3076371555070033E-20</c:v>
                </c:pt>
                <c:pt idx="98">
                  <c:v>5.1569226082081126E-20</c:v>
                </c:pt>
                <c:pt idx="99">
                  <c:v>2.3614214997144122E-20</c:v>
                </c:pt>
                <c:pt idx="102">
                  <c:v>1.769467551544029E-19</c:v>
                </c:pt>
                <c:pt idx="103">
                  <c:v>1.5003597692398532E-19</c:v>
                </c:pt>
                <c:pt idx="105">
                  <c:v>8.5347797733210269E-20</c:v>
                </c:pt>
                <c:pt idx="106">
                  <c:v>6.0104712153143361E-19</c:v>
                </c:pt>
                <c:pt idx="107">
                  <c:v>1.0730121797345696E-19</c:v>
                </c:pt>
                <c:pt idx="108">
                  <c:v>9.0858677023333519E-21</c:v>
                </c:pt>
                <c:pt idx="109">
                  <c:v>8.0441901311043389E-21</c:v>
                </c:pt>
                <c:pt idx="110">
                  <c:v>3.3199959390547402E-20</c:v>
                </c:pt>
                <c:pt idx="111">
                  <c:v>2.0007479272512517E-20</c:v>
                </c:pt>
                <c:pt idx="112">
                  <c:v>1.167362331162978E-19</c:v>
                </c:pt>
                <c:pt idx="113">
                  <c:v>8.8035406877934144E-21</c:v>
                </c:pt>
                <c:pt idx="114">
                  <c:v>3.3229747224321988E-20</c:v>
                </c:pt>
                <c:pt idx="115">
                  <c:v>3.6819853102906742E-20</c:v>
                </c:pt>
                <c:pt idx="116">
                  <c:v>7.4310289208111084E-20</c:v>
                </c:pt>
                <c:pt idx="117">
                  <c:v>5.767320441541979E-20</c:v>
                </c:pt>
                <c:pt idx="118">
                  <c:v>5.294866112425927E-20</c:v>
                </c:pt>
                <c:pt idx="119">
                  <c:v>3.9838554555190281E-20</c:v>
                </c:pt>
                <c:pt idx="120">
                  <c:v>2.426146777272167E-20</c:v>
                </c:pt>
                <c:pt idx="121">
                  <c:v>2.0655322585031807E-20</c:v>
                </c:pt>
                <c:pt idx="122">
                  <c:v>2.3794256274871101E-20</c:v>
                </c:pt>
                <c:pt idx="123">
                  <c:v>4.1216078375669575E-20</c:v>
                </c:pt>
                <c:pt idx="124">
                  <c:v>3.9173915321983862E-20</c:v>
                </c:pt>
                <c:pt idx="125">
                  <c:v>7.1798131899048529E-20</c:v>
                </c:pt>
                <c:pt idx="126">
                  <c:v>2.5286812328842776E-20</c:v>
                </c:pt>
                <c:pt idx="127">
                  <c:v>4.8076827843965726E-20</c:v>
                </c:pt>
                <c:pt idx="128">
                  <c:v>6.6024492770725618E-20</c:v>
                </c:pt>
                <c:pt idx="129">
                  <c:v>9.455963875935055E-21</c:v>
                </c:pt>
                <c:pt idx="130">
                  <c:v>3.5614141982730485E-20</c:v>
                </c:pt>
                <c:pt idx="131">
                  <c:v>2.2630927023797733E-20</c:v>
                </c:pt>
                <c:pt idx="132">
                  <c:v>2.0365402564995759E-19</c:v>
                </c:pt>
                <c:pt idx="133">
                  <c:v>7.4416546746571891E-20</c:v>
                </c:pt>
                <c:pt idx="134">
                  <c:v>8.4099161251977683E-20</c:v>
                </c:pt>
                <c:pt idx="135">
                  <c:v>1.5380386875988361E-20</c:v>
                </c:pt>
              </c:numCache>
            </c:numRef>
          </c:yVal>
        </c:ser>
        <c:ser>
          <c:idx val="3"/>
          <c:order val="4"/>
          <c:tx>
            <c:v>SOFeX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'all data'!$G$632:$G$899</c:f>
              <c:numCache>
                <c:formatCode>0.00</c:formatCode>
                <c:ptCount val="2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3.51</c:v>
                </c:pt>
                <c:pt idx="232">
                  <c:v>3.51</c:v>
                </c:pt>
                <c:pt idx="233">
                  <c:v>3.51</c:v>
                </c:pt>
                <c:pt idx="234">
                  <c:v>3.51</c:v>
                </c:pt>
                <c:pt idx="235">
                  <c:v>3.51</c:v>
                </c:pt>
                <c:pt idx="236">
                  <c:v>3.51</c:v>
                </c:pt>
                <c:pt idx="237">
                  <c:v>3.51</c:v>
                </c:pt>
                <c:pt idx="238">
                  <c:v>3.51</c:v>
                </c:pt>
                <c:pt idx="239">
                  <c:v>3.51</c:v>
                </c:pt>
                <c:pt idx="240">
                  <c:v>3.51</c:v>
                </c:pt>
                <c:pt idx="241">
                  <c:v>3.51</c:v>
                </c:pt>
                <c:pt idx="242">
                  <c:v>3.51</c:v>
                </c:pt>
                <c:pt idx="243">
                  <c:v>3.51</c:v>
                </c:pt>
                <c:pt idx="244">
                  <c:v>3.51</c:v>
                </c:pt>
                <c:pt idx="245">
                  <c:v>3.51</c:v>
                </c:pt>
                <c:pt idx="246">
                  <c:v>3.51</c:v>
                </c:pt>
                <c:pt idx="247">
                  <c:v>3.51</c:v>
                </c:pt>
                <c:pt idx="248">
                  <c:v>3.51</c:v>
                </c:pt>
                <c:pt idx="249">
                  <c:v>3.51</c:v>
                </c:pt>
                <c:pt idx="250">
                  <c:v>3.51</c:v>
                </c:pt>
                <c:pt idx="251">
                  <c:v>3.51</c:v>
                </c:pt>
                <c:pt idx="252">
                  <c:v>3.51</c:v>
                </c:pt>
                <c:pt idx="253">
                  <c:v>3.51</c:v>
                </c:pt>
                <c:pt idx="254">
                  <c:v>3.51</c:v>
                </c:pt>
                <c:pt idx="255">
                  <c:v>3.51</c:v>
                </c:pt>
                <c:pt idx="256">
                  <c:v>3.51</c:v>
                </c:pt>
                <c:pt idx="257">
                  <c:v>3.51</c:v>
                </c:pt>
                <c:pt idx="258">
                  <c:v>3.51</c:v>
                </c:pt>
                <c:pt idx="259">
                  <c:v>3.51</c:v>
                </c:pt>
                <c:pt idx="260">
                  <c:v>3.51</c:v>
                </c:pt>
                <c:pt idx="261">
                  <c:v>3.51</c:v>
                </c:pt>
                <c:pt idx="262">
                  <c:v>3.51</c:v>
                </c:pt>
                <c:pt idx="263">
                  <c:v>3.51</c:v>
                </c:pt>
                <c:pt idx="264">
                  <c:v>3.51</c:v>
                </c:pt>
                <c:pt idx="265">
                  <c:v>3.51</c:v>
                </c:pt>
                <c:pt idx="266">
                  <c:v>3.51</c:v>
                </c:pt>
                <c:pt idx="267">
                  <c:v>3.51</c:v>
                </c:pt>
              </c:numCache>
            </c:numRef>
          </c:xVal>
          <c:yVal>
            <c:numRef>
              <c:f>'all data'!$AA$632:$AA$899</c:f>
              <c:numCache>
                <c:formatCode>0.0E+00</c:formatCode>
                <c:ptCount val="268"/>
                <c:pt idx="0">
                  <c:v>4.4732436973330891E-20</c:v>
                </c:pt>
                <c:pt idx="3">
                  <c:v>9.3611925457332152E-21</c:v>
                </c:pt>
                <c:pt idx="4">
                  <c:v>1.9541624296901641E-20</c:v>
                </c:pt>
                <c:pt idx="5">
                  <c:v>1.0874756542904018E-20</c:v>
                </c:pt>
                <c:pt idx="7">
                  <c:v>1.9608799441008935E-21</c:v>
                </c:pt>
                <c:pt idx="8">
                  <c:v>9.2504156093563542E-21</c:v>
                </c:pt>
                <c:pt idx="9">
                  <c:v>1.7025813227470284E-20</c:v>
                </c:pt>
                <c:pt idx="10">
                  <c:v>1.2953749932072449E-20</c:v>
                </c:pt>
                <c:pt idx="14">
                  <c:v>3.7851051002891588E-20</c:v>
                </c:pt>
                <c:pt idx="15">
                  <c:v>1.5313110453940772E-19</c:v>
                </c:pt>
                <c:pt idx="16">
                  <c:v>4.0861954633219746E-20</c:v>
                </c:pt>
                <c:pt idx="22">
                  <c:v>2.4525559333666334E-19</c:v>
                </c:pt>
                <c:pt idx="23">
                  <c:v>1.1408326418195755E-19</c:v>
                </c:pt>
                <c:pt idx="24">
                  <c:v>4.8936362836373893E-19</c:v>
                </c:pt>
                <c:pt idx="25">
                  <c:v>5.8662983995065253E-20</c:v>
                </c:pt>
                <c:pt idx="26">
                  <c:v>5.4679416266703233E-19</c:v>
                </c:pt>
                <c:pt idx="27">
                  <c:v>1.1668397284236181E-19</c:v>
                </c:pt>
                <c:pt idx="28">
                  <c:v>1.40463064417491E-19</c:v>
                </c:pt>
                <c:pt idx="29">
                  <c:v>3.0782305110779151E-20</c:v>
                </c:pt>
                <c:pt idx="30">
                  <c:v>5.1390509167726554E-20</c:v>
                </c:pt>
                <c:pt idx="31">
                  <c:v>6.8130869718566783E-21</c:v>
                </c:pt>
                <c:pt idx="32">
                  <c:v>1.5613570447644576E-20</c:v>
                </c:pt>
                <c:pt idx="34">
                  <c:v>4.7346307279625781E-21</c:v>
                </c:pt>
                <c:pt idx="35">
                  <c:v>4.6539074047169675E-21</c:v>
                </c:pt>
                <c:pt idx="36">
                  <c:v>7.9031235550505742E-21</c:v>
                </c:pt>
                <c:pt idx="37">
                  <c:v>1.1826484856434155E-20</c:v>
                </c:pt>
                <c:pt idx="38">
                  <c:v>4.7845613903519823E-20</c:v>
                </c:pt>
                <c:pt idx="39">
                  <c:v>9.0263747211587352E-20</c:v>
                </c:pt>
                <c:pt idx="41">
                  <c:v>4.5306886959995549E-20</c:v>
                </c:pt>
                <c:pt idx="42">
                  <c:v>2.4790480577613211E-20</c:v>
                </c:pt>
                <c:pt idx="43">
                  <c:v>0</c:v>
                </c:pt>
                <c:pt idx="44">
                  <c:v>2.7038114894998126E-20</c:v>
                </c:pt>
                <c:pt idx="45">
                  <c:v>2.5224203911657285E-20</c:v>
                </c:pt>
                <c:pt idx="46">
                  <c:v>7.0780104805902831E-20</c:v>
                </c:pt>
                <c:pt idx="47">
                  <c:v>2.6240707510707118E-19</c:v>
                </c:pt>
                <c:pt idx="48">
                  <c:v>3.9014406546129306E-20</c:v>
                </c:pt>
                <c:pt idx="49">
                  <c:v>2.7740488173422958E-20</c:v>
                </c:pt>
                <c:pt idx="50">
                  <c:v>2.4538457164872808E-20</c:v>
                </c:pt>
                <c:pt idx="51">
                  <c:v>5.0077822103067241E-21</c:v>
                </c:pt>
                <c:pt idx="52">
                  <c:v>4.8395032210649198E-20</c:v>
                </c:pt>
                <c:pt idx="55">
                  <c:v>7.011752394001029E-20</c:v>
                </c:pt>
                <c:pt idx="56">
                  <c:v>3.4958791983302868E-20</c:v>
                </c:pt>
                <c:pt idx="57">
                  <c:v>5.4811172038519505E-20</c:v>
                </c:pt>
                <c:pt idx="59">
                  <c:v>6.8387240942748355E-20</c:v>
                </c:pt>
                <c:pt idx="61">
                  <c:v>7.7150135121210572E-20</c:v>
                </c:pt>
                <c:pt idx="63">
                  <c:v>2.9618702870349144E-20</c:v>
                </c:pt>
                <c:pt idx="64">
                  <c:v>5.5090360432693533E-20</c:v>
                </c:pt>
                <c:pt idx="65">
                  <c:v>6.6805312244196453E-20</c:v>
                </c:pt>
                <c:pt idx="66">
                  <c:v>4.4527897966330499E-20</c:v>
                </c:pt>
                <c:pt idx="67">
                  <c:v>5.6747882133213198E-20</c:v>
                </c:pt>
                <c:pt idx="68">
                  <c:v>3.4801150777855148E-20</c:v>
                </c:pt>
                <c:pt idx="69">
                  <c:v>7.6131478667215171E-21</c:v>
                </c:pt>
                <c:pt idx="70">
                  <c:v>3.3849703847411982E-20</c:v>
                </c:pt>
                <c:pt idx="71">
                  <c:v>1.0290246996795053E-19</c:v>
                </c:pt>
                <c:pt idx="73">
                  <c:v>6.1265515689976491E-20</c:v>
                </c:pt>
                <c:pt idx="75">
                  <c:v>2.1476026808418595E-19</c:v>
                </c:pt>
                <c:pt idx="76">
                  <c:v>1.5088648152779237E-19</c:v>
                </c:pt>
                <c:pt idx="77">
                  <c:v>3.7042633158174007E-20</c:v>
                </c:pt>
                <c:pt idx="78">
                  <c:v>2.9194199459359122E-20</c:v>
                </c:pt>
                <c:pt idx="79">
                  <c:v>1.2363960386913006E-21</c:v>
                </c:pt>
                <c:pt idx="80">
                  <c:v>1.4883583123637554E-19</c:v>
                </c:pt>
                <c:pt idx="81">
                  <c:v>2.1047463121762024E-17</c:v>
                </c:pt>
                <c:pt idx="82">
                  <c:v>1.8464879061560437E-19</c:v>
                </c:pt>
                <c:pt idx="84">
                  <c:v>2.0014210106901138E-19</c:v>
                </c:pt>
                <c:pt idx="85">
                  <c:v>2.9897056958045315E-20</c:v>
                </c:pt>
                <c:pt idx="86">
                  <c:v>3.6800253909160432E-20</c:v>
                </c:pt>
                <c:pt idx="87">
                  <c:v>3.0547101831676579E-20</c:v>
                </c:pt>
                <c:pt idx="88">
                  <c:v>4.6348286378886384E-20</c:v>
                </c:pt>
                <c:pt idx="89">
                  <c:v>1.739919671519753E-19</c:v>
                </c:pt>
                <c:pt idx="90">
                  <c:v>3.9986364407320684E-20</c:v>
                </c:pt>
                <c:pt idx="91">
                  <c:v>1.4692219846300607E-19</c:v>
                </c:pt>
                <c:pt idx="92">
                  <c:v>4.718959044437018E-20</c:v>
                </c:pt>
                <c:pt idx="93">
                  <c:v>3.7765238275475395E-20</c:v>
                </c:pt>
                <c:pt idx="94">
                  <c:v>2.0754149716539179E-19</c:v>
                </c:pt>
                <c:pt idx="95">
                  <c:v>5.9198539431121228E-20</c:v>
                </c:pt>
                <c:pt idx="96">
                  <c:v>5.6593277347944727E-20</c:v>
                </c:pt>
                <c:pt idx="97">
                  <c:v>5.0213488356845313E-20</c:v>
                </c:pt>
                <c:pt idx="98">
                  <c:v>3.775603776587841E-20</c:v>
                </c:pt>
                <c:pt idx="99">
                  <c:v>2.7036235946260784E-20</c:v>
                </c:pt>
                <c:pt idx="100">
                  <c:v>6.6706028403200945E-20</c:v>
                </c:pt>
                <c:pt idx="101">
                  <c:v>2.5393054456014608E-20</c:v>
                </c:pt>
                <c:pt idx="102">
                  <c:v>5.3220376073662374E-20</c:v>
                </c:pt>
                <c:pt idx="103">
                  <c:v>5.39420894326672E-20</c:v>
                </c:pt>
                <c:pt idx="104">
                  <c:v>6.3375323253838131E-20</c:v>
                </c:pt>
                <c:pt idx="105">
                  <c:v>9.2772627321077134E-20</c:v>
                </c:pt>
                <c:pt idx="106">
                  <c:v>6.8380720021556181E-20</c:v>
                </c:pt>
                <c:pt idx="107">
                  <c:v>2.7657883010272808E-20</c:v>
                </c:pt>
                <c:pt idx="108">
                  <c:v>4.9691821853985509E-20</c:v>
                </c:pt>
                <c:pt idx="110">
                  <c:v>1.8460892211701618E-20</c:v>
                </c:pt>
                <c:pt idx="113">
                  <c:v>4.1280205733969164E-20</c:v>
                </c:pt>
                <c:pt idx="114">
                  <c:v>2.0835489719741698E-20</c:v>
                </c:pt>
                <c:pt idx="115">
                  <c:v>2.834122496986959E-20</c:v>
                </c:pt>
                <c:pt idx="117">
                  <c:v>1.0896681309630369E-19</c:v>
                </c:pt>
                <c:pt idx="118">
                  <c:v>1.5836307914228595E-18</c:v>
                </c:pt>
                <c:pt idx="119">
                  <c:v>1.4361107823752497E-19</c:v>
                </c:pt>
                <c:pt idx="120">
                  <c:v>7.8391551199426078E-20</c:v>
                </c:pt>
                <c:pt idx="121">
                  <c:v>1.0691882688067493E-19</c:v>
                </c:pt>
                <c:pt idx="122">
                  <c:v>6.5915200386406993E-20</c:v>
                </c:pt>
                <c:pt idx="123">
                  <c:v>9.9194414051814076E-20</c:v>
                </c:pt>
                <c:pt idx="124">
                  <c:v>1.5856867815307115E-19</c:v>
                </c:pt>
                <c:pt idx="125">
                  <c:v>2.0017319096045025E-19</c:v>
                </c:pt>
                <c:pt idx="126">
                  <c:v>6.023139856240375E-20</c:v>
                </c:pt>
                <c:pt idx="127">
                  <c:v>3.5285993151287579E-20</c:v>
                </c:pt>
                <c:pt idx="128">
                  <c:v>1.1819261346724512E-19</c:v>
                </c:pt>
                <c:pt idx="130">
                  <c:v>2.9444667768682074E-19</c:v>
                </c:pt>
                <c:pt idx="131">
                  <c:v>8.5101210715161314E-20</c:v>
                </c:pt>
                <c:pt idx="132">
                  <c:v>9.6476325283463282E-20</c:v>
                </c:pt>
                <c:pt idx="133">
                  <c:v>5.0216421841622779E-20</c:v>
                </c:pt>
                <c:pt idx="134">
                  <c:v>8.5999630565487418E-20</c:v>
                </c:pt>
                <c:pt idx="136">
                  <c:v>4.7444154713406046E-19</c:v>
                </c:pt>
                <c:pt idx="137">
                  <c:v>2.7254387630318112E-19</c:v>
                </c:pt>
                <c:pt idx="138">
                  <c:v>5.6596301171169446E-19</c:v>
                </c:pt>
                <c:pt idx="139">
                  <c:v>1.7317886296001692E-19</c:v>
                </c:pt>
                <c:pt idx="140">
                  <c:v>1.6984848455345366E-19</c:v>
                </c:pt>
                <c:pt idx="141">
                  <c:v>3.6872108157526416E-19</c:v>
                </c:pt>
                <c:pt idx="143">
                  <c:v>4.883637433838184E-19</c:v>
                </c:pt>
                <c:pt idx="144">
                  <c:v>3.8995877352155455E-19</c:v>
                </c:pt>
                <c:pt idx="146">
                  <c:v>1.2717363414121875E-18</c:v>
                </c:pt>
                <c:pt idx="147">
                  <c:v>2.8162846958314331E-19</c:v>
                </c:pt>
                <c:pt idx="148">
                  <c:v>1.2233823172364996E-19</c:v>
                </c:pt>
                <c:pt idx="150">
                  <c:v>3.0030240902295185E-19</c:v>
                </c:pt>
                <c:pt idx="152">
                  <c:v>7.2734160213480496E-20</c:v>
                </c:pt>
                <c:pt idx="153">
                  <c:v>6.9550562837153922E-20</c:v>
                </c:pt>
                <c:pt idx="154">
                  <c:v>2.3656262187940127E-19</c:v>
                </c:pt>
                <c:pt idx="155">
                  <c:v>3.9291915040530334E-18</c:v>
                </c:pt>
                <c:pt idx="156">
                  <c:v>4.4531269190762108E-19</c:v>
                </c:pt>
                <c:pt idx="157">
                  <c:v>5.4140766721821478E-19</c:v>
                </c:pt>
                <c:pt idx="158">
                  <c:v>1.175113380481323E-19</c:v>
                </c:pt>
                <c:pt idx="159">
                  <c:v>3.7178105437384099E-19</c:v>
                </c:pt>
                <c:pt idx="160">
                  <c:v>3.712683767687154E-19</c:v>
                </c:pt>
                <c:pt idx="161">
                  <c:v>2.441198051020533E-19</c:v>
                </c:pt>
                <c:pt idx="162">
                  <c:v>1.5562116739964731E-19</c:v>
                </c:pt>
                <c:pt idx="163">
                  <c:v>9.3228073349540842E-19</c:v>
                </c:pt>
                <c:pt idx="164">
                  <c:v>8.6314833236646291E-20</c:v>
                </c:pt>
                <c:pt idx="165">
                  <c:v>1.5783478781355684E-19</c:v>
                </c:pt>
                <c:pt idx="166">
                  <c:v>6.2689295450368649E-19</c:v>
                </c:pt>
                <c:pt idx="167">
                  <c:v>2.7064275584656392E-20</c:v>
                </c:pt>
                <c:pt idx="168">
                  <c:v>3.5804910603132373E-20</c:v>
                </c:pt>
                <c:pt idx="169">
                  <c:v>3.5261674180285985E-20</c:v>
                </c:pt>
                <c:pt idx="170">
                  <c:v>3.1834869753509199E-20</c:v>
                </c:pt>
                <c:pt idx="171">
                  <c:v>3.6539828519219748E-20</c:v>
                </c:pt>
                <c:pt idx="172">
                  <c:v>9.9934086507670995E-20</c:v>
                </c:pt>
                <c:pt idx="173">
                  <c:v>2.8255482982733784E-20</c:v>
                </c:pt>
                <c:pt idx="174">
                  <c:v>2.84396262140535E-20</c:v>
                </c:pt>
                <c:pt idx="175">
                  <c:v>2.0094522417307784E-20</c:v>
                </c:pt>
                <c:pt idx="176">
                  <c:v>8.8694448352352524E-21</c:v>
                </c:pt>
                <c:pt idx="177">
                  <c:v>1.7627703500769627E-20</c:v>
                </c:pt>
                <c:pt idx="178">
                  <c:v>3.0486637459390116E-20</c:v>
                </c:pt>
                <c:pt idx="179">
                  <c:v>1.4747462759894898E-18</c:v>
                </c:pt>
                <c:pt idx="180">
                  <c:v>3.5271958052652848E-19</c:v>
                </c:pt>
                <c:pt idx="182">
                  <c:v>1.0326522759172145E-20</c:v>
                </c:pt>
                <c:pt idx="183">
                  <c:v>2.0620792594878901E-20</c:v>
                </c:pt>
                <c:pt idx="185">
                  <c:v>3.5582575831695828E-20</c:v>
                </c:pt>
                <c:pt idx="187">
                  <c:v>8.8718078227603165E-20</c:v>
                </c:pt>
                <c:pt idx="189">
                  <c:v>2.4344962240788713E-20</c:v>
                </c:pt>
                <c:pt idx="190">
                  <c:v>3.4188091081834171E-20</c:v>
                </c:pt>
                <c:pt idx="191">
                  <c:v>3.4081129154833141E-20</c:v>
                </c:pt>
                <c:pt idx="192">
                  <c:v>2.2751131301947666E-20</c:v>
                </c:pt>
                <c:pt idx="194">
                  <c:v>3.0556062520435794E-20</c:v>
                </c:pt>
                <c:pt idx="197">
                  <c:v>4.5437273052043925E-19</c:v>
                </c:pt>
                <c:pt idx="198">
                  <c:v>1.5675983475933971E-19</c:v>
                </c:pt>
                <c:pt idx="201">
                  <c:v>4.1480662578195086E-20</c:v>
                </c:pt>
                <c:pt idx="202">
                  <c:v>5.5581667823644159E-20</c:v>
                </c:pt>
                <c:pt idx="203">
                  <c:v>2.0728924905004155E-19</c:v>
                </c:pt>
                <c:pt idx="204">
                  <c:v>4.5168482903555811E-20</c:v>
                </c:pt>
                <c:pt idx="205">
                  <c:v>5.1285911091044918E-20</c:v>
                </c:pt>
                <c:pt idx="206">
                  <c:v>8.7351335995485125E-20</c:v>
                </c:pt>
                <c:pt idx="207">
                  <c:v>1.8971507957332763E-20</c:v>
                </c:pt>
                <c:pt idx="208">
                  <c:v>4.3269947761544396E-20</c:v>
                </c:pt>
                <c:pt idx="209">
                  <c:v>8.2118876935226534E-21</c:v>
                </c:pt>
                <c:pt idx="210">
                  <c:v>2.1300850782781966E-19</c:v>
                </c:pt>
                <c:pt idx="211">
                  <c:v>3.0714652897877633E-21</c:v>
                </c:pt>
                <c:pt idx="212">
                  <c:v>1.2199071461733027E-19</c:v>
                </c:pt>
                <c:pt idx="213">
                  <c:v>4.0181324328398606E-19</c:v>
                </c:pt>
                <c:pt idx="214">
                  <c:v>2.9360691281023535E-20</c:v>
                </c:pt>
                <c:pt idx="215">
                  <c:v>1.7601731340590239E-20</c:v>
                </c:pt>
                <c:pt idx="217">
                  <c:v>5.5470189105725015E-20</c:v>
                </c:pt>
                <c:pt idx="218">
                  <c:v>3.5445933436972853E-20</c:v>
                </c:pt>
                <c:pt idx="219">
                  <c:v>3.5977015003770273E-20</c:v>
                </c:pt>
                <c:pt idx="220">
                  <c:v>2.0440122146351586E-19</c:v>
                </c:pt>
                <c:pt idx="221">
                  <c:v>2.2261468776432837E-19</c:v>
                </c:pt>
                <c:pt idx="222">
                  <c:v>3.1922560646446008E-20</c:v>
                </c:pt>
                <c:pt idx="223">
                  <c:v>1.6561447227520108E-19</c:v>
                </c:pt>
                <c:pt idx="224">
                  <c:v>3.4155760245285494E-20</c:v>
                </c:pt>
                <c:pt idx="225">
                  <c:v>5.0894865551233934E-20</c:v>
                </c:pt>
                <c:pt idx="226">
                  <c:v>2.9735629349167773E-19</c:v>
                </c:pt>
                <c:pt idx="227">
                  <c:v>8.5976526140283631E-20</c:v>
                </c:pt>
                <c:pt idx="228">
                  <c:v>4.306566209385728E-20</c:v>
                </c:pt>
                <c:pt idx="230">
                  <c:v>6.9692093764812935E-19</c:v>
                </c:pt>
                <c:pt idx="232">
                  <c:v>1.8821710307357617E-19</c:v>
                </c:pt>
                <c:pt idx="233">
                  <c:v>2.551375654847797E-19</c:v>
                </c:pt>
                <c:pt idx="234">
                  <c:v>1.5819017233034199E-19</c:v>
                </c:pt>
                <c:pt idx="235">
                  <c:v>5.6712389575556775E-19</c:v>
                </c:pt>
                <c:pt idx="236">
                  <c:v>3.8604450531319549E-19</c:v>
                </c:pt>
                <c:pt idx="237">
                  <c:v>3.3735937785597141E-19</c:v>
                </c:pt>
                <c:pt idx="238">
                  <c:v>1.6147134434073561E-18</c:v>
                </c:pt>
                <c:pt idx="240">
                  <c:v>3.512481236357917E-19</c:v>
                </c:pt>
                <c:pt idx="241">
                  <c:v>3.2718002286152378E-19</c:v>
                </c:pt>
                <c:pt idx="243">
                  <c:v>2.1903593723083476E-18</c:v>
                </c:pt>
                <c:pt idx="245">
                  <c:v>4.2984303089363069E-20</c:v>
                </c:pt>
                <c:pt idx="246">
                  <c:v>4.158735127821296E-19</c:v>
                </c:pt>
                <c:pt idx="247">
                  <c:v>3.5091444305417427E-19</c:v>
                </c:pt>
                <c:pt idx="248">
                  <c:v>7.1678751613266085E-19</c:v>
                </c:pt>
                <c:pt idx="249">
                  <c:v>1.9603480095439808E-18</c:v>
                </c:pt>
                <c:pt idx="250">
                  <c:v>2.8776345394092934E-19</c:v>
                </c:pt>
                <c:pt idx="252">
                  <c:v>2.3564184292142879E-19</c:v>
                </c:pt>
                <c:pt idx="255">
                  <c:v>2.7728681429163042E-19</c:v>
                </c:pt>
                <c:pt idx="256">
                  <c:v>3.1597013211376063E-19</c:v>
                </c:pt>
                <c:pt idx="257">
                  <c:v>9.1302114708388606E-22</c:v>
                </c:pt>
                <c:pt idx="258">
                  <c:v>2.6920666231434284E-19</c:v>
                </c:pt>
                <c:pt idx="259">
                  <c:v>1.9978811432511592E-19</c:v>
                </c:pt>
                <c:pt idx="260">
                  <c:v>1.7923158694962104E-19</c:v>
                </c:pt>
                <c:pt idx="261">
                  <c:v>7.7051548493657834E-20</c:v>
                </c:pt>
                <c:pt idx="262">
                  <c:v>9.6730451274012643E-20</c:v>
                </c:pt>
                <c:pt idx="263">
                  <c:v>1.8314831910712011E-19</c:v>
                </c:pt>
                <c:pt idx="264">
                  <c:v>2.4054224247600244E-19</c:v>
                </c:pt>
                <c:pt idx="265">
                  <c:v>1.305398157404335E-19</c:v>
                </c:pt>
                <c:pt idx="266">
                  <c:v>1.679113503057996E-19</c:v>
                </c:pt>
                <c:pt idx="267">
                  <c:v>2.0848358588718476E-19</c:v>
                </c:pt>
              </c:numCache>
            </c:numRef>
          </c:yVal>
        </c:ser>
        <c:ser>
          <c:idx val="5"/>
          <c:order val="5"/>
          <c:tx>
            <c:v>GeoMICS</c:v>
          </c:tx>
          <c:spPr>
            <a:ln w="28575">
              <a:noFill/>
            </a:ln>
          </c:spPr>
          <c:marker>
            <c:symbol val="dash"/>
            <c:size val="9"/>
            <c:spPr>
              <a:ln w="19050">
                <a:solidFill>
                  <a:srgbClr val="FF9900"/>
                </a:solidFill>
              </a:ln>
            </c:spPr>
          </c:marker>
          <c:xVal>
            <c:numRef>
              <c:f>'all data'!$G$902:$G$975</c:f>
              <c:numCache>
                <c:formatCode>0.00</c:formatCode>
                <c:ptCount val="74"/>
                <c:pt idx="0">
                  <c:v>1.278</c:v>
                </c:pt>
                <c:pt idx="1">
                  <c:v>1.278</c:v>
                </c:pt>
                <c:pt idx="2">
                  <c:v>1.278</c:v>
                </c:pt>
                <c:pt idx="3">
                  <c:v>1.278</c:v>
                </c:pt>
                <c:pt idx="4">
                  <c:v>1.278</c:v>
                </c:pt>
                <c:pt idx="5">
                  <c:v>1.278</c:v>
                </c:pt>
                <c:pt idx="6">
                  <c:v>1.278</c:v>
                </c:pt>
                <c:pt idx="7">
                  <c:v>1.278</c:v>
                </c:pt>
                <c:pt idx="8">
                  <c:v>1.278</c:v>
                </c:pt>
                <c:pt idx="9">
                  <c:v>1.278</c:v>
                </c:pt>
                <c:pt idx="10">
                  <c:v>1.278</c:v>
                </c:pt>
                <c:pt idx="11">
                  <c:v>1.278</c:v>
                </c:pt>
                <c:pt idx="12">
                  <c:v>1.278</c:v>
                </c:pt>
                <c:pt idx="13">
                  <c:v>1.278</c:v>
                </c:pt>
                <c:pt idx="14">
                  <c:v>1.278</c:v>
                </c:pt>
                <c:pt idx="15">
                  <c:v>1.278</c:v>
                </c:pt>
                <c:pt idx="16">
                  <c:v>1.278</c:v>
                </c:pt>
                <c:pt idx="17">
                  <c:v>1.278</c:v>
                </c:pt>
                <c:pt idx="18">
                  <c:v>1.278</c:v>
                </c:pt>
                <c:pt idx="19">
                  <c:v>1.278</c:v>
                </c:pt>
                <c:pt idx="20">
                  <c:v>1.278</c:v>
                </c:pt>
                <c:pt idx="21">
                  <c:v>1.278</c:v>
                </c:pt>
                <c:pt idx="22">
                  <c:v>1.278</c:v>
                </c:pt>
                <c:pt idx="23">
                  <c:v>1.278</c:v>
                </c:pt>
                <c:pt idx="24">
                  <c:v>1.278</c:v>
                </c:pt>
                <c:pt idx="25">
                  <c:v>1.278</c:v>
                </c:pt>
                <c:pt idx="26">
                  <c:v>1.278</c:v>
                </c:pt>
                <c:pt idx="27">
                  <c:v>1.278</c:v>
                </c:pt>
                <c:pt idx="28">
                  <c:v>0.63900000000000001</c:v>
                </c:pt>
                <c:pt idx="29">
                  <c:v>0.63900000000000001</c:v>
                </c:pt>
                <c:pt idx="30">
                  <c:v>0.63900000000000001</c:v>
                </c:pt>
                <c:pt idx="31">
                  <c:v>0.63900000000000001</c:v>
                </c:pt>
                <c:pt idx="32">
                  <c:v>0.63900000000000001</c:v>
                </c:pt>
                <c:pt idx="33">
                  <c:v>0.63900000000000001</c:v>
                </c:pt>
                <c:pt idx="34">
                  <c:v>0.63900000000000001</c:v>
                </c:pt>
                <c:pt idx="35">
                  <c:v>0.63900000000000001</c:v>
                </c:pt>
                <c:pt idx="36">
                  <c:v>0.63900000000000001</c:v>
                </c:pt>
                <c:pt idx="37">
                  <c:v>0.63900000000000001</c:v>
                </c:pt>
                <c:pt idx="38">
                  <c:v>0.63900000000000001</c:v>
                </c:pt>
                <c:pt idx="39">
                  <c:v>0.63900000000000001</c:v>
                </c:pt>
                <c:pt idx="40">
                  <c:v>0.63900000000000001</c:v>
                </c:pt>
                <c:pt idx="41">
                  <c:v>0.46300000000000002</c:v>
                </c:pt>
                <c:pt idx="42">
                  <c:v>0.46300000000000002</c:v>
                </c:pt>
                <c:pt idx="43">
                  <c:v>0.46300000000000002</c:v>
                </c:pt>
                <c:pt idx="44">
                  <c:v>0.46300000000000002</c:v>
                </c:pt>
                <c:pt idx="45">
                  <c:v>0.46300000000000002</c:v>
                </c:pt>
                <c:pt idx="46">
                  <c:v>0.46300000000000002</c:v>
                </c:pt>
                <c:pt idx="47">
                  <c:v>0.46300000000000002</c:v>
                </c:pt>
                <c:pt idx="48">
                  <c:v>0.46300000000000002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0.16600000000000001</c:v>
                </c:pt>
                <c:pt idx="55">
                  <c:v>0.16600000000000001</c:v>
                </c:pt>
                <c:pt idx="56">
                  <c:v>0.16600000000000001</c:v>
                </c:pt>
                <c:pt idx="57">
                  <c:v>0.16600000000000001</c:v>
                </c:pt>
                <c:pt idx="58">
                  <c:v>0.16600000000000001</c:v>
                </c:pt>
                <c:pt idx="59">
                  <c:v>0.16600000000000001</c:v>
                </c:pt>
                <c:pt idx="60">
                  <c:v>0.16600000000000001</c:v>
                </c:pt>
                <c:pt idx="61">
                  <c:v>0.16600000000000001</c:v>
                </c:pt>
                <c:pt idx="62">
                  <c:v>0.16600000000000001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</c:numCache>
            </c:numRef>
          </c:xVal>
          <c:yVal>
            <c:numRef>
              <c:f>'all data'!$AA$902:$AA$975</c:f>
              <c:numCache>
                <c:formatCode>0.0E+00</c:formatCode>
                <c:ptCount val="74"/>
                <c:pt idx="0">
                  <c:v>2.9180991847199822E-19</c:v>
                </c:pt>
                <c:pt idx="1">
                  <c:v>8.5584395113448782E-20</c:v>
                </c:pt>
                <c:pt idx="2">
                  <c:v>9.3244849032675907E-20</c:v>
                </c:pt>
                <c:pt idx="3">
                  <c:v>6.861771872426945E-20</c:v>
                </c:pt>
                <c:pt idx="4">
                  <c:v>8.3880891320052004E-20</c:v>
                </c:pt>
                <c:pt idx="5">
                  <c:v>3.0535650885697104E-19</c:v>
                </c:pt>
                <c:pt idx="6">
                  <c:v>4.2553424777186397E-19</c:v>
                </c:pt>
                <c:pt idx="7">
                  <c:v>1.1927938312188368E-19</c:v>
                </c:pt>
                <c:pt idx="8">
                  <c:v>3.2316729190550129E-19</c:v>
                </c:pt>
                <c:pt idx="9">
                  <c:v>8.9305082420447119E-20</c:v>
                </c:pt>
                <c:pt idx="10">
                  <c:v>6.3858661459385964E-20</c:v>
                </c:pt>
                <c:pt idx="11">
                  <c:v>8.8149963219322306E-20</c:v>
                </c:pt>
                <c:pt idx="12">
                  <c:v>8.0919915934557416E-20</c:v>
                </c:pt>
                <c:pt idx="13">
                  <c:v>9.8010085996154163E-20</c:v>
                </c:pt>
                <c:pt idx="14">
                  <c:v>4.0475580745194176E-19</c:v>
                </c:pt>
                <c:pt idx="15">
                  <c:v>8.3743784819773121E-20</c:v>
                </c:pt>
                <c:pt idx="16">
                  <c:v>1.3716537910545605E-19</c:v>
                </c:pt>
                <c:pt idx="17">
                  <c:v>1.1843233207423126E-19</c:v>
                </c:pt>
                <c:pt idx="18">
                  <c:v>7.3918694165269894E-20</c:v>
                </c:pt>
                <c:pt idx="19">
                  <c:v>2.6743550681319618E-19</c:v>
                </c:pt>
                <c:pt idx="20">
                  <c:v>1.2199440269639917E-19</c:v>
                </c:pt>
                <c:pt idx="21">
                  <c:v>1.9060982086400444E-19</c:v>
                </c:pt>
                <c:pt idx="22">
                  <c:v>2.0058588804718944E-19</c:v>
                </c:pt>
                <c:pt idx="24">
                  <c:v>1.8526048414740489E-19</c:v>
                </c:pt>
                <c:pt idx="25">
                  <c:v>2.0541545515024724E-19</c:v>
                </c:pt>
                <c:pt idx="26">
                  <c:v>1.7762840645343477E-19</c:v>
                </c:pt>
                <c:pt idx="27">
                  <c:v>2.3311445398060361E-19</c:v>
                </c:pt>
                <c:pt idx="28">
                  <c:v>3.944550481250194E-20</c:v>
                </c:pt>
                <c:pt idx="29">
                  <c:v>4.450347307132193E-20</c:v>
                </c:pt>
                <c:pt idx="30">
                  <c:v>1.2006420711499152E-19</c:v>
                </c:pt>
                <c:pt idx="31">
                  <c:v>1.8423435486317693E-20</c:v>
                </c:pt>
                <c:pt idx="32">
                  <c:v>1.2765722016546016E-19</c:v>
                </c:pt>
                <c:pt idx="33">
                  <c:v>2.6193190075907995E-20</c:v>
                </c:pt>
                <c:pt idx="34">
                  <c:v>2.0948948861591608E-20</c:v>
                </c:pt>
                <c:pt idx="35">
                  <c:v>7.1605414446553842E-20</c:v>
                </c:pt>
                <c:pt idx="36">
                  <c:v>3.2112160775799579E-20</c:v>
                </c:pt>
                <c:pt idx="37">
                  <c:v>2.2500546722936716E-20</c:v>
                </c:pt>
                <c:pt idx="38">
                  <c:v>9.0121855336976821E-20</c:v>
                </c:pt>
                <c:pt idx="39">
                  <c:v>3.022219655885608E-20</c:v>
                </c:pt>
                <c:pt idx="40">
                  <c:v>7.9263409654037071E-20</c:v>
                </c:pt>
                <c:pt idx="41">
                  <c:v>1.1911199035479047E-19</c:v>
                </c:pt>
                <c:pt idx="42">
                  <c:v>5.9368131461595468E-20</c:v>
                </c:pt>
                <c:pt idx="43">
                  <c:v>1.0704739762443545E-19</c:v>
                </c:pt>
                <c:pt idx="44">
                  <c:v>1.5032233097134801E-19</c:v>
                </c:pt>
                <c:pt idx="45">
                  <c:v>6.5072240393859948E-20</c:v>
                </c:pt>
                <c:pt idx="46">
                  <c:v>1.3292535320915221E-19</c:v>
                </c:pt>
                <c:pt idx="47">
                  <c:v>1.1813150893389263E-19</c:v>
                </c:pt>
                <c:pt idx="48">
                  <c:v>6.9897215354732295E-20</c:v>
                </c:pt>
                <c:pt idx="49">
                  <c:v>1.1489936808937769E-19</c:v>
                </c:pt>
                <c:pt idx="50">
                  <c:v>9.0516693828115694E-20</c:v>
                </c:pt>
                <c:pt idx="51">
                  <c:v>5.9427569272477507E-20</c:v>
                </c:pt>
                <c:pt idx="52">
                  <c:v>9.5532016759218364E-21</c:v>
                </c:pt>
                <c:pt idx="53">
                  <c:v>5.5680500410878442E-20</c:v>
                </c:pt>
                <c:pt idx="54">
                  <c:v>3.1730382171639856E-20</c:v>
                </c:pt>
                <c:pt idx="55">
                  <c:v>4.2299750334008304E-20</c:v>
                </c:pt>
                <c:pt idx="56">
                  <c:v>3.5362531855182195E-20</c:v>
                </c:pt>
                <c:pt idx="57">
                  <c:v>6.6171822263111416E-20</c:v>
                </c:pt>
                <c:pt idx="58">
                  <c:v>3.0696095721332649E-20</c:v>
                </c:pt>
                <c:pt idx="59">
                  <c:v>2.5022404801194658E-20</c:v>
                </c:pt>
                <c:pt idx="60">
                  <c:v>3.3887075295476268E-20</c:v>
                </c:pt>
                <c:pt idx="62">
                  <c:v>2.7237105268147654E-20</c:v>
                </c:pt>
                <c:pt idx="63">
                  <c:v>3.6465820241910219E-20</c:v>
                </c:pt>
                <c:pt idx="64">
                  <c:v>1.3566642479593926E-19</c:v>
                </c:pt>
                <c:pt idx="65">
                  <c:v>1.0070427728649292E-19</c:v>
                </c:pt>
                <c:pt idx="66">
                  <c:v>3.9447592605790917E-20</c:v>
                </c:pt>
                <c:pt idx="67">
                  <c:v>4.0927500084137349E-20</c:v>
                </c:pt>
                <c:pt idx="68">
                  <c:v>6.8545648292381703E-20</c:v>
                </c:pt>
                <c:pt idx="69">
                  <c:v>4.1296610822506887E-20</c:v>
                </c:pt>
                <c:pt idx="70">
                  <c:v>3.3768307463705424E-20</c:v>
                </c:pt>
                <c:pt idx="71">
                  <c:v>1.2286576500771537E-19</c:v>
                </c:pt>
                <c:pt idx="72">
                  <c:v>3.63292007514479E-20</c:v>
                </c:pt>
                <c:pt idx="73">
                  <c:v>2.9555602735538812E-20</c:v>
                </c:pt>
              </c:numCache>
            </c:numRef>
          </c:yVal>
        </c:ser>
        <c:ser>
          <c:idx val="6"/>
          <c:order val="6"/>
          <c:tx>
            <c:v>IronBru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'all data'!$G$994:$G$1021</c:f>
              <c:numCache>
                <c:formatCode>0.00</c:formatCode>
                <c:ptCount val="28"/>
                <c:pt idx="0">
                  <c:v>0.349742</c:v>
                </c:pt>
                <c:pt idx="1">
                  <c:v>0.349742</c:v>
                </c:pt>
                <c:pt idx="2">
                  <c:v>0.349742</c:v>
                </c:pt>
                <c:pt idx="3">
                  <c:v>0.349742</c:v>
                </c:pt>
                <c:pt idx="4">
                  <c:v>0.349742</c:v>
                </c:pt>
                <c:pt idx="5">
                  <c:v>0.349742</c:v>
                </c:pt>
                <c:pt idx="6">
                  <c:v>0.349742</c:v>
                </c:pt>
                <c:pt idx="7">
                  <c:v>0.349742</c:v>
                </c:pt>
                <c:pt idx="8">
                  <c:v>0.349742</c:v>
                </c:pt>
                <c:pt idx="9">
                  <c:v>0.349742</c:v>
                </c:pt>
                <c:pt idx="10">
                  <c:v>0.349742</c:v>
                </c:pt>
                <c:pt idx="11">
                  <c:v>0.349742</c:v>
                </c:pt>
                <c:pt idx="12">
                  <c:v>0.349742</c:v>
                </c:pt>
                <c:pt idx="13">
                  <c:v>0.349742</c:v>
                </c:pt>
                <c:pt idx="14">
                  <c:v>0.349742</c:v>
                </c:pt>
                <c:pt idx="15">
                  <c:v>5.6995880000000003</c:v>
                </c:pt>
                <c:pt idx="16">
                  <c:v>5.6995880000000003</c:v>
                </c:pt>
                <c:pt idx="17">
                  <c:v>5.6995880000000003</c:v>
                </c:pt>
                <c:pt idx="18">
                  <c:v>5.6995880000000003</c:v>
                </c:pt>
                <c:pt idx="19">
                  <c:v>5.6995880000000003</c:v>
                </c:pt>
                <c:pt idx="20">
                  <c:v>5.6995880000000003</c:v>
                </c:pt>
                <c:pt idx="21">
                  <c:v>5.6995880000000003</c:v>
                </c:pt>
                <c:pt idx="22">
                  <c:v>5.6995880000000003</c:v>
                </c:pt>
                <c:pt idx="23">
                  <c:v>5.6995880000000003</c:v>
                </c:pt>
                <c:pt idx="24">
                  <c:v>5.6995880000000003</c:v>
                </c:pt>
                <c:pt idx="25">
                  <c:v>5.6995880000000003</c:v>
                </c:pt>
                <c:pt idx="26">
                  <c:v>5.6995880000000003</c:v>
                </c:pt>
                <c:pt idx="27">
                  <c:v>5.6995880000000003</c:v>
                </c:pt>
              </c:numCache>
            </c:numRef>
          </c:xVal>
          <c:yVal>
            <c:numRef>
              <c:f>'all data'!$AA$994:$AA$1021</c:f>
              <c:numCache>
                <c:formatCode>0.0E+00</c:formatCode>
                <c:ptCount val="28"/>
                <c:pt idx="0">
                  <c:v>1.4973441260643247E-19</c:v>
                </c:pt>
                <c:pt idx="1">
                  <c:v>1.06905908853827E-19</c:v>
                </c:pt>
                <c:pt idx="2">
                  <c:v>1.6777439044661793E-19</c:v>
                </c:pt>
                <c:pt idx="3">
                  <c:v>8.267295531192399E-20</c:v>
                </c:pt>
                <c:pt idx="4">
                  <c:v>1.0486752115769795E-19</c:v>
                </c:pt>
                <c:pt idx="5">
                  <c:v>8.8581004037996539E-20</c:v>
                </c:pt>
                <c:pt idx="6">
                  <c:v>1.2270207184968225E-19</c:v>
                </c:pt>
                <c:pt idx="7">
                  <c:v>1.0480369967535018E-19</c:v>
                </c:pt>
                <c:pt idx="8">
                  <c:v>6.7254297038843509E-20</c:v>
                </c:pt>
                <c:pt idx="9">
                  <c:v>1.6179199271374139E-19</c:v>
                </c:pt>
                <c:pt idx="10">
                  <c:v>1.1007838063499323E-19</c:v>
                </c:pt>
                <c:pt idx="11">
                  <c:v>1.6166701279174594E-19</c:v>
                </c:pt>
                <c:pt idx="12">
                  <c:v>8.6736584313512697E-20</c:v>
                </c:pt>
                <c:pt idx="13">
                  <c:v>2.0566534198384755E-19</c:v>
                </c:pt>
                <c:pt idx="14">
                  <c:v>4.3513036517121037E-19</c:v>
                </c:pt>
                <c:pt idx="15">
                  <c:v>5.6402520874155569E-19</c:v>
                </c:pt>
                <c:pt idx="16">
                  <c:v>4.9004354811255337E-19</c:v>
                </c:pt>
                <c:pt idx="18">
                  <c:v>4.8164028561549821E-19</c:v>
                </c:pt>
                <c:pt idx="19">
                  <c:v>2.8345068874053493E-19</c:v>
                </c:pt>
                <c:pt idx="20">
                  <c:v>5.9250186261544614E-19</c:v>
                </c:pt>
                <c:pt idx="21">
                  <c:v>3.5788704148264217E-19</c:v>
                </c:pt>
                <c:pt idx="22">
                  <c:v>1.974525994631587E-19</c:v>
                </c:pt>
                <c:pt idx="23">
                  <c:v>1.2052175174540797E-18</c:v>
                </c:pt>
                <c:pt idx="24">
                  <c:v>1.1545262833857945E-18</c:v>
                </c:pt>
                <c:pt idx="25">
                  <c:v>1.245100653501243E-18</c:v>
                </c:pt>
                <c:pt idx="26">
                  <c:v>2.1507621979300304E-18</c:v>
                </c:pt>
                <c:pt idx="27">
                  <c:v>2.4972096471034695E-18</c:v>
                </c:pt>
              </c:numCache>
            </c:numRef>
          </c:yVal>
        </c:ser>
        <c:axId val="146587648"/>
        <c:axId val="146590336"/>
      </c:scatterChart>
      <c:valAx>
        <c:axId val="146587648"/>
        <c:scaling>
          <c:logBase val="10"/>
          <c:orientation val="minMax"/>
          <c:max val="10"/>
          <c:min val="1.0000000000000005E-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Dissolved Fe (nM)</a:t>
                </a:r>
              </a:p>
            </c:rich>
          </c:tx>
          <c:layout/>
        </c:title>
        <c:numFmt formatCode="0.00" sourceLinked="1"/>
        <c:tickLblPos val="nextTo"/>
        <c:crossAx val="146590336"/>
        <c:crossesAt val="1.0000000000000225E-21"/>
        <c:crossBetween val="midCat"/>
      </c:valAx>
      <c:valAx>
        <c:axId val="146590336"/>
        <c:scaling>
          <c:logBase val="10"/>
          <c:orientation val="minMax"/>
          <c:max val="2.0000000000000371E-17"/>
          <c:min val="1.0000000000000225E-21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normalized Fe quota (cell Fe/um3)</a:t>
                </a:r>
                <a:endParaRPr lang="en-US"/>
              </a:p>
            </c:rich>
          </c:tx>
          <c:layout/>
        </c:title>
        <c:numFmt formatCode="0.0E+00" sourceLinked="1"/>
        <c:tickLblPos val="nextTo"/>
        <c:crossAx val="146587648"/>
        <c:crossesAt val="1.0000000000000167E-12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77804662853625384"/>
          <c:y val="0.47427306249295531"/>
          <c:w val="0.17635076560055313"/>
          <c:h val="0.39501183517704747"/>
        </c:manualLayout>
      </c:layout>
      <c:spPr>
        <a:solidFill>
          <a:schemeClr val="bg1"/>
        </a:solidFill>
        <a:ln>
          <a:solidFill>
            <a:schemeClr val="lt1">
              <a:shade val="50000"/>
            </a:schemeClr>
          </a:solidFill>
        </a:ln>
      </c:sp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783693023338172"/>
          <c:y val="5.7561304836895588E-2"/>
          <c:w val="0.83978277507869781"/>
          <c:h val="0.8026154587819379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FFFF00"/>
              </a:solidFill>
              <a:ln>
                <a:solidFill>
                  <a:schemeClr val="dk1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'[1]Q more'!$X$3:$X$84</c:f>
              <c:numCache>
                <c:formatCode>General</c:formatCode>
                <c:ptCount val="82"/>
                <c:pt idx="0">
                  <c:v>3.8999999999999998E-3</c:v>
                </c:pt>
                <c:pt idx="1">
                  <c:v>7.0999999999999995E-3</c:v>
                </c:pt>
                <c:pt idx="2">
                  <c:v>1.9699999999999999E-2</c:v>
                </c:pt>
                <c:pt idx="3">
                  <c:v>5.1999999999999998E-2</c:v>
                </c:pt>
                <c:pt idx="4">
                  <c:v>0.16700000000000001</c:v>
                </c:pt>
                <c:pt idx="6">
                  <c:v>5.0000000000000001E-3</c:v>
                </c:pt>
                <c:pt idx="7">
                  <c:v>9.6999999999999986E-3</c:v>
                </c:pt>
                <c:pt idx="8">
                  <c:v>2.4199999999999999E-2</c:v>
                </c:pt>
                <c:pt idx="9">
                  <c:v>7.0999999999999994E-2</c:v>
                </c:pt>
                <c:pt idx="10">
                  <c:v>0.253</c:v>
                </c:pt>
                <c:pt idx="11">
                  <c:v>0.75</c:v>
                </c:pt>
                <c:pt idx="13">
                  <c:v>5.0000000000000001E-3</c:v>
                </c:pt>
                <c:pt idx="14">
                  <c:v>9.6999999999999986E-3</c:v>
                </c:pt>
                <c:pt idx="15">
                  <c:v>2.4199999999999999E-2</c:v>
                </c:pt>
                <c:pt idx="16">
                  <c:v>7.0999999999999994E-2</c:v>
                </c:pt>
                <c:pt idx="17">
                  <c:v>0.253</c:v>
                </c:pt>
                <c:pt idx="19">
                  <c:v>5.0999999999999995E-3</c:v>
                </c:pt>
                <c:pt idx="20">
                  <c:v>9.300000000000001E-3</c:v>
                </c:pt>
                <c:pt idx="22">
                  <c:v>5.0999999999999995E-3</c:v>
                </c:pt>
                <c:pt idx="23">
                  <c:v>9.300000000000001E-3</c:v>
                </c:pt>
                <c:pt idx="24">
                  <c:v>1.9300000000000001E-2</c:v>
                </c:pt>
                <c:pt idx="25">
                  <c:v>7.2999999999999995E-2</c:v>
                </c:pt>
                <c:pt idx="26">
                  <c:v>0.24299999999999999</c:v>
                </c:pt>
                <c:pt idx="28">
                  <c:v>0.24299999999999999</c:v>
                </c:pt>
                <c:pt idx="29">
                  <c:v>1.9300000000000001E-2</c:v>
                </c:pt>
                <c:pt idx="31">
                  <c:v>1.06E-2</c:v>
                </c:pt>
                <c:pt idx="32">
                  <c:v>2.8199999999999999E-2</c:v>
                </c:pt>
                <c:pt idx="33">
                  <c:v>7.8E-2</c:v>
                </c:pt>
                <c:pt idx="34">
                  <c:v>0.253</c:v>
                </c:pt>
                <c:pt idx="36">
                  <c:v>1.06E-2</c:v>
                </c:pt>
                <c:pt idx="37">
                  <c:v>2.8199999999999999E-2</c:v>
                </c:pt>
                <c:pt idx="38">
                  <c:v>7.8E-2</c:v>
                </c:pt>
                <c:pt idx="39">
                  <c:v>0.253</c:v>
                </c:pt>
                <c:pt idx="40">
                  <c:v>0.76</c:v>
                </c:pt>
                <c:pt idx="42">
                  <c:v>3.8999999999999998E-3</c:v>
                </c:pt>
                <c:pt idx="43">
                  <c:v>7.0999999999999995E-3</c:v>
                </c:pt>
                <c:pt idx="44">
                  <c:v>1.9300000000000001E-2</c:v>
                </c:pt>
                <c:pt idx="45">
                  <c:v>5.1999999999999998E-2</c:v>
                </c:pt>
                <c:pt idx="46">
                  <c:v>0.16600000000000001</c:v>
                </c:pt>
                <c:pt idx="48">
                  <c:v>2.3899999999999998E-2</c:v>
                </c:pt>
                <c:pt idx="49">
                  <c:v>7.3999999999999996E-2</c:v>
                </c:pt>
                <c:pt idx="50">
                  <c:v>0.24399999999999999</c:v>
                </c:pt>
                <c:pt idx="52">
                  <c:v>7.3999999999999996E-2</c:v>
                </c:pt>
                <c:pt idx="53">
                  <c:v>0.24399999999999999</c:v>
                </c:pt>
                <c:pt idx="54">
                  <c:v>0.73</c:v>
                </c:pt>
                <c:pt idx="55">
                  <c:v>2.3899999999999998E-2</c:v>
                </c:pt>
                <c:pt idx="57">
                  <c:v>2.8300000000000002E-2</c:v>
                </c:pt>
                <c:pt idx="58">
                  <c:v>7.6999999999999999E-2</c:v>
                </c:pt>
                <c:pt idx="59">
                  <c:v>0.252</c:v>
                </c:pt>
                <c:pt idx="60">
                  <c:v>0.76</c:v>
                </c:pt>
                <c:pt idx="62">
                  <c:v>2.7600000000000003E-2</c:v>
                </c:pt>
                <c:pt idx="63">
                  <c:v>5.5E-2</c:v>
                </c:pt>
                <c:pt idx="64">
                  <c:v>0.27100000000000002</c:v>
                </c:pt>
                <c:pt idx="66">
                  <c:v>0.27100000000000002</c:v>
                </c:pt>
                <c:pt idx="67">
                  <c:v>0.45</c:v>
                </c:pt>
                <c:pt idx="68">
                  <c:v>0.45</c:v>
                </c:pt>
                <c:pt idx="69">
                  <c:v>0.75</c:v>
                </c:pt>
                <c:pt idx="70">
                  <c:v>5.5E-2</c:v>
                </c:pt>
                <c:pt idx="71">
                  <c:v>2.7600000000000003E-2</c:v>
                </c:pt>
                <c:pt idx="73">
                  <c:v>2.3199999999999998E-2</c:v>
                </c:pt>
                <c:pt idx="74">
                  <c:v>7.8E-2</c:v>
                </c:pt>
                <c:pt idx="75">
                  <c:v>0.252</c:v>
                </c:pt>
                <c:pt idx="76">
                  <c:v>0.75</c:v>
                </c:pt>
              </c:numCache>
            </c:numRef>
          </c:xVal>
          <c:yVal>
            <c:numRef>
              <c:f>'[1]Q more'!$AC$3:$AC$84</c:f>
              <c:numCache>
                <c:formatCode>General</c:formatCode>
                <c:ptCount val="82"/>
                <c:pt idx="0">
                  <c:v>3.9269999999999995E-20</c:v>
                </c:pt>
                <c:pt idx="1">
                  <c:v>6.6240000000000003E-20</c:v>
                </c:pt>
                <c:pt idx="2">
                  <c:v>2.5724000000000008E-19</c:v>
                </c:pt>
                <c:pt idx="3">
                  <c:v>2.8269999999999995E-19</c:v>
                </c:pt>
                <c:pt idx="4">
                  <c:v>3.3487999999999994E-19</c:v>
                </c:pt>
                <c:pt idx="6">
                  <c:v>3.8719999999999995E-20</c:v>
                </c:pt>
                <c:pt idx="7">
                  <c:v>1.3068E-19</c:v>
                </c:pt>
                <c:pt idx="8">
                  <c:v>1.936E-19</c:v>
                </c:pt>
                <c:pt idx="9">
                  <c:v>3.5416999999999992E-19</c:v>
                </c:pt>
                <c:pt idx="10">
                  <c:v>5.0231999999999998E-19</c:v>
                </c:pt>
                <c:pt idx="11">
                  <c:v>3.6960000000000014E-19</c:v>
                </c:pt>
                <c:pt idx="13">
                  <c:v>4.5760000000000001E-20</c:v>
                </c:pt>
                <c:pt idx="14">
                  <c:v>1.3464000000000001E-19</c:v>
                </c:pt>
                <c:pt idx="15">
                  <c:v>1.9910000000000001E-19</c:v>
                </c:pt>
                <c:pt idx="16">
                  <c:v>3.3276999999999993E-19</c:v>
                </c:pt>
                <c:pt idx="17">
                  <c:v>3.6816000000000002E-19</c:v>
                </c:pt>
                <c:pt idx="19">
                  <c:v>5.9755000000000012E-20</c:v>
                </c:pt>
                <c:pt idx="20">
                  <c:v>1.218E-19</c:v>
                </c:pt>
                <c:pt idx="22">
                  <c:v>5.8116999999999997E-20</c:v>
                </c:pt>
                <c:pt idx="23">
                  <c:v>1.1445E-19</c:v>
                </c:pt>
                <c:pt idx="24">
                  <c:v>1.8644000000000005E-19</c:v>
                </c:pt>
                <c:pt idx="25">
                  <c:v>3.369599999999999E-19</c:v>
                </c:pt>
                <c:pt idx="26">
                  <c:v>6.4890000000000026E-19</c:v>
                </c:pt>
                <c:pt idx="28">
                  <c:v>5.6322000000000007E-19</c:v>
                </c:pt>
                <c:pt idx="29">
                  <c:v>1.5694000000000003E-19</c:v>
                </c:pt>
                <c:pt idx="31">
                  <c:v>5.1040000000000016E-20</c:v>
                </c:pt>
                <c:pt idx="32">
                  <c:v>1.1995199999999997E-19</c:v>
                </c:pt>
                <c:pt idx="33">
                  <c:v>2.6505000000000004E-19</c:v>
                </c:pt>
                <c:pt idx="34">
                  <c:v>8.0444999999999969E-19</c:v>
                </c:pt>
                <c:pt idx="36">
                  <c:v>3.1680000000000019E-20</c:v>
                </c:pt>
                <c:pt idx="37">
                  <c:v>1.0091199999999997E-19</c:v>
                </c:pt>
                <c:pt idx="38">
                  <c:v>2.1234999999999992E-19</c:v>
                </c:pt>
                <c:pt idx="39">
                  <c:v>5.9210000000000001E-19</c:v>
                </c:pt>
                <c:pt idx="40">
                  <c:v>8.2791999999999981E-19</c:v>
                </c:pt>
                <c:pt idx="42">
                  <c:v>8.6429999999999986E-21</c:v>
                </c:pt>
                <c:pt idx="43">
                  <c:v>3.2507999999999996E-20</c:v>
                </c:pt>
                <c:pt idx="44">
                  <c:v>7.416800000000003E-20</c:v>
                </c:pt>
                <c:pt idx="45">
                  <c:v>2.0988999999999996E-19</c:v>
                </c:pt>
                <c:pt idx="46">
                  <c:v>3.7128000000000004E-19</c:v>
                </c:pt>
                <c:pt idx="48">
                  <c:v>4.9000000000000014E-20</c:v>
                </c:pt>
                <c:pt idx="49">
                  <c:v>3.8375999999999996E-19</c:v>
                </c:pt>
                <c:pt idx="50">
                  <c:v>1.0644600000000001E-18</c:v>
                </c:pt>
                <c:pt idx="52">
                  <c:v>3.5463999999999995E-19</c:v>
                </c:pt>
                <c:pt idx="53">
                  <c:v>7.7715000000000004E-19</c:v>
                </c:pt>
                <c:pt idx="54">
                  <c:v>2.3220000000000004E-18</c:v>
                </c:pt>
                <c:pt idx="55">
                  <c:v>5.0500000000000015E-20</c:v>
                </c:pt>
                <c:pt idx="57">
                  <c:v>2.7720000000000003E-20</c:v>
                </c:pt>
                <c:pt idx="58">
                  <c:v>2.8420999999999998E-19</c:v>
                </c:pt>
                <c:pt idx="59">
                  <c:v>8.2937999999999984E-19</c:v>
                </c:pt>
                <c:pt idx="60">
                  <c:v>2.8223999999999997E-18</c:v>
                </c:pt>
                <c:pt idx="62">
                  <c:v>1.3440000000000002E-20</c:v>
                </c:pt>
                <c:pt idx="63">
                  <c:v>3.5801999999999995E-20</c:v>
                </c:pt>
                <c:pt idx="64">
                  <c:v>1.5823999999999995E-19</c:v>
                </c:pt>
                <c:pt idx="66">
                  <c:v>1.9263999999999994E-19</c:v>
                </c:pt>
                <c:pt idx="67">
                  <c:v>2.1242000000000003E-19</c:v>
                </c:pt>
                <c:pt idx="68">
                  <c:v>2.2188000000000004E-19</c:v>
                </c:pt>
                <c:pt idx="69">
                  <c:v>2.4297000000000003E-19</c:v>
                </c:pt>
                <c:pt idx="70">
                  <c:v>2.5193999999999995E-20</c:v>
                </c:pt>
                <c:pt idx="71">
                  <c:v>1.1264000000000001E-20</c:v>
                </c:pt>
                <c:pt idx="73">
                  <c:v>9.183999999999999E-21</c:v>
                </c:pt>
                <c:pt idx="74">
                  <c:v>5.1499999999999994E-20</c:v>
                </c:pt>
                <c:pt idx="75">
                  <c:v>9.2220000000000014E-20</c:v>
                </c:pt>
                <c:pt idx="76">
                  <c:v>1.1855999999999994E-19</c:v>
                </c:pt>
                <c:pt idx="77">
                  <c:v>2.1654999999999994E-19</c:v>
                </c:pt>
              </c:numCache>
            </c:numRef>
          </c:yVal>
        </c:ser>
        <c:axId val="154004864"/>
        <c:axId val="165861632"/>
      </c:scatterChart>
      <c:valAx>
        <c:axId val="154004864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Fe' conc (nM)</a:t>
                </a:r>
              </a:p>
            </c:rich>
          </c:tx>
          <c:layout>
            <c:manualLayout>
              <c:xMode val="edge"/>
              <c:yMode val="edge"/>
              <c:x val="0.46528208289983974"/>
              <c:y val="0.92161208420376028"/>
            </c:manualLayout>
          </c:layout>
        </c:title>
        <c:numFmt formatCode="General" sourceLinked="1"/>
        <c:tickLblPos val="nextTo"/>
        <c:crossAx val="165861632"/>
        <c:crossesAt val="1.0000000000000249E-21"/>
        <c:crossBetween val="midCat"/>
      </c:valAx>
      <c:valAx>
        <c:axId val="165861632"/>
        <c:scaling>
          <c:logBase val="10"/>
          <c:orientation val="minMax"/>
          <c:max val="2.0000000000000371E-17"/>
          <c:min val="1.0000000000000225E-21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normalized quota (cell Fe/um3)</a:t>
                </a:r>
              </a:p>
            </c:rich>
          </c:tx>
          <c:layout/>
        </c:title>
        <c:numFmt formatCode="General" sourceLinked="1"/>
        <c:tickLblPos val="nextTo"/>
        <c:crossAx val="154004864"/>
        <c:crossesAt val="1.0000000000000041E-3"/>
        <c:crossBetween val="midCat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827267519898772"/>
          <c:y val="2.6860538138254196E-2"/>
          <c:w val="0.78439833457299923"/>
          <c:h val="0.83986023219490535"/>
        </c:manualLayout>
      </c:layout>
      <c:scatterChart>
        <c:scatterStyle val="lineMarker"/>
        <c:ser>
          <c:idx val="0"/>
          <c:order val="0"/>
          <c:tx>
            <c:v>EPZT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'all data'!$G$5:$G$211</c:f>
              <c:numCache>
                <c:formatCode>0.00</c:formatCode>
                <c:ptCount val="207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1.27</c:v>
                </c:pt>
                <c:pt idx="56">
                  <c:v>1.27</c:v>
                </c:pt>
                <c:pt idx="57">
                  <c:v>1.27</c:v>
                </c:pt>
                <c:pt idx="58">
                  <c:v>1.27</c:v>
                </c:pt>
                <c:pt idx="59">
                  <c:v>1.27</c:v>
                </c:pt>
                <c:pt idx="60">
                  <c:v>1.27</c:v>
                </c:pt>
                <c:pt idx="61">
                  <c:v>1.27</c:v>
                </c:pt>
                <c:pt idx="62">
                  <c:v>1.27</c:v>
                </c:pt>
                <c:pt idx="63">
                  <c:v>1.27</c:v>
                </c:pt>
                <c:pt idx="64">
                  <c:v>1.27</c:v>
                </c:pt>
                <c:pt idx="65">
                  <c:v>1.27</c:v>
                </c:pt>
                <c:pt idx="66">
                  <c:v>1.27</c:v>
                </c:pt>
                <c:pt idx="67">
                  <c:v>1.27</c:v>
                </c:pt>
                <c:pt idx="68">
                  <c:v>1.27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</c:numCache>
            </c:numRef>
          </c:xVal>
          <c:yVal>
            <c:numRef>
              <c:f>'all data'!$AB$5:$AB$211</c:f>
              <c:numCache>
                <c:formatCode>0.00E+00</c:formatCode>
                <c:ptCount val="207"/>
                <c:pt idx="0">
                  <c:v>2.1569671909820717E-19</c:v>
                </c:pt>
                <c:pt idx="1">
                  <c:v>5.921545416312986E-19</c:v>
                </c:pt>
                <c:pt idx="2">
                  <c:v>1.0154483862874036E-19</c:v>
                </c:pt>
                <c:pt idx="3">
                  <c:v>2.9871049509570435E-19</c:v>
                </c:pt>
                <c:pt idx="4">
                  <c:v>1.0166538776349491E-19</c:v>
                </c:pt>
                <c:pt idx="5">
                  <c:v>1.7210077756575364E-19</c:v>
                </c:pt>
                <c:pt idx="6">
                  <c:v>3.7830049462309074E-19</c:v>
                </c:pt>
                <c:pt idx="7">
                  <c:v>1.0675735301388668E-19</c:v>
                </c:pt>
                <c:pt idx="8">
                  <c:v>4.76360961725667E-19</c:v>
                </c:pt>
                <c:pt idx="9">
                  <c:v>1.2029396715956106E-19</c:v>
                </c:pt>
                <c:pt idx="10">
                  <c:v>2.2464460245583677E-19</c:v>
                </c:pt>
                <c:pt idx="11">
                  <c:v>1.4742708224333517E-19</c:v>
                </c:pt>
                <c:pt idx="12">
                  <c:v>9.0856869899447046E-20</c:v>
                </c:pt>
                <c:pt idx="13">
                  <c:v>1.2283993399290171E-19</c:v>
                </c:pt>
                <c:pt idx="14">
                  <c:v>1.2921949825387976E-19</c:v>
                </c:pt>
                <c:pt idx="15">
                  <c:v>9.6330535159898622E-20</c:v>
                </c:pt>
                <c:pt idx="16">
                  <c:v>1.9457739091167987E-19</c:v>
                </c:pt>
                <c:pt idx="17">
                  <c:v>2.2678916411529135E-19</c:v>
                </c:pt>
                <c:pt idx="18">
                  <c:v>2.6860427954821902E-19</c:v>
                </c:pt>
                <c:pt idx="19">
                  <c:v>7.4722051151648749E-19</c:v>
                </c:pt>
                <c:pt idx="20">
                  <c:v>4.8826631863161655E-20</c:v>
                </c:pt>
                <c:pt idx="21">
                  <c:v>6.1110695237547657E-19</c:v>
                </c:pt>
                <c:pt idx="22">
                  <c:v>5.7340819310670217E-19</c:v>
                </c:pt>
                <c:pt idx="23">
                  <c:v>6.7305314528981522E-19</c:v>
                </c:pt>
                <c:pt idx="24">
                  <c:v>5.6976559744659492E-19</c:v>
                </c:pt>
                <c:pt idx="25">
                  <c:v>1.8416033183331957E-19</c:v>
                </c:pt>
                <c:pt idx="26">
                  <c:v>1.1133020915760093E-18</c:v>
                </c:pt>
                <c:pt idx="27">
                  <c:v>5.4645887057763776E-19</c:v>
                </c:pt>
                <c:pt idx="28">
                  <c:v>6.6622742880331298E-19</c:v>
                </c:pt>
                <c:pt idx="29">
                  <c:v>3.9426627552087966E-19</c:v>
                </c:pt>
                <c:pt idx="30">
                  <c:v>9.6343770690877704E-19</c:v>
                </c:pt>
                <c:pt idx="31">
                  <c:v>7.3262989827278743E-19</c:v>
                </c:pt>
                <c:pt idx="32">
                  <c:v>3.5884591398415265E-18</c:v>
                </c:pt>
                <c:pt idx="33">
                  <c:v>1.0353720816593885E-18</c:v>
                </c:pt>
                <c:pt idx="34">
                  <c:v>7.4486461246798147E-19</c:v>
                </c:pt>
                <c:pt idx="35">
                  <c:v>1.8153279563935419E-18</c:v>
                </c:pt>
                <c:pt idx="36">
                  <c:v>2.095161897361549E-18</c:v>
                </c:pt>
                <c:pt idx="37">
                  <c:v>1.0265966289756576E-17</c:v>
                </c:pt>
                <c:pt idx="38">
                  <c:v>9.6452835650051475E-19</c:v>
                </c:pt>
                <c:pt idx="39">
                  <c:v>2.1057776423191214E-19</c:v>
                </c:pt>
                <c:pt idx="40">
                  <c:v>1.7297483455688912E-18</c:v>
                </c:pt>
                <c:pt idx="41">
                  <c:v>1.1654858671954653E-18</c:v>
                </c:pt>
                <c:pt idx="42">
                  <c:v>1.1668212237984076E-19</c:v>
                </c:pt>
                <c:pt idx="43">
                  <c:v>5.0233912296132194E-18</c:v>
                </c:pt>
                <c:pt idx="44">
                  <c:v>1.0146980707206973E-18</c:v>
                </c:pt>
                <c:pt idx="45">
                  <c:v>2.1719850508862435E-19</c:v>
                </c:pt>
                <c:pt idx="46">
                  <c:v>3.7105145041798262E-19</c:v>
                </c:pt>
                <c:pt idx="47">
                  <c:v>2.1672461909533207E-18</c:v>
                </c:pt>
                <c:pt idx="48">
                  <c:v>3.4283998736173761E-18</c:v>
                </c:pt>
                <c:pt idx="49">
                  <c:v>1.3612374646947814E-18</c:v>
                </c:pt>
                <c:pt idx="50">
                  <c:v>7.8144980251994647E-19</c:v>
                </c:pt>
                <c:pt idx="51">
                  <c:v>1.1897752695363021E-18</c:v>
                </c:pt>
                <c:pt idx="52">
                  <c:v>2.7605688074013128E-18</c:v>
                </c:pt>
                <c:pt idx="53">
                  <c:v>1.6935419045163912E-18</c:v>
                </c:pt>
                <c:pt idx="54">
                  <c:v>1.0093602903675461E-17</c:v>
                </c:pt>
                <c:pt idx="55">
                  <c:v>8.3047840802495924E-20</c:v>
                </c:pt>
                <c:pt idx="56">
                  <c:v>3.5270591565712004E-19</c:v>
                </c:pt>
                <c:pt idx="57">
                  <c:v>1.7135359220105665E-19</c:v>
                </c:pt>
                <c:pt idx="58">
                  <c:v>1.0530355397049278E-19</c:v>
                </c:pt>
                <c:pt idx="59">
                  <c:v>1.3934481798570136E-19</c:v>
                </c:pt>
                <c:pt idx="60">
                  <c:v>2.6235070559442228E-19</c:v>
                </c:pt>
                <c:pt idx="61">
                  <c:v>2.1685672374743939E-19</c:v>
                </c:pt>
                <c:pt idx="62">
                  <c:v>3.2929271053571605E-18</c:v>
                </c:pt>
                <c:pt idx="63">
                  <c:v>1.0803465097377524E-19</c:v>
                </c:pt>
                <c:pt idx="64">
                  <c:v>2.5848080217724227E-19</c:v>
                </c:pt>
                <c:pt idx="65">
                  <c:v>1.4479590356431175E-19</c:v>
                </c:pt>
                <c:pt idx="66">
                  <c:v>7.2387398528366323E-20</c:v>
                </c:pt>
                <c:pt idx="67">
                  <c:v>5.5515069351833554E-19</c:v>
                </c:pt>
                <c:pt idx="68">
                  <c:v>1.1828002246590917E-18</c:v>
                </c:pt>
                <c:pt idx="69">
                  <c:v>1.0866966613500779E-18</c:v>
                </c:pt>
                <c:pt idx="70">
                  <c:v>5.5325589957498718E-19</c:v>
                </c:pt>
                <c:pt idx="71">
                  <c:v>1.0544500777302959E-18</c:v>
                </c:pt>
                <c:pt idx="72">
                  <c:v>7.842109282453243E-19</c:v>
                </c:pt>
                <c:pt idx="73">
                  <c:v>3.7950377751875159E-19</c:v>
                </c:pt>
                <c:pt idx="74">
                  <c:v>5.5964940139020717E-19</c:v>
                </c:pt>
                <c:pt idx="75">
                  <c:v>2.6154898906100052E-18</c:v>
                </c:pt>
                <c:pt idx="76">
                  <c:v>1.7133938774938892E-18</c:v>
                </c:pt>
                <c:pt idx="77">
                  <c:v>1.0480809749878605E-19</c:v>
                </c:pt>
                <c:pt idx="78">
                  <c:v>9.2206996401254154E-19</c:v>
                </c:pt>
                <c:pt idx="79">
                  <c:v>1.8709491801499615E-19</c:v>
                </c:pt>
                <c:pt idx="80">
                  <c:v>1.1168683636336723E-19</c:v>
                </c:pt>
                <c:pt idx="81">
                  <c:v>2.0889803691149705E-18</c:v>
                </c:pt>
                <c:pt idx="82">
                  <c:v>3.1199144140508304E-18</c:v>
                </c:pt>
                <c:pt idx="83">
                  <c:v>1.0063124133462839E-18</c:v>
                </c:pt>
                <c:pt idx="84">
                  <c:v>4.8020924837413954E-19</c:v>
                </c:pt>
                <c:pt idx="85">
                  <c:v>1.9398950011736722E-18</c:v>
                </c:pt>
                <c:pt idx="86">
                  <c:v>1.0096794276262194E-18</c:v>
                </c:pt>
                <c:pt idx="87">
                  <c:v>1.3365731182495251E-18</c:v>
                </c:pt>
                <c:pt idx="88">
                  <c:v>1.130857077882392E-18</c:v>
                </c:pt>
                <c:pt idx="89">
                  <c:v>9.9309941656782772E-19</c:v>
                </c:pt>
                <c:pt idx="90">
                  <c:v>6.0548461082531967E-19</c:v>
                </c:pt>
                <c:pt idx="91">
                  <c:v>9.6695122233742414E-19</c:v>
                </c:pt>
                <c:pt idx="92">
                  <c:v>2.9891369139578873E-19</c:v>
                </c:pt>
                <c:pt idx="93">
                  <c:v>5.9814719602731714E-19</c:v>
                </c:pt>
                <c:pt idx="94">
                  <c:v>2.4998191513146997E-20</c:v>
                </c:pt>
                <c:pt idx="95">
                  <c:v>2.7862832016125413E-19</c:v>
                </c:pt>
                <c:pt idx="96">
                  <c:v>5.040753685984956E-19</c:v>
                </c:pt>
                <c:pt idx="97">
                  <c:v>3.3876590303645292E-19</c:v>
                </c:pt>
                <c:pt idx="98">
                  <c:v>3.5506063303166511E-19</c:v>
                </c:pt>
                <c:pt idx="99">
                  <c:v>8.1238657815046661E-19</c:v>
                </c:pt>
                <c:pt idx="100">
                  <c:v>8.8161969868453955E-19</c:v>
                </c:pt>
                <c:pt idx="101">
                  <c:v>1.096420342491226E-19</c:v>
                </c:pt>
                <c:pt idx="102">
                  <c:v>1.1084792102997084E-19</c:v>
                </c:pt>
                <c:pt idx="103">
                  <c:v>2.0329313499383724E-19</c:v>
                </c:pt>
                <c:pt idx="104">
                  <c:v>2.4691848202977182E-19</c:v>
                </c:pt>
                <c:pt idx="105">
                  <c:v>2.3233562383724666E-19</c:v>
                </c:pt>
                <c:pt idx="106">
                  <c:v>8.1901608291815527E-20</c:v>
                </c:pt>
                <c:pt idx="107">
                  <c:v>3.2994064410585163E-19</c:v>
                </c:pt>
                <c:pt idx="108">
                  <c:v>2.349651464125829E-19</c:v>
                </c:pt>
                <c:pt idx="109">
                  <c:v>3.3542180193476852E-19</c:v>
                </c:pt>
                <c:pt idx="110">
                  <c:v>5.2971680192894282E-20</c:v>
                </c:pt>
                <c:pt idx="111">
                  <c:v>2.1209236165553023E-19</c:v>
                </c:pt>
                <c:pt idx="112">
                  <c:v>5.2386047641004436E-19</c:v>
                </c:pt>
                <c:pt idx="113">
                  <c:v>1.2463446677422833E-19</c:v>
                </c:pt>
                <c:pt idx="114">
                  <c:v>1.5533707164218647E-19</c:v>
                </c:pt>
                <c:pt idx="115">
                  <c:v>1.3658051413938267E-19</c:v>
                </c:pt>
                <c:pt idx="116">
                  <c:v>1.8372370669830243E-19</c:v>
                </c:pt>
                <c:pt idx="117">
                  <c:v>1.4575121990791367E-19</c:v>
                </c:pt>
                <c:pt idx="118">
                  <c:v>4.4744424097892864E-20</c:v>
                </c:pt>
                <c:pt idx="119">
                  <c:v>1.2238387090933926E-19</c:v>
                </c:pt>
                <c:pt idx="120">
                  <c:v>1.3340190020298149E-19</c:v>
                </c:pt>
                <c:pt idx="121">
                  <c:v>3.4306375705038835E-19</c:v>
                </c:pt>
                <c:pt idx="122">
                  <c:v>9.6255106326786805E-20</c:v>
                </c:pt>
                <c:pt idx="123">
                  <c:v>1.6169250017722937E-19</c:v>
                </c:pt>
                <c:pt idx="124">
                  <c:v>1.4877966715528409E-19</c:v>
                </c:pt>
                <c:pt idx="125">
                  <c:v>1.8384909640638813E-19</c:v>
                </c:pt>
                <c:pt idx="126">
                  <c:v>2.5075984407535496E-19</c:v>
                </c:pt>
                <c:pt idx="127">
                  <c:v>3.4339032379619383E-19</c:v>
                </c:pt>
                <c:pt idx="128">
                  <c:v>2.1204974310106649E-19</c:v>
                </c:pt>
                <c:pt idx="129">
                  <c:v>2.6436836591968867E-19</c:v>
                </c:pt>
                <c:pt idx="130">
                  <c:v>1.7205699484711799E-19</c:v>
                </c:pt>
                <c:pt idx="131">
                  <c:v>3.0845504354051996E-19</c:v>
                </c:pt>
                <c:pt idx="132">
                  <c:v>3.5117206616960603E-18</c:v>
                </c:pt>
                <c:pt idx="133">
                  <c:v>2.7287267798603362E-19</c:v>
                </c:pt>
                <c:pt idx="134">
                  <c:v>5.512255724036432E-20</c:v>
                </c:pt>
                <c:pt idx="135">
                  <c:v>1.1545631886043736E-19</c:v>
                </c:pt>
                <c:pt idx="136">
                  <c:v>8.2315019290268169E-19</c:v>
                </c:pt>
                <c:pt idx="137">
                  <c:v>4.2787154544343846E-19</c:v>
                </c:pt>
                <c:pt idx="138">
                  <c:v>2.0228977877061617E-19</c:v>
                </c:pt>
                <c:pt idx="139">
                  <c:v>1.0059960347030747E-19</c:v>
                </c:pt>
                <c:pt idx="140">
                  <c:v>2.93328722231452E-19</c:v>
                </c:pt>
                <c:pt idx="141">
                  <c:v>6.293964048514167E-19</c:v>
                </c:pt>
                <c:pt idx="142">
                  <c:v>5.0168628760569554E-19</c:v>
                </c:pt>
                <c:pt idx="143">
                  <c:v>6.373634838548267E-19</c:v>
                </c:pt>
                <c:pt idx="144">
                  <c:v>1.077195233801716E-18</c:v>
                </c:pt>
                <c:pt idx="145">
                  <c:v>9.246482128296532E-19</c:v>
                </c:pt>
                <c:pt idx="146">
                  <c:v>2.9573302589112169E-19</c:v>
                </c:pt>
                <c:pt idx="147">
                  <c:v>3.6640753399756552E-19</c:v>
                </c:pt>
                <c:pt idx="148">
                  <c:v>4.9355764216459679E-19</c:v>
                </c:pt>
                <c:pt idx="149">
                  <c:v>1.8055065039966493E-19</c:v>
                </c:pt>
                <c:pt idx="150">
                  <c:v>5.0337453336165682E-19</c:v>
                </c:pt>
                <c:pt idx="151">
                  <c:v>2.3207311348631791E-19</c:v>
                </c:pt>
                <c:pt idx="152">
                  <c:v>1.6395629018006731E-19</c:v>
                </c:pt>
                <c:pt idx="153">
                  <c:v>2.1367957256742326E-19</c:v>
                </c:pt>
                <c:pt idx="154">
                  <c:v>2.6231552941396692E-18</c:v>
                </c:pt>
                <c:pt idx="155">
                  <c:v>9.4181125659117027E-20</c:v>
                </c:pt>
                <c:pt idx="156">
                  <c:v>5.9368175989223086E-20</c:v>
                </c:pt>
                <c:pt idx="157">
                  <c:v>2.6603607440440991E-19</c:v>
                </c:pt>
                <c:pt idx="158">
                  <c:v>4.4288399681148982E-18</c:v>
                </c:pt>
                <c:pt idx="159">
                  <c:v>6.5465290149936963E-20</c:v>
                </c:pt>
                <c:pt idx="160">
                  <c:v>5.4706720434963143E-20</c:v>
                </c:pt>
                <c:pt idx="161">
                  <c:v>4.2335150592971305E-19</c:v>
                </c:pt>
                <c:pt idx="162">
                  <c:v>1.6914420778013563E-18</c:v>
                </c:pt>
                <c:pt idx="163">
                  <c:v>3.8389532184638569E-19</c:v>
                </c:pt>
                <c:pt idx="164">
                  <c:v>7.4158976709234814E-20</c:v>
                </c:pt>
                <c:pt idx="165">
                  <c:v>6.1303025330254049E-20</c:v>
                </c:pt>
                <c:pt idx="166">
                  <c:v>1.4349335409272636E-19</c:v>
                </c:pt>
                <c:pt idx="167">
                  <c:v>6.4075060778876662E-20</c:v>
                </c:pt>
                <c:pt idx="168">
                  <c:v>1.3475296424816383E-18</c:v>
                </c:pt>
                <c:pt idx="169">
                  <c:v>3.4972160813714004E-19</c:v>
                </c:pt>
                <c:pt idx="170">
                  <c:v>1.0805656844724082E-18</c:v>
                </c:pt>
                <c:pt idx="171">
                  <c:v>6.5493889218896717E-20</c:v>
                </c:pt>
                <c:pt idx="172">
                  <c:v>4.0455415371335183E-19</c:v>
                </c:pt>
                <c:pt idx="173">
                  <c:v>1.1792170839653061E-19</c:v>
                </c:pt>
                <c:pt idx="174">
                  <c:v>1.1279552510091795E-17</c:v>
                </c:pt>
                <c:pt idx="175">
                  <c:v>6.77581993347402E-20</c:v>
                </c:pt>
                <c:pt idx="176">
                  <c:v>3.3249318663421747E-19</c:v>
                </c:pt>
                <c:pt idx="177">
                  <c:v>1.7149416880338738E-19</c:v>
                </c:pt>
                <c:pt idx="178">
                  <c:v>3.071444113596516E-20</c:v>
                </c:pt>
                <c:pt idx="179">
                  <c:v>2.3102654721036801E-20</c:v>
                </c:pt>
                <c:pt idx="180">
                  <c:v>2.7911699574691185E-19</c:v>
                </c:pt>
                <c:pt idx="181">
                  <c:v>3.8503171939870316E-20</c:v>
                </c:pt>
                <c:pt idx="182">
                  <c:v>4.1409297281315368E-20</c:v>
                </c:pt>
                <c:pt idx="183">
                  <c:v>3.9860901979364081E-20</c:v>
                </c:pt>
                <c:pt idx="184">
                  <c:v>1.5689537527831123E-19</c:v>
                </c:pt>
                <c:pt idx="185">
                  <c:v>3.9295084592950211E-20</c:v>
                </c:pt>
                <c:pt idx="186">
                  <c:v>1.2014409811200025E-19</c:v>
                </c:pt>
                <c:pt idx="187">
                  <c:v>2.7674830137176555E-19</c:v>
                </c:pt>
                <c:pt idx="188">
                  <c:v>1.2755927151466727E-19</c:v>
                </c:pt>
                <c:pt idx="189">
                  <c:v>7.5671740173231968E-20</c:v>
                </c:pt>
                <c:pt idx="190">
                  <c:v>4.6327895306246074E-20</c:v>
                </c:pt>
                <c:pt idx="191">
                  <c:v>9.455800251653548E-20</c:v>
                </c:pt>
                <c:pt idx="192">
                  <c:v>1.4519531980167813E-19</c:v>
                </c:pt>
                <c:pt idx="193">
                  <c:v>7.4496069869819355E-20</c:v>
                </c:pt>
                <c:pt idx="194">
                  <c:v>1.0519498464438423E-19</c:v>
                </c:pt>
                <c:pt idx="195">
                  <c:v>7.5405762363514774E-20</c:v>
                </c:pt>
                <c:pt idx="196">
                  <c:v>1.5326610717169155E-19</c:v>
                </c:pt>
                <c:pt idx="197">
                  <c:v>8.5267103114756894E-20</c:v>
                </c:pt>
                <c:pt idx="198">
                  <c:v>5.7301675207336023E-19</c:v>
                </c:pt>
                <c:pt idx="199">
                  <c:v>5.9055365023173788E-19</c:v>
                </c:pt>
                <c:pt idx="200">
                  <c:v>5.2624657501946209E-19</c:v>
                </c:pt>
                <c:pt idx="201">
                  <c:v>1.513593287142453E-18</c:v>
                </c:pt>
                <c:pt idx="202">
                  <c:v>4.394921632453036E-19</c:v>
                </c:pt>
                <c:pt idx="203">
                  <c:v>4.4700630726263113E-19</c:v>
                </c:pt>
                <c:pt idx="204">
                  <c:v>2.2740194021277205E-19</c:v>
                </c:pt>
                <c:pt idx="205">
                  <c:v>1.4306002202966721E-18</c:v>
                </c:pt>
                <c:pt idx="206">
                  <c:v>2.081362303917714E-19</c:v>
                </c:pt>
              </c:numCache>
            </c:numRef>
          </c:yVal>
        </c:ser>
        <c:ser>
          <c:idx val="1"/>
          <c:order val="1"/>
          <c:tx>
            <c:v>NAZT</c:v>
          </c:tx>
          <c:spPr>
            <a:ln w="28575">
              <a:noFill/>
            </a:ln>
          </c:spPr>
          <c:marker>
            <c:symbol val="dash"/>
            <c:size val="9"/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'all data'!$G$214:$G$371</c:f>
              <c:numCache>
                <c:formatCode>0.00</c:formatCode>
                <c:ptCount val="15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0.72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0.77</c:v>
                </c:pt>
                <c:pt idx="117">
                  <c:v>0.77</c:v>
                </c:pt>
                <c:pt idx="118">
                  <c:v>0.77</c:v>
                </c:pt>
                <c:pt idx="119">
                  <c:v>0.77</c:v>
                </c:pt>
                <c:pt idx="120">
                  <c:v>0.77</c:v>
                </c:pt>
                <c:pt idx="121">
                  <c:v>0.77</c:v>
                </c:pt>
                <c:pt idx="122">
                  <c:v>0.77</c:v>
                </c:pt>
                <c:pt idx="123">
                  <c:v>0.77</c:v>
                </c:pt>
                <c:pt idx="124">
                  <c:v>0.77</c:v>
                </c:pt>
                <c:pt idx="125">
                  <c:v>0.77</c:v>
                </c:pt>
                <c:pt idx="126">
                  <c:v>0.77</c:v>
                </c:pt>
                <c:pt idx="127">
                  <c:v>0.77</c:v>
                </c:pt>
                <c:pt idx="128">
                  <c:v>0.77</c:v>
                </c:pt>
                <c:pt idx="129">
                  <c:v>0.77</c:v>
                </c:pt>
                <c:pt idx="130">
                  <c:v>0.77</c:v>
                </c:pt>
                <c:pt idx="131">
                  <c:v>0.77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</c:numCache>
            </c:numRef>
          </c:xVal>
          <c:yVal>
            <c:numRef>
              <c:f>'all data'!$AB$214:$AB$371</c:f>
              <c:numCache>
                <c:formatCode>0.00E+00</c:formatCode>
                <c:ptCount val="158"/>
                <c:pt idx="0">
                  <c:v>4.6614188203174997E-18</c:v>
                </c:pt>
                <c:pt idx="1">
                  <c:v>2.400364212284471E-19</c:v>
                </c:pt>
                <c:pt idx="2">
                  <c:v>1.0472275195606986E-18</c:v>
                </c:pt>
                <c:pt idx="3">
                  <c:v>4.7044130886193275E-19</c:v>
                </c:pt>
                <c:pt idx="4">
                  <c:v>1.2414551425056014E-18</c:v>
                </c:pt>
                <c:pt idx="5">
                  <c:v>6.8182171611130163E-19</c:v>
                </c:pt>
                <c:pt idx="6">
                  <c:v>2.9407468501205555E-19</c:v>
                </c:pt>
                <c:pt idx="7">
                  <c:v>3.6197496131033881E-19</c:v>
                </c:pt>
                <c:pt idx="8">
                  <c:v>3.4665271273097976E-19</c:v>
                </c:pt>
                <c:pt idx="9">
                  <c:v>3.7464952761060611E-19</c:v>
                </c:pt>
                <c:pt idx="10">
                  <c:v>4.080984098219234E-19</c:v>
                </c:pt>
                <c:pt idx="11">
                  <c:v>3.9714650154716926E-19</c:v>
                </c:pt>
                <c:pt idx="12">
                  <c:v>1.5038086013529172E-18</c:v>
                </c:pt>
                <c:pt idx="13">
                  <c:v>1.1577933687559927E-18</c:v>
                </c:pt>
                <c:pt idx="14">
                  <c:v>1.9585996619118713E-19</c:v>
                </c:pt>
                <c:pt idx="15">
                  <c:v>1.9194574443084375E-19</c:v>
                </c:pt>
                <c:pt idx="16">
                  <c:v>2.7411399798311946E-19</c:v>
                </c:pt>
                <c:pt idx="17">
                  <c:v>3.0147739375397747E-19</c:v>
                </c:pt>
                <c:pt idx="18">
                  <c:v>1.3559600055194118E-20</c:v>
                </c:pt>
                <c:pt idx="19">
                  <c:v>2.0967769168218258E-19</c:v>
                </c:pt>
                <c:pt idx="20">
                  <c:v>2.8797861738589588E-19</c:v>
                </c:pt>
                <c:pt idx="21">
                  <c:v>1.0893367767417082E-19</c:v>
                </c:pt>
                <c:pt idx="22">
                  <c:v>2.4038568262137851E-19</c:v>
                </c:pt>
                <c:pt idx="23">
                  <c:v>1.9972517837454404E-19</c:v>
                </c:pt>
                <c:pt idx="24">
                  <c:v>2.4551704733528127E-19</c:v>
                </c:pt>
                <c:pt idx="25">
                  <c:v>4.3897048728681567E-19</c:v>
                </c:pt>
                <c:pt idx="26">
                  <c:v>2.3544220449499741E-19</c:v>
                </c:pt>
                <c:pt idx="27">
                  <c:v>3.5575369338474235E-19</c:v>
                </c:pt>
                <c:pt idx="28">
                  <c:v>4.905274223786193E-19</c:v>
                </c:pt>
                <c:pt idx="29">
                  <c:v>9.7856916367135902E-19</c:v>
                </c:pt>
                <c:pt idx="30">
                  <c:v>1.4270617454207767E-18</c:v>
                </c:pt>
                <c:pt idx="31">
                  <c:v>1.8623988222452491E-19</c:v>
                </c:pt>
                <c:pt idx="32">
                  <c:v>2.5522267837942546E-19</c:v>
                </c:pt>
                <c:pt idx="33">
                  <c:v>1.8201429161378778E-17</c:v>
                </c:pt>
                <c:pt idx="34">
                  <c:v>2.4170496640846792E-19</c:v>
                </c:pt>
                <c:pt idx="35">
                  <c:v>4.0932735114275277E-19</c:v>
                </c:pt>
                <c:pt idx="36">
                  <c:v>7.2381832985669797E-19</c:v>
                </c:pt>
                <c:pt idx="37">
                  <c:v>4.6272485582704061E-19</c:v>
                </c:pt>
                <c:pt idx="38">
                  <c:v>4.9504493236448458E-19</c:v>
                </c:pt>
                <c:pt idx="39">
                  <c:v>9.2537449791679422E-19</c:v>
                </c:pt>
                <c:pt idx="40">
                  <c:v>9.1146340902670018E-19</c:v>
                </c:pt>
                <c:pt idx="41">
                  <c:v>3.891071690185571E-19</c:v>
                </c:pt>
                <c:pt idx="42">
                  <c:v>1.1270696957079071E-18</c:v>
                </c:pt>
                <c:pt idx="43">
                  <c:v>5.3992879144193515E-19</c:v>
                </c:pt>
                <c:pt idx="44">
                  <c:v>7.9141811726351755E-19</c:v>
                </c:pt>
                <c:pt idx="45">
                  <c:v>1.1834396704932967E-18</c:v>
                </c:pt>
                <c:pt idx="46">
                  <c:v>6.0232568615907953E-20</c:v>
                </c:pt>
                <c:pt idx="47">
                  <c:v>3.1014446800808609E-19</c:v>
                </c:pt>
                <c:pt idx="48">
                  <c:v>1.5588356927006546E-18</c:v>
                </c:pt>
                <c:pt idx="49">
                  <c:v>3.8974245197491508E-19</c:v>
                </c:pt>
                <c:pt idx="50">
                  <c:v>6.327256215124189E-19</c:v>
                </c:pt>
                <c:pt idx="51">
                  <c:v>1.6320585880260352E-18</c:v>
                </c:pt>
                <c:pt idx="52">
                  <c:v>2.5372237576654333E-18</c:v>
                </c:pt>
                <c:pt idx="53">
                  <c:v>4.5762165075669751E-19</c:v>
                </c:pt>
                <c:pt idx="54">
                  <c:v>9.5190551666988213E-19</c:v>
                </c:pt>
                <c:pt idx="55">
                  <c:v>6.0840543715240645E-19</c:v>
                </c:pt>
                <c:pt idx="56">
                  <c:v>2.1342534438637199E-19</c:v>
                </c:pt>
                <c:pt idx="57">
                  <c:v>4.13703014989523E-19</c:v>
                </c:pt>
                <c:pt idx="58">
                  <c:v>1.4719367366269183E-19</c:v>
                </c:pt>
                <c:pt idx="59">
                  <c:v>9.6715752854315903E-20</c:v>
                </c:pt>
                <c:pt idx="60">
                  <c:v>4.0819670640963319E-19</c:v>
                </c:pt>
                <c:pt idx="61">
                  <c:v>3.3690940877960185E-19</c:v>
                </c:pt>
                <c:pt idx="62">
                  <c:v>2.9524414219240212E-19</c:v>
                </c:pt>
                <c:pt idx="63">
                  <c:v>1.232710200345704E-18</c:v>
                </c:pt>
                <c:pt idx="64">
                  <c:v>2.1357715444746007E-19</c:v>
                </c:pt>
                <c:pt idx="65">
                  <c:v>4.0523648862932171E-19</c:v>
                </c:pt>
                <c:pt idx="66">
                  <c:v>1.6715295855850698E-19</c:v>
                </c:pt>
                <c:pt idx="67">
                  <c:v>2.3438658915633829E-20</c:v>
                </c:pt>
                <c:pt idx="68">
                  <c:v>1.2055734231411803E-19</c:v>
                </c:pt>
                <c:pt idx="69">
                  <c:v>1.0626132581934118E-19</c:v>
                </c:pt>
                <c:pt idx="70">
                  <c:v>1.8588869135057054E-19</c:v>
                </c:pt>
                <c:pt idx="71">
                  <c:v>3.3506851503132014E-19</c:v>
                </c:pt>
                <c:pt idx="72">
                  <c:v>1.7900366019419787E-19</c:v>
                </c:pt>
                <c:pt idx="73">
                  <c:v>3.5537551061581639E-19</c:v>
                </c:pt>
                <c:pt idx="74">
                  <c:v>1.9231968211954451E-19</c:v>
                </c:pt>
                <c:pt idx="75">
                  <c:v>2.2311152994733979E-19</c:v>
                </c:pt>
                <c:pt idx="76">
                  <c:v>5.0603038901794634E-19</c:v>
                </c:pt>
                <c:pt idx="77">
                  <c:v>3.5637463563566554E-19</c:v>
                </c:pt>
                <c:pt idx="78">
                  <c:v>4.3952235749114728E-19</c:v>
                </c:pt>
                <c:pt idx="79">
                  <c:v>4.1810100237691534E-19</c:v>
                </c:pt>
                <c:pt idx="80">
                  <c:v>8.1530935754265844E-19</c:v>
                </c:pt>
                <c:pt idx="81">
                  <c:v>3.0327390009285959E-19</c:v>
                </c:pt>
                <c:pt idx="82">
                  <c:v>4.5624961152986423E-19</c:v>
                </c:pt>
                <c:pt idx="83">
                  <c:v>2.551030283256315E-18</c:v>
                </c:pt>
                <c:pt idx="84">
                  <c:v>1.1027350240248472E-18</c:v>
                </c:pt>
                <c:pt idx="85">
                  <c:v>6.6598602980544776E-19</c:v>
                </c:pt>
                <c:pt idx="86">
                  <c:v>1.668579892600441E-19</c:v>
                </c:pt>
                <c:pt idx="87">
                  <c:v>5.5436991704189338E-19</c:v>
                </c:pt>
                <c:pt idx="88">
                  <c:v>1.2230886887141841E-18</c:v>
                </c:pt>
                <c:pt idx="89">
                  <c:v>2.0507919747641813E-18</c:v>
                </c:pt>
                <c:pt idx="90">
                  <c:v>1.0025698647209612E-18</c:v>
                </c:pt>
                <c:pt idx="91">
                  <c:v>1.3911319630801782E-18</c:v>
                </c:pt>
                <c:pt idx="92">
                  <c:v>8.3640106383990066E-19</c:v>
                </c:pt>
                <c:pt idx="93">
                  <c:v>1.1703031134808469E-18</c:v>
                </c:pt>
                <c:pt idx="94">
                  <c:v>8.7468553480614301E-19</c:v>
                </c:pt>
                <c:pt idx="95">
                  <c:v>2.9738379086841787E-19</c:v>
                </c:pt>
                <c:pt idx="96">
                  <c:v>3.2422112773885979E-19</c:v>
                </c:pt>
                <c:pt idx="97">
                  <c:v>4.2399558960038157E-19</c:v>
                </c:pt>
                <c:pt idx="98">
                  <c:v>2.9896100483784149E-19</c:v>
                </c:pt>
                <c:pt idx="99">
                  <c:v>2.0875009074100309E-17</c:v>
                </c:pt>
                <c:pt idx="100">
                  <c:v>1.5106826616464707E-18</c:v>
                </c:pt>
                <c:pt idx="101">
                  <c:v>1.2595068486352386E-18</c:v>
                </c:pt>
                <c:pt idx="102">
                  <c:v>4.1035147319572073E-19</c:v>
                </c:pt>
                <c:pt idx="103">
                  <c:v>9.6573407653004973E-19</c:v>
                </c:pt>
                <c:pt idx="104">
                  <c:v>8.1552653779281949E-19</c:v>
                </c:pt>
                <c:pt idx="105">
                  <c:v>2.6524744376996877E-18</c:v>
                </c:pt>
                <c:pt idx="106">
                  <c:v>1.4233209955669356E-18</c:v>
                </c:pt>
                <c:pt idx="107">
                  <c:v>3.7345254728767976E-18</c:v>
                </c:pt>
                <c:pt idx="108">
                  <c:v>1.8818196836467421E-18</c:v>
                </c:pt>
                <c:pt idx="109">
                  <c:v>1.1461684737615868E-18</c:v>
                </c:pt>
                <c:pt idx="110">
                  <c:v>1.7586832763323309E-18</c:v>
                </c:pt>
                <c:pt idx="111">
                  <c:v>1.5716122573116347E-18</c:v>
                </c:pt>
                <c:pt idx="112">
                  <c:v>1.6556759762514597E-18</c:v>
                </c:pt>
                <c:pt idx="113">
                  <c:v>1.7589693415715883E-18</c:v>
                </c:pt>
                <c:pt idx="114">
                  <c:v>4.1309484327997314E-19</c:v>
                </c:pt>
                <c:pt idx="115">
                  <c:v>3.2772034472533453E-19</c:v>
                </c:pt>
                <c:pt idx="116">
                  <c:v>1.5369456176883828E-18</c:v>
                </c:pt>
                <c:pt idx="117">
                  <c:v>1.4884201645896254E-18</c:v>
                </c:pt>
                <c:pt idx="118">
                  <c:v>1.914313744507355E-18</c:v>
                </c:pt>
                <c:pt idx="119">
                  <c:v>1.4810793986536272E-18</c:v>
                </c:pt>
                <c:pt idx="120">
                  <c:v>6.226355200618844E-19</c:v>
                </c:pt>
                <c:pt idx="121">
                  <c:v>7.2628337536281753E-19</c:v>
                </c:pt>
                <c:pt idx="122">
                  <c:v>2.8890043901099743E-19</c:v>
                </c:pt>
                <c:pt idx="123">
                  <c:v>3.8983849707306716E-18</c:v>
                </c:pt>
                <c:pt idx="124">
                  <c:v>1.7892460397158339E-18</c:v>
                </c:pt>
                <c:pt idx="125">
                  <c:v>1.9336064519866579E-18</c:v>
                </c:pt>
                <c:pt idx="126">
                  <c:v>1.1985309932064382E-18</c:v>
                </c:pt>
                <c:pt idx="127">
                  <c:v>7.7077857765702912E-19</c:v>
                </c:pt>
                <c:pt idx="128">
                  <c:v>4.1265392748893905E-18</c:v>
                </c:pt>
                <c:pt idx="129">
                  <c:v>9.936914819004575E-19</c:v>
                </c:pt>
                <c:pt idx="130">
                  <c:v>8.9806103055835837E-19</c:v>
                </c:pt>
                <c:pt idx="131">
                  <c:v>6.70199228569725E-19</c:v>
                </c:pt>
                <c:pt idx="132">
                  <c:v>5.4530613945900408E-19</c:v>
                </c:pt>
                <c:pt idx="133">
                  <c:v>5.1591431568459221E-19</c:v>
                </c:pt>
                <c:pt idx="134">
                  <c:v>5.8234077288683935E-19</c:v>
                </c:pt>
                <c:pt idx="135">
                  <c:v>6.2258194206723753E-19</c:v>
                </c:pt>
                <c:pt idx="136">
                  <c:v>3.2408797673136215E-19</c:v>
                </c:pt>
                <c:pt idx="137">
                  <c:v>5.8649986983696545E-19</c:v>
                </c:pt>
                <c:pt idx="138">
                  <c:v>4.1245502633048406E-19</c:v>
                </c:pt>
                <c:pt idx="139">
                  <c:v>5.0616650467642853E-19</c:v>
                </c:pt>
                <c:pt idx="140">
                  <c:v>3.3689945743907086E-19</c:v>
                </c:pt>
                <c:pt idx="141">
                  <c:v>1.8932475831372429E-19</c:v>
                </c:pt>
                <c:pt idx="142">
                  <c:v>8.6126712940876243E-19</c:v>
                </c:pt>
                <c:pt idx="143">
                  <c:v>3.9466048286774524E-19</c:v>
                </c:pt>
                <c:pt idx="144">
                  <c:v>1.0635839270872343E-18</c:v>
                </c:pt>
                <c:pt idx="145">
                  <c:v>9.6087243326705549E-19</c:v>
                </c:pt>
                <c:pt idx="146">
                  <c:v>7.3254898003774423E-19</c:v>
                </c:pt>
                <c:pt idx="147">
                  <c:v>5.9222826765788474E-19</c:v>
                </c:pt>
                <c:pt idx="148">
                  <c:v>4.8326299509571456E-19</c:v>
                </c:pt>
                <c:pt idx="149">
                  <c:v>3.8953095427625766E-19</c:v>
                </c:pt>
                <c:pt idx="150">
                  <c:v>3.2706999128296738E-19</c:v>
                </c:pt>
                <c:pt idx="151">
                  <c:v>3.2372948704486371E-19</c:v>
                </c:pt>
                <c:pt idx="152">
                  <c:v>5.0755691434062109E-19</c:v>
                </c:pt>
                <c:pt idx="153">
                  <c:v>2.9442536933237136E-18</c:v>
                </c:pt>
                <c:pt idx="154">
                  <c:v>6.2534396282150077E-19</c:v>
                </c:pt>
                <c:pt idx="155">
                  <c:v>4.8420684685450304E-19</c:v>
                </c:pt>
                <c:pt idx="156">
                  <c:v>2.2868636384475905E-19</c:v>
                </c:pt>
                <c:pt idx="157">
                  <c:v>7.4240698955063852E-19</c:v>
                </c:pt>
              </c:numCache>
            </c:numRef>
          </c:yVal>
        </c:ser>
        <c:ser>
          <c:idx val="2"/>
          <c:order val="2"/>
          <c:tx>
            <c:v>FeAST</c:v>
          </c:tx>
          <c:spPr>
            <a:ln w="28575">
              <a:noFill/>
            </a:ln>
          </c:spPr>
          <c:marker>
            <c:spPr>
              <a:noFill/>
              <a:ln w="6350">
                <a:solidFill>
                  <a:schemeClr val="tx1"/>
                </a:solidFill>
              </a:ln>
            </c:spPr>
          </c:marker>
          <c:xVal>
            <c:numRef>
              <c:f>'all data'!$G$512:$G$629</c:f>
              <c:numCache>
                <c:formatCode>General</c:formatCode>
                <c:ptCount val="118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0.41</c:v>
                </c:pt>
                <c:pt idx="96">
                  <c:v>0.41</c:v>
                </c:pt>
                <c:pt idx="97">
                  <c:v>0.41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0.41</c:v>
                </c:pt>
                <c:pt idx="102">
                  <c:v>0.41</c:v>
                </c:pt>
                <c:pt idx="103">
                  <c:v>0.41</c:v>
                </c:pt>
                <c:pt idx="104">
                  <c:v>0.41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</c:numCache>
            </c:numRef>
          </c:xVal>
          <c:yVal>
            <c:numRef>
              <c:f>'all data'!$AB$512:$AB$629</c:f>
              <c:numCache>
                <c:formatCode>0.00E+00</c:formatCode>
                <c:ptCount val="118"/>
                <c:pt idx="0">
                  <c:v>3.5794284846460969E-19</c:v>
                </c:pt>
                <c:pt idx="1">
                  <c:v>2.7839023961908679E-19</c:v>
                </c:pt>
                <c:pt idx="2">
                  <c:v>1.1350159276934744E-19</c:v>
                </c:pt>
                <c:pt idx="3">
                  <c:v>1.7345556630033747E-19</c:v>
                </c:pt>
                <c:pt idx="4">
                  <c:v>7.5718560244001942E-20</c:v>
                </c:pt>
                <c:pt idx="5">
                  <c:v>4.1827811445888838E-20</c:v>
                </c:pt>
                <c:pt idx="6">
                  <c:v>8.8004938142774586E-20</c:v>
                </c:pt>
                <c:pt idx="7">
                  <c:v>3.9674095387537146E-20</c:v>
                </c:pt>
                <c:pt idx="8">
                  <c:v>8.7585960175945182E-20</c:v>
                </c:pt>
                <c:pt idx="9">
                  <c:v>1.3486830572747781E-19</c:v>
                </c:pt>
                <c:pt idx="10">
                  <c:v>1.3853363245276198E-18</c:v>
                </c:pt>
                <c:pt idx="11">
                  <c:v>4.8220635783224275E-20</c:v>
                </c:pt>
                <c:pt idx="12">
                  <c:v>2.0712429445852619E-20</c:v>
                </c:pt>
                <c:pt idx="13">
                  <c:v>6.0058372603063183E-20</c:v>
                </c:pt>
                <c:pt idx="14">
                  <c:v>2.7753060864907942E-20</c:v>
                </c:pt>
                <c:pt idx="15">
                  <c:v>5.1413624912576873E-19</c:v>
                </c:pt>
                <c:pt idx="16">
                  <c:v>9.8031584368197588E-20</c:v>
                </c:pt>
                <c:pt idx="17">
                  <c:v>4.2572726451613349E-19</c:v>
                </c:pt>
                <c:pt idx="18">
                  <c:v>6.8665279112370338E-20</c:v>
                </c:pt>
                <c:pt idx="19">
                  <c:v>4.2719470751128537E-20</c:v>
                </c:pt>
                <c:pt idx="20">
                  <c:v>4.9626834967133395E-20</c:v>
                </c:pt>
                <c:pt idx="21">
                  <c:v>5.7224434166962183E-19</c:v>
                </c:pt>
                <c:pt idx="22">
                  <c:v>2.0729667807317398E-19</c:v>
                </c:pt>
                <c:pt idx="23">
                  <c:v>2.2890861994198671E-18</c:v>
                </c:pt>
                <c:pt idx="24">
                  <c:v>9.2999925178009949E-21</c:v>
                </c:pt>
                <c:pt idx="25">
                  <c:v>5.6464958161161725E-20</c:v>
                </c:pt>
                <c:pt idx="26">
                  <c:v>2.4133589993909847E-19</c:v>
                </c:pt>
                <c:pt idx="27">
                  <c:v>1.4944358110900185E-19</c:v>
                </c:pt>
                <c:pt idx="28">
                  <c:v>1.7852520175512429E-19</c:v>
                </c:pt>
                <c:pt idx="29">
                  <c:v>1.0766317954164965E-19</c:v>
                </c:pt>
                <c:pt idx="30">
                  <c:v>5.5916119881216837E-20</c:v>
                </c:pt>
                <c:pt idx="31">
                  <c:v>1.2130731865814075E-19</c:v>
                </c:pt>
                <c:pt idx="32">
                  <c:v>2.3909477343512266E-19</c:v>
                </c:pt>
                <c:pt idx="33">
                  <c:v>1.8659287310476276E-18</c:v>
                </c:pt>
                <c:pt idx="34">
                  <c:v>2.135348100478334E-19</c:v>
                </c:pt>
                <c:pt idx="35">
                  <c:v>1.4869036094766333E-17</c:v>
                </c:pt>
                <c:pt idx="36">
                  <c:v>3.5710004678821708E-19</c:v>
                </c:pt>
                <c:pt idx="37">
                  <c:v>2.9593152007161378E-19</c:v>
                </c:pt>
                <c:pt idx="38">
                  <c:v>1.9174680800142415E-19</c:v>
                </c:pt>
                <c:pt idx="39">
                  <c:v>7.0746178703850336E-20</c:v>
                </c:pt>
                <c:pt idx="40">
                  <c:v>1.7858401567369869E-19</c:v>
                </c:pt>
                <c:pt idx="41">
                  <c:v>4.0877380353048504E-20</c:v>
                </c:pt>
                <c:pt idx="42">
                  <c:v>1.4316572782470747E-19</c:v>
                </c:pt>
                <c:pt idx="43">
                  <c:v>9.1270612801702863E-19</c:v>
                </c:pt>
                <c:pt idx="44">
                  <c:v>3.0358497870033017E-20</c:v>
                </c:pt>
                <c:pt idx="45">
                  <c:v>2.0163454066465902E-19</c:v>
                </c:pt>
                <c:pt idx="46">
                  <c:v>2.08219785548081E-19</c:v>
                </c:pt>
                <c:pt idx="47">
                  <c:v>1.0519461779390607E-19</c:v>
                </c:pt>
                <c:pt idx="48">
                  <c:v>9.7431683486859578E-20</c:v>
                </c:pt>
                <c:pt idx="49">
                  <c:v>2.8096832551205552E-19</c:v>
                </c:pt>
                <c:pt idx="50">
                  <c:v>1.1099005268839344E-19</c:v>
                </c:pt>
                <c:pt idx="51">
                  <c:v>6.2498277623211147E-19</c:v>
                </c:pt>
                <c:pt idx="52">
                  <c:v>1.9000231399037388E-19</c:v>
                </c:pt>
                <c:pt idx="53">
                  <c:v>2.8043632612745389E-19</c:v>
                </c:pt>
                <c:pt idx="54">
                  <c:v>1.4513314223422174E-19</c:v>
                </c:pt>
                <c:pt idx="55">
                  <c:v>3.4505736169314398E-19</c:v>
                </c:pt>
                <c:pt idx="56">
                  <c:v>2.1819360318091019E-19</c:v>
                </c:pt>
                <c:pt idx="57">
                  <c:v>3.0507491226571146E-19</c:v>
                </c:pt>
                <c:pt idx="58">
                  <c:v>2.1513808180260315E-19</c:v>
                </c:pt>
                <c:pt idx="59">
                  <c:v>1.6479831564176729E-19</c:v>
                </c:pt>
                <c:pt idx="60">
                  <c:v>1.7560991835852314E-19</c:v>
                </c:pt>
                <c:pt idx="61">
                  <c:v>1.145707602462223E-20</c:v>
                </c:pt>
                <c:pt idx="62">
                  <c:v>2.1257391946614161E-20</c:v>
                </c:pt>
                <c:pt idx="63">
                  <c:v>3.4034472733583576E-19</c:v>
                </c:pt>
                <c:pt idx="64">
                  <c:v>2.6747060778190941E-19</c:v>
                </c:pt>
                <c:pt idx="65">
                  <c:v>1.5753617346706317E-19</c:v>
                </c:pt>
                <c:pt idx="66">
                  <c:v>5.4168715602985978E-20</c:v>
                </c:pt>
                <c:pt idx="67">
                  <c:v>1.6853938064639275E-18</c:v>
                </c:pt>
                <c:pt idx="68">
                  <c:v>5.3379082729449065E-19</c:v>
                </c:pt>
                <c:pt idx="69">
                  <c:v>1.0352446271817865E-19</c:v>
                </c:pt>
                <c:pt idx="70">
                  <c:v>3.5841753066261267E-19</c:v>
                </c:pt>
                <c:pt idx="71">
                  <c:v>1.2949387279715813E-19</c:v>
                </c:pt>
                <c:pt idx="72">
                  <c:v>2.6612685384437191E-19</c:v>
                </c:pt>
                <c:pt idx="73">
                  <c:v>3.3130020316130584E-19</c:v>
                </c:pt>
                <c:pt idx="74">
                  <c:v>8.5025036639734093E-19</c:v>
                </c:pt>
                <c:pt idx="75">
                  <c:v>9.8078592286881772E-19</c:v>
                </c:pt>
                <c:pt idx="76">
                  <c:v>7.7024739116478207E-19</c:v>
                </c:pt>
                <c:pt idx="77">
                  <c:v>1.8059252531989038E-19</c:v>
                </c:pt>
                <c:pt idx="78">
                  <c:v>7.3964201278456025E-19</c:v>
                </c:pt>
                <c:pt idx="79">
                  <c:v>1.4976525073150787E-19</c:v>
                </c:pt>
                <c:pt idx="81">
                  <c:v>8.5526595047975291E-19</c:v>
                </c:pt>
                <c:pt idx="82">
                  <c:v>6.4599282924019493E-19</c:v>
                </c:pt>
                <c:pt idx="83">
                  <c:v>1.4897276753441389E-19</c:v>
                </c:pt>
                <c:pt idx="84">
                  <c:v>2.8124802660751091E-19</c:v>
                </c:pt>
                <c:pt idx="85">
                  <c:v>1.5058524172744807E-19</c:v>
                </c:pt>
                <c:pt idx="86">
                  <c:v>8.1247903042928738E-19</c:v>
                </c:pt>
                <c:pt idx="87">
                  <c:v>1.7639379948134308E-19</c:v>
                </c:pt>
                <c:pt idx="88">
                  <c:v>2.3480588095509765E-19</c:v>
                </c:pt>
                <c:pt idx="89">
                  <c:v>9.3384190250647078E-19</c:v>
                </c:pt>
                <c:pt idx="90">
                  <c:v>4.2263675322797384E-19</c:v>
                </c:pt>
                <c:pt idx="91">
                  <c:v>3.894217108266767E-19</c:v>
                </c:pt>
                <c:pt idx="92">
                  <c:v>1.3819421746541469E-19</c:v>
                </c:pt>
                <c:pt idx="93">
                  <c:v>1.8217200598077166E-19</c:v>
                </c:pt>
                <c:pt idx="94">
                  <c:v>1.7144954934720099E-19</c:v>
                </c:pt>
                <c:pt idx="95">
                  <c:v>4.9487784103272418E-18</c:v>
                </c:pt>
                <c:pt idx="96">
                  <c:v>3.0511216693014918E-19</c:v>
                </c:pt>
                <c:pt idx="97">
                  <c:v>8.1693870469686062E-20</c:v>
                </c:pt>
                <c:pt idx="98">
                  <c:v>1.1871903723289549E-19</c:v>
                </c:pt>
                <c:pt idx="99">
                  <c:v>7.431298262209398E-20</c:v>
                </c:pt>
                <c:pt idx="100">
                  <c:v>3.8225595367014741E-19</c:v>
                </c:pt>
                <c:pt idx="101">
                  <c:v>3.6985669013964348E-19</c:v>
                </c:pt>
                <c:pt idx="102">
                  <c:v>2.6713831607308549E-20</c:v>
                </c:pt>
                <c:pt idx="103">
                  <c:v>4.5511400616106394E-19</c:v>
                </c:pt>
                <c:pt idx="104">
                  <c:v>5.6571033298524293E-20</c:v>
                </c:pt>
                <c:pt idx="105">
                  <c:v>2.5124018800858228E-19</c:v>
                </c:pt>
                <c:pt idx="106">
                  <c:v>1.2005006957133862E-19</c:v>
                </c:pt>
                <c:pt idx="107">
                  <c:v>2.8238751449002993E-19</c:v>
                </c:pt>
                <c:pt idx="108">
                  <c:v>3.1900571980528211E-19</c:v>
                </c:pt>
                <c:pt idx="109">
                  <c:v>1.2304612466471456E-18</c:v>
                </c:pt>
                <c:pt idx="110">
                  <c:v>1.0272633732354202E-19</c:v>
                </c:pt>
                <c:pt idx="111">
                  <c:v>2.9184321858726999E-20</c:v>
                </c:pt>
                <c:pt idx="112">
                  <c:v>7.8112724474663183E-20</c:v>
                </c:pt>
                <c:pt idx="113">
                  <c:v>1.0105114122000605E-19</c:v>
                </c:pt>
                <c:pt idx="114">
                  <c:v>1.454509000026145E-19</c:v>
                </c:pt>
                <c:pt idx="115">
                  <c:v>1.0574428495798629E-20</c:v>
                </c:pt>
              </c:numCache>
            </c:numRef>
          </c:yVal>
        </c:ser>
        <c:ser>
          <c:idx val="4"/>
          <c:order val="3"/>
          <c:tx>
            <c:v>FeCycle II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xVal>
            <c:numRef>
              <c:f>'all data'!$G$374:$G$509</c:f>
              <c:numCache>
                <c:formatCode>0.00</c:formatCode>
                <c:ptCount val="136"/>
                <c:pt idx="0">
                  <c:v>0.59733852777766727</c:v>
                </c:pt>
                <c:pt idx="1">
                  <c:v>0.59733852777766727</c:v>
                </c:pt>
                <c:pt idx="2">
                  <c:v>0.59733852777766727</c:v>
                </c:pt>
                <c:pt idx="3">
                  <c:v>0.59733852777766727</c:v>
                </c:pt>
                <c:pt idx="4">
                  <c:v>0.59733852777766727</c:v>
                </c:pt>
                <c:pt idx="5">
                  <c:v>0.59733852777766727</c:v>
                </c:pt>
                <c:pt idx="6">
                  <c:v>0.59733852777766727</c:v>
                </c:pt>
                <c:pt idx="7">
                  <c:v>9.8571520378345004E-2</c:v>
                </c:pt>
                <c:pt idx="8">
                  <c:v>9.8571520378345004E-2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9.7322608781399145E-2</c:v>
                </c:pt>
                <c:pt idx="111">
                  <c:v>9.7322608781399145E-2</c:v>
                </c:pt>
                <c:pt idx="112">
                  <c:v>9.7322608781399145E-2</c:v>
                </c:pt>
                <c:pt idx="113">
                  <c:v>9.7322608781399145E-2</c:v>
                </c:pt>
                <c:pt idx="114">
                  <c:v>9.7322608781399145E-2</c:v>
                </c:pt>
                <c:pt idx="115">
                  <c:v>9.7322608781399145E-2</c:v>
                </c:pt>
                <c:pt idx="116">
                  <c:v>9.7322608781399145E-2</c:v>
                </c:pt>
                <c:pt idx="117">
                  <c:v>9.7322608781399145E-2</c:v>
                </c:pt>
                <c:pt idx="118">
                  <c:v>9.7322608781399145E-2</c:v>
                </c:pt>
                <c:pt idx="119">
                  <c:v>9.7322608781399145E-2</c:v>
                </c:pt>
                <c:pt idx="120">
                  <c:v>9.7322608781399145E-2</c:v>
                </c:pt>
                <c:pt idx="121">
                  <c:v>9.7322608781399145E-2</c:v>
                </c:pt>
                <c:pt idx="122">
                  <c:v>9.7322608781399145E-2</c:v>
                </c:pt>
                <c:pt idx="123">
                  <c:v>0.15218575466141887</c:v>
                </c:pt>
                <c:pt idx="124">
                  <c:v>0.15218575466141887</c:v>
                </c:pt>
                <c:pt idx="125">
                  <c:v>0.15218575466141887</c:v>
                </c:pt>
                <c:pt idx="126">
                  <c:v>0.15218575466141887</c:v>
                </c:pt>
                <c:pt idx="127">
                  <c:v>0.15218575466141887</c:v>
                </c:pt>
                <c:pt idx="128">
                  <c:v>0.15218575466141887</c:v>
                </c:pt>
                <c:pt idx="129">
                  <c:v>0.15218575466141887</c:v>
                </c:pt>
                <c:pt idx="130">
                  <c:v>0.15218575466141887</c:v>
                </c:pt>
                <c:pt idx="131">
                  <c:v>0.15218575466141887</c:v>
                </c:pt>
                <c:pt idx="132">
                  <c:v>0.15218575466141887</c:v>
                </c:pt>
                <c:pt idx="133">
                  <c:v>0.15218575466141887</c:v>
                </c:pt>
                <c:pt idx="134">
                  <c:v>0.15218575466141887</c:v>
                </c:pt>
                <c:pt idx="135">
                  <c:v>0.15218575466141887</c:v>
                </c:pt>
              </c:numCache>
            </c:numRef>
          </c:xVal>
          <c:yVal>
            <c:numRef>
              <c:f>'all data'!$AB$374:$AB$509</c:f>
              <c:numCache>
                <c:formatCode>0.00E+00</c:formatCode>
                <c:ptCount val="136"/>
                <c:pt idx="0">
                  <c:v>6.6942038288501984E-19</c:v>
                </c:pt>
                <c:pt idx="1">
                  <c:v>9.1476041992837052E-19</c:v>
                </c:pt>
                <c:pt idx="2">
                  <c:v>1.6633234409501016E-19</c:v>
                </c:pt>
                <c:pt idx="3">
                  <c:v>3.3281111448219096E-19</c:v>
                </c:pt>
                <c:pt idx="4">
                  <c:v>2.7853387437082014E-19</c:v>
                </c:pt>
                <c:pt idx="5">
                  <c:v>7.9479549559465932E-19</c:v>
                </c:pt>
                <c:pt idx="6">
                  <c:v>6.056742424932603E-20</c:v>
                </c:pt>
                <c:pt idx="7">
                  <c:v>3.1656645982099051E-19</c:v>
                </c:pt>
                <c:pt idx="8">
                  <c:v>5.5799833634257831E-19</c:v>
                </c:pt>
                <c:pt idx="9">
                  <c:v>8.5235867525779969E-20</c:v>
                </c:pt>
                <c:pt idx="10">
                  <c:v>1.9108517167734564E-19</c:v>
                </c:pt>
                <c:pt idx="11">
                  <c:v>3.614287987746835E-19</c:v>
                </c:pt>
                <c:pt idx="12">
                  <c:v>4.6257457621850525E-19</c:v>
                </c:pt>
                <c:pt idx="13">
                  <c:v>4.3699194979580496E-18</c:v>
                </c:pt>
                <c:pt idx="14">
                  <c:v>4.1016191940606169E-19</c:v>
                </c:pt>
                <c:pt idx="15">
                  <c:v>5.9075056672020086E-19</c:v>
                </c:pt>
                <c:pt idx="16">
                  <c:v>2.6444961737054105E-19</c:v>
                </c:pt>
                <c:pt idx="17">
                  <c:v>1.7069367977076708E-19</c:v>
                </c:pt>
                <c:pt idx="18">
                  <c:v>2.0652594172873178E-19</c:v>
                </c:pt>
                <c:pt idx="19">
                  <c:v>9.9673570877622675E-19</c:v>
                </c:pt>
                <c:pt idx="20">
                  <c:v>1.9327965079110712E-19</c:v>
                </c:pt>
                <c:pt idx="21">
                  <c:v>3.5920821805415686E-19</c:v>
                </c:pt>
                <c:pt idx="22">
                  <c:v>6.847254997885906E-20</c:v>
                </c:pt>
                <c:pt idx="23">
                  <c:v>3.0775667259588319E-19</c:v>
                </c:pt>
                <c:pt idx="24">
                  <c:v>2.0232249948703455E-19</c:v>
                </c:pt>
                <c:pt idx="25">
                  <c:v>1.4268184999415061E-19</c:v>
                </c:pt>
                <c:pt idx="26">
                  <c:v>2.857843515139928E-19</c:v>
                </c:pt>
                <c:pt idx="27">
                  <c:v>2.0449842880036556E-18</c:v>
                </c:pt>
                <c:pt idx="28">
                  <c:v>3.131302232188593E-20</c:v>
                </c:pt>
                <c:pt idx="29">
                  <c:v>3.3325060006468926E-19</c:v>
                </c:pt>
                <c:pt idx="30">
                  <c:v>1.7944014128735356E-19</c:v>
                </c:pt>
                <c:pt idx="31">
                  <c:v>1.9380279882789534E-19</c:v>
                </c:pt>
                <c:pt idx="32">
                  <c:v>8.8358369099700535E-20</c:v>
                </c:pt>
                <c:pt idx="33">
                  <c:v>5.5692939731269177E-20</c:v>
                </c:pt>
                <c:pt idx="34">
                  <c:v>1.1860196088441447E-19</c:v>
                </c:pt>
                <c:pt idx="35">
                  <c:v>1.3237903890502242E-20</c:v>
                </c:pt>
                <c:pt idx="36">
                  <c:v>3.6885166798719582E-20</c:v>
                </c:pt>
                <c:pt idx="37">
                  <c:v>1.4440280446822685E-19</c:v>
                </c:pt>
                <c:pt idx="39">
                  <c:v>1.5240507377155552E-19</c:v>
                </c:pt>
                <c:pt idx="40">
                  <c:v>3.9380864995784846E-20</c:v>
                </c:pt>
                <c:pt idx="41">
                  <c:v>3.1451553103466824E-19</c:v>
                </c:pt>
                <c:pt idx="42">
                  <c:v>2.3512679543438586E-19</c:v>
                </c:pt>
                <c:pt idx="43">
                  <c:v>4.3469446087896914E-19</c:v>
                </c:pt>
                <c:pt idx="44">
                  <c:v>5.6139930364447291E-19</c:v>
                </c:pt>
                <c:pt idx="45">
                  <c:v>6.2956395847704292E-20</c:v>
                </c:pt>
                <c:pt idx="46">
                  <c:v>7.1058978011946721E-19</c:v>
                </c:pt>
                <c:pt idx="47">
                  <c:v>2.6103157679808489E-19</c:v>
                </c:pt>
                <c:pt idx="48">
                  <c:v>3.9479252295904039E-19</c:v>
                </c:pt>
                <c:pt idx="49">
                  <c:v>4.0648035123984528E-19</c:v>
                </c:pt>
                <c:pt idx="50">
                  <c:v>2.5210291579963505E-19</c:v>
                </c:pt>
                <c:pt idx="51">
                  <c:v>1.4373466452390088E-19</c:v>
                </c:pt>
                <c:pt idx="52">
                  <c:v>1.3855693088929646E-19</c:v>
                </c:pt>
                <c:pt idx="53">
                  <c:v>3.8363457679155122E-19</c:v>
                </c:pt>
                <c:pt idx="54">
                  <c:v>1.4775478805149675E-19</c:v>
                </c:pt>
                <c:pt idx="55">
                  <c:v>3.9499163768713065E-20</c:v>
                </c:pt>
                <c:pt idx="56">
                  <c:v>2.0457343291145584E-19</c:v>
                </c:pt>
                <c:pt idx="57">
                  <c:v>2.2656320188189291E-19</c:v>
                </c:pt>
                <c:pt idx="58">
                  <c:v>4.0143849305550503E-19</c:v>
                </c:pt>
                <c:pt idx="59">
                  <c:v>1.3486881948021156E-19</c:v>
                </c:pt>
                <c:pt idx="60">
                  <c:v>3.1050874675279431E-19</c:v>
                </c:pt>
                <c:pt idx="61">
                  <c:v>3.9995690158126876E-20</c:v>
                </c:pt>
                <c:pt idx="62">
                  <c:v>1.6039671447492647E-18</c:v>
                </c:pt>
                <c:pt idx="63">
                  <c:v>4.5668419506635202E-19</c:v>
                </c:pt>
                <c:pt idx="65">
                  <c:v>2.8597127357893159E-19</c:v>
                </c:pt>
                <c:pt idx="66">
                  <c:v>2.5988522572495295E-19</c:v>
                </c:pt>
                <c:pt idx="68">
                  <c:v>2.7896171440780174E-19</c:v>
                </c:pt>
                <c:pt idx="69">
                  <c:v>1.5193251301791409E-19</c:v>
                </c:pt>
                <c:pt idx="70">
                  <c:v>1.8483832895553862E-19</c:v>
                </c:pt>
                <c:pt idx="71">
                  <c:v>4.4597645156097313E-19</c:v>
                </c:pt>
                <c:pt idx="72">
                  <c:v>4.6356805791043255E-19</c:v>
                </c:pt>
                <c:pt idx="74">
                  <c:v>3.5183494074762755E-19</c:v>
                </c:pt>
                <c:pt idx="75">
                  <c:v>6.6533195919209625E-19</c:v>
                </c:pt>
                <c:pt idx="76">
                  <c:v>4.6836391309509822E-19</c:v>
                </c:pt>
                <c:pt idx="77">
                  <c:v>1.3438093446701939E-18</c:v>
                </c:pt>
                <c:pt idx="78">
                  <c:v>2.4856957510699663E-19</c:v>
                </c:pt>
                <c:pt idx="79">
                  <c:v>1.1546502705517805E-19</c:v>
                </c:pt>
                <c:pt idx="80">
                  <c:v>4.3140351943406275E-20</c:v>
                </c:pt>
                <c:pt idx="81">
                  <c:v>2.5503135637218196E-19</c:v>
                </c:pt>
                <c:pt idx="82">
                  <c:v>8.5491239348111293E-20</c:v>
                </c:pt>
                <c:pt idx="83">
                  <c:v>7.4781463072362206E-20</c:v>
                </c:pt>
                <c:pt idx="84">
                  <c:v>9.3651903310574038E-20</c:v>
                </c:pt>
                <c:pt idx="85">
                  <c:v>1.3291776758242051E-20</c:v>
                </c:pt>
                <c:pt idx="86">
                  <c:v>4.5978269655076788E-19</c:v>
                </c:pt>
                <c:pt idx="87">
                  <c:v>7.9718914453699413E-20</c:v>
                </c:pt>
                <c:pt idx="88">
                  <c:v>1.1454837010774088E-19</c:v>
                </c:pt>
                <c:pt idx="89">
                  <c:v>2.0095181541439835E-19</c:v>
                </c:pt>
                <c:pt idx="90">
                  <c:v>3.3675875936772019E-19</c:v>
                </c:pt>
                <c:pt idx="91">
                  <c:v>4.6954621164409976E-19</c:v>
                </c:pt>
                <c:pt idx="92">
                  <c:v>1.922149500070744E-19</c:v>
                </c:pt>
                <c:pt idx="93">
                  <c:v>4.3933272784490595E-20</c:v>
                </c:pt>
                <c:pt idx="94">
                  <c:v>4.8403350741382206E-20</c:v>
                </c:pt>
                <c:pt idx="97">
                  <c:v>1.33996114118986E-19</c:v>
                </c:pt>
                <c:pt idx="98">
                  <c:v>7.1675358820562622E-19</c:v>
                </c:pt>
                <c:pt idx="99">
                  <c:v>1.9440221098831813E-19</c:v>
                </c:pt>
                <c:pt idx="102">
                  <c:v>4.8912595034332779E-19</c:v>
                </c:pt>
                <c:pt idx="103">
                  <c:v>1.1549334395729085E-18</c:v>
                </c:pt>
                <c:pt idx="105">
                  <c:v>3.5821496393888772E-19</c:v>
                </c:pt>
                <c:pt idx="106">
                  <c:v>1.8373916922933246E-18</c:v>
                </c:pt>
                <c:pt idx="107">
                  <c:v>2.0351468992150012E-19</c:v>
                </c:pt>
                <c:pt idx="108">
                  <c:v>5.0325542140850239E-20</c:v>
                </c:pt>
                <c:pt idx="109">
                  <c:v>4.0858483895617103E-20</c:v>
                </c:pt>
                <c:pt idx="110">
                  <c:v>2.6560834805002978E-19</c:v>
                </c:pt>
                <c:pt idx="111">
                  <c:v>4.1481299293832021E-20</c:v>
                </c:pt>
                <c:pt idx="112">
                  <c:v>3.1113068527797914E-19</c:v>
                </c:pt>
                <c:pt idx="113">
                  <c:v>2.145138602794395E-20</c:v>
                </c:pt>
                <c:pt idx="114">
                  <c:v>1.8695687801453547E-19</c:v>
                </c:pt>
                <c:pt idx="115">
                  <c:v>1.7248111617875284E-19</c:v>
                </c:pt>
                <c:pt idx="116">
                  <c:v>3.1521959044836624E-19</c:v>
                </c:pt>
                <c:pt idx="117">
                  <c:v>2.0176167553176828E-19</c:v>
                </c:pt>
                <c:pt idx="118">
                  <c:v>1.6254882885619182E-19</c:v>
                </c:pt>
                <c:pt idx="119">
                  <c:v>4.0002757419735013E-19</c:v>
                </c:pt>
                <c:pt idx="120">
                  <c:v>1.7126893345003198E-19</c:v>
                </c:pt>
                <c:pt idx="121">
                  <c:v>2.1022859048197983E-19</c:v>
                </c:pt>
                <c:pt idx="122">
                  <c:v>2.4217646263525801E-19</c:v>
                </c:pt>
                <c:pt idx="123">
                  <c:v>2.0312119868741722E-19</c:v>
                </c:pt>
                <c:pt idx="124">
                  <c:v>1.9239794359025351E-19</c:v>
                </c:pt>
                <c:pt idx="125">
                  <c:v>6.6032706560327918E-19</c:v>
                </c:pt>
                <c:pt idx="126">
                  <c:v>1.7036098687549547E-19</c:v>
                </c:pt>
                <c:pt idx="127">
                  <c:v>4.8274986460370012E-19</c:v>
                </c:pt>
                <c:pt idx="128">
                  <c:v>6.6296626410214137E-19</c:v>
                </c:pt>
                <c:pt idx="129">
                  <c:v>8.820861824566282E-20</c:v>
                </c:pt>
                <c:pt idx="130">
                  <c:v>1.7713500959976192E-19</c:v>
                </c:pt>
                <c:pt idx="131">
                  <c:v>8.8511399262245708E-20</c:v>
                </c:pt>
                <c:pt idx="132">
                  <c:v>7.8328231364272807E-19</c:v>
                </c:pt>
                <c:pt idx="133">
                  <c:v>2.0857441203918247E-19</c:v>
                </c:pt>
                <c:pt idx="134">
                  <c:v>3.1232732554681477E-19</c:v>
                </c:pt>
                <c:pt idx="135">
                  <c:v>1.6337590445122512E-19</c:v>
                </c:pt>
              </c:numCache>
            </c:numRef>
          </c:yVal>
        </c:ser>
        <c:ser>
          <c:idx val="3"/>
          <c:order val="4"/>
          <c:tx>
            <c:v>SOFeX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'all data'!$G$632:$G$899</c:f>
              <c:numCache>
                <c:formatCode>0.00</c:formatCode>
                <c:ptCount val="2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3.51</c:v>
                </c:pt>
                <c:pt idx="232">
                  <c:v>3.51</c:v>
                </c:pt>
                <c:pt idx="233">
                  <c:v>3.51</c:v>
                </c:pt>
                <c:pt idx="234">
                  <c:v>3.51</c:v>
                </c:pt>
                <c:pt idx="235">
                  <c:v>3.51</c:v>
                </c:pt>
                <c:pt idx="236">
                  <c:v>3.51</c:v>
                </c:pt>
                <c:pt idx="237">
                  <c:v>3.51</c:v>
                </c:pt>
                <c:pt idx="238">
                  <c:v>3.51</c:v>
                </c:pt>
                <c:pt idx="239">
                  <c:v>3.51</c:v>
                </c:pt>
                <c:pt idx="240">
                  <c:v>3.51</c:v>
                </c:pt>
                <c:pt idx="241">
                  <c:v>3.51</c:v>
                </c:pt>
                <c:pt idx="242">
                  <c:v>3.51</c:v>
                </c:pt>
                <c:pt idx="243">
                  <c:v>3.51</c:v>
                </c:pt>
                <c:pt idx="244">
                  <c:v>3.51</c:v>
                </c:pt>
                <c:pt idx="245">
                  <c:v>3.51</c:v>
                </c:pt>
                <c:pt idx="246">
                  <c:v>3.51</c:v>
                </c:pt>
                <c:pt idx="247">
                  <c:v>3.51</c:v>
                </c:pt>
                <c:pt idx="248">
                  <c:v>3.51</c:v>
                </c:pt>
                <c:pt idx="249">
                  <c:v>3.51</c:v>
                </c:pt>
                <c:pt idx="250">
                  <c:v>3.51</c:v>
                </c:pt>
                <c:pt idx="251">
                  <c:v>3.51</c:v>
                </c:pt>
                <c:pt idx="252">
                  <c:v>3.51</c:v>
                </c:pt>
                <c:pt idx="253">
                  <c:v>3.51</c:v>
                </c:pt>
                <c:pt idx="254">
                  <c:v>3.51</c:v>
                </c:pt>
                <c:pt idx="255">
                  <c:v>3.51</c:v>
                </c:pt>
                <c:pt idx="256">
                  <c:v>3.51</c:v>
                </c:pt>
                <c:pt idx="257">
                  <c:v>3.51</c:v>
                </c:pt>
                <c:pt idx="258">
                  <c:v>3.51</c:v>
                </c:pt>
                <c:pt idx="259">
                  <c:v>3.51</c:v>
                </c:pt>
                <c:pt idx="260">
                  <c:v>3.51</c:v>
                </c:pt>
                <c:pt idx="261">
                  <c:v>3.51</c:v>
                </c:pt>
                <c:pt idx="262">
                  <c:v>3.51</c:v>
                </c:pt>
                <c:pt idx="263">
                  <c:v>3.51</c:v>
                </c:pt>
                <c:pt idx="264">
                  <c:v>3.51</c:v>
                </c:pt>
                <c:pt idx="265">
                  <c:v>3.51</c:v>
                </c:pt>
                <c:pt idx="266">
                  <c:v>3.51</c:v>
                </c:pt>
                <c:pt idx="267">
                  <c:v>3.51</c:v>
                </c:pt>
              </c:numCache>
            </c:numRef>
          </c:xVal>
          <c:yVal>
            <c:numRef>
              <c:f>'all data'!$AB$632:$AB$899</c:f>
              <c:numCache>
                <c:formatCode>0.00E+00</c:formatCode>
                <c:ptCount val="268"/>
                <c:pt idx="0">
                  <c:v>1.1071130499048725E-19</c:v>
                </c:pt>
                <c:pt idx="3">
                  <c:v>4.1528669654310361E-20</c:v>
                </c:pt>
                <c:pt idx="4">
                  <c:v>5.7216910631385902E-20</c:v>
                </c:pt>
                <c:pt idx="5">
                  <c:v>5.6862268219946793E-20</c:v>
                </c:pt>
                <c:pt idx="7">
                  <c:v>5.9781634682182409E-21</c:v>
                </c:pt>
                <c:pt idx="8">
                  <c:v>2.6640808655610891E-20</c:v>
                </c:pt>
                <c:pt idx="9">
                  <c:v>3.6315419048218252E-20</c:v>
                </c:pt>
                <c:pt idx="10">
                  <c:v>7.0708768416464028E-20</c:v>
                </c:pt>
                <c:pt idx="14">
                  <c:v>8.0661821496005582E-20</c:v>
                </c:pt>
                <c:pt idx="15">
                  <c:v>2.7128810682173392E-19</c:v>
                </c:pt>
                <c:pt idx="16">
                  <c:v>5.9693770612003389E-20</c:v>
                </c:pt>
                <c:pt idx="22">
                  <c:v>6.8673992775038028E-19</c:v>
                </c:pt>
                <c:pt idx="23">
                  <c:v>3.3100717139138614E-19</c:v>
                </c:pt>
                <c:pt idx="24">
                  <c:v>1.5242783794315068E-18</c:v>
                </c:pt>
                <c:pt idx="25">
                  <c:v>1.5393618775699641E-19</c:v>
                </c:pt>
                <c:pt idx="26">
                  <c:v>1.1548134519550916E-18</c:v>
                </c:pt>
                <c:pt idx="27">
                  <c:v>1.9355068834808924E-19</c:v>
                </c:pt>
                <c:pt idx="28">
                  <c:v>1.7311862788388191E-19</c:v>
                </c:pt>
                <c:pt idx="29">
                  <c:v>1.2257781404910584E-19</c:v>
                </c:pt>
                <c:pt idx="30">
                  <c:v>1.2621991538000859E-19</c:v>
                </c:pt>
                <c:pt idx="31">
                  <c:v>1.8901372455547078E-20</c:v>
                </c:pt>
                <c:pt idx="32">
                  <c:v>4.3763909573084209E-20</c:v>
                </c:pt>
                <c:pt idx="34">
                  <c:v>2.7392559816819549E-20</c:v>
                </c:pt>
                <c:pt idx="35">
                  <c:v>2.538850318731539E-20</c:v>
                </c:pt>
                <c:pt idx="36">
                  <c:v>4.523496202043383E-20</c:v>
                </c:pt>
                <c:pt idx="37">
                  <c:v>2.343873963262611E-20</c:v>
                </c:pt>
                <c:pt idx="38">
                  <c:v>9.3403894874560135E-20</c:v>
                </c:pt>
                <c:pt idx="39">
                  <c:v>2.6689634389847394E-19</c:v>
                </c:pt>
                <c:pt idx="41">
                  <c:v>1.9343889348788511E-19</c:v>
                </c:pt>
                <c:pt idx="42">
                  <c:v>1.1908385229476192E-19</c:v>
                </c:pt>
                <c:pt idx="43">
                  <c:v>1.2402002532207605E-19</c:v>
                </c:pt>
                <c:pt idx="44">
                  <c:v>1.7505962159817342E-19</c:v>
                </c:pt>
                <c:pt idx="45">
                  <c:v>2.3587094788579824E-19</c:v>
                </c:pt>
                <c:pt idx="46">
                  <c:v>2.0885192346740568E-19</c:v>
                </c:pt>
                <c:pt idx="47">
                  <c:v>1.0158355295235144E-18</c:v>
                </c:pt>
                <c:pt idx="48">
                  <c:v>1.1958870473208242E-19</c:v>
                </c:pt>
                <c:pt idx="49">
                  <c:v>1.3511097221410519E-19</c:v>
                </c:pt>
                <c:pt idx="50">
                  <c:v>1.8477185980934924E-19</c:v>
                </c:pt>
                <c:pt idx="51">
                  <c:v>7.0593781095339615E-21</c:v>
                </c:pt>
                <c:pt idx="52">
                  <c:v>7.9234768916997488E-20</c:v>
                </c:pt>
                <c:pt idx="55">
                  <c:v>2.2926666609880746E-19</c:v>
                </c:pt>
                <c:pt idx="56">
                  <c:v>1.7802630256020415E-19</c:v>
                </c:pt>
                <c:pt idx="57">
                  <c:v>8.5398201542986175E-20</c:v>
                </c:pt>
                <c:pt idx="59">
                  <c:v>2.8752066891284883E-19</c:v>
                </c:pt>
                <c:pt idx="61">
                  <c:v>6.4644041940052213E-20</c:v>
                </c:pt>
                <c:pt idx="63">
                  <c:v>9.3832072188292078E-20</c:v>
                </c:pt>
                <c:pt idx="64">
                  <c:v>1.5434654103973476E-19</c:v>
                </c:pt>
                <c:pt idx="65">
                  <c:v>2.0456586532807944E-19</c:v>
                </c:pt>
                <c:pt idx="66">
                  <c:v>1.5483126533242906E-19</c:v>
                </c:pt>
                <c:pt idx="67">
                  <c:v>1.4843600335148727E-19</c:v>
                </c:pt>
                <c:pt idx="68">
                  <c:v>7.5483410688896351E-20</c:v>
                </c:pt>
                <c:pt idx="69">
                  <c:v>2.5262275040604717E-20</c:v>
                </c:pt>
                <c:pt idx="70">
                  <c:v>5.9446072916318698E-20</c:v>
                </c:pt>
                <c:pt idx="71">
                  <c:v>2.5582306999122988E-19</c:v>
                </c:pt>
                <c:pt idx="73">
                  <c:v>7.8212475035764075E-20</c:v>
                </c:pt>
                <c:pt idx="75">
                  <c:v>2.4960129928066202E-19</c:v>
                </c:pt>
                <c:pt idx="76">
                  <c:v>2.6123416913013489E-19</c:v>
                </c:pt>
                <c:pt idx="77">
                  <c:v>6.6949702623234459E-20</c:v>
                </c:pt>
                <c:pt idx="78">
                  <c:v>4.8618535695439724E-20</c:v>
                </c:pt>
                <c:pt idx="79">
                  <c:v>7.0646929117425518E-22</c:v>
                </c:pt>
                <c:pt idx="80">
                  <c:v>5.6405447099056063E-19</c:v>
                </c:pt>
                <c:pt idx="81">
                  <c:v>1.0831742124027935E-16</c:v>
                </c:pt>
                <c:pt idx="82">
                  <c:v>6.3432218787810234E-19</c:v>
                </c:pt>
                <c:pt idx="84">
                  <c:v>4.8944588167567437E-19</c:v>
                </c:pt>
                <c:pt idx="85">
                  <c:v>7.7852593938812075E-20</c:v>
                </c:pt>
                <c:pt idx="86">
                  <c:v>7.6088222868494221E-20</c:v>
                </c:pt>
                <c:pt idx="87">
                  <c:v>1.3437500266083439E-19</c:v>
                </c:pt>
                <c:pt idx="88">
                  <c:v>2.2101958969999908E-19</c:v>
                </c:pt>
                <c:pt idx="89">
                  <c:v>9.0093780562991042E-19</c:v>
                </c:pt>
                <c:pt idx="90">
                  <c:v>2.3206606940681432E-19</c:v>
                </c:pt>
                <c:pt idx="91">
                  <c:v>6.9983186889403427E-19</c:v>
                </c:pt>
                <c:pt idx="92">
                  <c:v>1.6549483653593635E-19</c:v>
                </c:pt>
                <c:pt idx="93">
                  <c:v>1.558691429756325E-19</c:v>
                </c:pt>
                <c:pt idx="94">
                  <c:v>2.5819519033077232E-19</c:v>
                </c:pt>
                <c:pt idx="95">
                  <c:v>3.0548785578734165E-19</c:v>
                </c:pt>
                <c:pt idx="96">
                  <c:v>2.3968864004602222E-19</c:v>
                </c:pt>
                <c:pt idx="97">
                  <c:v>1.0627803349923685E-19</c:v>
                </c:pt>
                <c:pt idx="98">
                  <c:v>1.0182073049258019E-19</c:v>
                </c:pt>
                <c:pt idx="99">
                  <c:v>8.0190651495971633E-20</c:v>
                </c:pt>
                <c:pt idx="100">
                  <c:v>2.9695514757477358E-19</c:v>
                </c:pt>
                <c:pt idx="101">
                  <c:v>1.0429054881111827E-19</c:v>
                </c:pt>
                <c:pt idx="102">
                  <c:v>2.655218173212408E-19</c:v>
                </c:pt>
                <c:pt idx="103">
                  <c:v>3.2551129291665484E-19</c:v>
                </c:pt>
                <c:pt idx="104">
                  <c:v>3.8445964401538386E-19</c:v>
                </c:pt>
                <c:pt idx="105">
                  <c:v>5.2089941676876502E-19</c:v>
                </c:pt>
                <c:pt idx="106">
                  <c:v>3.0384418188962935E-19</c:v>
                </c:pt>
                <c:pt idx="107">
                  <c:v>6.2679551905907441E-20</c:v>
                </c:pt>
                <c:pt idx="108">
                  <c:v>1.0412945679422083E-19</c:v>
                </c:pt>
                <c:pt idx="110">
                  <c:v>4.2157921196627908E-20</c:v>
                </c:pt>
                <c:pt idx="113">
                  <c:v>1.9195574107963763E-19</c:v>
                </c:pt>
                <c:pt idx="114">
                  <c:v>9.825071512493396E-20</c:v>
                </c:pt>
                <c:pt idx="115">
                  <c:v>1.3154857157813704E-19</c:v>
                </c:pt>
                <c:pt idx="117">
                  <c:v>1.5435644460027543E-19</c:v>
                </c:pt>
                <c:pt idx="118">
                  <c:v>8.1689193786318903E-18</c:v>
                </c:pt>
                <c:pt idx="119">
                  <c:v>7.764353577641551E-19</c:v>
                </c:pt>
                <c:pt idx="120">
                  <c:v>3.6076326677372177E-19</c:v>
                </c:pt>
                <c:pt idx="121">
                  <c:v>1.2239003924995549E-19</c:v>
                </c:pt>
                <c:pt idx="122">
                  <c:v>3.0226566361871648E-19</c:v>
                </c:pt>
                <c:pt idx="123">
                  <c:v>1.6087051289791916E-19</c:v>
                </c:pt>
                <c:pt idx="124">
                  <c:v>4.9671950776328969E-19</c:v>
                </c:pt>
                <c:pt idx="125">
                  <c:v>4.4438492831712775E-19</c:v>
                </c:pt>
                <c:pt idx="126">
                  <c:v>1.2249912948501438E-19</c:v>
                </c:pt>
                <c:pt idx="127">
                  <c:v>5.3858881712083987E-20</c:v>
                </c:pt>
                <c:pt idx="128">
                  <c:v>3.692815419183645E-19</c:v>
                </c:pt>
                <c:pt idx="130">
                  <c:v>5.0327126323529009E-19</c:v>
                </c:pt>
                <c:pt idx="131">
                  <c:v>2.5437685808317905E-19</c:v>
                </c:pt>
                <c:pt idx="132">
                  <c:v>1.6440500618334023E-19</c:v>
                </c:pt>
                <c:pt idx="133">
                  <c:v>1.1773649191021531E-19</c:v>
                </c:pt>
                <c:pt idx="134">
                  <c:v>1.7737673876634699E-19</c:v>
                </c:pt>
                <c:pt idx="136">
                  <c:v>2.1281869145855814E-18</c:v>
                </c:pt>
                <c:pt idx="137">
                  <c:v>1.181570628333076E-18</c:v>
                </c:pt>
                <c:pt idx="138">
                  <c:v>1.4072194134032144E-18</c:v>
                </c:pt>
                <c:pt idx="139">
                  <c:v>8.2692064696038793E-19</c:v>
                </c:pt>
                <c:pt idx="140">
                  <c:v>3.4467432910468178E-19</c:v>
                </c:pt>
                <c:pt idx="141">
                  <c:v>8.1547792940929243E-19</c:v>
                </c:pt>
                <c:pt idx="143">
                  <c:v>6.3034767522957692E-19</c:v>
                </c:pt>
                <c:pt idx="144">
                  <c:v>1.0411700665880211E-18</c:v>
                </c:pt>
                <c:pt idx="146">
                  <c:v>2.4211068372387435E-18</c:v>
                </c:pt>
                <c:pt idx="147">
                  <c:v>4.7847190030548654E-19</c:v>
                </c:pt>
                <c:pt idx="148">
                  <c:v>3.3358385231874581E-19</c:v>
                </c:pt>
                <c:pt idx="150">
                  <c:v>4.2794634652793545E-19</c:v>
                </c:pt>
                <c:pt idx="152">
                  <c:v>7.77987613445536E-20</c:v>
                </c:pt>
                <c:pt idx="153">
                  <c:v>6.7306137565474402E-20</c:v>
                </c:pt>
                <c:pt idx="154">
                  <c:v>4.8252641825489007E-19</c:v>
                </c:pt>
                <c:pt idx="155">
                  <c:v>1.4611795680747172E-17</c:v>
                </c:pt>
                <c:pt idx="156">
                  <c:v>1.2909664726921992E-18</c:v>
                </c:pt>
                <c:pt idx="157">
                  <c:v>9.7898361327780221E-19</c:v>
                </c:pt>
                <c:pt idx="158">
                  <c:v>4.7392674407021373E-19</c:v>
                </c:pt>
                <c:pt idx="159">
                  <c:v>5.0767548869324097E-19</c:v>
                </c:pt>
                <c:pt idx="160">
                  <c:v>1.1469520443889883E-18</c:v>
                </c:pt>
                <c:pt idx="161">
                  <c:v>9.9181806403138233E-19</c:v>
                </c:pt>
                <c:pt idx="162">
                  <c:v>4.8915446946370861E-19</c:v>
                </c:pt>
                <c:pt idx="163">
                  <c:v>1.0066979239879807E-18</c:v>
                </c:pt>
                <c:pt idx="164">
                  <c:v>2.4381168752731357E-19</c:v>
                </c:pt>
                <c:pt idx="165">
                  <c:v>2.9745393933881484E-19</c:v>
                </c:pt>
                <c:pt idx="166">
                  <c:v>5.9886807266907914E-19</c:v>
                </c:pt>
                <c:pt idx="167">
                  <c:v>8.7572620062309245E-20</c:v>
                </c:pt>
                <c:pt idx="168">
                  <c:v>1.4138084200022022E-19</c:v>
                </c:pt>
                <c:pt idx="169">
                  <c:v>1.5347781281599572E-19</c:v>
                </c:pt>
                <c:pt idx="170">
                  <c:v>1.2725499490993057E-19</c:v>
                </c:pt>
                <c:pt idx="171">
                  <c:v>1.8683850008011375E-19</c:v>
                </c:pt>
                <c:pt idx="172">
                  <c:v>6.8619357981823248E-19</c:v>
                </c:pt>
                <c:pt idx="173">
                  <c:v>1.5548704736982584E-19</c:v>
                </c:pt>
                <c:pt idx="174">
                  <c:v>3.9161482865672962E-19</c:v>
                </c:pt>
                <c:pt idx="175">
                  <c:v>1.3565903208194234E-19</c:v>
                </c:pt>
                <c:pt idx="176">
                  <c:v>6.9532818431305708E-20</c:v>
                </c:pt>
                <c:pt idx="177">
                  <c:v>1.3272083868734764E-19</c:v>
                </c:pt>
                <c:pt idx="178">
                  <c:v>1.5604104590633059E-19</c:v>
                </c:pt>
                <c:pt idx="179">
                  <c:v>1.1692242463208366E-17</c:v>
                </c:pt>
                <c:pt idx="180">
                  <c:v>2.5288000905762981E-18</c:v>
                </c:pt>
                <c:pt idx="182">
                  <c:v>8.300890164173294E-20</c:v>
                </c:pt>
                <c:pt idx="183">
                  <c:v>9.9143197229524486E-20</c:v>
                </c:pt>
                <c:pt idx="185">
                  <c:v>9.6639530061864918E-20</c:v>
                </c:pt>
                <c:pt idx="187">
                  <c:v>1.7115717987110463E-19</c:v>
                </c:pt>
                <c:pt idx="189">
                  <c:v>1.1568388192570878E-19</c:v>
                </c:pt>
                <c:pt idx="190">
                  <c:v>3.6283209296397424E-19</c:v>
                </c:pt>
                <c:pt idx="191">
                  <c:v>6.6835997890454701E-20</c:v>
                </c:pt>
                <c:pt idx="192">
                  <c:v>4.5176184962811584E-20</c:v>
                </c:pt>
                <c:pt idx="194">
                  <c:v>1.03624706315875E-19</c:v>
                </c:pt>
                <c:pt idx="197">
                  <c:v>2.6768006996520516E-18</c:v>
                </c:pt>
                <c:pt idx="198">
                  <c:v>6.8482642239756718E-19</c:v>
                </c:pt>
                <c:pt idx="199">
                  <c:v>3.814173769435974E-19</c:v>
                </c:pt>
                <c:pt idx="201">
                  <c:v>1.4581969228669689E-19</c:v>
                </c:pt>
                <c:pt idx="202">
                  <c:v>1.390464244815592E-19</c:v>
                </c:pt>
                <c:pt idx="203">
                  <c:v>8.3626463728838076E-19</c:v>
                </c:pt>
                <c:pt idx="204">
                  <c:v>2.2205814409025526E-19</c:v>
                </c:pt>
                <c:pt idx="205">
                  <c:v>2.2000607560730952E-19</c:v>
                </c:pt>
                <c:pt idx="206">
                  <c:v>4.8143522465592474E-19</c:v>
                </c:pt>
                <c:pt idx="207">
                  <c:v>7.9692271551291641E-20</c:v>
                </c:pt>
                <c:pt idx="208">
                  <c:v>3.7980824844371202E-19</c:v>
                </c:pt>
                <c:pt idx="209">
                  <c:v>1.0884294647345723E-19</c:v>
                </c:pt>
                <c:pt idx="210">
                  <c:v>6.9445941036241854E-19</c:v>
                </c:pt>
                <c:pt idx="211">
                  <c:v>9.2301023318251886E-21</c:v>
                </c:pt>
                <c:pt idx="212">
                  <c:v>4.1861379822672285E-19</c:v>
                </c:pt>
                <c:pt idx="213">
                  <c:v>1.3042416440230484E-18</c:v>
                </c:pt>
                <c:pt idx="214">
                  <c:v>9.8478925534286064E-20</c:v>
                </c:pt>
                <c:pt idx="215">
                  <c:v>8.2520509440621733E-20</c:v>
                </c:pt>
                <c:pt idx="217">
                  <c:v>4.1841552181467011E-19</c:v>
                </c:pt>
                <c:pt idx="218">
                  <c:v>1.2345880630681716E-19</c:v>
                </c:pt>
                <c:pt idx="219">
                  <c:v>2.3648770724336768E-19</c:v>
                </c:pt>
                <c:pt idx="220">
                  <c:v>4.2038435247057923E-19</c:v>
                </c:pt>
                <c:pt idx="221">
                  <c:v>7.2054724711670548E-19</c:v>
                </c:pt>
                <c:pt idx="222">
                  <c:v>7.6648032946527015E-20</c:v>
                </c:pt>
                <c:pt idx="223">
                  <c:v>3.5840218083931491E-19</c:v>
                </c:pt>
                <c:pt idx="224">
                  <c:v>1.338840379520214E-19</c:v>
                </c:pt>
                <c:pt idx="225">
                  <c:v>1.704423441481354E-19</c:v>
                </c:pt>
                <c:pt idx="226">
                  <c:v>1.16769787854708E-18</c:v>
                </c:pt>
                <c:pt idx="227">
                  <c:v>2.8525327644149067E-19</c:v>
                </c:pt>
                <c:pt idx="228">
                  <c:v>1.743786711741338E-19</c:v>
                </c:pt>
                <c:pt idx="230">
                  <c:v>7.2242863799004454E-19</c:v>
                </c:pt>
                <c:pt idx="232">
                  <c:v>7.3371487654949957E-19</c:v>
                </c:pt>
                <c:pt idx="233">
                  <c:v>1.1999284563628404E-18</c:v>
                </c:pt>
                <c:pt idx="234">
                  <c:v>5.4838969973025241E-19</c:v>
                </c:pt>
                <c:pt idx="235">
                  <c:v>1.0703608888944646E-18</c:v>
                </c:pt>
                <c:pt idx="236">
                  <c:v>3.1142181214819267E-19</c:v>
                </c:pt>
                <c:pt idx="237">
                  <c:v>7.3191525139283071E-19</c:v>
                </c:pt>
                <c:pt idx="238">
                  <c:v>2.3442669816462272E-18</c:v>
                </c:pt>
                <c:pt idx="240">
                  <c:v>6.3004264489587968E-19</c:v>
                </c:pt>
                <c:pt idx="241">
                  <c:v>7.0411187308850967E-19</c:v>
                </c:pt>
                <c:pt idx="243">
                  <c:v>4.5669176580393243E-18</c:v>
                </c:pt>
                <c:pt idx="245">
                  <c:v>3.4084673060279131E-19</c:v>
                </c:pt>
                <c:pt idx="246">
                  <c:v>9.1844441358484295E-19</c:v>
                </c:pt>
                <c:pt idx="247">
                  <c:v>3.9310809381695587E-19</c:v>
                </c:pt>
                <c:pt idx="248">
                  <c:v>6.7114563377218739E-19</c:v>
                </c:pt>
                <c:pt idx="249">
                  <c:v>3.7771975839985416E-18</c:v>
                </c:pt>
                <c:pt idx="250">
                  <c:v>9.0341314431535854E-19</c:v>
                </c:pt>
                <c:pt idx="252">
                  <c:v>9.6316946890010836E-19</c:v>
                </c:pt>
                <c:pt idx="255">
                  <c:v>2.6073422266874863E-19</c:v>
                </c:pt>
                <c:pt idx="256">
                  <c:v>2.9660298502876803E-19</c:v>
                </c:pt>
                <c:pt idx="257">
                  <c:v>7.177768572025211E-22</c:v>
                </c:pt>
                <c:pt idx="258">
                  <c:v>3.3999340362828767E-19</c:v>
                </c:pt>
                <c:pt idx="259">
                  <c:v>1.9413998888153254E-19</c:v>
                </c:pt>
                <c:pt idx="260">
                  <c:v>2.7105020289533032E-19</c:v>
                </c:pt>
                <c:pt idx="261">
                  <c:v>1.6218746202430741E-19</c:v>
                </c:pt>
                <c:pt idx="262">
                  <c:v>2.6691484676165506E-19</c:v>
                </c:pt>
                <c:pt idx="263">
                  <c:v>7.3991874441269986E-19</c:v>
                </c:pt>
                <c:pt idx="264">
                  <c:v>9.7403005584698482E-19</c:v>
                </c:pt>
                <c:pt idx="265">
                  <c:v>5.2765534690982769E-19</c:v>
                </c:pt>
                <c:pt idx="266">
                  <c:v>8.5522697169983573E-19</c:v>
                </c:pt>
                <c:pt idx="267">
                  <c:v>1.0881614358748972E-18</c:v>
                </c:pt>
              </c:numCache>
            </c:numRef>
          </c:yVal>
        </c:ser>
        <c:ser>
          <c:idx val="5"/>
          <c:order val="5"/>
          <c:tx>
            <c:v>GeoMICS</c:v>
          </c:tx>
          <c:spPr>
            <a:ln w="28575">
              <a:noFill/>
            </a:ln>
          </c:spPr>
          <c:marker>
            <c:symbol val="dash"/>
            <c:size val="9"/>
            <c:spPr>
              <a:ln w="19050">
                <a:solidFill>
                  <a:srgbClr val="FF9900"/>
                </a:solidFill>
              </a:ln>
            </c:spPr>
          </c:marker>
          <c:xVal>
            <c:numRef>
              <c:f>'all data'!$G$902:$G$975</c:f>
              <c:numCache>
                <c:formatCode>0.00</c:formatCode>
                <c:ptCount val="74"/>
                <c:pt idx="0">
                  <c:v>1.278</c:v>
                </c:pt>
                <c:pt idx="1">
                  <c:v>1.278</c:v>
                </c:pt>
                <c:pt idx="2">
                  <c:v>1.278</c:v>
                </c:pt>
                <c:pt idx="3">
                  <c:v>1.278</c:v>
                </c:pt>
                <c:pt idx="4">
                  <c:v>1.278</c:v>
                </c:pt>
                <c:pt idx="5">
                  <c:v>1.278</c:v>
                </c:pt>
                <c:pt idx="6">
                  <c:v>1.278</c:v>
                </c:pt>
                <c:pt idx="7">
                  <c:v>1.278</c:v>
                </c:pt>
                <c:pt idx="8">
                  <c:v>1.278</c:v>
                </c:pt>
                <c:pt idx="9">
                  <c:v>1.278</c:v>
                </c:pt>
                <c:pt idx="10">
                  <c:v>1.278</c:v>
                </c:pt>
                <c:pt idx="11">
                  <c:v>1.278</c:v>
                </c:pt>
                <c:pt idx="12">
                  <c:v>1.278</c:v>
                </c:pt>
                <c:pt idx="13">
                  <c:v>1.278</c:v>
                </c:pt>
                <c:pt idx="14">
                  <c:v>1.278</c:v>
                </c:pt>
                <c:pt idx="15">
                  <c:v>1.278</c:v>
                </c:pt>
                <c:pt idx="16">
                  <c:v>1.278</c:v>
                </c:pt>
                <c:pt idx="17">
                  <c:v>1.278</c:v>
                </c:pt>
                <c:pt idx="18">
                  <c:v>1.278</c:v>
                </c:pt>
                <c:pt idx="19">
                  <c:v>1.278</c:v>
                </c:pt>
                <c:pt idx="20">
                  <c:v>1.278</c:v>
                </c:pt>
                <c:pt idx="21">
                  <c:v>1.278</c:v>
                </c:pt>
                <c:pt idx="22">
                  <c:v>1.278</c:v>
                </c:pt>
                <c:pt idx="23">
                  <c:v>1.278</c:v>
                </c:pt>
                <c:pt idx="24">
                  <c:v>1.278</c:v>
                </c:pt>
                <c:pt idx="25">
                  <c:v>1.278</c:v>
                </c:pt>
                <c:pt idx="26">
                  <c:v>1.278</c:v>
                </c:pt>
                <c:pt idx="27">
                  <c:v>1.278</c:v>
                </c:pt>
                <c:pt idx="28">
                  <c:v>0.63900000000000001</c:v>
                </c:pt>
                <c:pt idx="29">
                  <c:v>0.63900000000000001</c:v>
                </c:pt>
                <c:pt idx="30">
                  <c:v>0.63900000000000001</c:v>
                </c:pt>
                <c:pt idx="31">
                  <c:v>0.63900000000000001</c:v>
                </c:pt>
                <c:pt idx="32">
                  <c:v>0.63900000000000001</c:v>
                </c:pt>
                <c:pt idx="33">
                  <c:v>0.63900000000000001</c:v>
                </c:pt>
                <c:pt idx="34">
                  <c:v>0.63900000000000001</c:v>
                </c:pt>
                <c:pt idx="35">
                  <c:v>0.63900000000000001</c:v>
                </c:pt>
                <c:pt idx="36">
                  <c:v>0.63900000000000001</c:v>
                </c:pt>
                <c:pt idx="37">
                  <c:v>0.63900000000000001</c:v>
                </c:pt>
                <c:pt idx="38">
                  <c:v>0.63900000000000001</c:v>
                </c:pt>
                <c:pt idx="39">
                  <c:v>0.63900000000000001</c:v>
                </c:pt>
                <c:pt idx="40">
                  <c:v>0.63900000000000001</c:v>
                </c:pt>
                <c:pt idx="41">
                  <c:v>0.46300000000000002</c:v>
                </c:pt>
                <c:pt idx="42">
                  <c:v>0.46300000000000002</c:v>
                </c:pt>
                <c:pt idx="43">
                  <c:v>0.46300000000000002</c:v>
                </c:pt>
                <c:pt idx="44">
                  <c:v>0.46300000000000002</c:v>
                </c:pt>
                <c:pt idx="45">
                  <c:v>0.46300000000000002</c:v>
                </c:pt>
                <c:pt idx="46">
                  <c:v>0.46300000000000002</c:v>
                </c:pt>
                <c:pt idx="47">
                  <c:v>0.46300000000000002</c:v>
                </c:pt>
                <c:pt idx="48">
                  <c:v>0.46300000000000002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0.16600000000000001</c:v>
                </c:pt>
                <c:pt idx="55">
                  <c:v>0.16600000000000001</c:v>
                </c:pt>
                <c:pt idx="56">
                  <c:v>0.16600000000000001</c:v>
                </c:pt>
                <c:pt idx="57">
                  <c:v>0.16600000000000001</c:v>
                </c:pt>
                <c:pt idx="58">
                  <c:v>0.16600000000000001</c:v>
                </c:pt>
                <c:pt idx="59">
                  <c:v>0.16600000000000001</c:v>
                </c:pt>
                <c:pt idx="60">
                  <c:v>0.16600000000000001</c:v>
                </c:pt>
                <c:pt idx="61">
                  <c:v>0.16600000000000001</c:v>
                </c:pt>
                <c:pt idx="62">
                  <c:v>0.16600000000000001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</c:numCache>
            </c:numRef>
          </c:xVal>
          <c:yVal>
            <c:numRef>
              <c:f>'all data'!$AB$902:$AB$975</c:f>
              <c:numCache>
                <c:formatCode>0.00E+00</c:formatCode>
                <c:ptCount val="74"/>
                <c:pt idx="0">
                  <c:v>7.2196248175438749E-19</c:v>
                </c:pt>
                <c:pt idx="1">
                  <c:v>1.8586502581045391E-19</c:v>
                </c:pt>
                <c:pt idx="2">
                  <c:v>6.2011173375015062E-20</c:v>
                </c:pt>
                <c:pt idx="3">
                  <c:v>2.3875122997504234E-19</c:v>
                </c:pt>
                <c:pt idx="4">
                  <c:v>2.0919998357824711E-19</c:v>
                </c:pt>
                <c:pt idx="5">
                  <c:v>3.5087570827427941E-18</c:v>
                </c:pt>
                <c:pt idx="6">
                  <c:v>1.817775430015723E-18</c:v>
                </c:pt>
                <c:pt idx="7">
                  <c:v>4.2601313235299973E-19</c:v>
                </c:pt>
                <c:pt idx="8">
                  <c:v>9.5926101669885468E-19</c:v>
                </c:pt>
                <c:pt idx="9">
                  <c:v>1.7425448868059108E-19</c:v>
                </c:pt>
                <c:pt idx="10">
                  <c:v>9.15785078827931E-20</c:v>
                </c:pt>
                <c:pt idx="11">
                  <c:v>4.037192222363692E-19</c:v>
                </c:pt>
                <c:pt idx="12">
                  <c:v>3.6825576552189394E-19</c:v>
                </c:pt>
                <c:pt idx="13">
                  <c:v>3.4759097863076572E-19</c:v>
                </c:pt>
                <c:pt idx="14">
                  <c:v>1.8649266684739761E-18</c:v>
                </c:pt>
                <c:pt idx="15">
                  <c:v>6.7743133248954706E-20</c:v>
                </c:pt>
                <c:pt idx="16">
                  <c:v>1.2184121810948431E-19</c:v>
                </c:pt>
                <c:pt idx="17">
                  <c:v>8.9673103775309202E-20</c:v>
                </c:pt>
                <c:pt idx="18">
                  <c:v>4.2221561569921183E-20</c:v>
                </c:pt>
                <c:pt idx="19">
                  <c:v>1.6991782029832459E-19</c:v>
                </c:pt>
                <c:pt idx="20">
                  <c:v>1.1826366355841585E-19</c:v>
                </c:pt>
                <c:pt idx="21">
                  <c:v>1.1498350438264414E-19</c:v>
                </c:pt>
                <c:pt idx="22">
                  <c:v>1.2859353494648133E-18</c:v>
                </c:pt>
                <c:pt idx="24">
                  <c:v>7.5555245220619388E-19</c:v>
                </c:pt>
                <c:pt idx="25">
                  <c:v>6.8562459029925924E-19</c:v>
                </c:pt>
                <c:pt idx="26">
                  <c:v>6.9727410917300427E-19</c:v>
                </c:pt>
                <c:pt idx="27">
                  <c:v>1.6336130264013636E-19</c:v>
                </c:pt>
                <c:pt idx="28">
                  <c:v>8.2640521000499126E-20</c:v>
                </c:pt>
                <c:pt idx="29">
                  <c:v>8.6915693878401178E-20</c:v>
                </c:pt>
                <c:pt idx="30">
                  <c:v>2.0834912775836157E-19</c:v>
                </c:pt>
                <c:pt idx="31">
                  <c:v>4.3393975663137335E-19</c:v>
                </c:pt>
                <c:pt idx="32">
                  <c:v>2.326963546581483E-19</c:v>
                </c:pt>
                <c:pt idx="33">
                  <c:v>6.1694609213249421E-19</c:v>
                </c:pt>
                <c:pt idx="34">
                  <c:v>5.7229588590165425E-19</c:v>
                </c:pt>
                <c:pt idx="35">
                  <c:v>1.9906402176000235E-19</c:v>
                </c:pt>
                <c:pt idx="36">
                  <c:v>7.104288407674263E-20</c:v>
                </c:pt>
                <c:pt idx="37">
                  <c:v>4.4205440647889399E-19</c:v>
                </c:pt>
                <c:pt idx="38">
                  <c:v>6.3628259886918798E-20</c:v>
                </c:pt>
                <c:pt idx="39">
                  <c:v>9.3277445554113618E-20</c:v>
                </c:pt>
                <c:pt idx="40">
                  <c:v>8.0495807531529877E-19</c:v>
                </c:pt>
                <c:pt idx="41">
                  <c:v>2.5736286325164736E-19</c:v>
                </c:pt>
                <c:pt idx="42">
                  <c:v>2.0938960498171328E-19</c:v>
                </c:pt>
                <c:pt idx="43">
                  <c:v>2.2004447139736317E-19</c:v>
                </c:pt>
                <c:pt idx="44">
                  <c:v>3.3001421737044051E-19</c:v>
                </c:pt>
                <c:pt idx="45">
                  <c:v>1.2467473883336027E-19</c:v>
                </c:pt>
                <c:pt idx="46">
                  <c:v>4.7416230196957412E-19</c:v>
                </c:pt>
                <c:pt idx="47">
                  <c:v>3.424596651741007E-19</c:v>
                </c:pt>
                <c:pt idx="48">
                  <c:v>2.4800486840354952E-19</c:v>
                </c:pt>
                <c:pt idx="49">
                  <c:v>2.1784886304218359E-19</c:v>
                </c:pt>
                <c:pt idx="50">
                  <c:v>2.2848456405370744E-19</c:v>
                </c:pt>
                <c:pt idx="51">
                  <c:v>2.6045353251147746E-19</c:v>
                </c:pt>
                <c:pt idx="52">
                  <c:v>6.9641089559016701E-21</c:v>
                </c:pt>
                <c:pt idx="53">
                  <c:v>1.5858852847374628E-19</c:v>
                </c:pt>
                <c:pt idx="54">
                  <c:v>1.1856990396508102E-19</c:v>
                </c:pt>
                <c:pt idx="55">
                  <c:v>1.8655295025157118E-19</c:v>
                </c:pt>
                <c:pt idx="56">
                  <c:v>1.2960225917877431E-19</c:v>
                </c:pt>
                <c:pt idx="57">
                  <c:v>2.8699724780186724E-19</c:v>
                </c:pt>
                <c:pt idx="58">
                  <c:v>1.3534042129549333E-19</c:v>
                </c:pt>
                <c:pt idx="59">
                  <c:v>1.0328222812753884E-19</c:v>
                </c:pt>
                <c:pt idx="60">
                  <c:v>1.47073864596798E-19</c:v>
                </c:pt>
                <c:pt idx="62">
                  <c:v>1.0797257538521789E-19</c:v>
                </c:pt>
                <c:pt idx="63">
                  <c:v>4.4989834575481334E-19</c:v>
                </c:pt>
                <c:pt idx="64">
                  <c:v>2.2121215558648154E-18</c:v>
                </c:pt>
                <c:pt idx="65">
                  <c:v>6.7594551394459083E-19</c:v>
                </c:pt>
                <c:pt idx="66">
                  <c:v>8.0447443050640708E-19</c:v>
                </c:pt>
                <c:pt idx="67">
                  <c:v>4.2110334998475049E-19</c:v>
                </c:pt>
                <c:pt idx="68">
                  <c:v>7.0384402574089164E-19</c:v>
                </c:pt>
                <c:pt idx="69">
                  <c:v>8.0291571647238876E-19</c:v>
                </c:pt>
                <c:pt idx="70">
                  <c:v>1.5545112213960209E-18</c:v>
                </c:pt>
                <c:pt idx="71">
                  <c:v>1.148887377653057E-18</c:v>
                </c:pt>
                <c:pt idx="72">
                  <c:v>2.1538570644150457E-20</c:v>
                </c:pt>
                <c:pt idx="73">
                  <c:v>9.0346818004247731E-19</c:v>
                </c:pt>
              </c:numCache>
            </c:numRef>
          </c:yVal>
        </c:ser>
        <c:ser>
          <c:idx val="6"/>
          <c:order val="6"/>
          <c:tx>
            <c:v>IronBru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'all data'!$G$994:$G$1021</c:f>
              <c:numCache>
                <c:formatCode>0.00</c:formatCode>
                <c:ptCount val="28"/>
                <c:pt idx="0">
                  <c:v>0.349742</c:v>
                </c:pt>
                <c:pt idx="1">
                  <c:v>0.349742</c:v>
                </c:pt>
                <c:pt idx="2">
                  <c:v>0.349742</c:v>
                </c:pt>
                <c:pt idx="3">
                  <c:v>0.349742</c:v>
                </c:pt>
                <c:pt idx="4">
                  <c:v>0.349742</c:v>
                </c:pt>
                <c:pt idx="5">
                  <c:v>0.349742</c:v>
                </c:pt>
                <c:pt idx="6">
                  <c:v>0.349742</c:v>
                </c:pt>
                <c:pt idx="7">
                  <c:v>0.349742</c:v>
                </c:pt>
                <c:pt idx="8">
                  <c:v>0.349742</c:v>
                </c:pt>
                <c:pt idx="9">
                  <c:v>0.349742</c:v>
                </c:pt>
                <c:pt idx="10">
                  <c:v>0.349742</c:v>
                </c:pt>
                <c:pt idx="11">
                  <c:v>0.349742</c:v>
                </c:pt>
                <c:pt idx="12">
                  <c:v>0.349742</c:v>
                </c:pt>
                <c:pt idx="13">
                  <c:v>0.349742</c:v>
                </c:pt>
                <c:pt idx="14">
                  <c:v>0.349742</c:v>
                </c:pt>
                <c:pt idx="15">
                  <c:v>5.6995880000000003</c:v>
                </c:pt>
                <c:pt idx="16">
                  <c:v>5.6995880000000003</c:v>
                </c:pt>
                <c:pt idx="17">
                  <c:v>5.6995880000000003</c:v>
                </c:pt>
                <c:pt idx="18">
                  <c:v>5.6995880000000003</c:v>
                </c:pt>
                <c:pt idx="19">
                  <c:v>5.6995880000000003</c:v>
                </c:pt>
                <c:pt idx="20">
                  <c:v>5.6995880000000003</c:v>
                </c:pt>
                <c:pt idx="21">
                  <c:v>5.6995880000000003</c:v>
                </c:pt>
                <c:pt idx="22">
                  <c:v>5.6995880000000003</c:v>
                </c:pt>
                <c:pt idx="23">
                  <c:v>5.6995880000000003</c:v>
                </c:pt>
                <c:pt idx="24">
                  <c:v>5.6995880000000003</c:v>
                </c:pt>
                <c:pt idx="25">
                  <c:v>5.6995880000000003</c:v>
                </c:pt>
                <c:pt idx="26">
                  <c:v>5.6995880000000003</c:v>
                </c:pt>
                <c:pt idx="27">
                  <c:v>5.6995880000000003</c:v>
                </c:pt>
              </c:numCache>
            </c:numRef>
          </c:xVal>
          <c:yVal>
            <c:numRef>
              <c:f>'all data'!$AB$994:$AB$1021</c:f>
              <c:numCache>
                <c:formatCode>0.00E+00</c:formatCode>
                <c:ptCount val="28"/>
                <c:pt idx="0">
                  <c:v>7.7887503608271989E-19</c:v>
                </c:pt>
                <c:pt idx="1">
                  <c:v>4.1322416532844063E-19</c:v>
                </c:pt>
                <c:pt idx="2">
                  <c:v>6.7726283323483517E-19</c:v>
                </c:pt>
                <c:pt idx="3">
                  <c:v>3.1052240124948684E-19</c:v>
                </c:pt>
                <c:pt idx="4">
                  <c:v>3.979459372347859E-19</c:v>
                </c:pt>
                <c:pt idx="5">
                  <c:v>3.0263424951910552E-19</c:v>
                </c:pt>
                <c:pt idx="6">
                  <c:v>5.1567533028154938E-19</c:v>
                </c:pt>
                <c:pt idx="7">
                  <c:v>3.8380789832231867E-19</c:v>
                </c:pt>
                <c:pt idx="8">
                  <c:v>2.1973833917417552E-19</c:v>
                </c:pt>
                <c:pt idx="9">
                  <c:v>7.1622982591506963E-19</c:v>
                </c:pt>
                <c:pt idx="10">
                  <c:v>3.6820153951931689E-19</c:v>
                </c:pt>
                <c:pt idx="11">
                  <c:v>6.0273159268220648E-19</c:v>
                </c:pt>
                <c:pt idx="12">
                  <c:v>3.9396841196954658E-19</c:v>
                </c:pt>
                <c:pt idx="13">
                  <c:v>1.3132584206166617E-18</c:v>
                </c:pt>
                <c:pt idx="14">
                  <c:v>1.9432741461645711E-18</c:v>
                </c:pt>
                <c:pt idx="15">
                  <c:v>9.9322307806483469E-19</c:v>
                </c:pt>
                <c:pt idx="16">
                  <c:v>8.3319730133627012E-19</c:v>
                </c:pt>
                <c:pt idx="18">
                  <c:v>7.9257285793029866E-19</c:v>
                </c:pt>
                <c:pt idx="19">
                  <c:v>3.9136514224857545E-19</c:v>
                </c:pt>
                <c:pt idx="20">
                  <c:v>9.3688283823061955E-19</c:v>
                </c:pt>
                <c:pt idx="21">
                  <c:v>5.8234568836167956E-19</c:v>
                </c:pt>
                <c:pt idx="22">
                  <c:v>2.6237780836720278E-19</c:v>
                </c:pt>
                <c:pt idx="23">
                  <c:v>1.6853850380173335E-18</c:v>
                </c:pt>
                <c:pt idx="24">
                  <c:v>1.6219757624015802E-18</c:v>
                </c:pt>
                <c:pt idx="25">
                  <c:v>1.6420522549054694E-18</c:v>
                </c:pt>
                <c:pt idx="26">
                  <c:v>3.1349447950292531E-18</c:v>
                </c:pt>
                <c:pt idx="27">
                  <c:v>3.8856350053872022E-18</c:v>
                </c:pt>
              </c:numCache>
            </c:numRef>
          </c:yVal>
        </c:ser>
        <c:axId val="97184000"/>
        <c:axId val="97215232"/>
      </c:scatterChart>
      <c:valAx>
        <c:axId val="97184000"/>
        <c:scaling>
          <c:logBase val="10"/>
          <c:orientation val="minMax"/>
          <c:max val="10"/>
          <c:min val="0.05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Dissolved Fe (nM)</a:t>
                </a:r>
              </a:p>
            </c:rich>
          </c:tx>
          <c:layout/>
        </c:title>
        <c:numFmt formatCode="0.00" sourceLinked="1"/>
        <c:tickLblPos val="nextTo"/>
        <c:crossAx val="97215232"/>
        <c:crossesAt val="1.0000000000000249E-21"/>
        <c:crossBetween val="midCat"/>
      </c:valAx>
      <c:valAx>
        <c:axId val="97215232"/>
        <c:scaling>
          <c:logBase val="10"/>
          <c:orientation val="minMax"/>
          <c:max val="5.0000000000000204E-18"/>
          <c:min val="5.000000000000023E-21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</a:t>
                </a:r>
                <a:r>
                  <a:rPr lang="en-US" baseline="0"/>
                  <a:t> normalized Fe quota (cell Fe/um3)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169731633708628E-2"/>
              <c:y val="0.12529765067710094"/>
            </c:manualLayout>
          </c:layout>
        </c:title>
        <c:numFmt formatCode="0.E+00" sourceLinked="0"/>
        <c:tickLblPos val="nextTo"/>
        <c:crossAx val="97184000"/>
        <c:crossesAt val="1.000000000000018E-12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74763775245875697"/>
          <c:y val="0.64256939998071771"/>
          <c:w val="0.23281113476450624"/>
          <c:h val="0.21505273497254571"/>
        </c:manualLayout>
      </c:layout>
      <c:spPr>
        <a:solidFill>
          <a:schemeClr val="bg1"/>
        </a:solidFill>
        <a:ln>
          <a:solidFill>
            <a:schemeClr val="lt1">
              <a:shade val="50000"/>
            </a:schemeClr>
          </a:solidFill>
        </a:ln>
      </c:sp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07174103237094"/>
          <c:y val="5.1400554097404488E-2"/>
          <c:w val="0.81914317713543161"/>
          <c:h val="0.83986023219490535"/>
        </c:manualLayout>
      </c:layout>
      <c:scatterChart>
        <c:scatterStyle val="lineMarker"/>
        <c:ser>
          <c:idx val="0"/>
          <c:order val="0"/>
          <c:tx>
            <c:v>EPZT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'all data'!$G$5:$G$211</c:f>
              <c:numCache>
                <c:formatCode>0.00</c:formatCode>
                <c:ptCount val="207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1.27</c:v>
                </c:pt>
                <c:pt idx="56">
                  <c:v>1.27</c:v>
                </c:pt>
                <c:pt idx="57">
                  <c:v>1.27</c:v>
                </c:pt>
                <c:pt idx="58">
                  <c:v>1.27</c:v>
                </c:pt>
                <c:pt idx="59">
                  <c:v>1.27</c:v>
                </c:pt>
                <c:pt idx="60">
                  <c:v>1.27</c:v>
                </c:pt>
                <c:pt idx="61">
                  <c:v>1.27</c:v>
                </c:pt>
                <c:pt idx="62">
                  <c:v>1.27</c:v>
                </c:pt>
                <c:pt idx="63">
                  <c:v>1.27</c:v>
                </c:pt>
                <c:pt idx="64">
                  <c:v>1.27</c:v>
                </c:pt>
                <c:pt idx="65">
                  <c:v>1.27</c:v>
                </c:pt>
                <c:pt idx="66">
                  <c:v>1.27</c:v>
                </c:pt>
                <c:pt idx="67">
                  <c:v>1.27</c:v>
                </c:pt>
                <c:pt idx="68">
                  <c:v>1.27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</c:numCache>
            </c:numRef>
          </c:xVal>
          <c:yVal>
            <c:numRef>
              <c:f>'all data'!$P$5:$P$211</c:f>
              <c:numCache>
                <c:formatCode>0.0E+00</c:formatCode>
                <c:ptCount val="207"/>
                <c:pt idx="0">
                  <c:v>4.8442251915583427E-6</c:v>
                </c:pt>
                <c:pt idx="1">
                  <c:v>1.2512748594171062E-5</c:v>
                </c:pt>
                <c:pt idx="2">
                  <c:v>2.158518497958565E-6</c:v>
                </c:pt>
                <c:pt idx="3">
                  <c:v>7.2017879897085818E-6</c:v>
                </c:pt>
                <c:pt idx="4">
                  <c:v>2.1755284163182446E-6</c:v>
                </c:pt>
                <c:pt idx="5">
                  <c:v>3.8405104834044768E-6</c:v>
                </c:pt>
                <c:pt idx="6">
                  <c:v>9.4041219530779056E-6</c:v>
                </c:pt>
                <c:pt idx="7">
                  <c:v>2.25662109387489E-6</c:v>
                </c:pt>
                <c:pt idx="8">
                  <c:v>1.1047996693085789E-5</c:v>
                </c:pt>
                <c:pt idx="9">
                  <c:v>2.3635530469616092E-6</c:v>
                </c:pt>
                <c:pt idx="10">
                  <c:v>4.801075655225071E-6</c:v>
                </c:pt>
                <c:pt idx="11">
                  <c:v>3.0177589575625305E-6</c:v>
                </c:pt>
                <c:pt idx="12">
                  <c:v>1.7937709080958177E-6</c:v>
                </c:pt>
                <c:pt idx="13">
                  <c:v>2.352238313040955E-6</c:v>
                </c:pt>
                <c:pt idx="14">
                  <c:v>2.5946540108101757E-6</c:v>
                </c:pt>
                <c:pt idx="15">
                  <c:v>1.9479608926081597E-6</c:v>
                </c:pt>
                <c:pt idx="16">
                  <c:v>4.0217267653621053E-6</c:v>
                </c:pt>
                <c:pt idx="17">
                  <c:v>4.6424097229928252E-6</c:v>
                </c:pt>
                <c:pt idx="18">
                  <c:v>5.4844315894408718E-6</c:v>
                </c:pt>
                <c:pt idx="19">
                  <c:v>2.0787096473393645E-5</c:v>
                </c:pt>
                <c:pt idx="20">
                  <c:v>1.472162921556666E-6</c:v>
                </c:pt>
                <c:pt idx="21">
                  <c:v>1.980136643192002E-5</c:v>
                </c:pt>
                <c:pt idx="22">
                  <c:v>1.9090001065580341E-5</c:v>
                </c:pt>
                <c:pt idx="23">
                  <c:v>2.2407397409446952E-5</c:v>
                </c:pt>
                <c:pt idx="24">
                  <c:v>1.9730361023706907E-5</c:v>
                </c:pt>
                <c:pt idx="25">
                  <c:v>7.5052447683636994E-6</c:v>
                </c:pt>
                <c:pt idx="26">
                  <c:v>3.5214647579974845E-5</c:v>
                </c:pt>
                <c:pt idx="27">
                  <c:v>2.7393986979255059E-5</c:v>
                </c:pt>
                <c:pt idx="28">
                  <c:v>2.7490202306016628E-5</c:v>
                </c:pt>
                <c:pt idx="29">
                  <c:v>1.5924759321450625E-5</c:v>
                </c:pt>
                <c:pt idx="30">
                  <c:v>2.5870280724901453E-5</c:v>
                </c:pt>
                <c:pt idx="31">
                  <c:v>2.0056514043113183E-5</c:v>
                </c:pt>
                <c:pt idx="32">
                  <c:v>9.2530264430494682E-5</c:v>
                </c:pt>
                <c:pt idx="33">
                  <c:v>4.2791048171272436E-5</c:v>
                </c:pt>
                <c:pt idx="34">
                  <c:v>3.1407986647674321E-5</c:v>
                </c:pt>
                <c:pt idx="35">
                  <c:v>6.3974328722387399E-5</c:v>
                </c:pt>
                <c:pt idx="36">
                  <c:v>4.5024537012709279E-5</c:v>
                </c:pt>
                <c:pt idx="37">
                  <c:v>2.2015978382364823E-4</c:v>
                </c:pt>
                <c:pt idx="38">
                  <c:v>2.1817027601793025E-5</c:v>
                </c:pt>
                <c:pt idx="39">
                  <c:v>4.1996401211670711E-6</c:v>
                </c:pt>
                <c:pt idx="40">
                  <c:v>3.5250316652215892E-5</c:v>
                </c:pt>
                <c:pt idx="41">
                  <c:v>2.4138565952375179E-5</c:v>
                </c:pt>
                <c:pt idx="42">
                  <c:v>2.4187115861266752E-6</c:v>
                </c:pt>
                <c:pt idx="43">
                  <c:v>1.0531821984329916E-4</c:v>
                </c:pt>
                <c:pt idx="44">
                  <c:v>2.0986058272462561E-5</c:v>
                </c:pt>
                <c:pt idx="45">
                  <c:v>4.3359481483807379E-6</c:v>
                </c:pt>
                <c:pt idx="46">
                  <c:v>7.5755530097739036E-6</c:v>
                </c:pt>
                <c:pt idx="47">
                  <c:v>5.3119941166423012E-5</c:v>
                </c:pt>
                <c:pt idx="48">
                  <c:v>7.771281788840581E-5</c:v>
                </c:pt>
                <c:pt idx="49">
                  <c:v>3.0739800818206329E-5</c:v>
                </c:pt>
                <c:pt idx="50">
                  <c:v>1.7205493769978727E-5</c:v>
                </c:pt>
                <c:pt idx="51">
                  <c:v>2.7365459613148494E-5</c:v>
                </c:pt>
                <c:pt idx="52">
                  <c:v>6.2447755302391737E-5</c:v>
                </c:pt>
                <c:pt idx="53">
                  <c:v>3.8132712903314351E-5</c:v>
                </c:pt>
                <c:pt idx="54">
                  <c:v>2.2168340691804304E-4</c:v>
                </c:pt>
                <c:pt idx="55">
                  <c:v>1.9723943964176037E-6</c:v>
                </c:pt>
                <c:pt idx="56">
                  <c:v>8.5044942606263389E-6</c:v>
                </c:pt>
                <c:pt idx="57">
                  <c:v>4.0916688442256125E-6</c:v>
                </c:pt>
                <c:pt idx="58">
                  <c:v>2.4825447267611E-6</c:v>
                </c:pt>
                <c:pt idx="59">
                  <c:v>3.4007573360070227E-6</c:v>
                </c:pt>
                <c:pt idx="60">
                  <c:v>6.2817090008392597E-6</c:v>
                </c:pt>
                <c:pt idx="61">
                  <c:v>5.0827799446012349E-6</c:v>
                </c:pt>
                <c:pt idx="62">
                  <c:v>7.7752723153835923E-5</c:v>
                </c:pt>
                <c:pt idx="63">
                  <c:v>2.5867749731675204E-6</c:v>
                </c:pt>
                <c:pt idx="64">
                  <c:v>5.4401767288212098E-6</c:v>
                </c:pt>
                <c:pt idx="65">
                  <c:v>3.1327078730654762E-6</c:v>
                </c:pt>
                <c:pt idx="66">
                  <c:v>1.7186112076560237E-6</c:v>
                </c:pt>
                <c:pt idx="67">
                  <c:v>1.3426657893729899E-5</c:v>
                </c:pt>
                <c:pt idx="68">
                  <c:v>2.8133009227824081E-5</c:v>
                </c:pt>
                <c:pt idx="69">
                  <c:v>3.8513810614655385E-5</c:v>
                </c:pt>
                <c:pt idx="70">
                  <c:v>1.7478688761202983E-5</c:v>
                </c:pt>
                <c:pt idx="71">
                  <c:v>3.7270467686851446E-5</c:v>
                </c:pt>
                <c:pt idx="72">
                  <c:v>2.7237682801175728E-5</c:v>
                </c:pt>
                <c:pt idx="73">
                  <c:v>8.2655997246718093E-6</c:v>
                </c:pt>
                <c:pt idx="74">
                  <c:v>1.3747364693369659E-5</c:v>
                </c:pt>
                <c:pt idx="75">
                  <c:v>5.550251621646897E-5</c:v>
                </c:pt>
                <c:pt idx="76">
                  <c:v>4.1470261252432591E-5</c:v>
                </c:pt>
                <c:pt idx="77">
                  <c:v>2.4600251922620695E-6</c:v>
                </c:pt>
                <c:pt idx="78">
                  <c:v>2.0144143946367805E-5</c:v>
                </c:pt>
                <c:pt idx="79">
                  <c:v>4.1245348683565288E-6</c:v>
                </c:pt>
                <c:pt idx="80">
                  <c:v>2.4235577880416352E-6</c:v>
                </c:pt>
                <c:pt idx="81">
                  <c:v>4.262722104111616E-5</c:v>
                </c:pt>
                <c:pt idx="82">
                  <c:v>5.8514581289298145E-5</c:v>
                </c:pt>
                <c:pt idx="83">
                  <c:v>2.0145820521922946E-5</c:v>
                </c:pt>
                <c:pt idx="84">
                  <c:v>1.0715112456994126E-5</c:v>
                </c:pt>
                <c:pt idx="85">
                  <c:v>3.8971361259604713E-5</c:v>
                </c:pt>
                <c:pt idx="86">
                  <c:v>2.1774823473797715E-5</c:v>
                </c:pt>
                <c:pt idx="87">
                  <c:v>2.9000044126481467E-5</c:v>
                </c:pt>
                <c:pt idx="88">
                  <c:v>2.2051305947897123E-5</c:v>
                </c:pt>
                <c:pt idx="89">
                  <c:v>2.0232065470877996E-5</c:v>
                </c:pt>
                <c:pt idx="90">
                  <c:v>1.2281717112439403E-5</c:v>
                </c:pt>
                <c:pt idx="91">
                  <c:v>2.1003792874229903E-5</c:v>
                </c:pt>
                <c:pt idx="92">
                  <c:v>5.6081511105703461E-6</c:v>
                </c:pt>
                <c:pt idx="93">
                  <c:v>1.1137654952490583E-5</c:v>
                </c:pt>
                <c:pt idx="94">
                  <c:v>5.3399923539636321E-7</c:v>
                </c:pt>
                <c:pt idx="95">
                  <c:v>5.8567531694587397E-6</c:v>
                </c:pt>
                <c:pt idx="96">
                  <c:v>9.4473764119296505E-6</c:v>
                </c:pt>
                <c:pt idx="97">
                  <c:v>7.29545907842802E-6</c:v>
                </c:pt>
                <c:pt idx="98">
                  <c:v>7.5183391041701054E-6</c:v>
                </c:pt>
                <c:pt idx="99">
                  <c:v>1.5498446308144667E-5</c:v>
                </c:pt>
                <c:pt idx="100">
                  <c:v>1.7727226722327701E-5</c:v>
                </c:pt>
                <c:pt idx="101">
                  <c:v>2.1447534623098761E-6</c:v>
                </c:pt>
                <c:pt idx="102">
                  <c:v>2.2552456984105242E-6</c:v>
                </c:pt>
                <c:pt idx="103">
                  <c:v>3.8779955514007826E-6</c:v>
                </c:pt>
                <c:pt idx="104">
                  <c:v>8.4572283737102647E-6</c:v>
                </c:pt>
                <c:pt idx="105">
                  <c:v>9.6693712311250844E-6</c:v>
                </c:pt>
                <c:pt idx="106">
                  <c:v>4.3993520102153217E-6</c:v>
                </c:pt>
                <c:pt idx="107">
                  <c:v>1.2251226923214872E-5</c:v>
                </c:pt>
                <c:pt idx="108">
                  <c:v>1.2228630709853367E-5</c:v>
                </c:pt>
                <c:pt idx="109">
                  <c:v>1.2165721228857218E-5</c:v>
                </c:pt>
                <c:pt idx="110">
                  <c:v>2.1648953661121045E-6</c:v>
                </c:pt>
                <c:pt idx="111">
                  <c:v>8.0267391266090171E-6</c:v>
                </c:pt>
                <c:pt idx="112">
                  <c:v>1.8895512681688869E-5</c:v>
                </c:pt>
                <c:pt idx="113">
                  <c:v>5.1155306768738512E-6</c:v>
                </c:pt>
                <c:pt idx="114">
                  <c:v>2.990288974530573E-6</c:v>
                </c:pt>
                <c:pt idx="115">
                  <c:v>2.8217492918510858E-6</c:v>
                </c:pt>
                <c:pt idx="116">
                  <c:v>3.7314018613625774E-6</c:v>
                </c:pt>
                <c:pt idx="117">
                  <c:v>3.5779764765647758E-6</c:v>
                </c:pt>
                <c:pt idx="118">
                  <c:v>8.8087533711832427E-7</c:v>
                </c:pt>
                <c:pt idx="119">
                  <c:v>2.632864525486962E-6</c:v>
                </c:pt>
                <c:pt idx="120">
                  <c:v>3.2581009324968274E-6</c:v>
                </c:pt>
                <c:pt idx="121">
                  <c:v>7.5670829918488326E-6</c:v>
                </c:pt>
                <c:pt idx="122">
                  <c:v>2.1266407330367984E-6</c:v>
                </c:pt>
                <c:pt idx="123">
                  <c:v>3.566792850503077E-6</c:v>
                </c:pt>
                <c:pt idx="124">
                  <c:v>3.5262625269111862E-6</c:v>
                </c:pt>
                <c:pt idx="125">
                  <c:v>4.0634486754645531E-6</c:v>
                </c:pt>
                <c:pt idx="126">
                  <c:v>5.3023616951237125E-6</c:v>
                </c:pt>
                <c:pt idx="127">
                  <c:v>9.2011379460340805E-6</c:v>
                </c:pt>
                <c:pt idx="128">
                  <c:v>4.5786371856436953E-6</c:v>
                </c:pt>
                <c:pt idx="129">
                  <c:v>5.8196944757349831E-6</c:v>
                </c:pt>
                <c:pt idx="130">
                  <c:v>3.3424877263034075E-6</c:v>
                </c:pt>
                <c:pt idx="131">
                  <c:v>6.0743192869233933E-6</c:v>
                </c:pt>
                <c:pt idx="132">
                  <c:v>7.1505149561165319E-5</c:v>
                </c:pt>
                <c:pt idx="133">
                  <c:v>5.8536770875809367E-6</c:v>
                </c:pt>
                <c:pt idx="134">
                  <c:v>1.1377574044803039E-6</c:v>
                </c:pt>
                <c:pt idx="135">
                  <c:v>2.3350845209372103E-6</c:v>
                </c:pt>
                <c:pt idx="136">
                  <c:v>2.9782409448177478E-5</c:v>
                </c:pt>
                <c:pt idx="137">
                  <c:v>1.5049288584316045E-5</c:v>
                </c:pt>
                <c:pt idx="138">
                  <c:v>4.7662918669029315E-6</c:v>
                </c:pt>
                <c:pt idx="139">
                  <c:v>2.3786518264207506E-6</c:v>
                </c:pt>
                <c:pt idx="140">
                  <c:v>1.1336350310762009E-5</c:v>
                </c:pt>
                <c:pt idx="141">
                  <c:v>1.8397220995666042E-5</c:v>
                </c:pt>
                <c:pt idx="142">
                  <c:v>1.6631581810199272E-5</c:v>
                </c:pt>
                <c:pt idx="143">
                  <c:v>2.623932647636484E-5</c:v>
                </c:pt>
                <c:pt idx="144">
                  <c:v>3.3382606942369939E-5</c:v>
                </c:pt>
                <c:pt idx="145">
                  <c:v>3.0367296647266748E-5</c:v>
                </c:pt>
                <c:pt idx="146">
                  <c:v>8.8148423201704739E-6</c:v>
                </c:pt>
                <c:pt idx="147">
                  <c:v>1.0921420180849698E-5</c:v>
                </c:pt>
                <c:pt idx="148">
                  <c:v>1.4284680678461498E-5</c:v>
                </c:pt>
                <c:pt idx="149">
                  <c:v>7.4138695421014103E-6</c:v>
                </c:pt>
                <c:pt idx="150">
                  <c:v>2.0755995162649566E-5</c:v>
                </c:pt>
                <c:pt idx="151">
                  <c:v>5.0646789289077031E-6</c:v>
                </c:pt>
                <c:pt idx="152">
                  <c:v>3.3368626872696034E-6</c:v>
                </c:pt>
                <c:pt idx="153">
                  <c:v>4.7720357968911609E-6</c:v>
                </c:pt>
                <c:pt idx="154">
                  <c:v>6.1903480316378393E-5</c:v>
                </c:pt>
                <c:pt idx="155">
                  <c:v>2.0105750207829395E-6</c:v>
                </c:pt>
                <c:pt idx="156">
                  <c:v>1.4123252555412031E-6</c:v>
                </c:pt>
                <c:pt idx="157">
                  <c:v>6.1206586630802871E-6</c:v>
                </c:pt>
                <c:pt idx="158">
                  <c:v>8.6926630860627614E-5</c:v>
                </c:pt>
                <c:pt idx="159">
                  <c:v>1.4080153165940703E-6</c:v>
                </c:pt>
                <c:pt idx="160">
                  <c:v>1.1686823153035345E-6</c:v>
                </c:pt>
                <c:pt idx="161">
                  <c:v>1.7343921948275179E-5</c:v>
                </c:pt>
                <c:pt idx="162">
                  <c:v>3.7612220502104238E-5</c:v>
                </c:pt>
                <c:pt idx="163">
                  <c:v>8.3056006769514629E-6</c:v>
                </c:pt>
                <c:pt idx="164">
                  <c:v>1.593490172816547E-6</c:v>
                </c:pt>
                <c:pt idx="165">
                  <c:v>1.2653551434238417E-6</c:v>
                </c:pt>
                <c:pt idx="166">
                  <c:v>3.2968789206866544E-6</c:v>
                </c:pt>
                <c:pt idx="167">
                  <c:v>1.4692178853835397E-6</c:v>
                </c:pt>
                <c:pt idx="168">
                  <c:v>3.0465216438039112E-5</c:v>
                </c:pt>
                <c:pt idx="169">
                  <c:v>6.9041402828779224E-6</c:v>
                </c:pt>
                <c:pt idx="170">
                  <c:v>2.2129204084159655E-5</c:v>
                </c:pt>
                <c:pt idx="171">
                  <c:v>1.2673936589207045E-6</c:v>
                </c:pt>
                <c:pt idx="172">
                  <c:v>8.0891674711670508E-6</c:v>
                </c:pt>
                <c:pt idx="173">
                  <c:v>2.2268895304002999E-6</c:v>
                </c:pt>
                <c:pt idx="174">
                  <c:v>2.1362275809266911E-4</c:v>
                </c:pt>
                <c:pt idx="175">
                  <c:v>1.3165194702823518E-6</c:v>
                </c:pt>
                <c:pt idx="176">
                  <c:v>5.8073881573420961E-6</c:v>
                </c:pt>
                <c:pt idx="177">
                  <c:v>3.0039297947528268E-6</c:v>
                </c:pt>
                <c:pt idx="178">
                  <c:v>6.9635318869341403E-7</c:v>
                </c:pt>
                <c:pt idx="179">
                  <c:v>5.1720685187681576E-7</c:v>
                </c:pt>
                <c:pt idx="180">
                  <c:v>6.3085424564795126E-6</c:v>
                </c:pt>
                <c:pt idx="181">
                  <c:v>8.2159208401825449E-7</c:v>
                </c:pt>
                <c:pt idx="182">
                  <c:v>9.9567701742337927E-7</c:v>
                </c:pt>
                <c:pt idx="183">
                  <c:v>9.2265693875911436E-7</c:v>
                </c:pt>
                <c:pt idx="184">
                  <c:v>3.7259614108794933E-6</c:v>
                </c:pt>
                <c:pt idx="185">
                  <c:v>9.3831023241106026E-7</c:v>
                </c:pt>
                <c:pt idx="186">
                  <c:v>2.3662682466153393E-6</c:v>
                </c:pt>
                <c:pt idx="187">
                  <c:v>5.5674888125288562E-6</c:v>
                </c:pt>
                <c:pt idx="188">
                  <c:v>2.5908518605960401E-6</c:v>
                </c:pt>
                <c:pt idx="189">
                  <c:v>1.5347791592205943E-6</c:v>
                </c:pt>
                <c:pt idx="190">
                  <c:v>1.0192233019881934E-6</c:v>
                </c:pt>
                <c:pt idx="191">
                  <c:v>1.9366978434202477E-6</c:v>
                </c:pt>
                <c:pt idx="192">
                  <c:v>2.7326321851903894E-6</c:v>
                </c:pt>
                <c:pt idx="193">
                  <c:v>1.5527006061288761E-6</c:v>
                </c:pt>
                <c:pt idx="194">
                  <c:v>2.3666346486090551E-6</c:v>
                </c:pt>
                <c:pt idx="195">
                  <c:v>1.6193088234905295E-6</c:v>
                </c:pt>
                <c:pt idx="196">
                  <c:v>3.4336840712345483E-6</c:v>
                </c:pt>
                <c:pt idx="197">
                  <c:v>2.1798664491617708E-6</c:v>
                </c:pt>
                <c:pt idx="198">
                  <c:v>1.4585585628861316E-5</c:v>
                </c:pt>
                <c:pt idx="199">
                  <c:v>1.508924772820366E-5</c:v>
                </c:pt>
                <c:pt idx="200">
                  <c:v>1.3366626258164834E-5</c:v>
                </c:pt>
                <c:pt idx="201">
                  <c:v>3.2134807875309647E-5</c:v>
                </c:pt>
                <c:pt idx="202">
                  <c:v>1.2061749505250268E-5</c:v>
                </c:pt>
                <c:pt idx="203">
                  <c:v>1.2151419762349004E-5</c:v>
                </c:pt>
                <c:pt idx="204">
                  <c:v>6.9241127115116515E-6</c:v>
                </c:pt>
                <c:pt idx="205">
                  <c:v>3.4955619456296811E-5</c:v>
                </c:pt>
                <c:pt idx="206">
                  <c:v>7.7718327387387091E-6</c:v>
                </c:pt>
              </c:numCache>
            </c:numRef>
          </c:yVal>
        </c:ser>
        <c:ser>
          <c:idx val="1"/>
          <c:order val="1"/>
          <c:tx>
            <c:v>NAZT</c:v>
          </c:tx>
          <c:spPr>
            <a:ln w="28575">
              <a:noFill/>
            </a:ln>
          </c:spPr>
          <c:marker>
            <c:symbol val="dash"/>
            <c:size val="9"/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'all data'!$G$214:$G$371</c:f>
              <c:numCache>
                <c:formatCode>0.00</c:formatCode>
                <c:ptCount val="15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0.72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0.77</c:v>
                </c:pt>
                <c:pt idx="117">
                  <c:v>0.77</c:v>
                </c:pt>
                <c:pt idx="118">
                  <c:v>0.77</c:v>
                </c:pt>
                <c:pt idx="119">
                  <c:v>0.77</c:v>
                </c:pt>
                <c:pt idx="120">
                  <c:v>0.77</c:v>
                </c:pt>
                <c:pt idx="121">
                  <c:v>0.77</c:v>
                </c:pt>
                <c:pt idx="122">
                  <c:v>0.77</c:v>
                </c:pt>
                <c:pt idx="123">
                  <c:v>0.77</c:v>
                </c:pt>
                <c:pt idx="124">
                  <c:v>0.77</c:v>
                </c:pt>
                <c:pt idx="125">
                  <c:v>0.77</c:v>
                </c:pt>
                <c:pt idx="126">
                  <c:v>0.77</c:v>
                </c:pt>
                <c:pt idx="127">
                  <c:v>0.77</c:v>
                </c:pt>
                <c:pt idx="128">
                  <c:v>0.77</c:v>
                </c:pt>
                <c:pt idx="129">
                  <c:v>0.77</c:v>
                </c:pt>
                <c:pt idx="130">
                  <c:v>0.77</c:v>
                </c:pt>
                <c:pt idx="131">
                  <c:v>0.77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</c:numCache>
            </c:numRef>
          </c:xVal>
          <c:yVal>
            <c:numRef>
              <c:f>'all data'!$P$214:$P$371</c:f>
              <c:numCache>
                <c:formatCode>0.0E+00</c:formatCode>
                <c:ptCount val="158"/>
                <c:pt idx="0">
                  <c:v>1.0112236027372565E-4</c:v>
                </c:pt>
                <c:pt idx="1">
                  <c:v>5.6175253465716204E-6</c:v>
                </c:pt>
                <c:pt idx="2">
                  <c:v>1.9301565161552496E-5</c:v>
                </c:pt>
                <c:pt idx="3">
                  <c:v>8.9697813669313793E-6</c:v>
                </c:pt>
                <c:pt idx="4">
                  <c:v>2.3271667098702119E-5</c:v>
                </c:pt>
                <c:pt idx="5">
                  <c:v>1.2655994649613864E-5</c:v>
                </c:pt>
                <c:pt idx="6">
                  <c:v>5.7899581929239838E-6</c:v>
                </c:pt>
                <c:pt idx="7">
                  <c:v>6.534770213465536E-6</c:v>
                </c:pt>
                <c:pt idx="8">
                  <c:v>6.5014970263311157E-6</c:v>
                </c:pt>
                <c:pt idx="9">
                  <c:v>7.2063065804819817E-6</c:v>
                </c:pt>
                <c:pt idx="10">
                  <c:v>7.7092777496226468E-6</c:v>
                </c:pt>
                <c:pt idx="11">
                  <c:v>7.4340402592056079E-6</c:v>
                </c:pt>
                <c:pt idx="12">
                  <c:v>2.6935077919572099E-5</c:v>
                </c:pt>
                <c:pt idx="13">
                  <c:v>2.0459900853311847E-5</c:v>
                </c:pt>
                <c:pt idx="14">
                  <c:v>4.1613356638302623E-6</c:v>
                </c:pt>
                <c:pt idx="15">
                  <c:v>3.6782351732688904E-6</c:v>
                </c:pt>
                <c:pt idx="16">
                  <c:v>5.368086419029206E-6</c:v>
                </c:pt>
                <c:pt idx="17">
                  <c:v>5.6607764033075959E-6</c:v>
                </c:pt>
                <c:pt idx="18">
                  <c:v>3.0508676373247253E-7</c:v>
                </c:pt>
                <c:pt idx="19">
                  <c:v>3.9309976933906306E-6</c:v>
                </c:pt>
                <c:pt idx="20">
                  <c:v>5.3906903007365323E-6</c:v>
                </c:pt>
                <c:pt idx="21">
                  <c:v>2.1574406554218593E-6</c:v>
                </c:pt>
                <c:pt idx="22">
                  <c:v>4.4761941708143377E-6</c:v>
                </c:pt>
                <c:pt idx="23">
                  <c:v>4.0554595822844232E-6</c:v>
                </c:pt>
                <c:pt idx="24">
                  <c:v>4.5441501034813515E-6</c:v>
                </c:pt>
                <c:pt idx="25">
                  <c:v>8.8952800354361549E-6</c:v>
                </c:pt>
                <c:pt idx="26">
                  <c:v>4.2258380561545414E-6</c:v>
                </c:pt>
                <c:pt idx="27">
                  <c:v>7.2858233385027805E-6</c:v>
                </c:pt>
                <c:pt idx="28">
                  <c:v>9.460480831452756E-6</c:v>
                </c:pt>
                <c:pt idx="29">
                  <c:v>1.8186477628054757E-5</c:v>
                </c:pt>
                <c:pt idx="30">
                  <c:v>2.7405289149108566E-5</c:v>
                </c:pt>
                <c:pt idx="31">
                  <c:v>3.3951278565482499E-6</c:v>
                </c:pt>
                <c:pt idx="32">
                  <c:v>4.8050815557417587E-6</c:v>
                </c:pt>
                <c:pt idx="33">
                  <c:v>3.8582269087895547E-4</c:v>
                </c:pt>
                <c:pt idx="34">
                  <c:v>4.5625676057430625E-6</c:v>
                </c:pt>
                <c:pt idx="35">
                  <c:v>7.8918044175814617E-6</c:v>
                </c:pt>
                <c:pt idx="36">
                  <c:v>1.4033126918015142E-5</c:v>
                </c:pt>
                <c:pt idx="37">
                  <c:v>9.772133015495649E-6</c:v>
                </c:pt>
                <c:pt idx="38">
                  <c:v>9.7789091256389403E-6</c:v>
                </c:pt>
                <c:pt idx="39">
                  <c:v>1.7357905127872206E-5</c:v>
                </c:pt>
                <c:pt idx="40">
                  <c:v>2.0209452205658748E-5</c:v>
                </c:pt>
                <c:pt idx="41">
                  <c:v>9.0801048119582809E-6</c:v>
                </c:pt>
                <c:pt idx="42">
                  <c:v>2.0004808633121753E-5</c:v>
                </c:pt>
                <c:pt idx="43">
                  <c:v>9.8114741776986622E-6</c:v>
                </c:pt>
                <c:pt idx="44">
                  <c:v>1.9713873515178026E-5</c:v>
                </c:pt>
                <c:pt idx="45">
                  <c:v>2.639198925420811E-5</c:v>
                </c:pt>
                <c:pt idx="46">
                  <c:v>2.1954937585374208E-6</c:v>
                </c:pt>
                <c:pt idx="47">
                  <c:v>7.2486554121259311E-6</c:v>
                </c:pt>
                <c:pt idx="48">
                  <c:v>3.0521075910823412E-5</c:v>
                </c:pt>
                <c:pt idx="49">
                  <c:v>7.779886310047579E-6</c:v>
                </c:pt>
                <c:pt idx="50">
                  <c:v>1.390407917545349E-5</c:v>
                </c:pt>
                <c:pt idx="51">
                  <c:v>3.4803249621860263E-5</c:v>
                </c:pt>
                <c:pt idx="52">
                  <c:v>5.2389398634690073E-5</c:v>
                </c:pt>
                <c:pt idx="53">
                  <c:v>8.3833928763925507E-6</c:v>
                </c:pt>
                <c:pt idx="54">
                  <c:v>1.6141186996696668E-5</c:v>
                </c:pt>
                <c:pt idx="55">
                  <c:v>1.1638669048978334E-5</c:v>
                </c:pt>
                <c:pt idx="56">
                  <c:v>4.0554422987765455E-6</c:v>
                </c:pt>
                <c:pt idx="57">
                  <c:v>8.076793163333854E-6</c:v>
                </c:pt>
                <c:pt idx="58">
                  <c:v>3.2542795202342598E-6</c:v>
                </c:pt>
                <c:pt idx="59">
                  <c:v>1.7647052188647676E-6</c:v>
                </c:pt>
                <c:pt idx="60">
                  <c:v>7.1027544058891191E-6</c:v>
                </c:pt>
                <c:pt idx="61">
                  <c:v>6.2861114612924727E-6</c:v>
                </c:pt>
                <c:pt idx="62">
                  <c:v>5.3249809877203215E-6</c:v>
                </c:pt>
                <c:pt idx="63">
                  <c:v>2.2150010223548519E-5</c:v>
                </c:pt>
                <c:pt idx="64">
                  <c:v>3.6603134490752461E-6</c:v>
                </c:pt>
                <c:pt idx="65">
                  <c:v>6.8821732760958333E-6</c:v>
                </c:pt>
                <c:pt idx="66">
                  <c:v>3.973981787237534E-6</c:v>
                </c:pt>
                <c:pt idx="67">
                  <c:v>4.8010106352534191E-7</c:v>
                </c:pt>
                <c:pt idx="68">
                  <c:v>2.228542622651371E-6</c:v>
                </c:pt>
                <c:pt idx="69">
                  <c:v>2.0713236203327701E-6</c:v>
                </c:pt>
                <c:pt idx="70">
                  <c:v>3.6237604741686404E-6</c:v>
                </c:pt>
                <c:pt idx="71">
                  <c:v>6.2447845853402432E-6</c:v>
                </c:pt>
                <c:pt idx="72">
                  <c:v>3.7776202100257933E-6</c:v>
                </c:pt>
                <c:pt idx="73">
                  <c:v>6.3103888075071689E-6</c:v>
                </c:pt>
                <c:pt idx="74">
                  <c:v>3.597508506800159E-6</c:v>
                </c:pt>
                <c:pt idx="75">
                  <c:v>4.973318018624698E-6</c:v>
                </c:pt>
                <c:pt idx="76">
                  <c:v>9.4277046302019949E-6</c:v>
                </c:pt>
                <c:pt idx="77">
                  <c:v>6.4610008678644136E-6</c:v>
                </c:pt>
                <c:pt idx="78">
                  <c:v>8.1865607364812354E-6</c:v>
                </c:pt>
                <c:pt idx="79">
                  <c:v>7.5976448255995428E-6</c:v>
                </c:pt>
                <c:pt idx="80">
                  <c:v>1.8175275066106517E-5</c:v>
                </c:pt>
                <c:pt idx="81">
                  <c:v>7.5297964828899157E-6</c:v>
                </c:pt>
                <c:pt idx="82">
                  <c:v>8.9740920729201372E-6</c:v>
                </c:pt>
                <c:pt idx="83">
                  <c:v>4.9107804389326716E-5</c:v>
                </c:pt>
                <c:pt idx="84">
                  <c:v>2.1892942378317671E-5</c:v>
                </c:pt>
                <c:pt idx="85">
                  <c:v>1.270904470759774E-5</c:v>
                </c:pt>
                <c:pt idx="86">
                  <c:v>3.1172203552706883E-6</c:v>
                </c:pt>
                <c:pt idx="87">
                  <c:v>1.1276267812079469E-5</c:v>
                </c:pt>
                <c:pt idx="88">
                  <c:v>2.2849591881508815E-5</c:v>
                </c:pt>
                <c:pt idx="89">
                  <c:v>3.7331478663602033E-5</c:v>
                </c:pt>
                <c:pt idx="90">
                  <c:v>1.8868182410529128E-5</c:v>
                </c:pt>
                <c:pt idx="91">
                  <c:v>2.8968698757590267E-5</c:v>
                </c:pt>
                <c:pt idx="92">
                  <c:v>1.7740668312267238E-5</c:v>
                </c:pt>
                <c:pt idx="93">
                  <c:v>2.6258275229361293E-5</c:v>
                </c:pt>
                <c:pt idx="94">
                  <c:v>2.0671221118874454E-5</c:v>
                </c:pt>
                <c:pt idx="95">
                  <c:v>1.5606865227151037E-5</c:v>
                </c:pt>
                <c:pt idx="96">
                  <c:v>7.2034829048078894E-6</c:v>
                </c:pt>
                <c:pt idx="97">
                  <c:v>9.2776134979402795E-6</c:v>
                </c:pt>
                <c:pt idx="98">
                  <c:v>5.86024448355693E-6</c:v>
                </c:pt>
                <c:pt idx="99">
                  <c:v>4.7061349350469174E-4</c:v>
                </c:pt>
                <c:pt idx="100">
                  <c:v>2.9562687103366522E-5</c:v>
                </c:pt>
                <c:pt idx="101">
                  <c:v>2.455891823536047E-5</c:v>
                </c:pt>
                <c:pt idx="102">
                  <c:v>8.0462653775862938E-6</c:v>
                </c:pt>
                <c:pt idx="103">
                  <c:v>1.9250999051036493E-5</c:v>
                </c:pt>
                <c:pt idx="104">
                  <c:v>1.6025042141201844E-5</c:v>
                </c:pt>
                <c:pt idx="105">
                  <c:v>7.2376013142350773E-5</c:v>
                </c:pt>
                <c:pt idx="106">
                  <c:v>4.5136563724561967E-5</c:v>
                </c:pt>
                <c:pt idx="107">
                  <c:v>7.9635129600042916E-5</c:v>
                </c:pt>
                <c:pt idx="108">
                  <c:v>4.7896299850882076E-5</c:v>
                </c:pt>
                <c:pt idx="109">
                  <c:v>2.9114035606928131E-5</c:v>
                </c:pt>
                <c:pt idx="110">
                  <c:v>3.4784689695023807E-5</c:v>
                </c:pt>
                <c:pt idx="111">
                  <c:v>3.4213154841364082E-5</c:v>
                </c:pt>
                <c:pt idx="112">
                  <c:v>3.6043176858085245E-5</c:v>
                </c:pt>
                <c:pt idx="113">
                  <c:v>3.4790347729482894E-5</c:v>
                </c:pt>
                <c:pt idx="114">
                  <c:v>1.0582756931467325E-5</c:v>
                </c:pt>
                <c:pt idx="115">
                  <c:v>7.8262812758806753E-6</c:v>
                </c:pt>
                <c:pt idx="116">
                  <c:v>3.680171774210297E-5</c:v>
                </c:pt>
                <c:pt idx="117">
                  <c:v>3.563978981980338E-5</c:v>
                </c:pt>
                <c:pt idx="118">
                  <c:v>4.0090906956545094E-5</c:v>
                </c:pt>
                <c:pt idx="119">
                  <c:v>3.2175907505086076E-5</c:v>
                </c:pt>
                <c:pt idx="120">
                  <c:v>1.3938152073700742E-5</c:v>
                </c:pt>
                <c:pt idx="121">
                  <c:v>1.5102571042075812E-5</c:v>
                </c:pt>
                <c:pt idx="122">
                  <c:v>6.0016530605206043E-6</c:v>
                </c:pt>
                <c:pt idx="123">
                  <c:v>8.2566603118433121E-5</c:v>
                </c:pt>
                <c:pt idx="124">
                  <c:v>3.8994357057496721E-5</c:v>
                </c:pt>
                <c:pt idx="125">
                  <c:v>4.1631540752602915E-5</c:v>
                </c:pt>
                <c:pt idx="126">
                  <c:v>2.5942068530586052E-5</c:v>
                </c:pt>
                <c:pt idx="127">
                  <c:v>1.3841129383480877E-5</c:v>
                </c:pt>
                <c:pt idx="128">
                  <c:v>7.3584686403661468E-5</c:v>
                </c:pt>
                <c:pt idx="129">
                  <c:v>1.7496611271226043E-5</c:v>
                </c:pt>
                <c:pt idx="130">
                  <c:v>1.6062924648582347E-5</c:v>
                </c:pt>
                <c:pt idx="131">
                  <c:v>1.2076010950212985E-5</c:v>
                </c:pt>
                <c:pt idx="132">
                  <c:v>1.0126395900179696E-5</c:v>
                </c:pt>
                <c:pt idx="133">
                  <c:v>9.5805864507146857E-6</c:v>
                </c:pt>
                <c:pt idx="134">
                  <c:v>1.0814133178326523E-5</c:v>
                </c:pt>
                <c:pt idx="135">
                  <c:v>1.1561416183449292E-5</c:v>
                </c:pt>
                <c:pt idx="136">
                  <c:v>8.1873428153731565E-6</c:v>
                </c:pt>
                <c:pt idx="137">
                  <c:v>1.1132415789845114E-5</c:v>
                </c:pt>
                <c:pt idx="138">
                  <c:v>8.3827827788000349E-6</c:v>
                </c:pt>
                <c:pt idx="139">
                  <c:v>9.6249375679322923E-6</c:v>
                </c:pt>
                <c:pt idx="140">
                  <c:v>6.4335871746016492E-6</c:v>
                </c:pt>
                <c:pt idx="141">
                  <c:v>3.6154327649578329E-6</c:v>
                </c:pt>
                <c:pt idx="142">
                  <c:v>1.5663803545463369E-5</c:v>
                </c:pt>
                <c:pt idx="143">
                  <c:v>7.3729984166295383E-6</c:v>
                </c:pt>
                <c:pt idx="144">
                  <c:v>2.2741341680588599E-5</c:v>
                </c:pt>
                <c:pt idx="145">
                  <c:v>1.8914748389727355E-5</c:v>
                </c:pt>
                <c:pt idx="146">
                  <c:v>1.4553237967386262E-5</c:v>
                </c:pt>
                <c:pt idx="147">
                  <c:v>1.1431440535603207E-5</c:v>
                </c:pt>
                <c:pt idx="148">
                  <c:v>1.0303308850319129E-5</c:v>
                </c:pt>
                <c:pt idx="149">
                  <c:v>8.9077123812313139E-6</c:v>
                </c:pt>
                <c:pt idx="150">
                  <c:v>6.2524327360459945E-6</c:v>
                </c:pt>
                <c:pt idx="151">
                  <c:v>6.7497367938299109E-6</c:v>
                </c:pt>
                <c:pt idx="152">
                  <c:v>9.6058797121016676E-6</c:v>
                </c:pt>
                <c:pt idx="153">
                  <c:v>5.4296263181506688E-5</c:v>
                </c:pt>
                <c:pt idx="154">
                  <c:v>1.1114014565864179E-5</c:v>
                </c:pt>
                <c:pt idx="155">
                  <c:v>1.095632046954985E-5</c:v>
                </c:pt>
                <c:pt idx="156">
                  <c:v>5.4502723510029175E-6</c:v>
                </c:pt>
                <c:pt idx="157">
                  <c:v>2.3120658466415604E-6</c:v>
                </c:pt>
              </c:numCache>
            </c:numRef>
          </c:yVal>
        </c:ser>
        <c:ser>
          <c:idx val="2"/>
          <c:order val="2"/>
          <c:tx>
            <c:v>FeAST</c:v>
          </c:tx>
          <c:spPr>
            <a:ln w="28575">
              <a:noFill/>
            </a:ln>
          </c:spPr>
          <c:marker>
            <c:spPr>
              <a:noFill/>
              <a:ln w="6350">
                <a:solidFill>
                  <a:schemeClr val="tx1"/>
                </a:solidFill>
              </a:ln>
            </c:spPr>
          </c:marker>
          <c:xVal>
            <c:numRef>
              <c:f>'all data'!$G$512:$G$629</c:f>
              <c:numCache>
                <c:formatCode>General</c:formatCode>
                <c:ptCount val="118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0.41</c:v>
                </c:pt>
                <c:pt idx="96">
                  <c:v>0.41</c:v>
                </c:pt>
                <c:pt idx="97">
                  <c:v>0.41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0.41</c:v>
                </c:pt>
                <c:pt idx="102">
                  <c:v>0.41</c:v>
                </c:pt>
                <c:pt idx="103">
                  <c:v>0.41</c:v>
                </c:pt>
                <c:pt idx="104">
                  <c:v>0.41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</c:numCache>
            </c:numRef>
          </c:xVal>
          <c:yVal>
            <c:numRef>
              <c:f>'all data'!$P$512:$P$629</c:f>
              <c:numCache>
                <c:formatCode>0.0E+00</c:formatCode>
                <c:ptCount val="118"/>
                <c:pt idx="0">
                  <c:v>2.4358488404465094E-6</c:v>
                </c:pt>
                <c:pt idx="1">
                  <c:v>1.894482723363657E-6</c:v>
                </c:pt>
                <c:pt idx="2">
                  <c:v>7.7239348214937762E-7</c:v>
                </c:pt>
                <c:pt idx="3">
                  <c:v>1.1803882710718384E-6</c:v>
                </c:pt>
                <c:pt idx="4">
                  <c:v>5.1527490481170223E-7</c:v>
                </c:pt>
                <c:pt idx="5">
                  <c:v>2.8464383754535945E-7</c:v>
                </c:pt>
                <c:pt idx="6">
                  <c:v>5.9888534565829991E-7</c:v>
                </c:pt>
                <c:pt idx="7">
                  <c:v>2.6998751242002116E-7</c:v>
                </c:pt>
                <c:pt idx="8">
                  <c:v>5.9603414469409085E-7</c:v>
                </c:pt>
                <c:pt idx="9">
                  <c:v>9.177968145709251E-7</c:v>
                </c:pt>
                <c:pt idx="10">
                  <c:v>9.4273985196345386E-6</c:v>
                </c:pt>
                <c:pt idx="11">
                  <c:v>3.2814786008994273E-7</c:v>
                </c:pt>
                <c:pt idx="12">
                  <c:v>1.4095084582615575E-7</c:v>
                </c:pt>
                <c:pt idx="13">
                  <c:v>4.087052385368165E-7</c:v>
                </c:pt>
                <c:pt idx="14">
                  <c:v>1.8886328199210089E-7</c:v>
                </c:pt>
                <c:pt idx="15">
                  <c:v>3.4987657712299393E-6</c:v>
                </c:pt>
                <c:pt idx="16">
                  <c:v>6.6711801097492173E-7</c:v>
                </c:pt>
                <c:pt idx="17">
                  <c:v>2.8971308354568747E-6</c:v>
                </c:pt>
                <c:pt idx="18">
                  <c:v>4.6727638566395398E-7</c:v>
                </c:pt>
                <c:pt idx="19">
                  <c:v>2.9071169808247587E-7</c:v>
                </c:pt>
                <c:pt idx="20">
                  <c:v>3.377172331511858E-7</c:v>
                </c:pt>
                <c:pt idx="21">
                  <c:v>3.8941990937579563E-6</c:v>
                </c:pt>
                <c:pt idx="22">
                  <c:v>1.4106815517586143E-6</c:v>
                </c:pt>
                <c:pt idx="23">
                  <c:v>1.5577536996357351E-5</c:v>
                </c:pt>
                <c:pt idx="24">
                  <c:v>6.3287689886299093E-8</c:v>
                </c:pt>
                <c:pt idx="25">
                  <c:v>3.8425157382722577E-7</c:v>
                </c:pt>
                <c:pt idx="26">
                  <c:v>1.642322998060653E-6</c:v>
                </c:pt>
                <c:pt idx="27">
                  <c:v>1.0169835081717728E-6</c:v>
                </c:pt>
                <c:pt idx="28">
                  <c:v>1.2148878167311502E-6</c:v>
                </c:pt>
                <c:pt idx="29">
                  <c:v>7.3266230117526936E-7</c:v>
                </c:pt>
                <c:pt idx="30">
                  <c:v>3.8051665610633547E-7</c:v>
                </c:pt>
                <c:pt idx="31">
                  <c:v>8.255124882606015E-7</c:v>
                </c:pt>
                <c:pt idx="32">
                  <c:v>1.6270718331905628E-6</c:v>
                </c:pt>
                <c:pt idx="33">
                  <c:v>1.2697893966521231E-5</c:v>
                </c:pt>
                <c:pt idx="34">
                  <c:v>1.4531328721361713E-6</c:v>
                </c:pt>
                <c:pt idx="35">
                  <c:v>1.0118577444794196E-4</c:v>
                </c:pt>
                <c:pt idx="36">
                  <c:v>2.4301134625922697E-6</c:v>
                </c:pt>
                <c:pt idx="37">
                  <c:v>2.0138534771963304E-6</c:v>
                </c:pt>
                <c:pt idx="38">
                  <c:v>1.304862611260602E-6</c:v>
                </c:pt>
                <c:pt idx="39">
                  <c:v>4.8143718501707572E-7</c:v>
                </c:pt>
                <c:pt idx="40">
                  <c:v>1.2152880532939874E-6</c:v>
                </c:pt>
                <c:pt idx="41">
                  <c:v>2.7817602715230347E-7</c:v>
                </c:pt>
                <c:pt idx="42">
                  <c:v>9.7426187898254289E-7</c:v>
                </c:pt>
                <c:pt idx="43">
                  <c:v>6.2110869741779871E-6</c:v>
                </c:pt>
                <c:pt idx="44">
                  <c:v>2.0659362842872708E-7</c:v>
                </c:pt>
                <c:pt idx="45">
                  <c:v>1.372149951252721E-6</c:v>
                </c:pt>
                <c:pt idx="46">
                  <c:v>1.4169634212861238E-6</c:v>
                </c:pt>
                <c:pt idx="47">
                  <c:v>7.1586340912698658E-7</c:v>
                </c:pt>
                <c:pt idx="48">
                  <c:v>6.630356054387919E-7</c:v>
                </c:pt>
                <c:pt idx="49">
                  <c:v>1.9120269418328806E-6</c:v>
                </c:pt>
                <c:pt idx="50">
                  <c:v>7.5530211680943945E-7</c:v>
                </c:pt>
                <c:pt idx="51">
                  <c:v>4.2530911773043775E-6</c:v>
                </c:pt>
                <c:pt idx="52">
                  <c:v>1.2929910967654523E-6</c:v>
                </c:pt>
                <c:pt idx="53">
                  <c:v>1.9084066150414425E-6</c:v>
                </c:pt>
                <c:pt idx="54">
                  <c:v>9.8765039653122321E-7</c:v>
                </c:pt>
                <c:pt idx="55">
                  <c:v>2.3481613837882802E-6</c:v>
                </c:pt>
                <c:pt idx="56">
                  <c:v>1.4848365809817672E-6</c:v>
                </c:pt>
                <c:pt idx="57">
                  <c:v>2.0760754809862529E-6</c:v>
                </c:pt>
                <c:pt idx="58">
                  <c:v>1.4640433503354939E-6</c:v>
                </c:pt>
                <c:pt idx="59">
                  <c:v>1.1214745252920623E-6</c:v>
                </c:pt>
                <c:pt idx="60">
                  <c:v>1.1950489242609018E-6</c:v>
                </c:pt>
                <c:pt idx="61">
                  <c:v>7.7966930947756689E-8</c:v>
                </c:pt>
                <c:pt idx="62">
                  <c:v>1.4465938835259788E-7</c:v>
                </c:pt>
                <c:pt idx="63">
                  <c:v>2.3160912782283068E-6</c:v>
                </c:pt>
                <c:pt idx="64">
                  <c:v>1.8201731718171309E-6</c:v>
                </c:pt>
                <c:pt idx="65">
                  <c:v>1.0720546788800177E-6</c:v>
                </c:pt>
                <c:pt idx="66">
                  <c:v>3.6862533685473508E-7</c:v>
                </c:pt>
                <c:pt idx="67">
                  <c:v>1.1469329717804908E-5</c:v>
                </c:pt>
                <c:pt idx="68">
                  <c:v>3.6325177979769687E-6</c:v>
                </c:pt>
                <c:pt idx="69">
                  <c:v>7.0449778100499123E-7</c:v>
                </c:pt>
                <c:pt idx="70">
                  <c:v>2.4390791161358994E-6</c:v>
                </c:pt>
                <c:pt idx="71">
                  <c:v>8.8122308142460968E-7</c:v>
                </c:pt>
                <c:pt idx="72">
                  <c:v>1.8110287469888754E-6</c:v>
                </c:pt>
                <c:pt idx="73">
                  <c:v>2.2545420845024895E-6</c:v>
                </c:pt>
                <c:pt idx="74">
                  <c:v>5.7860671835240021E-6</c:v>
                </c:pt>
                <c:pt idx="75">
                  <c:v>6.6743790613335236E-6</c:v>
                </c:pt>
                <c:pt idx="76">
                  <c:v>5.241636263089599E-6</c:v>
                </c:pt>
                <c:pt idx="77">
                  <c:v>1.2289562294111737E-6</c:v>
                </c:pt>
                <c:pt idx="78">
                  <c:v>5.0333625798503015E-6</c:v>
                </c:pt>
                <c:pt idx="79">
                  <c:v>1.0191725128700065E-6</c:v>
                </c:pt>
                <c:pt idx="81">
                  <c:v>5.8201989023827829E-6</c:v>
                </c:pt>
                <c:pt idx="82">
                  <c:v>4.3960673911803741E-6</c:v>
                </c:pt>
                <c:pt idx="83">
                  <c:v>1.0137795589808729E-6</c:v>
                </c:pt>
                <c:pt idx="84">
                  <c:v>1.9139303451051039E-6</c:v>
                </c:pt>
                <c:pt idx="85">
                  <c:v>1.0247526610003719E-6</c:v>
                </c:pt>
                <c:pt idx="86">
                  <c:v>5.5290282028192498E-6</c:v>
                </c:pt>
                <c:pt idx="87">
                  <c:v>1.2003833398869138E-6</c:v>
                </c:pt>
                <c:pt idx="88">
                  <c:v>1.5978853476410367E-6</c:v>
                </c:pt>
                <c:pt idx="89">
                  <c:v>6.3549187395083589E-6</c:v>
                </c:pt>
                <c:pt idx="90">
                  <c:v>2.8760994938057092E-6</c:v>
                </c:pt>
                <c:pt idx="91">
                  <c:v>2.6500666987222772E-6</c:v>
                </c:pt>
                <c:pt idx="92">
                  <c:v>9.4043008768989331E-7</c:v>
                </c:pt>
                <c:pt idx="93">
                  <c:v>1.2397048060423837E-6</c:v>
                </c:pt>
                <c:pt idx="94">
                  <c:v>1.1667370580634673E-6</c:v>
                </c:pt>
                <c:pt idx="95">
                  <c:v>3.3677097347048055E-5</c:v>
                </c:pt>
                <c:pt idx="96">
                  <c:v>2.0763290039482591E-6</c:v>
                </c:pt>
                <c:pt idx="97">
                  <c:v>5.5593768812187054E-7</c:v>
                </c:pt>
                <c:pt idx="98">
                  <c:v>8.0789888783395054E-7</c:v>
                </c:pt>
                <c:pt idx="99">
                  <c:v>5.0570976156280556E-7</c:v>
                </c:pt>
                <c:pt idx="100">
                  <c:v>2.601302765218577E-6</c:v>
                </c:pt>
                <c:pt idx="101">
                  <c:v>2.5169241225868753E-6</c:v>
                </c:pt>
                <c:pt idx="102">
                  <c:v>1.8179118824043076E-7</c:v>
                </c:pt>
                <c:pt idx="103">
                  <c:v>3.0971115331223075E-6</c:v>
                </c:pt>
                <c:pt idx="104">
                  <c:v>3.849734292894962E-7</c:v>
                </c:pt>
                <c:pt idx="105">
                  <c:v>1.7097229998011145E-6</c:v>
                </c:pt>
                <c:pt idx="106">
                  <c:v>8.1695674048305586E-7</c:v>
                </c:pt>
                <c:pt idx="107">
                  <c:v>1.9216847121758332E-6</c:v>
                </c:pt>
                <c:pt idx="108">
                  <c:v>2.1708764849378701E-6</c:v>
                </c:pt>
                <c:pt idx="109">
                  <c:v>8.3734529512639639E-6</c:v>
                </c:pt>
                <c:pt idx="110">
                  <c:v>6.9906643120879955E-7</c:v>
                </c:pt>
                <c:pt idx="111">
                  <c:v>1.9860320401352147E-7</c:v>
                </c:pt>
                <c:pt idx="112">
                  <c:v>5.3156751183014164E-7</c:v>
                </c:pt>
                <c:pt idx="113">
                  <c:v>6.8766649821999427E-7</c:v>
                </c:pt>
                <c:pt idx="114">
                  <c:v>9.8981278054029777E-7</c:v>
                </c:pt>
                <c:pt idx="115">
                  <c:v>7.1960396751500731E-8</c:v>
                </c:pt>
              </c:numCache>
            </c:numRef>
          </c:yVal>
        </c:ser>
        <c:ser>
          <c:idx val="4"/>
          <c:order val="3"/>
          <c:tx>
            <c:v>FeCycle II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xVal>
            <c:numRef>
              <c:f>'all data'!$G$374:$G$509</c:f>
              <c:numCache>
                <c:formatCode>0.00</c:formatCode>
                <c:ptCount val="136"/>
                <c:pt idx="0">
                  <c:v>0.59733852777766727</c:v>
                </c:pt>
                <c:pt idx="1">
                  <c:v>0.59733852777766727</c:v>
                </c:pt>
                <c:pt idx="2">
                  <c:v>0.59733852777766727</c:v>
                </c:pt>
                <c:pt idx="3">
                  <c:v>0.59733852777766727</c:v>
                </c:pt>
                <c:pt idx="4">
                  <c:v>0.59733852777766727</c:v>
                </c:pt>
                <c:pt idx="5">
                  <c:v>0.59733852777766727</c:v>
                </c:pt>
                <c:pt idx="6">
                  <c:v>0.59733852777766727</c:v>
                </c:pt>
                <c:pt idx="7">
                  <c:v>9.8571520378345004E-2</c:v>
                </c:pt>
                <c:pt idx="8">
                  <c:v>9.8571520378345004E-2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9.7322608781399145E-2</c:v>
                </c:pt>
                <c:pt idx="111">
                  <c:v>9.7322608781399145E-2</c:v>
                </c:pt>
                <c:pt idx="112">
                  <c:v>9.7322608781399145E-2</c:v>
                </c:pt>
                <c:pt idx="113">
                  <c:v>9.7322608781399145E-2</c:v>
                </c:pt>
                <c:pt idx="114">
                  <c:v>9.7322608781399145E-2</c:v>
                </c:pt>
                <c:pt idx="115">
                  <c:v>9.7322608781399145E-2</c:v>
                </c:pt>
                <c:pt idx="116">
                  <c:v>9.7322608781399145E-2</c:v>
                </c:pt>
                <c:pt idx="117">
                  <c:v>9.7322608781399145E-2</c:v>
                </c:pt>
                <c:pt idx="118">
                  <c:v>9.7322608781399145E-2</c:v>
                </c:pt>
                <c:pt idx="119">
                  <c:v>9.7322608781399145E-2</c:v>
                </c:pt>
                <c:pt idx="120">
                  <c:v>9.7322608781399145E-2</c:v>
                </c:pt>
                <c:pt idx="121">
                  <c:v>9.7322608781399145E-2</c:v>
                </c:pt>
                <c:pt idx="122">
                  <c:v>9.7322608781399145E-2</c:v>
                </c:pt>
                <c:pt idx="123">
                  <c:v>0.15218575466141887</c:v>
                </c:pt>
                <c:pt idx="124">
                  <c:v>0.15218575466141887</c:v>
                </c:pt>
                <c:pt idx="125">
                  <c:v>0.15218575466141887</c:v>
                </c:pt>
                <c:pt idx="126">
                  <c:v>0.15218575466141887</c:v>
                </c:pt>
                <c:pt idx="127">
                  <c:v>0.15218575466141887</c:v>
                </c:pt>
                <c:pt idx="128">
                  <c:v>0.15218575466141887</c:v>
                </c:pt>
                <c:pt idx="129">
                  <c:v>0.15218575466141887</c:v>
                </c:pt>
                <c:pt idx="130">
                  <c:v>0.15218575466141887</c:v>
                </c:pt>
                <c:pt idx="131">
                  <c:v>0.15218575466141887</c:v>
                </c:pt>
                <c:pt idx="132">
                  <c:v>0.15218575466141887</c:v>
                </c:pt>
                <c:pt idx="133">
                  <c:v>0.15218575466141887</c:v>
                </c:pt>
                <c:pt idx="134">
                  <c:v>0.15218575466141887</c:v>
                </c:pt>
                <c:pt idx="135">
                  <c:v>0.15218575466141887</c:v>
                </c:pt>
              </c:numCache>
            </c:numRef>
          </c:xVal>
          <c:yVal>
            <c:numRef>
              <c:f>'all data'!$P$374:$P$509</c:f>
              <c:numCache>
                <c:formatCode>0.0E+00</c:formatCode>
                <c:ptCount val="136"/>
                <c:pt idx="0">
                  <c:v>2.747766554744123E-5</c:v>
                </c:pt>
                <c:pt idx="1">
                  <c:v>3.3603785461570165E-5</c:v>
                </c:pt>
                <c:pt idx="2">
                  <c:v>6.827435551136512E-6</c:v>
                </c:pt>
                <c:pt idx="3">
                  <c:v>1.2225838642167468E-5</c:v>
                </c:pt>
                <c:pt idx="4">
                  <c:v>9.8286547971777455E-6</c:v>
                </c:pt>
                <c:pt idx="5">
                  <c:v>2.7558116944650652E-5</c:v>
                </c:pt>
                <c:pt idx="6">
                  <c:v>3.0442769036309984E-6</c:v>
                </c:pt>
                <c:pt idx="7">
                  <c:v>1.0086799650411926E-5</c:v>
                </c:pt>
                <c:pt idx="8">
                  <c:v>1.0347810814605905E-5</c:v>
                </c:pt>
                <c:pt idx="9">
                  <c:v>3.5657570084668517E-6</c:v>
                </c:pt>
                <c:pt idx="10">
                  <c:v>7.6780860929733689E-6</c:v>
                </c:pt>
                <c:pt idx="11">
                  <c:v>1.2646972469653238E-5</c:v>
                </c:pt>
                <c:pt idx="12">
                  <c:v>1.9165480461466941E-5</c:v>
                </c:pt>
                <c:pt idx="13">
                  <c:v>1.5449138764735547E-4</c:v>
                </c:pt>
                <c:pt idx="14">
                  <c:v>1.4587187331908847E-5</c:v>
                </c:pt>
                <c:pt idx="15">
                  <c:v>1.1427250091329579E-5</c:v>
                </c:pt>
                <c:pt idx="16">
                  <c:v>5.2419521780195494E-6</c:v>
                </c:pt>
                <c:pt idx="17">
                  <c:v>2.9975819834323013E-6</c:v>
                </c:pt>
                <c:pt idx="18">
                  <c:v>3.5637479225006912E-6</c:v>
                </c:pt>
                <c:pt idx="19">
                  <c:v>1.8028660801963865E-5</c:v>
                </c:pt>
                <c:pt idx="20">
                  <c:v>3.3942182262024937E-6</c:v>
                </c:pt>
                <c:pt idx="21">
                  <c:v>6.3081192237814012E-6</c:v>
                </c:pt>
                <c:pt idx="22">
                  <c:v>1.238025781372332E-6</c:v>
                </c:pt>
                <c:pt idx="23">
                  <c:v>5.8830125920978808E-6</c:v>
                </c:pt>
                <c:pt idx="24">
                  <c:v>3.6059255932163522E-6</c:v>
                </c:pt>
                <c:pt idx="25">
                  <c:v>2.6760099314240476E-6</c:v>
                </c:pt>
                <c:pt idx="26">
                  <c:v>5.4227886160707283E-6</c:v>
                </c:pt>
                <c:pt idx="27">
                  <c:v>4.0897691682648513E-5</c:v>
                </c:pt>
                <c:pt idx="28">
                  <c:v>6.4777596988023996E-7</c:v>
                </c:pt>
                <c:pt idx="29">
                  <c:v>6.6207675825127587E-6</c:v>
                </c:pt>
                <c:pt idx="30">
                  <c:v>3.682643370040581E-6</c:v>
                </c:pt>
                <c:pt idx="31">
                  <c:v>4.2608654872010145E-6</c:v>
                </c:pt>
                <c:pt idx="32">
                  <c:v>3.8971114026156083E-6</c:v>
                </c:pt>
                <c:pt idx="33">
                  <c:v>2.4320724581295971E-6</c:v>
                </c:pt>
                <c:pt idx="34">
                  <c:v>6.10756275996634E-6</c:v>
                </c:pt>
                <c:pt idx="35">
                  <c:v>9.4520367014966187E-7</c:v>
                </c:pt>
                <c:pt idx="36">
                  <c:v>7.1317823047382559E-7</c:v>
                </c:pt>
                <c:pt idx="37">
                  <c:v>2.5213738842909476E-6</c:v>
                </c:pt>
                <c:pt idx="39">
                  <c:v>2.4162873450767562E-6</c:v>
                </c:pt>
                <c:pt idx="40">
                  <c:v>7.5440642330735822E-7</c:v>
                </c:pt>
                <c:pt idx="41">
                  <c:v>5.4916609762187744E-6</c:v>
                </c:pt>
                <c:pt idx="42">
                  <c:v>4.4943992356224553E-6</c:v>
                </c:pt>
                <c:pt idx="43">
                  <c:v>6.265894976924384E-6</c:v>
                </c:pt>
                <c:pt idx="44">
                  <c:v>7.7040039313831573E-6</c:v>
                </c:pt>
                <c:pt idx="45">
                  <c:v>6.8345000764887734E-7</c:v>
                </c:pt>
                <c:pt idx="46">
                  <c:v>1.3403522905831084E-5</c:v>
                </c:pt>
                <c:pt idx="47">
                  <c:v>4.8062355787184304E-6</c:v>
                </c:pt>
                <c:pt idx="48">
                  <c:v>6.5398344170728002E-6</c:v>
                </c:pt>
                <c:pt idx="49">
                  <c:v>7.9510221410931096E-6</c:v>
                </c:pt>
                <c:pt idx="50">
                  <c:v>4.9324597110088776E-6</c:v>
                </c:pt>
                <c:pt idx="51">
                  <c:v>3.0811667222584637E-6</c:v>
                </c:pt>
                <c:pt idx="52">
                  <c:v>3.0025090101170099E-6</c:v>
                </c:pt>
                <c:pt idx="53">
                  <c:v>6.399042915146945E-6</c:v>
                </c:pt>
                <c:pt idx="54">
                  <c:v>2.8029729612937372E-6</c:v>
                </c:pt>
                <c:pt idx="55">
                  <c:v>7.494125711759487E-7</c:v>
                </c:pt>
                <c:pt idx="56">
                  <c:v>3.5967504085851999E-6</c:v>
                </c:pt>
                <c:pt idx="57">
                  <c:v>3.9559518422790426E-6</c:v>
                </c:pt>
                <c:pt idx="58">
                  <c:v>7.0093966406447037E-6</c:v>
                </c:pt>
                <c:pt idx="59">
                  <c:v>2.9618169478143692E-6</c:v>
                </c:pt>
                <c:pt idx="60">
                  <c:v>5.760061123176535E-6</c:v>
                </c:pt>
                <c:pt idx="61">
                  <c:v>7.8230838181887622E-7</c:v>
                </c:pt>
                <c:pt idx="62">
                  <c:v>3.5856594583001673E-5</c:v>
                </c:pt>
                <c:pt idx="63">
                  <c:v>8.942315556043413E-6</c:v>
                </c:pt>
                <c:pt idx="65">
                  <c:v>5.4389361337719293E-6</c:v>
                </c:pt>
                <c:pt idx="66">
                  <c:v>5.5914517677864707E-6</c:v>
                </c:pt>
                <c:pt idx="68">
                  <c:v>5.8440343319200146E-6</c:v>
                </c:pt>
                <c:pt idx="69">
                  <c:v>2.8744166511109676E-6</c:v>
                </c:pt>
                <c:pt idx="70">
                  <c:v>3.4933024167076452E-6</c:v>
                </c:pt>
                <c:pt idx="71">
                  <c:v>7.5633834469750533E-6</c:v>
                </c:pt>
                <c:pt idx="72">
                  <c:v>8.0942222632803335E-6</c:v>
                </c:pt>
                <c:pt idx="74">
                  <c:v>6.1743480195157898E-6</c:v>
                </c:pt>
                <c:pt idx="75">
                  <c:v>1.1288142621389805E-5</c:v>
                </c:pt>
                <c:pt idx="76">
                  <c:v>7.7585624358240571E-6</c:v>
                </c:pt>
                <c:pt idx="77">
                  <c:v>2.275916812893442E-5</c:v>
                </c:pt>
                <c:pt idx="78">
                  <c:v>5.0810406910059941E-6</c:v>
                </c:pt>
                <c:pt idx="79">
                  <c:v>3.6556987707407062E-6</c:v>
                </c:pt>
                <c:pt idx="80">
                  <c:v>9.5355188734893207E-7</c:v>
                </c:pt>
                <c:pt idx="81">
                  <c:v>5.0155760002808677E-6</c:v>
                </c:pt>
                <c:pt idx="82">
                  <c:v>1.7015758664435666E-6</c:v>
                </c:pt>
                <c:pt idx="83">
                  <c:v>1.4411352202854833E-6</c:v>
                </c:pt>
                <c:pt idx="84">
                  <c:v>1.9272249551347747E-6</c:v>
                </c:pt>
                <c:pt idx="85">
                  <c:v>2.7019688222429728E-7</c:v>
                </c:pt>
                <c:pt idx="86">
                  <c:v>9.4138469345569011E-6</c:v>
                </c:pt>
                <c:pt idx="87">
                  <c:v>1.5845310474821605E-6</c:v>
                </c:pt>
                <c:pt idx="88">
                  <c:v>2.1122701434668739E-6</c:v>
                </c:pt>
                <c:pt idx="89">
                  <c:v>3.7819145691826021E-6</c:v>
                </c:pt>
                <c:pt idx="90">
                  <c:v>6.6110673084562718E-6</c:v>
                </c:pt>
                <c:pt idx="91">
                  <c:v>8.1986050054012531E-6</c:v>
                </c:pt>
                <c:pt idx="92">
                  <c:v>3.3804077544349682E-6</c:v>
                </c:pt>
                <c:pt idx="93">
                  <c:v>7.6710564630770851E-7</c:v>
                </c:pt>
                <c:pt idx="94">
                  <c:v>9.0203653504655047E-7</c:v>
                </c:pt>
                <c:pt idx="97">
                  <c:v>2.3558805820836545E-6</c:v>
                </c:pt>
                <c:pt idx="98">
                  <c:v>1.1918084097110711E-5</c:v>
                </c:pt>
                <c:pt idx="99">
                  <c:v>3.5906230766317009E-6</c:v>
                </c:pt>
                <c:pt idx="102">
                  <c:v>1.1018752109161765E-5</c:v>
                </c:pt>
                <c:pt idx="103">
                  <c:v>2.2068439540681226E-5</c:v>
                </c:pt>
                <c:pt idx="105">
                  <c:v>7.4473146462917764E-6</c:v>
                </c:pt>
                <c:pt idx="106">
                  <c:v>3.8893735000399616E-5</c:v>
                </c:pt>
                <c:pt idx="107">
                  <c:v>4.6837494799683486E-6</c:v>
                </c:pt>
                <c:pt idx="108">
                  <c:v>1.5227123636829183E-6</c:v>
                </c:pt>
                <c:pt idx="109">
                  <c:v>1.19730957389756E-6</c:v>
                </c:pt>
                <c:pt idx="110">
                  <c:v>5.4786342395402162E-6</c:v>
                </c:pt>
                <c:pt idx="111">
                  <c:v>9.4839194306001979E-7</c:v>
                </c:pt>
                <c:pt idx="112">
                  <c:v>6.4819418593991864E-6</c:v>
                </c:pt>
                <c:pt idx="113">
                  <c:v>4.6144666992630266E-7</c:v>
                </c:pt>
                <c:pt idx="114">
                  <c:v>3.5739461244744704E-6</c:v>
                </c:pt>
                <c:pt idx="115">
                  <c:v>3.4385320223151654E-6</c:v>
                </c:pt>
                <c:pt idx="116">
                  <c:v>6.118584762804465E-6</c:v>
                </c:pt>
                <c:pt idx="117">
                  <c:v>4.0680205038382223E-6</c:v>
                </c:pt>
                <c:pt idx="118">
                  <c:v>3.4296017368018477E-6</c:v>
                </c:pt>
                <c:pt idx="119">
                  <c:v>6.7438674414445804E-6</c:v>
                </c:pt>
                <c:pt idx="120">
                  <c:v>2.9855711305495498E-6</c:v>
                </c:pt>
                <c:pt idx="121">
                  <c:v>3.5523086260459804E-6</c:v>
                </c:pt>
                <c:pt idx="122">
                  <c:v>4.0921433914968387E-6</c:v>
                </c:pt>
                <c:pt idx="123">
                  <c:v>3.8208611224303075E-6</c:v>
                </c:pt>
                <c:pt idx="124">
                  <c:v>3.614298798967104E-6</c:v>
                </c:pt>
                <c:pt idx="125">
                  <c:v>1.109277788742269E-5</c:v>
                </c:pt>
                <c:pt idx="126">
                  <c:v>2.9952371646255112E-6</c:v>
                </c:pt>
                <c:pt idx="127">
                  <c:v>8.1384417081622229E-6</c:v>
                </c:pt>
                <c:pt idx="128">
                  <c:v>1.1176621042250633E-5</c:v>
                </c:pt>
                <c:pt idx="129">
                  <c:v>1.4611972718269327E-6</c:v>
                </c:pt>
                <c:pt idx="130">
                  <c:v>3.3068798797023386E-6</c:v>
                </c:pt>
                <c:pt idx="131">
                  <c:v>1.7305247363791776E-6</c:v>
                </c:pt>
                <c:pt idx="132">
                  <c:v>1.5388097471579564E-5</c:v>
                </c:pt>
                <c:pt idx="133">
                  <c:v>4.335976125582038E-6</c:v>
                </c:pt>
                <c:pt idx="134">
                  <c:v>6.1606581861215042E-6</c:v>
                </c:pt>
                <c:pt idx="135">
                  <c:v>2.9602896026115527E-6</c:v>
                </c:pt>
              </c:numCache>
            </c:numRef>
          </c:yVal>
        </c:ser>
        <c:ser>
          <c:idx val="3"/>
          <c:order val="4"/>
          <c:tx>
            <c:v>SOFeX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'all data'!$G$632:$G$899</c:f>
              <c:numCache>
                <c:formatCode>0.00</c:formatCode>
                <c:ptCount val="2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3.51</c:v>
                </c:pt>
                <c:pt idx="232">
                  <c:v>3.51</c:v>
                </c:pt>
                <c:pt idx="233">
                  <c:v>3.51</c:v>
                </c:pt>
                <c:pt idx="234">
                  <c:v>3.51</c:v>
                </c:pt>
                <c:pt idx="235">
                  <c:v>3.51</c:v>
                </c:pt>
                <c:pt idx="236">
                  <c:v>3.51</c:v>
                </c:pt>
                <c:pt idx="237">
                  <c:v>3.51</c:v>
                </c:pt>
                <c:pt idx="238">
                  <c:v>3.51</c:v>
                </c:pt>
                <c:pt idx="239">
                  <c:v>3.51</c:v>
                </c:pt>
                <c:pt idx="240">
                  <c:v>3.51</c:v>
                </c:pt>
                <c:pt idx="241">
                  <c:v>3.51</c:v>
                </c:pt>
                <c:pt idx="242">
                  <c:v>3.51</c:v>
                </c:pt>
                <c:pt idx="243">
                  <c:v>3.51</c:v>
                </c:pt>
                <c:pt idx="244">
                  <c:v>3.51</c:v>
                </c:pt>
                <c:pt idx="245">
                  <c:v>3.51</c:v>
                </c:pt>
                <c:pt idx="246">
                  <c:v>3.51</c:v>
                </c:pt>
                <c:pt idx="247">
                  <c:v>3.51</c:v>
                </c:pt>
                <c:pt idx="248">
                  <c:v>3.51</c:v>
                </c:pt>
                <c:pt idx="249">
                  <c:v>3.51</c:v>
                </c:pt>
                <c:pt idx="250">
                  <c:v>3.51</c:v>
                </c:pt>
                <c:pt idx="251">
                  <c:v>3.51</c:v>
                </c:pt>
                <c:pt idx="252">
                  <c:v>3.51</c:v>
                </c:pt>
                <c:pt idx="253">
                  <c:v>3.51</c:v>
                </c:pt>
                <c:pt idx="254">
                  <c:v>3.51</c:v>
                </c:pt>
                <c:pt idx="255">
                  <c:v>3.51</c:v>
                </c:pt>
                <c:pt idx="256">
                  <c:v>3.51</c:v>
                </c:pt>
                <c:pt idx="257">
                  <c:v>3.51</c:v>
                </c:pt>
                <c:pt idx="258">
                  <c:v>3.51</c:v>
                </c:pt>
                <c:pt idx="259">
                  <c:v>3.51</c:v>
                </c:pt>
                <c:pt idx="260">
                  <c:v>3.51</c:v>
                </c:pt>
                <c:pt idx="261">
                  <c:v>3.51</c:v>
                </c:pt>
                <c:pt idx="262">
                  <c:v>3.51</c:v>
                </c:pt>
                <c:pt idx="263">
                  <c:v>3.51</c:v>
                </c:pt>
                <c:pt idx="264">
                  <c:v>3.51</c:v>
                </c:pt>
                <c:pt idx="265">
                  <c:v>3.51</c:v>
                </c:pt>
                <c:pt idx="266">
                  <c:v>3.51</c:v>
                </c:pt>
                <c:pt idx="267">
                  <c:v>3.51</c:v>
                </c:pt>
              </c:numCache>
            </c:numRef>
          </c:xVal>
          <c:yVal>
            <c:numRef>
              <c:f>'all data'!$P$632:$P$899</c:f>
              <c:numCache>
                <c:formatCode>0.0E+00</c:formatCode>
                <c:ptCount val="268"/>
                <c:pt idx="0">
                  <c:v>6.5071666944890445E-6</c:v>
                </c:pt>
                <c:pt idx="3">
                  <c:v>1.4897734721943962E-6</c:v>
                </c:pt>
                <c:pt idx="4">
                  <c:v>2.5977025384795251E-6</c:v>
                </c:pt>
                <c:pt idx="5">
                  <c:v>1.8430506690812248E-6</c:v>
                </c:pt>
                <c:pt idx="7">
                  <c:v>2.70682129057814E-7</c:v>
                </c:pt>
                <c:pt idx="8">
                  <c:v>1.2326053252014039E-6</c:v>
                </c:pt>
                <c:pt idx="9">
                  <c:v>1.9753185872781789E-6</c:v>
                </c:pt>
                <c:pt idx="10">
                  <c:v>2.2424162052905765E-6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4.3909139955188592E-6</c:v>
                </c:pt>
                <c:pt idx="15">
                  <c:v>6.4696884948544691E-6</c:v>
                </c:pt>
                <c:pt idx="16">
                  <c:v>1.475807846189304E-6</c:v>
                </c:pt>
                <c:pt idx="22">
                  <c:v>1.5182287246222149E-5</c:v>
                </c:pt>
                <c:pt idx="23">
                  <c:v>7.4830606005981939E-6</c:v>
                </c:pt>
                <c:pt idx="24">
                  <c:v>3.4202856060033891E-5</c:v>
                </c:pt>
                <c:pt idx="25">
                  <c:v>3.5670540972525924E-6</c:v>
                </c:pt>
                <c:pt idx="26">
                  <c:v>2.6786202108593181E-5</c:v>
                </c:pt>
                <c:pt idx="27">
                  <c:v>4.8145822199822918E-6</c:v>
                </c:pt>
                <c:pt idx="28">
                  <c:v>4.4219071152819362E-6</c:v>
                </c:pt>
                <c:pt idx="29">
                  <c:v>2.6284581117211894E-6</c:v>
                </c:pt>
                <c:pt idx="30">
                  <c:v>2.8668117297791588E-6</c:v>
                </c:pt>
                <c:pt idx="31">
                  <c:v>9.1793060472372558E-7</c:v>
                </c:pt>
                <c:pt idx="32">
                  <c:v>2.1265188283598658E-6</c:v>
                </c:pt>
                <c:pt idx="34">
                  <c:v>8.481013176066902E-7</c:v>
                </c:pt>
                <c:pt idx="35">
                  <c:v>8.2021868288392452E-7</c:v>
                </c:pt>
                <c:pt idx="36">
                  <c:v>1.3945524008996664E-6</c:v>
                </c:pt>
                <c:pt idx="37">
                  <c:v>1.3139392907499734E-6</c:v>
                </c:pt>
                <c:pt idx="38">
                  <c:v>2.1960966789915889E-6</c:v>
                </c:pt>
                <c:pt idx="39">
                  <c:v>6.6065778365675274E-6</c:v>
                </c:pt>
                <c:pt idx="41">
                  <c:v>4.0462612437134108E-6</c:v>
                </c:pt>
                <c:pt idx="42">
                  <c:v>2.3676002677349762E-6</c:v>
                </c:pt>
                <c:pt idx="43">
                  <c:v>2.335451427169789E-6</c:v>
                </c:pt>
                <c:pt idx="44">
                  <c:v>3.3661600158266279E-6</c:v>
                </c:pt>
                <c:pt idx="45">
                  <c:v>4.4934329704610095E-6</c:v>
                </c:pt>
                <c:pt idx="46">
                  <c:v>4.6410227023628516E-6</c:v>
                </c:pt>
                <c:pt idx="47">
                  <c:v>2.1147060281734587E-5</c:v>
                </c:pt>
                <c:pt idx="48">
                  <c:v>2.654668696123996E-6</c:v>
                </c:pt>
                <c:pt idx="49">
                  <c:v>2.954494653909324E-6</c:v>
                </c:pt>
                <c:pt idx="50">
                  <c:v>3.4039349208684304E-6</c:v>
                </c:pt>
                <c:pt idx="51">
                  <c:v>1.9069885306191504E-7</c:v>
                </c:pt>
                <c:pt idx="52">
                  <c:v>1.9929390507539144E-6</c:v>
                </c:pt>
                <c:pt idx="55">
                  <c:v>4.9154580435425629E-6</c:v>
                </c:pt>
                <c:pt idx="56">
                  <c:v>3.7730076208113333E-6</c:v>
                </c:pt>
                <c:pt idx="57">
                  <c:v>2.2419466445871038E-6</c:v>
                </c:pt>
                <c:pt idx="59">
                  <c:v>5.8127717315180823E-6</c:v>
                </c:pt>
                <c:pt idx="61">
                  <c:v>1.7321400047069762E-6</c:v>
                </c:pt>
                <c:pt idx="63">
                  <c:v>2.0542095369778246E-6</c:v>
                </c:pt>
                <c:pt idx="64">
                  <c:v>3.3084919797033512E-6</c:v>
                </c:pt>
                <c:pt idx="65">
                  <c:v>4.3389714009056407E-6</c:v>
                </c:pt>
                <c:pt idx="66">
                  <c:v>3.2748565124122196E-6</c:v>
                </c:pt>
                <c:pt idx="67">
                  <c:v>3.3285042640348247E-6</c:v>
                </c:pt>
                <c:pt idx="68">
                  <c:v>1.7216215704301012E-6</c:v>
                </c:pt>
                <c:pt idx="69">
                  <c:v>5.5151660927278509E-7</c:v>
                </c:pt>
                <c:pt idx="70">
                  <c:v>1.3742653716033905E-6</c:v>
                </c:pt>
                <c:pt idx="71">
                  <c:v>5.9319480413372538E-6</c:v>
                </c:pt>
                <c:pt idx="73">
                  <c:v>1.9208257339170088E-6</c:v>
                </c:pt>
                <c:pt idx="75">
                  <c:v>6.2630019789647961E-6</c:v>
                </c:pt>
                <c:pt idx="76">
                  <c:v>6.1027503411028827E-6</c:v>
                </c:pt>
                <c:pt idx="77">
                  <c:v>1.5919018354904903E-6</c:v>
                </c:pt>
                <c:pt idx="78">
                  <c:v>1.1458053185940061E-6</c:v>
                </c:pt>
                <c:pt idx="79">
                  <c:v>2.0144584669119483E-8</c:v>
                </c:pt>
                <c:pt idx="80">
                  <c:v>1.2169567385705713E-5</c:v>
                </c:pt>
                <c:pt idx="81">
                  <c:v>2.0777802187757106E-3</c:v>
                </c:pt>
                <c:pt idx="82">
                  <c:v>1.2983175734244696E-5</c:v>
                </c:pt>
                <c:pt idx="84">
                  <c:v>1.1950130610298199E-5</c:v>
                </c:pt>
                <c:pt idx="85">
                  <c:v>1.7128868471417751E-6</c:v>
                </c:pt>
                <c:pt idx="86">
                  <c:v>1.7526738927078097E-6</c:v>
                </c:pt>
                <c:pt idx="87">
                  <c:v>2.6258168122150158E-6</c:v>
                </c:pt>
                <c:pt idx="88">
                  <c:v>4.3231311383814226E-6</c:v>
                </c:pt>
                <c:pt idx="89">
                  <c:v>1.749131665951618E-5</c:v>
                </c:pt>
                <c:pt idx="90">
                  <c:v>4.8019449203142501E-6</c:v>
                </c:pt>
                <c:pt idx="91">
                  <c:v>1.3512687371929548E-5</c:v>
                </c:pt>
                <c:pt idx="92">
                  <c:v>3.4171897283673947E-6</c:v>
                </c:pt>
                <c:pt idx="93">
                  <c:v>3.0801284078293115E-6</c:v>
                </c:pt>
                <c:pt idx="94">
                  <c:v>1.2154763383543784E-5</c:v>
                </c:pt>
                <c:pt idx="95">
                  <c:v>9.0330210235602304E-6</c:v>
                </c:pt>
                <c:pt idx="96">
                  <c:v>8.1404972692996307E-6</c:v>
                </c:pt>
                <c:pt idx="97">
                  <c:v>5.367275049028705E-6</c:v>
                </c:pt>
                <c:pt idx="98">
                  <c:v>4.5547013872984925E-6</c:v>
                </c:pt>
                <c:pt idx="99">
                  <c:v>3.2260939940481389E-6</c:v>
                </c:pt>
                <c:pt idx="100">
                  <c:v>9.4881692062553351E-6</c:v>
                </c:pt>
                <c:pt idx="101">
                  <c:v>3.4990621349755835E-6</c:v>
                </c:pt>
                <c:pt idx="102">
                  <c:v>7.9976027723318817E-6</c:v>
                </c:pt>
                <c:pt idx="103">
                  <c:v>8.7536765754504657E-6</c:v>
                </c:pt>
                <c:pt idx="104">
                  <c:v>1.033815430594427E-5</c:v>
                </c:pt>
                <c:pt idx="105">
                  <c:v>1.460837980377996E-5</c:v>
                </c:pt>
                <c:pt idx="106">
                  <c:v>9.7297267447109442E-6</c:v>
                </c:pt>
                <c:pt idx="107">
                  <c:v>3.1894337955296546E-6</c:v>
                </c:pt>
                <c:pt idx="108">
                  <c:v>5.171509639548527E-6</c:v>
                </c:pt>
                <c:pt idx="110">
                  <c:v>2.0537466460689709E-6</c:v>
                </c:pt>
                <c:pt idx="113">
                  <c:v>6.0648634708340327E-6</c:v>
                </c:pt>
                <c:pt idx="114">
                  <c:v>3.0695091791330578E-6</c:v>
                </c:pt>
                <c:pt idx="115">
                  <c:v>4.1353139370813974E-6</c:v>
                </c:pt>
                <c:pt idx="117">
                  <c:v>8.5691108132497714E-6</c:v>
                </c:pt>
                <c:pt idx="118">
                  <c:v>2.1296966277461403E-4</c:v>
                </c:pt>
                <c:pt idx="119">
                  <c:v>1.987562661826321E-5</c:v>
                </c:pt>
                <c:pt idx="120">
                  <c:v>1.0386691646676728E-5</c:v>
                </c:pt>
                <c:pt idx="121">
                  <c:v>7.5030326576209304E-6</c:v>
                </c:pt>
                <c:pt idx="122">
                  <c:v>8.574960780291739E-6</c:v>
                </c:pt>
                <c:pt idx="123">
                  <c:v>8.4997391554976521E-6</c:v>
                </c:pt>
                <c:pt idx="124">
                  <c:v>1.7586849233508806E-5</c:v>
                </c:pt>
                <c:pt idx="125">
                  <c:v>1.856170179099557E-5</c:v>
                </c:pt>
                <c:pt idx="126">
                  <c:v>5.7258574461958345E-6</c:v>
                </c:pt>
                <c:pt idx="127">
                  <c:v>2.8311628295738918E-6</c:v>
                </c:pt>
                <c:pt idx="128">
                  <c:v>1.2759387430293911E-5</c:v>
                </c:pt>
                <c:pt idx="130">
                  <c:v>2.5255849304681614E-5</c:v>
                </c:pt>
                <c:pt idx="131">
                  <c:v>8.9829710452316772E-6</c:v>
                </c:pt>
                <c:pt idx="132">
                  <c:v>8.2718613265948332E-6</c:v>
                </c:pt>
                <c:pt idx="133">
                  <c:v>4.8370872656995295E-6</c:v>
                </c:pt>
                <c:pt idx="134">
                  <c:v>8.1150283873896724E-6</c:v>
                </c:pt>
                <c:pt idx="136">
                  <c:v>4.1087214164178973E-5</c:v>
                </c:pt>
                <c:pt idx="137">
                  <c:v>2.3027072621882315E-5</c:v>
                </c:pt>
                <c:pt idx="138">
                  <c:v>2.9939804430163804E-5</c:v>
                </c:pt>
                <c:pt idx="139">
                  <c:v>1.6132788700016755E-5</c:v>
                </c:pt>
                <c:pt idx="140">
                  <c:v>7.6570144379580073E-6</c:v>
                </c:pt>
                <c:pt idx="141">
                  <c:v>1.8253888462406083E-5</c:v>
                </c:pt>
                <c:pt idx="143">
                  <c:v>1.4897895798661653E-5</c:v>
                </c:pt>
                <c:pt idx="144">
                  <c:v>2.2591112911192058E-5</c:v>
                </c:pt>
                <c:pt idx="146">
                  <c:v>5.6354765810581408E-5</c:v>
                </c:pt>
                <c:pt idx="147">
                  <c:v>1.1314745775250776E-5</c:v>
                </c:pt>
                <c:pt idx="148">
                  <c:v>6.9331371374015361E-6</c:v>
                </c:pt>
                <c:pt idx="150">
                  <c:v>9.8903399908789208E-6</c:v>
                </c:pt>
                <c:pt idx="152">
                  <c:v>1.9017825837455491E-6</c:v>
                </c:pt>
                <c:pt idx="153">
                  <c:v>1.6684898029954122E-6</c:v>
                </c:pt>
                <c:pt idx="154">
                  <c:v>1.1027213489005394E-5</c:v>
                </c:pt>
                <c:pt idx="155">
                  <c:v>2.8860647187577875E-4</c:v>
                </c:pt>
                <c:pt idx="156">
                  <c:v>2.8767899720673375E-5</c:v>
                </c:pt>
                <c:pt idx="157">
                  <c:v>2.3074622337603766E-5</c:v>
                </c:pt>
                <c:pt idx="158">
                  <c:v>9.5959839812572061E-6</c:v>
                </c:pt>
                <c:pt idx="159">
                  <c:v>1.192545890552128E-5</c:v>
                </c:pt>
                <c:pt idx="160">
                  <c:v>2.288870357363731E-5</c:v>
                </c:pt>
                <c:pt idx="161">
                  <c:v>1.9475580700401182E-5</c:v>
                </c:pt>
                <c:pt idx="162">
                  <c:v>9.8149217609421098E-6</c:v>
                </c:pt>
                <c:pt idx="163">
                  <c:v>2.4446971037655984E-5</c:v>
                </c:pt>
                <c:pt idx="164">
                  <c:v>5.3196649971973164E-6</c:v>
                </c:pt>
                <c:pt idx="165">
                  <c:v>7.5973341151196826E-6</c:v>
                </c:pt>
                <c:pt idx="166">
                  <c:v>1.5923767799721666E-5</c:v>
                </c:pt>
                <c:pt idx="167">
                  <c:v>2.0079781790766995E-6</c:v>
                </c:pt>
                <c:pt idx="168">
                  <c:v>3.1083499102623968E-6</c:v>
                </c:pt>
                <c:pt idx="169">
                  <c:v>3.3769212613726002E-6</c:v>
                </c:pt>
                <c:pt idx="170">
                  <c:v>2.788352556721081E-6</c:v>
                </c:pt>
                <c:pt idx="171">
                  <c:v>3.9535989084370101E-6</c:v>
                </c:pt>
                <c:pt idx="172">
                  <c:v>1.3884329260193982E-5</c:v>
                </c:pt>
                <c:pt idx="173">
                  <c:v>3.2206665298720225E-6</c:v>
                </c:pt>
                <c:pt idx="174">
                  <c:v>7.8230667098039807E-6</c:v>
                </c:pt>
                <c:pt idx="175">
                  <c:v>2.7081242185391292E-6</c:v>
                </c:pt>
                <c:pt idx="176">
                  <c:v>1.3518939863803325E-6</c:v>
                </c:pt>
                <c:pt idx="177">
                  <c:v>2.645538513384831E-6</c:v>
                </c:pt>
                <c:pt idx="178">
                  <c:v>3.2744947180468285E-6</c:v>
                </c:pt>
                <c:pt idx="179">
                  <c:v>2.2943120902927403E-4</c:v>
                </c:pt>
                <c:pt idx="180">
                  <c:v>5.2284781506590036E-5</c:v>
                </c:pt>
                <c:pt idx="182">
                  <c:v>1.6245747585894604E-6</c:v>
                </c:pt>
                <c:pt idx="183">
                  <c:v>2.2115745352303809E-6</c:v>
                </c:pt>
                <c:pt idx="185">
                  <c:v>2.2930296195582289E-6</c:v>
                </c:pt>
                <c:pt idx="187">
                  <c:v>4.3506901041012317E-6</c:v>
                </c:pt>
                <c:pt idx="189">
                  <c:v>2.5057113087999561E-6</c:v>
                </c:pt>
                <c:pt idx="190">
                  <c:v>6.8179548708396322E-6</c:v>
                </c:pt>
                <c:pt idx="191">
                  <c:v>1.6799306208424036E-6</c:v>
                </c:pt>
                <c:pt idx="192">
                  <c:v>1.1361480790992636E-6</c:v>
                </c:pt>
                <c:pt idx="194">
                  <c:v>2.398668383311403E-6</c:v>
                </c:pt>
                <c:pt idx="197">
                  <c:v>5.7931876388682455E-5</c:v>
                </c:pt>
                <c:pt idx="198">
                  <c:v>1.5023263346685206E-5</c:v>
                </c:pt>
                <c:pt idx="201">
                  <c:v>3.2931477548606779E-6</c:v>
                </c:pt>
                <c:pt idx="202">
                  <c:v>3.2716818731955284E-6</c:v>
                </c:pt>
                <c:pt idx="203">
                  <c:v>1.729649779094264E-5</c:v>
                </c:pt>
                <c:pt idx="204">
                  <c:v>4.3937419250958616E-6</c:v>
                </c:pt>
                <c:pt idx="205">
                  <c:v>4.429853200369509E-6</c:v>
                </c:pt>
                <c:pt idx="206">
                  <c:v>9.6380945562630252E-6</c:v>
                </c:pt>
                <c:pt idx="207">
                  <c:v>1.6077293285025658E-6</c:v>
                </c:pt>
                <c:pt idx="208">
                  <c:v>6.9892085534619454E-6</c:v>
                </c:pt>
                <c:pt idx="209">
                  <c:v>1.9783550178651859E-6</c:v>
                </c:pt>
                <c:pt idx="210">
                  <c:v>1.4828729615719241E-5</c:v>
                </c:pt>
                <c:pt idx="211">
                  <c:v>2.0414517616347025E-7</c:v>
                </c:pt>
                <c:pt idx="212">
                  <c:v>8.7587921048127544E-6</c:v>
                </c:pt>
                <c:pt idx="213">
                  <c:v>2.7616464959143583E-5</c:v>
                </c:pt>
                <c:pt idx="214">
                  <c:v>2.0896742261775618E-6</c:v>
                </c:pt>
                <c:pt idx="215">
                  <c:v>1.7231748917701037E-6</c:v>
                </c:pt>
                <c:pt idx="217">
                  <c:v>8.5601453095998369E-6</c:v>
                </c:pt>
                <c:pt idx="218">
                  <c:v>2.7210493908974565E-6</c:v>
                </c:pt>
                <c:pt idx="219">
                  <c:v>4.4911307903127671E-6</c:v>
                </c:pt>
                <c:pt idx="220">
                  <c:v>1.0161900540296791E-5</c:v>
                </c:pt>
                <c:pt idx="221">
                  <c:v>1.5840071511869835E-5</c:v>
                </c:pt>
                <c:pt idx="222">
                  <c:v>1.7822894698256016E-6</c:v>
                </c:pt>
                <c:pt idx="223">
                  <c:v>8.3551292214790004E-6</c:v>
                </c:pt>
                <c:pt idx="224">
                  <c:v>2.7835602447526719E-6</c:v>
                </c:pt>
                <c:pt idx="225">
                  <c:v>3.6642595569522616E-6</c:v>
                </c:pt>
                <c:pt idx="226">
                  <c:v>2.4286812371101532E-5</c:v>
                </c:pt>
                <c:pt idx="227">
                  <c:v>6.0348356328580163E-6</c:v>
                </c:pt>
                <c:pt idx="228">
                  <c:v>3.5821106164668765E-6</c:v>
                </c:pt>
                <c:pt idx="230">
                  <c:v>1.8811626778239753E-5</c:v>
                </c:pt>
                <c:pt idx="232">
                  <c:v>1.4503997921222621E-5</c:v>
                </c:pt>
                <c:pt idx="233">
                  <c:v>2.3043621777913498E-5</c:v>
                </c:pt>
                <c:pt idx="234">
                  <c:v>1.090462350973407E-5</c:v>
                </c:pt>
                <c:pt idx="235">
                  <c:v>2.4422537776722345E-5</c:v>
                </c:pt>
                <c:pt idx="236">
                  <c:v>8.0770415191541806E-6</c:v>
                </c:pt>
                <c:pt idx="237">
                  <c:v>1.6231477907678063E-5</c:v>
                </c:pt>
                <c:pt idx="238">
                  <c:v>5.4515970760695376E-5</c:v>
                </c:pt>
                <c:pt idx="240">
                  <c:v>1.4272507209653479E-5</c:v>
                </c:pt>
                <c:pt idx="241">
                  <c:v>1.5880066566369906E-5</c:v>
                </c:pt>
                <c:pt idx="243">
                  <c:v>9.96624445963113E-5</c:v>
                </c:pt>
                <c:pt idx="245">
                  <c:v>5.9771217131612668E-6</c:v>
                </c:pt>
                <c:pt idx="246">
                  <c:v>2.0149638088751623E-5</c:v>
                </c:pt>
                <c:pt idx="247">
                  <c:v>9.6819153878772513E-6</c:v>
                </c:pt>
                <c:pt idx="248">
                  <c:v>1.689361111466362E-5</c:v>
                </c:pt>
                <c:pt idx="249">
                  <c:v>8.3650208948681613E-5</c:v>
                </c:pt>
                <c:pt idx="250">
                  <c:v>1.8448952212928387E-5</c:v>
                </c:pt>
                <c:pt idx="252">
                  <c:v>1.8839542359988257E-5</c:v>
                </c:pt>
                <c:pt idx="255">
                  <c:v>6.5835380796724234E-6</c:v>
                </c:pt>
                <c:pt idx="256">
                  <c:v>7.4589406945787838E-6</c:v>
                </c:pt>
                <c:pt idx="257">
                  <c:v>1.8678242790159229E-8</c:v>
                </c:pt>
                <c:pt idx="258">
                  <c:v>8.3202662794505071E-6</c:v>
                </c:pt>
                <c:pt idx="259">
                  <c:v>4.868754870151346E-6</c:v>
                </c:pt>
                <c:pt idx="260">
                  <c:v>6.3145714739705437E-6</c:v>
                </c:pt>
                <c:pt idx="261">
                  <c:v>3.5774512614557136E-6</c:v>
                </c:pt>
                <c:pt idx="262">
                  <c:v>5.7052828496924208E-6</c:v>
                </c:pt>
                <c:pt idx="263">
                  <c:v>1.4577657388351125E-5</c:v>
                </c:pt>
                <c:pt idx="264">
                  <c:v>1.9147417156302843E-5</c:v>
                </c:pt>
                <c:pt idx="265">
                  <c:v>1.0339942785262813E-5</c:v>
                </c:pt>
                <c:pt idx="266">
                  <c:v>1.6361882468218747E-5</c:v>
                </c:pt>
                <c:pt idx="267">
                  <c:v>2.0867875650685928E-5</c:v>
                </c:pt>
              </c:numCache>
            </c:numRef>
          </c:yVal>
        </c:ser>
        <c:ser>
          <c:idx val="5"/>
          <c:order val="5"/>
          <c:tx>
            <c:v>GeoMICS</c:v>
          </c:tx>
          <c:spPr>
            <a:ln w="28575">
              <a:noFill/>
            </a:ln>
          </c:spPr>
          <c:marker>
            <c:symbol val="dash"/>
            <c:size val="9"/>
            <c:spPr>
              <a:ln w="19050">
                <a:solidFill>
                  <a:srgbClr val="FF9900"/>
                </a:solidFill>
              </a:ln>
            </c:spPr>
          </c:marker>
          <c:xVal>
            <c:numRef>
              <c:f>'all data'!$G$902:$G$975</c:f>
              <c:numCache>
                <c:formatCode>0.00</c:formatCode>
                <c:ptCount val="74"/>
                <c:pt idx="0">
                  <c:v>1.278</c:v>
                </c:pt>
                <c:pt idx="1">
                  <c:v>1.278</c:v>
                </c:pt>
                <c:pt idx="2">
                  <c:v>1.278</c:v>
                </c:pt>
                <c:pt idx="3">
                  <c:v>1.278</c:v>
                </c:pt>
                <c:pt idx="4">
                  <c:v>1.278</c:v>
                </c:pt>
                <c:pt idx="5">
                  <c:v>1.278</c:v>
                </c:pt>
                <c:pt idx="6">
                  <c:v>1.278</c:v>
                </c:pt>
                <c:pt idx="7">
                  <c:v>1.278</c:v>
                </c:pt>
                <c:pt idx="8">
                  <c:v>1.278</c:v>
                </c:pt>
                <c:pt idx="9">
                  <c:v>1.278</c:v>
                </c:pt>
                <c:pt idx="10">
                  <c:v>1.278</c:v>
                </c:pt>
                <c:pt idx="11">
                  <c:v>1.278</c:v>
                </c:pt>
                <c:pt idx="12">
                  <c:v>1.278</c:v>
                </c:pt>
                <c:pt idx="13">
                  <c:v>1.278</c:v>
                </c:pt>
                <c:pt idx="14">
                  <c:v>1.278</c:v>
                </c:pt>
                <c:pt idx="15">
                  <c:v>1.278</c:v>
                </c:pt>
                <c:pt idx="16">
                  <c:v>1.278</c:v>
                </c:pt>
                <c:pt idx="17">
                  <c:v>1.278</c:v>
                </c:pt>
                <c:pt idx="18">
                  <c:v>1.278</c:v>
                </c:pt>
                <c:pt idx="19">
                  <c:v>1.278</c:v>
                </c:pt>
                <c:pt idx="20">
                  <c:v>1.278</c:v>
                </c:pt>
                <c:pt idx="21">
                  <c:v>1.278</c:v>
                </c:pt>
                <c:pt idx="22">
                  <c:v>1.278</c:v>
                </c:pt>
                <c:pt idx="23">
                  <c:v>1.278</c:v>
                </c:pt>
                <c:pt idx="24">
                  <c:v>1.278</c:v>
                </c:pt>
                <c:pt idx="25">
                  <c:v>1.278</c:v>
                </c:pt>
                <c:pt idx="26">
                  <c:v>1.278</c:v>
                </c:pt>
                <c:pt idx="27">
                  <c:v>1.278</c:v>
                </c:pt>
                <c:pt idx="28">
                  <c:v>0.63900000000000001</c:v>
                </c:pt>
                <c:pt idx="29">
                  <c:v>0.63900000000000001</c:v>
                </c:pt>
                <c:pt idx="30">
                  <c:v>0.63900000000000001</c:v>
                </c:pt>
                <c:pt idx="31">
                  <c:v>0.63900000000000001</c:v>
                </c:pt>
                <c:pt idx="32">
                  <c:v>0.63900000000000001</c:v>
                </c:pt>
                <c:pt idx="33">
                  <c:v>0.63900000000000001</c:v>
                </c:pt>
                <c:pt idx="34">
                  <c:v>0.63900000000000001</c:v>
                </c:pt>
                <c:pt idx="35">
                  <c:v>0.63900000000000001</c:v>
                </c:pt>
                <c:pt idx="36">
                  <c:v>0.63900000000000001</c:v>
                </c:pt>
                <c:pt idx="37">
                  <c:v>0.63900000000000001</c:v>
                </c:pt>
                <c:pt idx="38">
                  <c:v>0.63900000000000001</c:v>
                </c:pt>
                <c:pt idx="39">
                  <c:v>0.63900000000000001</c:v>
                </c:pt>
                <c:pt idx="40">
                  <c:v>0.63900000000000001</c:v>
                </c:pt>
                <c:pt idx="41">
                  <c:v>0.46300000000000002</c:v>
                </c:pt>
                <c:pt idx="42">
                  <c:v>0.46300000000000002</c:v>
                </c:pt>
                <c:pt idx="43">
                  <c:v>0.46300000000000002</c:v>
                </c:pt>
                <c:pt idx="44">
                  <c:v>0.46300000000000002</c:v>
                </c:pt>
                <c:pt idx="45">
                  <c:v>0.46300000000000002</c:v>
                </c:pt>
                <c:pt idx="46">
                  <c:v>0.46300000000000002</c:v>
                </c:pt>
                <c:pt idx="47">
                  <c:v>0.46300000000000002</c:v>
                </c:pt>
                <c:pt idx="48">
                  <c:v>0.46300000000000002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0.16600000000000001</c:v>
                </c:pt>
                <c:pt idx="55">
                  <c:v>0.16600000000000001</c:v>
                </c:pt>
                <c:pt idx="56">
                  <c:v>0.16600000000000001</c:v>
                </c:pt>
                <c:pt idx="57">
                  <c:v>0.16600000000000001</c:v>
                </c:pt>
                <c:pt idx="58">
                  <c:v>0.16600000000000001</c:v>
                </c:pt>
                <c:pt idx="59">
                  <c:v>0.16600000000000001</c:v>
                </c:pt>
                <c:pt idx="60">
                  <c:v>0.16600000000000001</c:v>
                </c:pt>
                <c:pt idx="61">
                  <c:v>0.16600000000000001</c:v>
                </c:pt>
                <c:pt idx="62">
                  <c:v>0.16600000000000001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</c:numCache>
            </c:numRef>
          </c:xVal>
          <c:yVal>
            <c:numRef>
              <c:f>'all data'!$P$902:$P$975</c:f>
              <c:numCache>
                <c:formatCode>0.0E+00</c:formatCode>
                <c:ptCount val="74"/>
                <c:pt idx="0">
                  <c:v>2.6245201862817362E-5</c:v>
                </c:pt>
                <c:pt idx="1">
                  <c:v>9.7929375916664374E-6</c:v>
                </c:pt>
                <c:pt idx="2">
                  <c:v>4.8848660391524691E-6</c:v>
                </c:pt>
                <c:pt idx="3">
                  <c:v>9.965651354252014E-6</c:v>
                </c:pt>
                <c:pt idx="4">
                  <c:v>8.2481881231320095E-6</c:v>
                </c:pt>
                <c:pt idx="5">
                  <c:v>8.8821809381576066E-5</c:v>
                </c:pt>
                <c:pt idx="6">
                  <c:v>5.9595850533682087E-5</c:v>
                </c:pt>
                <c:pt idx="7">
                  <c:v>2.1155607683947121E-5</c:v>
                </c:pt>
                <c:pt idx="8">
                  <c:v>3.9795643037133064E-5</c:v>
                </c:pt>
                <c:pt idx="9">
                  <c:v>8.9236462456706861E-6</c:v>
                </c:pt>
                <c:pt idx="10">
                  <c:v>5.6505930301680565E-6</c:v>
                </c:pt>
                <c:pt idx="11">
                  <c:v>1.9951723878505815E-5</c:v>
                </c:pt>
                <c:pt idx="12">
                  <c:v>1.7488161528526143E-5</c:v>
                </c:pt>
                <c:pt idx="13">
                  <c:v>1.7095856094823529E-5</c:v>
                </c:pt>
                <c:pt idx="14">
                  <c:v>6.6714999686848586E-5</c:v>
                </c:pt>
                <c:pt idx="15">
                  <c:v>4.7778909001135999E-6</c:v>
                </c:pt>
                <c:pt idx="16">
                  <c:v>8.2457262788582582E-6</c:v>
                </c:pt>
                <c:pt idx="17">
                  <c:v>6.674390032774855E-6</c:v>
                </c:pt>
                <c:pt idx="18">
                  <c:v>3.6304544257808979E-6</c:v>
                </c:pt>
                <c:pt idx="19">
                  <c:v>1.3950149457874367E-5</c:v>
                </c:pt>
                <c:pt idx="20">
                  <c:v>7.6670265405361106E-6</c:v>
                </c:pt>
                <c:pt idx="21">
                  <c:v>9.6130333760919675E-6</c:v>
                </c:pt>
                <c:pt idx="22">
                  <c:v>4.8504034680759805E-5</c:v>
                </c:pt>
                <c:pt idx="24">
                  <c:v>3.9628407689814966E-5</c:v>
                </c:pt>
                <c:pt idx="25">
                  <c:v>3.4193674576192949E-5</c:v>
                </c:pt>
                <c:pt idx="26">
                  <c:v>3.6231345162852089E-5</c:v>
                </c:pt>
                <c:pt idx="27">
                  <c:v>1.2329512222167247E-5</c:v>
                </c:pt>
                <c:pt idx="28">
                  <c:v>4.257969230150002E-6</c:v>
                </c:pt>
                <c:pt idx="29">
                  <c:v>3.878704675959778E-6</c:v>
                </c:pt>
                <c:pt idx="30">
                  <c:v>9.7319424833432499E-6</c:v>
                </c:pt>
                <c:pt idx="31">
                  <c:v>1.3039624240423158E-5</c:v>
                </c:pt>
                <c:pt idx="32">
                  <c:v>1.2048983071552283E-5</c:v>
                </c:pt>
                <c:pt idx="33">
                  <c:v>1.853885267497886E-5</c:v>
                </c:pt>
                <c:pt idx="34">
                  <c:v>1.5284086211522819E-5</c:v>
                </c:pt>
                <c:pt idx="35">
                  <c:v>8.8121141785319022E-6</c:v>
                </c:pt>
                <c:pt idx="36">
                  <c:v>3.2907640257396721E-6</c:v>
                </c:pt>
                <c:pt idx="37">
                  <c:v>1.3555636246117393E-5</c:v>
                </c:pt>
                <c:pt idx="38">
                  <c:v>5.1581320038017971E-6</c:v>
                </c:pt>
                <c:pt idx="39">
                  <c:v>3.1459322742971792E-6</c:v>
                </c:pt>
                <c:pt idx="40">
                  <c:v>1.7039097137422367E-5</c:v>
                </c:pt>
                <c:pt idx="41">
                  <c:v>1.0773866192474733E-5</c:v>
                </c:pt>
                <c:pt idx="42">
                  <c:v>6.5465120376845503E-6</c:v>
                </c:pt>
                <c:pt idx="43">
                  <c:v>9.3536552202382751E-6</c:v>
                </c:pt>
                <c:pt idx="44">
                  <c:v>1.3510620182387639E-5</c:v>
                </c:pt>
                <c:pt idx="45">
                  <c:v>5.5962888849173409E-6</c:v>
                </c:pt>
                <c:pt idx="46">
                  <c:v>1.4767904624023852E-5</c:v>
                </c:pt>
                <c:pt idx="47">
                  <c:v>1.2088684360308935E-5</c:v>
                </c:pt>
                <c:pt idx="48">
                  <c:v>7.7218073627965021E-6</c:v>
                </c:pt>
                <c:pt idx="49">
                  <c:v>9.7398423089116921E-6</c:v>
                </c:pt>
                <c:pt idx="50">
                  <c:v>8.7578137051854167E-6</c:v>
                </c:pt>
                <c:pt idx="51">
                  <c:v>7.2684928565480975E-6</c:v>
                </c:pt>
                <c:pt idx="52">
                  <c:v>5.4859047942718223E-7</c:v>
                </c:pt>
                <c:pt idx="53">
                  <c:v>5.630251481267685E-6</c:v>
                </c:pt>
                <c:pt idx="54">
                  <c:v>3.4499948391842263E-6</c:v>
                </c:pt>
                <c:pt idx="55">
                  <c:v>5.0360047770865985E-6</c:v>
                </c:pt>
                <c:pt idx="56">
                  <c:v>3.8948803828397145E-6</c:v>
                </c:pt>
                <c:pt idx="57">
                  <c:v>7.7245234687829137E-6</c:v>
                </c:pt>
                <c:pt idx="58">
                  <c:v>3.5868346345798484E-6</c:v>
                </c:pt>
                <c:pt idx="59">
                  <c:v>2.8867231301368543E-6</c:v>
                </c:pt>
                <c:pt idx="60">
                  <c:v>3.9890242900354289E-6</c:v>
                </c:pt>
                <c:pt idx="62">
                  <c:v>3.0481529391067871E-6</c:v>
                </c:pt>
                <c:pt idx="63">
                  <c:v>1.3768048089467851E-5</c:v>
                </c:pt>
                <c:pt idx="64">
                  <c:v>6.3222914211283918E-5</c:v>
                </c:pt>
                <c:pt idx="65">
                  <c:v>2.3847123190801178E-5</c:v>
                </c:pt>
                <c:pt idx="66">
                  <c:v>2.3049761968904973E-5</c:v>
                </c:pt>
                <c:pt idx="67">
                  <c:v>1.4205459800530943E-5</c:v>
                </c:pt>
                <c:pt idx="68">
                  <c:v>2.218618474835734E-5</c:v>
                </c:pt>
                <c:pt idx="69">
                  <c:v>2.276081071176446E-5</c:v>
                </c:pt>
                <c:pt idx="70">
                  <c:v>3.7475221263881542E-5</c:v>
                </c:pt>
                <c:pt idx="71">
                  <c:v>3.4291565077229259E-5</c:v>
                </c:pt>
                <c:pt idx="72">
                  <c:v>1.8065446330659203E-6</c:v>
                </c:pt>
                <c:pt idx="73">
                  <c:v>2.3784640776876639E-5</c:v>
                </c:pt>
              </c:numCache>
            </c:numRef>
          </c:yVal>
        </c:ser>
        <c:ser>
          <c:idx val="6"/>
          <c:order val="6"/>
          <c:tx>
            <c:v>IronBru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'all data'!$G$994:$G$1021</c:f>
              <c:numCache>
                <c:formatCode>0.00</c:formatCode>
                <c:ptCount val="28"/>
                <c:pt idx="0">
                  <c:v>0.349742</c:v>
                </c:pt>
                <c:pt idx="1">
                  <c:v>0.349742</c:v>
                </c:pt>
                <c:pt idx="2">
                  <c:v>0.349742</c:v>
                </c:pt>
                <c:pt idx="3">
                  <c:v>0.349742</c:v>
                </c:pt>
                <c:pt idx="4">
                  <c:v>0.349742</c:v>
                </c:pt>
                <c:pt idx="5">
                  <c:v>0.349742</c:v>
                </c:pt>
                <c:pt idx="6">
                  <c:v>0.349742</c:v>
                </c:pt>
                <c:pt idx="7">
                  <c:v>0.349742</c:v>
                </c:pt>
                <c:pt idx="8">
                  <c:v>0.349742</c:v>
                </c:pt>
                <c:pt idx="9">
                  <c:v>0.349742</c:v>
                </c:pt>
                <c:pt idx="10">
                  <c:v>0.349742</c:v>
                </c:pt>
                <c:pt idx="11">
                  <c:v>0.349742</c:v>
                </c:pt>
                <c:pt idx="12">
                  <c:v>0.349742</c:v>
                </c:pt>
                <c:pt idx="13">
                  <c:v>0.349742</c:v>
                </c:pt>
                <c:pt idx="14">
                  <c:v>0.349742</c:v>
                </c:pt>
                <c:pt idx="15">
                  <c:v>5.6995880000000003</c:v>
                </c:pt>
                <c:pt idx="16">
                  <c:v>5.6995880000000003</c:v>
                </c:pt>
                <c:pt idx="17">
                  <c:v>5.6995880000000003</c:v>
                </c:pt>
                <c:pt idx="18">
                  <c:v>5.6995880000000003</c:v>
                </c:pt>
                <c:pt idx="19">
                  <c:v>5.6995880000000003</c:v>
                </c:pt>
                <c:pt idx="20">
                  <c:v>5.6995880000000003</c:v>
                </c:pt>
                <c:pt idx="21">
                  <c:v>5.6995880000000003</c:v>
                </c:pt>
                <c:pt idx="22">
                  <c:v>5.6995880000000003</c:v>
                </c:pt>
                <c:pt idx="23">
                  <c:v>5.6995880000000003</c:v>
                </c:pt>
                <c:pt idx="24">
                  <c:v>5.6995880000000003</c:v>
                </c:pt>
                <c:pt idx="25">
                  <c:v>5.6995880000000003</c:v>
                </c:pt>
                <c:pt idx="26">
                  <c:v>5.6995880000000003</c:v>
                </c:pt>
                <c:pt idx="27">
                  <c:v>5.6995880000000003</c:v>
                </c:pt>
              </c:numCache>
            </c:numRef>
          </c:xVal>
          <c:yVal>
            <c:numRef>
              <c:f>'all data'!$P$994:$P$1021</c:f>
              <c:numCache>
                <c:formatCode>0.0E+00</c:formatCode>
                <c:ptCount val="28"/>
                <c:pt idx="0">
                  <c:v>2.0294297459195082E-5</c:v>
                </c:pt>
                <c:pt idx="1">
                  <c:v>1.2316945283942148E-5</c:v>
                </c:pt>
                <c:pt idx="2">
                  <c:v>1.9436456270701456E-5</c:v>
                </c:pt>
                <c:pt idx="3">
                  <c:v>9.2436920014329704E-6</c:v>
                </c:pt>
                <c:pt idx="4">
                  <c:v>1.2027315678708109E-5</c:v>
                </c:pt>
                <c:pt idx="5">
                  <c:v>9.8689935065581581E-6</c:v>
                </c:pt>
                <c:pt idx="6">
                  <c:v>1.5002654387291989E-5</c:v>
                </c:pt>
                <c:pt idx="7">
                  <c:v>1.1264626149937883E-5</c:v>
                </c:pt>
                <c:pt idx="8">
                  <c:v>7.0907403414642082E-6</c:v>
                </c:pt>
                <c:pt idx="9">
                  <c:v>2.0064592551437814E-5</c:v>
                </c:pt>
                <c:pt idx="10">
                  <c:v>1.1963613667916437E-5</c:v>
                </c:pt>
                <c:pt idx="11">
                  <c:v>1.8536046744172708E-5</c:v>
                </c:pt>
                <c:pt idx="12">
                  <c:v>1.0756092988942862E-5</c:v>
                </c:pt>
                <c:pt idx="13">
                  <c:v>3.1691795666498784E-5</c:v>
                </c:pt>
                <c:pt idx="14">
                  <c:v>5.2718766032650702E-5</c:v>
                </c:pt>
                <c:pt idx="15">
                  <c:v>4.6557034325074794E-5</c:v>
                </c:pt>
                <c:pt idx="16">
                  <c:v>4.4716481982827832E-5</c:v>
                </c:pt>
                <c:pt idx="18">
                  <c:v>4.0789365096635194E-5</c:v>
                </c:pt>
                <c:pt idx="19">
                  <c:v>4.7066363657022843E-5</c:v>
                </c:pt>
                <c:pt idx="20">
                  <c:v>5.2932565883806936E-5</c:v>
                </c:pt>
                <c:pt idx="21">
                  <c:v>4.5671791440189722E-5</c:v>
                </c:pt>
                <c:pt idx="22">
                  <c:v>2.6113879680062926E-5</c:v>
                </c:pt>
                <c:pt idx="23">
                  <c:v>1.3196090931874002E-4</c:v>
                </c:pt>
                <c:pt idx="24">
                  <c:v>1.4631197734325831E-4</c:v>
                </c:pt>
                <c:pt idx="25">
                  <c:v>1.3111599173560426E-4</c:v>
                </c:pt>
                <c:pt idx="26">
                  <c:v>2.5420270353011809E-4</c:v>
                </c:pt>
                <c:pt idx="27">
                  <c:v>2.9312845167567112E-4</c:v>
                </c:pt>
              </c:numCache>
            </c:numRef>
          </c:yVal>
        </c:ser>
        <c:ser>
          <c:idx val="7"/>
          <c:order val="7"/>
          <c:tx>
            <c:v>Maximal uptake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graphs1!$K$91:$K$94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graphs1!$M$91:$M$94</c:f>
              <c:numCache>
                <c:formatCode>0.0E+00</c:formatCode>
                <c:ptCount val="4"/>
                <c:pt idx="0">
                  <c:v>4.0621465290378219E-6</c:v>
                </c:pt>
                <c:pt idx="1">
                  <c:v>4.0621465290378224E-5</c:v>
                </c:pt>
                <c:pt idx="2">
                  <c:v>4.0621465290378216E-4</c:v>
                </c:pt>
                <c:pt idx="3">
                  <c:v>4.0621465290378213E-3</c:v>
                </c:pt>
              </c:numCache>
            </c:numRef>
          </c:yVal>
        </c:ser>
        <c:ser>
          <c:idx val="8"/>
          <c:order val="8"/>
          <c:tx>
            <c:v>Line P</c:v>
          </c:tx>
          <c:spPr>
            <a:ln w="28575">
              <a:noFill/>
            </a:ln>
          </c:spPr>
          <c:marker>
            <c:symbol val="plus"/>
            <c:size val="10"/>
            <c:spPr>
              <a:ln>
                <a:solidFill>
                  <a:schemeClr val="tx1"/>
                </a:solidFill>
              </a:ln>
            </c:spPr>
          </c:marker>
          <c:xVal>
            <c:numRef>
              <c:f>'all data'!$G$978:$G$991</c:f>
              <c:numCache>
                <c:formatCode>0.00</c:formatCode>
                <c:ptCount val="14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</c:numCache>
            </c:numRef>
          </c:xVal>
          <c:yVal>
            <c:numRef>
              <c:f>'all data'!$P$978:$P$991</c:f>
              <c:numCache>
                <c:formatCode>0.0E+00</c:formatCode>
                <c:ptCount val="14"/>
                <c:pt idx="0">
                  <c:v>1.1918568699640745E-5</c:v>
                </c:pt>
                <c:pt idx="1">
                  <c:v>1.3644403825959106E-5</c:v>
                </c:pt>
                <c:pt idx="2">
                  <c:v>9.7298649212907025E-6</c:v>
                </c:pt>
                <c:pt idx="3">
                  <c:v>8.8854927734986608E-6</c:v>
                </c:pt>
                <c:pt idx="4">
                  <c:v>3.4839942399410831E-5</c:v>
                </c:pt>
                <c:pt idx="5">
                  <c:v>4.1726891659569917E-6</c:v>
                </c:pt>
                <c:pt idx="6">
                  <c:v>4.6544669035759167E-5</c:v>
                </c:pt>
                <c:pt idx="7">
                  <c:v>4.2065345843029909E-6</c:v>
                </c:pt>
                <c:pt idx="8">
                  <c:v>6.241502012804082E-6</c:v>
                </c:pt>
                <c:pt idx="9">
                  <c:v>5.1487092464875397E-6</c:v>
                </c:pt>
                <c:pt idx="10">
                  <c:v>2.4093067643260484E-5</c:v>
                </c:pt>
                <c:pt idx="11">
                  <c:v>2.2032733784660934E-5</c:v>
                </c:pt>
                <c:pt idx="12">
                  <c:v>1.5224548612594025E-5</c:v>
                </c:pt>
                <c:pt idx="13">
                  <c:v>1.0632784094724137E-5</c:v>
                </c:pt>
              </c:numCache>
            </c:numRef>
          </c:yVal>
        </c:ser>
        <c:axId val="97343360"/>
        <c:axId val="97350016"/>
      </c:scatterChart>
      <c:valAx>
        <c:axId val="97343360"/>
        <c:scaling>
          <c:logBase val="10"/>
          <c:orientation val="minMax"/>
          <c:max val="6"/>
          <c:min val="2.0000000000000011E-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Dissolved Fe (nM)</a:t>
                </a:r>
              </a:p>
            </c:rich>
          </c:tx>
          <c:layout>
            <c:manualLayout>
              <c:xMode val="edge"/>
              <c:yMode val="edge"/>
              <c:x val="0.54593329742576968"/>
              <c:y val="0.9337217203677779"/>
            </c:manualLayout>
          </c:layout>
        </c:title>
        <c:numFmt formatCode="0.00" sourceLinked="1"/>
        <c:tickLblPos val="nextTo"/>
        <c:crossAx val="97350016"/>
        <c:crossesAt val="1.0000000000000249E-21"/>
        <c:crossBetween val="midCat"/>
      </c:valAx>
      <c:valAx>
        <c:axId val="97350016"/>
        <c:scaling>
          <c:logBase val="10"/>
          <c:orientation val="minMax"/>
          <c:max val="5.0000000000000114E-3"/>
          <c:min val="1.0000000000000068E-7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S.S uptake rate (mol Fe/mol C/d) </a:t>
                </a:r>
              </a:p>
            </c:rich>
          </c:tx>
          <c:layout/>
        </c:title>
        <c:numFmt formatCode="0.0E+00" sourceLinked="1"/>
        <c:tickLblPos val="nextTo"/>
        <c:crossAx val="97343360"/>
        <c:crossesAt val="1.000000000000018E-12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14395325177186793"/>
          <c:y val="5.7095148382525787E-2"/>
          <c:w val="0.35007497841271551"/>
          <c:h val="0.15404215577347374"/>
        </c:manualLayout>
      </c:layout>
      <c:spPr>
        <a:solidFill>
          <a:schemeClr val="bg1"/>
        </a:solidFill>
        <a:ln>
          <a:solidFill>
            <a:schemeClr val="lt1">
              <a:shade val="50000"/>
            </a:schemeClr>
          </a:solidFill>
        </a:ln>
      </c:sp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07174103237094"/>
          <c:y val="5.1400554097404488E-2"/>
          <c:w val="0.81914317713543161"/>
          <c:h val="0.79487045714378224"/>
        </c:manualLayout>
      </c:layout>
      <c:scatterChart>
        <c:scatterStyle val="lineMarker"/>
        <c:ser>
          <c:idx val="0"/>
          <c:order val="0"/>
          <c:tx>
            <c:v>EPZT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'all data'!$K$5:$K$211</c:f>
              <c:numCache>
                <c:formatCode>0</c:formatCode>
                <c:ptCount val="207"/>
                <c:pt idx="0">
                  <c:v>144.90663114083711</c:v>
                </c:pt>
                <c:pt idx="1">
                  <c:v>95.317512237682791</c:v>
                </c:pt>
                <c:pt idx="2">
                  <c:v>89.802016615584847</c:v>
                </c:pt>
                <c:pt idx="3">
                  <c:v>383.30047533745488</c:v>
                </c:pt>
                <c:pt idx="4">
                  <c:v>97.878087717060737</c:v>
                </c:pt>
                <c:pt idx="5">
                  <c:v>170.87906510193307</c:v>
                </c:pt>
                <c:pt idx="6">
                  <c:v>484.18754393010232</c:v>
                </c:pt>
                <c:pt idx="7">
                  <c:v>96.315860791196712</c:v>
                </c:pt>
                <c:pt idx="8">
                  <c:v>248.56346298328663</c:v>
                </c:pt>
                <c:pt idx="9">
                  <c:v>29.215084587823767</c:v>
                </c:pt>
                <c:pt idx="10">
                  <c:v>73.239329941254383</c:v>
                </c:pt>
                <c:pt idx="11">
                  <c:v>45.707467500325045</c:v>
                </c:pt>
                <c:pt idx="12">
                  <c:v>30.790981377558225</c:v>
                </c:pt>
                <c:pt idx="13">
                  <c:v>26.170891826219037</c:v>
                </c:pt>
                <c:pt idx="14">
                  <c:v>37.039587174399756</c:v>
                </c:pt>
                <c:pt idx="15">
                  <c:v>40.009381833727986</c:v>
                </c:pt>
                <c:pt idx="16">
                  <c:v>59.816018572050801</c:v>
                </c:pt>
                <c:pt idx="17">
                  <c:v>45.723446338692902</c:v>
                </c:pt>
                <c:pt idx="18">
                  <c:v>48.412396526325736</c:v>
                </c:pt>
                <c:pt idx="19">
                  <c:v>229.31019055512812</c:v>
                </c:pt>
                <c:pt idx="20">
                  <c:v>125.88436038524731</c:v>
                </c:pt>
                <c:pt idx="21">
                  <c:v>204.52070553162463</c:v>
                </c:pt>
                <c:pt idx="22">
                  <c:v>215.98788785436415</c:v>
                </c:pt>
                <c:pt idx="23">
                  <c:v>215.98788785436415</c:v>
                </c:pt>
                <c:pt idx="24">
                  <c:v>243.82817458326338</c:v>
                </c:pt>
                <c:pt idx="25">
                  <c:v>381.52847043487247</c:v>
                </c:pt>
                <c:pt idx="26">
                  <c:v>147.34703836743697</c:v>
                </c:pt>
                <c:pt idx="27">
                  <c:v>832.26120421016265</c:v>
                </c:pt>
                <c:pt idx="28">
                  <c:v>401.98335693738625</c:v>
                </c:pt>
                <c:pt idx="29">
                  <c:v>452.92994036210223</c:v>
                </c:pt>
                <c:pt idx="30">
                  <c:v>169.5130604451183</c:v>
                </c:pt>
                <c:pt idx="31">
                  <c:v>108.46795154135469</c:v>
                </c:pt>
                <c:pt idx="32">
                  <c:v>127.19648568114019</c:v>
                </c:pt>
                <c:pt idx="33">
                  <c:v>544.38569903850737</c:v>
                </c:pt>
                <c:pt idx="34">
                  <c:v>531.96611132738644</c:v>
                </c:pt>
                <c:pt idx="35">
                  <c:v>205.39200728243861</c:v>
                </c:pt>
                <c:pt idx="36">
                  <c:v>77.777650529440407</c:v>
                </c:pt>
                <c:pt idx="37">
                  <c:v>120.74237233760084</c:v>
                </c:pt>
                <c:pt idx="38">
                  <c:v>205.93803217404627</c:v>
                </c:pt>
                <c:pt idx="39">
                  <c:v>44.451283751776394</c:v>
                </c:pt>
                <c:pt idx="40">
                  <c:v>56.94300639278012</c:v>
                </c:pt>
                <c:pt idx="41">
                  <c:v>63.603989052456519</c:v>
                </c:pt>
                <c:pt idx="42">
                  <c:v>61.124301580764104</c:v>
                </c:pt>
                <c:pt idx="43">
                  <c:v>86.130448713778577</c:v>
                </c:pt>
                <c:pt idx="44">
                  <c:v>51.170871678238839</c:v>
                </c:pt>
                <c:pt idx="45">
                  <c:v>34.759997590203803</c:v>
                </c:pt>
                <c:pt idx="46">
                  <c:v>44.429299040903544</c:v>
                </c:pt>
                <c:pt idx="47">
                  <c:v>327.40977180347755</c:v>
                </c:pt>
                <c:pt idx="48">
                  <c:v>337.63570050195869</c:v>
                </c:pt>
                <c:pt idx="49">
                  <c:v>151.6868013951906</c:v>
                </c:pt>
                <c:pt idx="50">
                  <c:v>137.06969197700866</c:v>
                </c:pt>
                <c:pt idx="51">
                  <c:v>218.56766747505776</c:v>
                </c:pt>
                <c:pt idx="52">
                  <c:v>209.28041694864282</c:v>
                </c:pt>
                <c:pt idx="53">
                  <c:v>234.86730439732597</c:v>
                </c:pt>
                <c:pt idx="54">
                  <c:v>133.63372308217137</c:v>
                </c:pt>
                <c:pt idx="55">
                  <c:v>232.0280933949862</c:v>
                </c:pt>
                <c:pt idx="56">
                  <c:v>273.74582304825384</c:v>
                </c:pt>
                <c:pt idx="57">
                  <c:v>246.1129999423477</c:v>
                </c:pt>
                <c:pt idx="58">
                  <c:v>214.0147585774653</c:v>
                </c:pt>
                <c:pt idx="59">
                  <c:v>312.40243648160941</c:v>
                </c:pt>
                <c:pt idx="60">
                  <c:v>253.58384689892438</c:v>
                </c:pt>
                <c:pt idx="61">
                  <c:v>200.83579877593951</c:v>
                </c:pt>
                <c:pt idx="62">
                  <c:v>275.37947000620215</c:v>
                </c:pt>
                <c:pt idx="63">
                  <c:v>253.58384689892438</c:v>
                </c:pt>
                <c:pt idx="64">
                  <c:v>61.94140039912822</c:v>
                </c:pt>
                <c:pt idx="65">
                  <c:v>83.733268327461616</c:v>
                </c:pt>
                <c:pt idx="66">
                  <c:v>265.12980432118451</c:v>
                </c:pt>
                <c:pt idx="67">
                  <c:v>359.50298219922627</c:v>
                </c:pt>
                <c:pt idx="68">
                  <c:v>274.71230331033587</c:v>
                </c:pt>
                <c:pt idx="69">
                  <c:v>239.58592808508101</c:v>
                </c:pt>
                <c:pt idx="70">
                  <c:v>151.00202062919035</c:v>
                </c:pt>
                <c:pt idx="71">
                  <c:v>230.83169166029381</c:v>
                </c:pt>
                <c:pt idx="72">
                  <c:v>243.28088715185947</c:v>
                </c:pt>
                <c:pt idx="73">
                  <c:v>132.22490041405109</c:v>
                </c:pt>
                <c:pt idx="74">
                  <c:v>335.3657194874649</c:v>
                </c:pt>
                <c:pt idx="75">
                  <c:v>95.312048212271748</c:v>
                </c:pt>
                <c:pt idx="76">
                  <c:v>348.0858253352809</c:v>
                </c:pt>
                <c:pt idx="77">
                  <c:v>256.04410682029987</c:v>
                </c:pt>
                <c:pt idx="78">
                  <c:v>136.54484158788051</c:v>
                </c:pt>
                <c:pt idx="79">
                  <c:v>131.09162516856514</c:v>
                </c:pt>
                <c:pt idx="80">
                  <c:v>86.491215620314463</c:v>
                </c:pt>
                <c:pt idx="81">
                  <c:v>66.640255728257216</c:v>
                </c:pt>
                <c:pt idx="82">
                  <c:v>23.159638796315544</c:v>
                </c:pt>
                <c:pt idx="83">
                  <c:v>78.992406084032837</c:v>
                </c:pt>
                <c:pt idx="84">
                  <c:v>117.32064450689901</c:v>
                </c:pt>
                <c:pt idx="85">
                  <c:v>46.18078666150916</c:v>
                </c:pt>
                <c:pt idx="86">
                  <c:v>80.849920524116371</c:v>
                </c:pt>
                <c:pt idx="87">
                  <c:v>86.392340274728042</c:v>
                </c:pt>
                <c:pt idx="88">
                  <c:v>32.724908478904347</c:v>
                </c:pt>
                <c:pt idx="89">
                  <c:v>49.727429104700306</c:v>
                </c:pt>
                <c:pt idx="90">
                  <c:v>41.381248324907368</c:v>
                </c:pt>
                <c:pt idx="91">
                  <c:v>91.188198000396554</c:v>
                </c:pt>
                <c:pt idx="92">
                  <c:v>19.284772038305221</c:v>
                </c:pt>
                <c:pt idx="93">
                  <c:v>19.664489073244706</c:v>
                </c:pt>
                <c:pt idx="94">
                  <c:v>102.67845798998778</c:v>
                </c:pt>
                <c:pt idx="95">
                  <c:v>115.63143136372877</c:v>
                </c:pt>
                <c:pt idx="96">
                  <c:v>17.438151439616394</c:v>
                </c:pt>
                <c:pt idx="97">
                  <c:v>122.75311830951998</c:v>
                </c:pt>
                <c:pt idx="98">
                  <c:v>66.187388185095116</c:v>
                </c:pt>
                <c:pt idx="99">
                  <c:v>21.171871476554795</c:v>
                </c:pt>
                <c:pt idx="100">
                  <c:v>49.575183033735556</c:v>
                </c:pt>
                <c:pt idx="101">
                  <c:v>27.836221333472515</c:v>
                </c:pt>
                <c:pt idx="102">
                  <c:v>42.768511761681992</c:v>
                </c:pt>
                <c:pt idx="103">
                  <c:v>21.150128862865149</c:v>
                </c:pt>
                <c:pt idx="104">
                  <c:v>250.96170105717539</c:v>
                </c:pt>
                <c:pt idx="105">
                  <c:v>456.03735322309342</c:v>
                </c:pt>
                <c:pt idx="106">
                  <c:v>1095.092518900954</c:v>
                </c:pt>
                <c:pt idx="107">
                  <c:v>1368.0257716668457</c:v>
                </c:pt>
                <c:pt idx="108">
                  <c:v>1044.9263310280985</c:v>
                </c:pt>
                <c:pt idx="109">
                  <c:v>484.35126639761597</c:v>
                </c:pt>
                <c:pt idx="110">
                  <c:v>575.12961722557543</c:v>
                </c:pt>
                <c:pt idx="111">
                  <c:v>276.85174832778279</c:v>
                </c:pt>
                <c:pt idx="112">
                  <c:v>784.69075370330756</c:v>
                </c:pt>
                <c:pt idx="113">
                  <c:v>555.04477764786714</c:v>
                </c:pt>
                <c:pt idx="114">
                  <c:v>23.362544874607448</c:v>
                </c:pt>
                <c:pt idx="115">
                  <c:v>55.805487328582799</c:v>
                </c:pt>
                <c:pt idx="116">
                  <c:v>43.805616454529101</c:v>
                </c:pt>
                <c:pt idx="117">
                  <c:v>462.71848801633371</c:v>
                </c:pt>
                <c:pt idx="118">
                  <c:v>31.324626040663908</c:v>
                </c:pt>
                <c:pt idx="119">
                  <c:v>85.499470375600751</c:v>
                </c:pt>
                <c:pt idx="120">
                  <c:v>525.2214273725416</c:v>
                </c:pt>
                <c:pt idx="121">
                  <c:v>140.40578664424407</c:v>
                </c:pt>
                <c:pt idx="122">
                  <c:v>143.12428190989155</c:v>
                </c:pt>
                <c:pt idx="123">
                  <c:v>146.79849867830299</c:v>
                </c:pt>
                <c:pt idx="124">
                  <c:v>316.1348767384855</c:v>
                </c:pt>
                <c:pt idx="125">
                  <c:v>162.68974321883672</c:v>
                </c:pt>
                <c:pt idx="126">
                  <c:v>89.440855363399322</c:v>
                </c:pt>
                <c:pt idx="127">
                  <c:v>867.13722199827725</c:v>
                </c:pt>
                <c:pt idx="128">
                  <c:v>119.01385400134988</c:v>
                </c:pt>
                <c:pt idx="129">
                  <c:v>143.33687114685421</c:v>
                </c:pt>
                <c:pt idx="130">
                  <c:v>28.969414451449442</c:v>
                </c:pt>
                <c:pt idx="131">
                  <c:v>29.947722844196822</c:v>
                </c:pt>
                <c:pt idx="132">
                  <c:v>43.148003238799177</c:v>
                </c:pt>
                <c:pt idx="133">
                  <c:v>106.00253382007637</c:v>
                </c:pt>
                <c:pt idx="134">
                  <c:v>55.168367992242317</c:v>
                </c:pt>
                <c:pt idx="135">
                  <c:v>40.078548032070664</c:v>
                </c:pt>
                <c:pt idx="136">
                  <c:v>1404.6019175335587</c:v>
                </c:pt>
                <c:pt idx="137">
                  <c:v>213.49673839775519</c:v>
                </c:pt>
                <c:pt idx="138">
                  <c:v>415.74864092729092</c:v>
                </c:pt>
                <c:pt idx="139">
                  <c:v>553.28807847451185</c:v>
                </c:pt>
                <c:pt idx="140">
                  <c:v>1055.9680035541578</c:v>
                </c:pt>
                <c:pt idx="141">
                  <c:v>258.22575549951574</c:v>
                </c:pt>
                <c:pt idx="142">
                  <c:v>407.76983129666706</c:v>
                </c:pt>
                <c:pt idx="143">
                  <c:v>931.08381589456667</c:v>
                </c:pt>
                <c:pt idx="144">
                  <c:v>355.08190047699429</c:v>
                </c:pt>
                <c:pt idx="145">
                  <c:v>448.7762925661346</c:v>
                </c:pt>
                <c:pt idx="146">
                  <c:v>155.19971463115584</c:v>
                </c:pt>
                <c:pt idx="147">
                  <c:v>155.19971463115584</c:v>
                </c:pt>
                <c:pt idx="148">
                  <c:v>115.89541544650456</c:v>
                </c:pt>
                <c:pt idx="149">
                  <c:v>541.71671375747815</c:v>
                </c:pt>
                <c:pt idx="150">
                  <c:v>2323.3166945497569</c:v>
                </c:pt>
                <c:pt idx="151">
                  <c:v>147.11299986868045</c:v>
                </c:pt>
                <c:pt idx="152">
                  <c:v>63.2521762093942</c:v>
                </c:pt>
                <c:pt idx="153">
                  <c:v>197.40942752290152</c:v>
                </c:pt>
                <c:pt idx="154">
                  <c:v>247.61159666894312</c:v>
                </c:pt>
                <c:pt idx="155">
                  <c:v>132.3347803085812</c:v>
                </c:pt>
                <c:pt idx="156">
                  <c:v>267.60017572425198</c:v>
                </c:pt>
                <c:pt idx="157">
                  <c:v>263.34466731889313</c:v>
                </c:pt>
                <c:pt idx="158">
                  <c:v>39.538799948318207</c:v>
                </c:pt>
                <c:pt idx="159">
                  <c:v>102.94775317623321</c:v>
                </c:pt>
                <c:pt idx="160">
                  <c:v>72.895910580051563</c:v>
                </c:pt>
                <c:pt idx="161">
                  <c:v>410.21496870696103</c:v>
                </c:pt>
                <c:pt idx="162">
                  <c:v>60.37914885528523</c:v>
                </c:pt>
                <c:pt idx="163">
                  <c:v>91.996304362760711</c:v>
                </c:pt>
                <c:pt idx="164">
                  <c:v>102.06450044048761</c:v>
                </c:pt>
                <c:pt idx="165">
                  <c:v>66.238496946486805</c:v>
                </c:pt>
                <c:pt idx="166">
                  <c:v>301.93513915084111</c:v>
                </c:pt>
                <c:pt idx="167">
                  <c:v>227.09841211957061</c:v>
                </c:pt>
                <c:pt idx="168">
                  <c:v>204.31491323360456</c:v>
                </c:pt>
                <c:pt idx="169">
                  <c:v>33.384253045678882</c:v>
                </c:pt>
                <c:pt idx="170">
                  <c:v>54.90769645893802</c:v>
                </c:pt>
                <c:pt idx="171">
                  <c:v>26.694534353332333</c:v>
                </c:pt>
                <c:pt idx="172">
                  <c:v>35.377657280798111</c:v>
                </c:pt>
                <c:pt idx="173">
                  <c:v>20.683344023370228</c:v>
                </c:pt>
                <c:pt idx="174">
                  <c:v>19.548655320140266</c:v>
                </c:pt>
                <c:pt idx="175">
                  <c:v>25.854448509802779</c:v>
                </c:pt>
                <c:pt idx="176">
                  <c:v>8.0701469668359014</c:v>
                </c:pt>
                <c:pt idx="177">
                  <c:v>8.3264269035919316</c:v>
                </c:pt>
                <c:pt idx="178">
                  <c:v>184.72094134300966</c:v>
                </c:pt>
                <c:pt idx="179">
                  <c:v>207.30974218148148</c:v>
                </c:pt>
                <c:pt idx="180">
                  <c:v>297.40173837516471</c:v>
                </c:pt>
                <c:pt idx="181">
                  <c:v>115.15926542363697</c:v>
                </c:pt>
                <c:pt idx="182">
                  <c:v>654.0059100406454</c:v>
                </c:pt>
                <c:pt idx="183">
                  <c:v>205.5843529855542</c:v>
                </c:pt>
                <c:pt idx="184">
                  <c:v>340.21721929155126</c:v>
                </c:pt>
                <c:pt idx="185">
                  <c:v>363.09740266560834</c:v>
                </c:pt>
                <c:pt idx="186">
                  <c:v>38.933811713354501</c:v>
                </c:pt>
                <c:pt idx="187">
                  <c:v>43.368052834794483</c:v>
                </c:pt>
                <c:pt idx="188">
                  <c:v>41.983926223584277</c:v>
                </c:pt>
                <c:pt idx="189">
                  <c:v>41.335653343528286</c:v>
                </c:pt>
                <c:pt idx="190">
                  <c:v>120.318496331761</c:v>
                </c:pt>
                <c:pt idx="191">
                  <c:v>70.684076252579771</c:v>
                </c:pt>
                <c:pt idx="192">
                  <c:v>21.061256512317588</c:v>
                </c:pt>
                <c:pt idx="193">
                  <c:v>57.689033911313359</c:v>
                </c:pt>
                <c:pt idx="194">
                  <c:v>225.14200389504094</c:v>
                </c:pt>
                <c:pt idx="195">
                  <c:v>185.64364945278589</c:v>
                </c:pt>
                <c:pt idx="196">
                  <c:v>195.18632869352081</c:v>
                </c:pt>
                <c:pt idx="197">
                  <c:v>518.89700453065154</c:v>
                </c:pt>
                <c:pt idx="198">
                  <c:v>88.04036594162929</c:v>
                </c:pt>
                <c:pt idx="199">
                  <c:v>94.546031212474517</c:v>
                </c:pt>
                <c:pt idx="200">
                  <c:v>93.874288575712356</c:v>
                </c:pt>
                <c:pt idx="201">
                  <c:v>52.593772436386381</c:v>
                </c:pt>
                <c:pt idx="202">
                  <c:v>117.67676349995629</c:v>
                </c:pt>
                <c:pt idx="203">
                  <c:v>117.45640445636803</c:v>
                </c:pt>
                <c:pt idx="204">
                  <c:v>158.19327728165555</c:v>
                </c:pt>
                <c:pt idx="205">
                  <c:v>112.6896636169468</c:v>
                </c:pt>
                <c:pt idx="206">
                  <c:v>266.90041273473418</c:v>
                </c:pt>
              </c:numCache>
            </c:numRef>
          </c:xVal>
          <c:yVal>
            <c:numRef>
              <c:f>'all data'!$W$5:$W$211</c:f>
              <c:numCache>
                <c:formatCode>0.0E+00</c:formatCode>
                <c:ptCount val="207"/>
                <c:pt idx="0">
                  <c:v>2.5796573999999998E-7</c:v>
                </c:pt>
                <c:pt idx="1">
                  <c:v>2.6081450999999997E-7</c:v>
                </c:pt>
                <c:pt idx="2">
                  <c:v>4.9300802999999986E-8</c:v>
                </c:pt>
                <c:pt idx="3">
                  <c:v>1.1429720999999999E-6</c:v>
                </c:pt>
                <c:pt idx="4">
                  <c:v>5.5056329999999993E-8</c:v>
                </c:pt>
                <c:pt idx="5">
                  <c:v>1.8535959000000001E-7</c:v>
                </c:pt>
                <c:pt idx="6">
                  <c:v>2.3906465999999997E-6</c:v>
                </c:pt>
                <c:pt idx="7">
                  <c:v>4.727612699999999E-8</c:v>
                </c:pt>
                <c:pt idx="8">
                  <c:v>9.6519509999999989E-7</c:v>
                </c:pt>
                <c:pt idx="9">
                  <c:v>1.6075736999999997E-8</c:v>
                </c:pt>
                <c:pt idx="10">
                  <c:v>1.1915954999999999E-7</c:v>
                </c:pt>
                <c:pt idx="11">
                  <c:v>3.8554433999999995E-8</c:v>
                </c:pt>
                <c:pt idx="12">
                  <c:v>1.3137398999999999E-8</c:v>
                </c:pt>
                <c:pt idx="13">
                  <c:v>1.0764449999999998E-8</c:v>
                </c:pt>
                <c:pt idx="14">
                  <c:v>2.4651512999999995E-8</c:v>
                </c:pt>
                <c:pt idx="15">
                  <c:v>2.0631131999999997E-8</c:v>
                </c:pt>
                <c:pt idx="16">
                  <c:v>5.9655914999999984E-8</c:v>
                </c:pt>
                <c:pt idx="17">
                  <c:v>5.9339933999999986E-8</c:v>
                </c:pt>
                <c:pt idx="18">
                  <c:v>6.7416218999999987E-8</c:v>
                </c:pt>
                <c:pt idx="19">
                  <c:v>2.4575140227272729E-7</c:v>
                </c:pt>
                <c:pt idx="20">
                  <c:v>2.4583635681818181E-8</c:v>
                </c:pt>
                <c:pt idx="21">
                  <c:v>4.5040480227272731E-7</c:v>
                </c:pt>
                <c:pt idx="22">
                  <c:v>4.8774600000000001E-7</c:v>
                </c:pt>
                <c:pt idx="23">
                  <c:v>5.7250486363636366E-7</c:v>
                </c:pt>
                <c:pt idx="24">
                  <c:v>5.9687727272727274E-7</c:v>
                </c:pt>
                <c:pt idx="25">
                  <c:v>4.5668580681818187E-7</c:v>
                </c:pt>
                <c:pt idx="26">
                  <c:v>6.9090841599999996E-8</c:v>
                </c:pt>
                <c:pt idx="27">
                  <c:v>3.8770335487999995E-7</c:v>
                </c:pt>
                <c:pt idx="28">
                  <c:v>1.6875266176000001E-7</c:v>
                </c:pt>
                <c:pt idx="29">
                  <c:v>8.9198715306666653E-8</c:v>
                </c:pt>
                <c:pt idx="30">
                  <c:v>2.5134310272000002E-8</c:v>
                </c:pt>
                <c:pt idx="31">
                  <c:v>2.1170788309333335E-8</c:v>
                </c:pt>
                <c:pt idx="32">
                  <c:v>7.5547592533333327E-8</c:v>
                </c:pt>
                <c:pt idx="33">
                  <c:v>2.6450495871999998E-7</c:v>
                </c:pt>
                <c:pt idx="34">
                  <c:v>2.1158247338666667E-7</c:v>
                </c:pt>
                <c:pt idx="35">
                  <c:v>1.9958322517333332E-7</c:v>
                </c:pt>
                <c:pt idx="36">
                  <c:v>1.3693862399999997E-7</c:v>
                </c:pt>
                <c:pt idx="37">
                  <c:v>6.4872475199999982E-7</c:v>
                </c:pt>
                <c:pt idx="38">
                  <c:v>1.4600228266666663E-7</c:v>
                </c:pt>
                <c:pt idx="39">
                  <c:v>4.0461974399999997E-9</c:v>
                </c:pt>
                <c:pt idx="40">
                  <c:v>4.7358366399999997E-8</c:v>
                </c:pt>
                <c:pt idx="41">
                  <c:v>4.1598164266666664E-8</c:v>
                </c:pt>
                <c:pt idx="42">
                  <c:v>4.2240019733333333E-9</c:v>
                </c:pt>
                <c:pt idx="43">
                  <c:v>2.1901963733333332E-7</c:v>
                </c:pt>
                <c:pt idx="44">
                  <c:v>3.5391355733333332E-8</c:v>
                </c:pt>
                <c:pt idx="45">
                  <c:v>4.2413350399999992E-9</c:v>
                </c:pt>
                <c:pt idx="46">
                  <c:v>1.0470428800000001E-8</c:v>
                </c:pt>
                <c:pt idx="47">
                  <c:v>1.2234094933333331E-6</c:v>
                </c:pt>
                <c:pt idx="48">
                  <c:v>5.3731381866666656E-7</c:v>
                </c:pt>
                <c:pt idx="49">
                  <c:v>2.0057788266666663E-7</c:v>
                </c:pt>
                <c:pt idx="50">
                  <c:v>7.6015878933333341E-8</c:v>
                </c:pt>
                <c:pt idx="51">
                  <c:v>2.3685389866666666E-7</c:v>
                </c:pt>
                <c:pt idx="52">
                  <c:v>4.1846663999999995E-7</c:v>
                </c:pt>
                <c:pt idx="53">
                  <c:v>2.379035093333333E-7</c:v>
                </c:pt>
                <c:pt idx="54">
                  <c:v>9.4266974933333314E-7</c:v>
                </c:pt>
                <c:pt idx="55">
                  <c:v>3.3033370078740157E-8</c:v>
                </c:pt>
                <c:pt idx="56">
                  <c:v>1.7978260787401573E-7</c:v>
                </c:pt>
                <c:pt idx="57">
                  <c:v>7.4457547086614163E-8</c:v>
                </c:pt>
                <c:pt idx="58">
                  <c:v>3.7104133543307088E-8</c:v>
                </c:pt>
                <c:pt idx="59">
                  <c:v>8.6591671181102351E-8</c:v>
                </c:pt>
                <c:pt idx="60">
                  <c:v>1.1922801007874015E-7</c:v>
                </c:pt>
                <c:pt idx="61">
                  <c:v>6.9462156850393696E-8</c:v>
                </c:pt>
                <c:pt idx="62">
                  <c:v>1.1904186393700787E-6</c:v>
                </c:pt>
                <c:pt idx="63">
                  <c:v>4.9097472125984251E-8</c:v>
                </c:pt>
                <c:pt idx="64">
                  <c:v>1.4181217007874016E-8</c:v>
                </c:pt>
                <c:pt idx="65">
                  <c:v>1.2485818582677166E-8</c:v>
                </c:pt>
                <c:pt idx="66">
                  <c:v>2.8629666771653541E-8</c:v>
                </c:pt>
                <c:pt idx="67">
                  <c:v>2.9744473070866138E-7</c:v>
                </c:pt>
                <c:pt idx="68">
                  <c:v>4.8196722519685036E-7</c:v>
                </c:pt>
                <c:pt idx="69">
                  <c:v>3.2396374231578952E-7</c:v>
                </c:pt>
                <c:pt idx="70">
                  <c:v>8.9775694147368444E-8</c:v>
                </c:pt>
                <c:pt idx="71">
                  <c:v>3.0990395733333335E-7</c:v>
                </c:pt>
                <c:pt idx="72">
                  <c:v>2.1009423719298247E-7</c:v>
                </c:pt>
                <c:pt idx="73">
                  <c:v>8.1331519999999996E-8</c:v>
                </c:pt>
                <c:pt idx="74">
                  <c:v>8.618597333333333E-7</c:v>
                </c:pt>
                <c:pt idx="75">
                  <c:v>3.6590826666666663E-7</c:v>
                </c:pt>
                <c:pt idx="76">
                  <c:v>2.0704690666666667E-6</c:v>
                </c:pt>
                <c:pt idx="77">
                  <c:v>7.6560080000000004E-8</c:v>
                </c:pt>
                <c:pt idx="78">
                  <c:v>2.0775688000000001E-7</c:v>
                </c:pt>
                <c:pt idx="79">
                  <c:v>4.8893120000000005E-8</c:v>
                </c:pt>
                <c:pt idx="80">
                  <c:v>2.2526957333333332E-8</c:v>
                </c:pt>
                <c:pt idx="81">
                  <c:v>1.5379805333333334E-7</c:v>
                </c:pt>
                <c:pt idx="82">
                  <c:v>5.7629786666666676E-8</c:v>
                </c:pt>
                <c:pt idx="83">
                  <c:v>5.4159546666666669E-8</c:v>
                </c:pt>
                <c:pt idx="84">
                  <c:v>1.5301525333333334E-7</c:v>
                </c:pt>
                <c:pt idx="85">
                  <c:v>1.1055034666666667E-7</c:v>
                </c:pt>
                <c:pt idx="86">
                  <c:v>1.8405408000000001E-7</c:v>
                </c:pt>
                <c:pt idx="87">
                  <c:v>2.6912133333333339E-7</c:v>
                </c:pt>
                <c:pt idx="88">
                  <c:v>3.9540853333333332E-8</c:v>
                </c:pt>
                <c:pt idx="89">
                  <c:v>7.1194933333333344E-8</c:v>
                </c:pt>
                <c:pt idx="90">
                  <c:v>4.0415786666666672E-8</c:v>
                </c:pt>
                <c:pt idx="91">
                  <c:v>1.9831120000000002E-7</c:v>
                </c:pt>
                <c:pt idx="92">
                  <c:v>1.1304896857142854E-8</c:v>
                </c:pt>
                <c:pt idx="93">
                  <c:v>1.9981301142857141E-8</c:v>
                </c:pt>
                <c:pt idx="94">
                  <c:v>7.9347528571428562E-9</c:v>
                </c:pt>
                <c:pt idx="95">
                  <c:v>6.7903122857142856E-8</c:v>
                </c:pt>
                <c:pt idx="96">
                  <c:v>1.8737235428571427E-8</c:v>
                </c:pt>
                <c:pt idx="97">
                  <c:v>1.2281290571428571E-7</c:v>
                </c:pt>
                <c:pt idx="98">
                  <c:v>9.7594368571428562E-8</c:v>
                </c:pt>
                <c:pt idx="99">
                  <c:v>4.0398103999999989E-8</c:v>
                </c:pt>
                <c:pt idx="100">
                  <c:v>1.0380275428571429E-7</c:v>
                </c:pt>
                <c:pt idx="101">
                  <c:v>8.2196225714285701E-9</c:v>
                </c:pt>
                <c:pt idx="102">
                  <c:v>1.5826071714285711E-8</c:v>
                </c:pt>
                <c:pt idx="103">
                  <c:v>1.0093728285714283E-8</c:v>
                </c:pt>
                <c:pt idx="104">
                  <c:v>2.4670326744E-7</c:v>
                </c:pt>
                <c:pt idx="105">
                  <c:v>6.5072624399999988E-7</c:v>
                </c:pt>
                <c:pt idx="106">
                  <c:v>8.8489478159999982E-7</c:v>
                </c:pt>
                <c:pt idx="107">
                  <c:v>5.0536947599999988E-7</c:v>
                </c:pt>
                <c:pt idx="108">
                  <c:v>2.1478305239999998E-6</c:v>
                </c:pt>
                <c:pt idx="109">
                  <c:v>4.5374418575999991E-7</c:v>
                </c:pt>
                <c:pt idx="110">
                  <c:v>1.3476717143999999E-7</c:v>
                </c:pt>
                <c:pt idx="111">
                  <c:v>3.5929957608000003E-7</c:v>
                </c:pt>
                <c:pt idx="112">
                  <c:v>6.8820582959999992E-7</c:v>
                </c:pt>
                <c:pt idx="113">
                  <c:v>3.2435191511999998E-7</c:v>
                </c:pt>
                <c:pt idx="114">
                  <c:v>1.2034109951999997E-8</c:v>
                </c:pt>
                <c:pt idx="115">
                  <c:v>3.3703047551999989E-8</c:v>
                </c:pt>
                <c:pt idx="116">
                  <c:v>3.4257798911999987E-8</c:v>
                </c:pt>
                <c:pt idx="117">
                  <c:v>6.0770018303999991E-7</c:v>
                </c:pt>
                <c:pt idx="118">
                  <c:v>5.0062051199999983E-9</c:v>
                </c:pt>
                <c:pt idx="119">
                  <c:v>5.8629145727999988E-8</c:v>
                </c:pt>
                <c:pt idx="120">
                  <c:v>1.6263109520000001E-7</c:v>
                </c:pt>
                <c:pt idx="121">
                  <c:v>7.8709155200000017E-8</c:v>
                </c:pt>
                <c:pt idx="122">
                  <c:v>2.268941208E-8</c:v>
                </c:pt>
                <c:pt idx="123">
                  <c:v>3.7145264799999998E-8</c:v>
                </c:pt>
                <c:pt idx="124">
                  <c:v>1.109059064E-7</c:v>
                </c:pt>
                <c:pt idx="125">
                  <c:v>4.3604562400000005E-8</c:v>
                </c:pt>
                <c:pt idx="126">
                  <c:v>2.8788230400000003E-8</c:v>
                </c:pt>
                <c:pt idx="127">
                  <c:v>1.9128529919999997E-6</c:v>
                </c:pt>
                <c:pt idx="128">
                  <c:v>3.4305515200000001E-8</c:v>
                </c:pt>
                <c:pt idx="129">
                  <c:v>5.8710128800000002E-8</c:v>
                </c:pt>
                <c:pt idx="130">
                  <c:v>4.9217918399999993E-9</c:v>
                </c:pt>
                <c:pt idx="131">
                  <c:v>1.102806664E-8</c:v>
                </c:pt>
                <c:pt idx="132">
                  <c:v>2.1713149120000001E-7</c:v>
                </c:pt>
                <c:pt idx="133">
                  <c:v>3.9673136800000005E-8</c:v>
                </c:pt>
                <c:pt idx="134">
                  <c:v>4.2589446400000002E-9</c:v>
                </c:pt>
                <c:pt idx="135">
                  <c:v>6.3906859199999996E-9</c:v>
                </c:pt>
                <c:pt idx="136">
                  <c:v>3.1443534599999995E-7</c:v>
                </c:pt>
                <c:pt idx="137">
                  <c:v>1.40734884E-7</c:v>
                </c:pt>
                <c:pt idx="138">
                  <c:v>2.9331851142857144E-7</c:v>
                </c:pt>
                <c:pt idx="139">
                  <c:v>1.5452885314285715E-7</c:v>
                </c:pt>
                <c:pt idx="140">
                  <c:v>3.4034821714285713E-7</c:v>
                </c:pt>
                <c:pt idx="141">
                  <c:v>1.6662624685714286E-7</c:v>
                </c:pt>
                <c:pt idx="142">
                  <c:v>2.5854039771428567E-7</c:v>
                </c:pt>
                <c:pt idx="143">
                  <c:v>1.033183427142857E-6</c:v>
                </c:pt>
                <c:pt idx="144">
                  <c:v>3.885919328571428E-7</c:v>
                </c:pt>
                <c:pt idx="145">
                  <c:v>4.5344976428571424E-7</c:v>
                </c:pt>
                <c:pt idx="146">
                  <c:v>3.3096276363636362E-8</c:v>
                </c:pt>
                <c:pt idx="147">
                  <c:v>4.1005650181818181E-8</c:v>
                </c:pt>
                <c:pt idx="148">
                  <c:v>4.727017527272727E-8</c:v>
                </c:pt>
                <c:pt idx="149">
                  <c:v>1.1005811636363636E-7</c:v>
                </c:pt>
                <c:pt idx="150">
                  <c:v>3.1366938545454548E-7</c:v>
                </c:pt>
                <c:pt idx="151">
                  <c:v>3.588220741818182E-8</c:v>
                </c:pt>
                <c:pt idx="152">
                  <c:v>8.0720728436363642E-9</c:v>
                </c:pt>
                <c:pt idx="153">
                  <c:v>4.8214164945454546E-8</c:v>
                </c:pt>
                <c:pt idx="154">
                  <c:v>1.461722018909091E-6</c:v>
                </c:pt>
                <c:pt idx="155">
                  <c:v>1.0146627956363637E-8</c:v>
                </c:pt>
                <c:pt idx="156">
                  <c:v>3.7740432290909096E-8</c:v>
                </c:pt>
                <c:pt idx="157">
                  <c:v>9.7747428072727267E-8</c:v>
                </c:pt>
                <c:pt idx="158">
                  <c:v>1.2033528552727274E-7</c:v>
                </c:pt>
                <c:pt idx="159">
                  <c:v>7.970428741818181E-9</c:v>
                </c:pt>
                <c:pt idx="160">
                  <c:v>5.9608268800000001E-9</c:v>
                </c:pt>
                <c:pt idx="161">
                  <c:v>1.5593911923809526E-7</c:v>
                </c:pt>
                <c:pt idx="162">
                  <c:v>2.457049832380953E-8</c:v>
                </c:pt>
                <c:pt idx="163">
                  <c:v>3.202502765714286E-8</c:v>
                </c:pt>
                <c:pt idx="164">
                  <c:v>5.5298051657142856E-9</c:v>
                </c:pt>
                <c:pt idx="165">
                  <c:v>2.3652566552380955E-9</c:v>
                </c:pt>
                <c:pt idx="166">
                  <c:v>3.2076736609523809E-8</c:v>
                </c:pt>
                <c:pt idx="167">
                  <c:v>1.3858589866666668E-8</c:v>
                </c:pt>
                <c:pt idx="168">
                  <c:v>2.3123641295238096E-7</c:v>
                </c:pt>
                <c:pt idx="169">
                  <c:v>6.5015084495238092E-9</c:v>
                </c:pt>
                <c:pt idx="170">
                  <c:v>3.6647900647619051E-8</c:v>
                </c:pt>
                <c:pt idx="171">
                  <c:v>8.7751898819047617E-10</c:v>
                </c:pt>
                <c:pt idx="172">
                  <c:v>9.2701841066666659E-9</c:v>
                </c:pt>
                <c:pt idx="173">
                  <c:v>1.0587253394285715E-9</c:v>
                </c:pt>
                <c:pt idx="174">
                  <c:v>1.0616596053333336E-7</c:v>
                </c:pt>
                <c:pt idx="175">
                  <c:v>9.7002485638095233E-10</c:v>
                </c:pt>
                <c:pt idx="176">
                  <c:v>8.3008583923809506E-10</c:v>
                </c:pt>
                <c:pt idx="177">
                  <c:v>4.4869936761904761E-10</c:v>
                </c:pt>
                <c:pt idx="178">
                  <c:v>8.7690112800000013E-9</c:v>
                </c:pt>
                <c:pt idx="179">
                  <c:v>5.3623966400000003E-9</c:v>
                </c:pt>
                <c:pt idx="180">
                  <c:v>7.5745734400000003E-8</c:v>
                </c:pt>
                <c:pt idx="181">
                  <c:v>4.0692170399999998E-9</c:v>
                </c:pt>
                <c:pt idx="182">
                  <c:v>3.0994928800000004E-8</c:v>
                </c:pt>
                <c:pt idx="183">
                  <c:v>1.5988120639999999E-8</c:v>
                </c:pt>
                <c:pt idx="184">
                  <c:v>9.5808211199999995E-8</c:v>
                </c:pt>
                <c:pt idx="185">
                  <c:v>2.6251096000000002E-8</c:v>
                </c:pt>
                <c:pt idx="186">
                  <c:v>3.4139286400000002E-9</c:v>
                </c:pt>
                <c:pt idx="187">
                  <c:v>1.1134414079999999E-8</c:v>
                </c:pt>
                <c:pt idx="188">
                  <c:v>6.0038279999999993E-9</c:v>
                </c:pt>
                <c:pt idx="189">
                  <c:v>3.4794657599999995E-9</c:v>
                </c:pt>
                <c:pt idx="190">
                  <c:v>8.0788456799999982E-9</c:v>
                </c:pt>
                <c:pt idx="191">
                  <c:v>5.1047248800000004E-9</c:v>
                </c:pt>
                <c:pt idx="192">
                  <c:v>1.95890448E-9</c:v>
                </c:pt>
                <c:pt idx="193">
                  <c:v>5.3560725599999999E-9</c:v>
                </c:pt>
                <c:pt idx="194">
                  <c:v>2.64650328E-8</c:v>
                </c:pt>
                <c:pt idx="195">
                  <c:v>8.846133039999999E-9</c:v>
                </c:pt>
                <c:pt idx="196">
                  <c:v>3.5996067200000002E-8</c:v>
                </c:pt>
                <c:pt idx="197">
                  <c:v>1.7437928400000003E-7</c:v>
                </c:pt>
                <c:pt idx="198">
                  <c:v>2.5663112800000002E-8</c:v>
                </c:pt>
                <c:pt idx="199">
                  <c:v>2.6986117600000002E-8</c:v>
                </c:pt>
                <c:pt idx="200">
                  <c:v>2.3304632000000001E-8</c:v>
                </c:pt>
                <c:pt idx="201">
                  <c:v>2.5958087999999998E-8</c:v>
                </c:pt>
                <c:pt idx="202">
                  <c:v>2.9317225600000003E-8</c:v>
                </c:pt>
                <c:pt idx="203">
                  <c:v>2.8349796799999997E-8</c:v>
                </c:pt>
                <c:pt idx="204">
                  <c:v>2.6281330400000002E-8</c:v>
                </c:pt>
                <c:pt idx="205">
                  <c:v>5.1606391199999998E-8</c:v>
                </c:pt>
                <c:pt idx="206">
                  <c:v>7.0796959999999996E-8</c:v>
                </c:pt>
              </c:numCache>
            </c:numRef>
          </c:yVal>
        </c:ser>
        <c:ser>
          <c:idx val="1"/>
          <c:order val="1"/>
          <c:tx>
            <c:v>NAZT</c:v>
          </c:tx>
          <c:spPr>
            <a:ln w="28575">
              <a:noFill/>
            </a:ln>
          </c:spPr>
          <c:marker>
            <c:symbol val="dash"/>
            <c:size val="9"/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'all data'!$K$214:$K$371</c:f>
              <c:numCache>
                <c:formatCode>0</c:formatCode>
                <c:ptCount val="158"/>
                <c:pt idx="0">
                  <c:v>172.91954283888941</c:v>
                </c:pt>
                <c:pt idx="1">
                  <c:v>297.23504822211362</c:v>
                </c:pt>
                <c:pt idx="2">
                  <c:v>18.546962599446417</c:v>
                </c:pt>
                <c:pt idx="3">
                  <c:v>25.62911620031085</c:v>
                </c:pt>
                <c:pt idx="4">
                  <c:v>25.061718426373641</c:v>
                </c:pt>
                <c:pt idx="5">
                  <c:v>15.692962163028072</c:v>
                </c:pt>
                <c:pt idx="6">
                  <c:v>50.37939853188854</c:v>
                </c:pt>
                <c:pt idx="7">
                  <c:v>11.581167158193413</c:v>
                </c:pt>
                <c:pt idx="8">
                  <c:v>17.571634569874774</c:v>
                </c:pt>
                <c:pt idx="9">
                  <c:v>23.15738630795742</c:v>
                </c:pt>
                <c:pt idx="10">
                  <c:v>19.01166210246399</c:v>
                </c:pt>
                <c:pt idx="11">
                  <c:v>17.202104733996268</c:v>
                </c:pt>
                <c:pt idx="12">
                  <c:v>12.600208782575368</c:v>
                </c:pt>
                <c:pt idx="13">
                  <c:v>10.008220287429769</c:v>
                </c:pt>
                <c:pt idx="14">
                  <c:v>98.853612155378983</c:v>
                </c:pt>
                <c:pt idx="15">
                  <c:v>22.228652979739941</c:v>
                </c:pt>
                <c:pt idx="16">
                  <c:v>28.18016464251679</c:v>
                </c:pt>
                <c:pt idx="17">
                  <c:v>17.795237426994024</c:v>
                </c:pt>
                <c:pt idx="18">
                  <c:v>128.47865170102449</c:v>
                </c:pt>
                <c:pt idx="19">
                  <c:v>17.497414443433716</c:v>
                </c:pt>
                <c:pt idx="20">
                  <c:v>22.290305806581131</c:v>
                </c:pt>
                <c:pt idx="21">
                  <c:v>31.86902273636192</c:v>
                </c:pt>
                <c:pt idx="22">
                  <c:v>16.245414372754492</c:v>
                </c:pt>
                <c:pt idx="23">
                  <c:v>41.853868127450021</c:v>
                </c:pt>
                <c:pt idx="24">
                  <c:v>15.205308443374602</c:v>
                </c:pt>
                <c:pt idx="25">
                  <c:v>67.164552605673464</c:v>
                </c:pt>
                <c:pt idx="26">
                  <c:v>10.868653944359247</c:v>
                </c:pt>
                <c:pt idx="27">
                  <c:v>45.963464017427171</c:v>
                </c:pt>
                <c:pt idx="28">
                  <c:v>23.844766780562868</c:v>
                </c:pt>
                <c:pt idx="29">
                  <c:v>15.904312808798327</c:v>
                </c:pt>
                <c:pt idx="30">
                  <c:v>31.523297352380652</c:v>
                </c:pt>
                <c:pt idx="31">
                  <c:v>12.882493375126645</c:v>
                </c:pt>
                <c:pt idx="32">
                  <c:v>18.322475214082733</c:v>
                </c:pt>
                <c:pt idx="33">
                  <c:v>85.048135063078661</c:v>
                </c:pt>
                <c:pt idx="34">
                  <c:v>18.933750604654964</c:v>
                </c:pt>
                <c:pt idx="35">
                  <c:v>23.758294442772812</c:v>
                </c:pt>
                <c:pt idx="36">
                  <c:v>25.249687015248224</c:v>
                </c:pt>
                <c:pt idx="37">
                  <c:v>71.691092926733447</c:v>
                </c:pt>
                <c:pt idx="38">
                  <c:v>30.974846927333921</c:v>
                </c:pt>
                <c:pt idx="39">
                  <c:v>21.476534962995267</c:v>
                </c:pt>
                <c:pt idx="40">
                  <c:v>102.52355932532086</c:v>
                </c:pt>
                <c:pt idx="41">
                  <c:v>190.3418715867995</c:v>
                </c:pt>
                <c:pt idx="42">
                  <c:v>9.6211275016187408</c:v>
                </c:pt>
                <c:pt idx="43">
                  <c:v>12.441021067480937</c:v>
                </c:pt>
                <c:pt idx="44">
                  <c:v>91.651010498141886</c:v>
                </c:pt>
                <c:pt idx="45">
                  <c:v>65.970902517982182</c:v>
                </c:pt>
                <c:pt idx="46">
                  <c:v>257.96449800678988</c:v>
                </c:pt>
                <c:pt idx="47">
                  <c:v>245.13495649503488</c:v>
                </c:pt>
                <c:pt idx="48">
                  <c:v>19.337288181008574</c:v>
                </c:pt>
                <c:pt idx="49">
                  <c:v>34.732270280843657</c:v>
                </c:pt>
                <c:pt idx="50">
                  <c:v>104.25805206928031</c:v>
                </c:pt>
                <c:pt idx="51">
                  <c:v>135.03900402006707</c:v>
                </c:pt>
                <c:pt idx="52">
                  <c:v>50.26548245743669</c:v>
                </c:pt>
                <c:pt idx="53">
                  <c:v>13.591786456490883</c:v>
                </c:pt>
                <c:pt idx="54">
                  <c:v>7.6891622537577913</c:v>
                </c:pt>
                <c:pt idx="55">
                  <c:v>31.32221215419565</c:v>
                </c:pt>
                <c:pt idx="56">
                  <c:v>20.268299163899908</c:v>
                </c:pt>
                <c:pt idx="57">
                  <c:v>27.247111624400617</c:v>
                </c:pt>
                <c:pt idx="58">
                  <c:v>104.21338517708224</c:v>
                </c:pt>
                <c:pt idx="59">
                  <c:v>13.010042036862393</c:v>
                </c:pt>
                <c:pt idx="60">
                  <c:v>7.7437117318334812</c:v>
                </c:pt>
                <c:pt idx="61">
                  <c:v>39.012377701004219</c:v>
                </c:pt>
                <c:pt idx="62">
                  <c:v>11.460844159560924</c:v>
                </c:pt>
                <c:pt idx="63">
                  <c:v>14.90821611464254</c:v>
                </c:pt>
                <c:pt idx="64">
                  <c:v>6.559724000511828</c:v>
                </c:pt>
                <c:pt idx="65">
                  <c:v>5.9395736106932029</c:v>
                </c:pt>
                <c:pt idx="66">
                  <c:v>229.8728826875456</c:v>
                </c:pt>
                <c:pt idx="67">
                  <c:v>46.045301262323413</c:v>
                </c:pt>
                <c:pt idx="68">
                  <c:v>14.998670186584731</c:v>
                </c:pt>
                <c:pt idx="69">
                  <c:v>26.786475601568007</c:v>
                </c:pt>
                <c:pt idx="70">
                  <c:v>25.510203586047155</c:v>
                </c:pt>
                <c:pt idx="71">
                  <c:v>16.402962102739369</c:v>
                </c:pt>
                <c:pt idx="72">
                  <c:v>69.4805600690581</c:v>
                </c:pt>
                <c:pt idx="73">
                  <c:v>7.6719263396989543</c:v>
                </c:pt>
                <c:pt idx="74">
                  <c:v>16.723560130651379</c:v>
                </c:pt>
                <c:pt idx="75">
                  <c:v>123.65817492060378</c:v>
                </c:pt>
                <c:pt idx="76">
                  <c:v>15.985456938963836</c:v>
                </c:pt>
                <c:pt idx="77">
                  <c:v>12.130396093857247</c:v>
                </c:pt>
                <c:pt idx="78">
                  <c:v>15.934650494301431</c:v>
                </c:pt>
                <c:pt idx="79">
                  <c:v>12.441021067480941</c:v>
                </c:pt>
                <c:pt idx="80">
                  <c:v>320.94399184742468</c:v>
                </c:pt>
                <c:pt idx="81">
                  <c:v>334.61636292952784</c:v>
                </c:pt>
                <c:pt idx="82">
                  <c:v>39.090317277278302</c:v>
                </c:pt>
                <c:pt idx="83">
                  <c:v>30.46691549128661</c:v>
                </c:pt>
                <c:pt idx="84">
                  <c:v>38.57269955363968</c:v>
                </c:pt>
                <c:pt idx="85">
                  <c:v>21.237166338266995</c:v>
                </c:pt>
                <c:pt idx="86">
                  <c:v>16.836501888934759</c:v>
                </c:pt>
                <c:pt idx="87">
                  <c:v>42.660393501442847</c:v>
                </c:pt>
                <c:pt idx="88">
                  <c:v>16.836501888934759</c:v>
                </c:pt>
                <c:pt idx="89">
                  <c:v>14.040886096599897</c:v>
                </c:pt>
                <c:pt idx="90">
                  <c:v>22.237000807126922</c:v>
                </c:pt>
                <c:pt idx="91">
                  <c:v>58.646626672353072</c:v>
                </c:pt>
                <c:pt idx="92">
                  <c:v>61.412521064078788</c:v>
                </c:pt>
                <c:pt idx="93">
                  <c:v>84.268893453076188</c:v>
                </c:pt>
                <c:pt idx="94">
                  <c:v>109.59557234145836</c:v>
                </c:pt>
                <c:pt idx="95">
                  <c:v>1047.9431784854132</c:v>
                </c:pt>
                <c:pt idx="96">
                  <c:v>274.85671250609585</c:v>
                </c:pt>
                <c:pt idx="97">
                  <c:v>234.26128046040694</c:v>
                </c:pt>
                <c:pt idx="98">
                  <c:v>50.789814271320822</c:v>
                </c:pt>
                <c:pt idx="99">
                  <c:v>151.37105506178904</c:v>
                </c:pt>
                <c:pt idx="100">
                  <c:v>26.2244446758408</c:v>
                </c:pt>
                <c:pt idx="101">
                  <c:v>26.878288646869169</c:v>
                </c:pt>
                <c:pt idx="102">
                  <c:v>30.98765785019053</c:v>
                </c:pt>
                <c:pt idx="103">
                  <c:v>34.21194399759284</c:v>
                </c:pt>
                <c:pt idx="104">
                  <c:v>41.081322980867341</c:v>
                </c:pt>
                <c:pt idx="105">
                  <c:v>149.3078226187792</c:v>
                </c:pt>
                <c:pt idx="106">
                  <c:v>1147.4591559235294</c:v>
                </c:pt>
                <c:pt idx="107">
                  <c:v>61.861313296396851</c:v>
                </c:pt>
                <c:pt idx="108">
                  <c:v>174.05506644171118</c:v>
                </c:pt>
                <c:pt idx="109">
                  <c:v>141.25096559917432</c:v>
                </c:pt>
                <c:pt idx="110">
                  <c:v>34.667575092073264</c:v>
                </c:pt>
                <c:pt idx="111">
                  <c:v>89.584399472705101</c:v>
                </c:pt>
                <c:pt idx="112">
                  <c:v>89.584399472705101</c:v>
                </c:pt>
                <c:pt idx="113">
                  <c:v>34.667575092073264</c:v>
                </c:pt>
                <c:pt idx="114">
                  <c:v>599.48048397881644</c:v>
                </c:pt>
                <c:pt idx="115">
                  <c:v>261.79906382769343</c:v>
                </c:pt>
                <c:pt idx="116">
                  <c:v>102.92729570190286</c:v>
                </c:pt>
                <c:pt idx="117">
                  <c:v>102.92729570190286</c:v>
                </c:pt>
                <c:pt idx="118">
                  <c:v>59.902725384591889</c:v>
                </c:pt>
                <c:pt idx="119">
                  <c:v>84.882953335534651</c:v>
                </c:pt>
                <c:pt idx="120">
                  <c:v>121.54319321914338</c:v>
                </c:pt>
                <c:pt idx="121" formatCode="0.00">
                  <c:v>54.240817246617702</c:v>
                </c:pt>
                <c:pt idx="122">
                  <c:v>53.715658049425336</c:v>
                </c:pt>
                <c:pt idx="123">
                  <c:v>121.67915167014061</c:v>
                </c:pt>
                <c:pt idx="124" formatCode="0.00">
                  <c:v>88.6844481262101</c:v>
                </c:pt>
                <c:pt idx="125">
                  <c:v>87.930350940590074</c:v>
                </c:pt>
                <c:pt idx="126">
                  <c:v>76.146715083962889</c:v>
                </c:pt>
                <c:pt idx="127">
                  <c:v>10.927166107532358</c:v>
                </c:pt>
                <c:pt idx="128">
                  <c:v>10.122290069682652</c:v>
                </c:pt>
                <c:pt idx="129">
                  <c:v>8.8141308887278633</c:v>
                </c:pt>
                <c:pt idx="130">
                  <c:v>10.463467031862507</c:v>
                </c:pt>
                <c:pt idx="131">
                  <c:v>11.341149479459153</c:v>
                </c:pt>
                <c:pt idx="132">
                  <c:v>15.42</c:v>
                </c:pt>
                <c:pt idx="133">
                  <c:v>15.42</c:v>
                </c:pt>
                <c:pt idx="134">
                  <c:v>15.42</c:v>
                </c:pt>
                <c:pt idx="135">
                  <c:v>15.42</c:v>
                </c:pt>
                <c:pt idx="136">
                  <c:v>544.01189237884046</c:v>
                </c:pt>
                <c:pt idx="137">
                  <c:v>20.029616662043431</c:v>
                </c:pt>
                <c:pt idx="138">
                  <c:v>65.166855228512176</c:v>
                </c:pt>
                <c:pt idx="139">
                  <c:v>20.428206229967628</c:v>
                </c:pt>
                <c:pt idx="140">
                  <c:v>21.400843315519037</c:v>
                </c:pt>
                <c:pt idx="141">
                  <c:v>21.400843315519037</c:v>
                </c:pt>
                <c:pt idx="142">
                  <c:v>15.707726695458932</c:v>
                </c:pt>
                <c:pt idx="143">
                  <c:v>16.836501888934766</c:v>
                </c:pt>
                <c:pt idx="144">
                  <c:v>93.337476692122138</c:v>
                </c:pt>
                <c:pt idx="145">
                  <c:v>17.676907706372329</c:v>
                </c:pt>
                <c:pt idx="146">
                  <c:v>34.321428501570452</c:v>
                </c:pt>
                <c:pt idx="147">
                  <c:v>23.622898726612505</c:v>
                </c:pt>
                <c:pt idx="148">
                  <c:v>71.330568058103324</c:v>
                </c:pt>
                <c:pt idx="149">
                  <c:v>151.23960591159732</c:v>
                </c:pt>
                <c:pt idx="150">
                  <c:v>21.647536878642168</c:v>
                </c:pt>
                <c:pt idx="151">
                  <c:v>54.854928094124382</c:v>
                </c:pt>
                <c:pt idx="152">
                  <c:v>19.400041494264027</c:v>
                </c:pt>
                <c:pt idx="153">
                  <c:v>14.335765340101471</c:v>
                </c:pt>
                <c:pt idx="154">
                  <c:v>9.5475934818695958</c:v>
                </c:pt>
                <c:pt idx="155">
                  <c:v>139.4315956278345</c:v>
                </c:pt>
                <c:pt idx="156">
                  <c:v>268.72293646980233</c:v>
                </c:pt>
                <c:pt idx="157">
                  <c:v>109.01590949119149</c:v>
                </c:pt>
              </c:numCache>
            </c:numRef>
          </c:xVal>
          <c:yVal>
            <c:numRef>
              <c:f>'all data'!$W$214:$W$371</c:f>
              <c:numCache>
                <c:formatCode>0.0E+00</c:formatCode>
                <c:ptCount val="158"/>
                <c:pt idx="0">
                  <c:v>4.128818622287646E-7</c:v>
                </c:pt>
                <c:pt idx="1">
                  <c:v>7.3716644825338346E-8</c:v>
                </c:pt>
                <c:pt idx="2">
                  <c:v>6.4129867172595619E-9</c:v>
                </c:pt>
                <c:pt idx="3">
                  <c:v>5.0224657945296609E-9</c:v>
                </c:pt>
                <c:pt idx="4">
                  <c:v>1.0031361492003298E-8</c:v>
                </c:pt>
                <c:pt idx="5">
                  <c:v>4.6890310486381263E-9</c:v>
                </c:pt>
                <c:pt idx="6">
                  <c:v>5.3139367713558903E-9</c:v>
                </c:pt>
                <c:pt idx="7">
                  <c:v>1.5781995422176474E-9</c:v>
                </c:pt>
                <c:pt idx="8">
                  <c:v>2.8246701137565032E-9</c:v>
                </c:pt>
                <c:pt idx="9">
                  <c:v>4.6186429271059818E-9</c:v>
                </c:pt>
                <c:pt idx="10">
                  <c:v>3.7423975524185693E-9</c:v>
                </c:pt>
                <c:pt idx="11">
                  <c:v>3.1345702689391765E-9</c:v>
                </c:pt>
                <c:pt idx="12">
                  <c:v>5.7611617215414157E-9</c:v>
                </c:pt>
                <c:pt idx="13">
                  <c:v>5.3344008028711161E-9</c:v>
                </c:pt>
                <c:pt idx="14">
                  <c:v>1.048196691614417E-8</c:v>
                </c:pt>
                <c:pt idx="15">
                  <c:v>1.8915682691250434E-9</c:v>
                </c:pt>
                <c:pt idx="16">
                  <c:v>3.8558516489964246E-9</c:v>
                </c:pt>
                <c:pt idx="17">
                  <c:v>2.1280618476202795E-9</c:v>
                </c:pt>
                <c:pt idx="18">
                  <c:v>1.856808642265662E-9</c:v>
                </c:pt>
                <c:pt idx="19">
                  <c:v>1.4430682052228942E-9</c:v>
                </c:pt>
                <c:pt idx="20">
                  <c:v>1.9327243396482636E-9</c:v>
                </c:pt>
                <c:pt idx="21">
                  <c:v>1.8428462290022399E-9</c:v>
                </c:pt>
                <c:pt idx="22">
                  <c:v>1.4800575438920001E-9</c:v>
                </c:pt>
                <c:pt idx="23">
                  <c:v>5.0852233604302559E-9</c:v>
                </c:pt>
                <c:pt idx="24">
                  <c:v>1.3688262253745031E-9</c:v>
                </c:pt>
                <c:pt idx="25">
                  <c:v>1.0810301827265733E-8</c:v>
                </c:pt>
                <c:pt idx="26">
                  <c:v>7.9327135181148895E-10</c:v>
                </c:pt>
                <c:pt idx="27">
                  <c:v>7.2878691540386226E-9</c:v>
                </c:pt>
                <c:pt idx="28">
                  <c:v>3.7547837651342736E-9</c:v>
                </c:pt>
                <c:pt idx="29">
                  <c:v>4.080335852476651E-9</c:v>
                </c:pt>
                <c:pt idx="30">
                  <c:v>1.0183581813343983E-8</c:v>
                </c:pt>
                <c:pt idx="31">
                  <c:v>5.6611492102639985E-10</c:v>
                </c:pt>
                <c:pt idx="32">
                  <c:v>1.3159139713082235E-9</c:v>
                </c:pt>
                <c:pt idx="33">
                  <c:v>6.5567514167478547E-7</c:v>
                </c:pt>
                <c:pt idx="34">
                  <c:v>1.3011249677026572E-9</c:v>
                </c:pt>
                <c:pt idx="35">
                  <c:v>3.1162025401879332E-9</c:v>
                </c:pt>
                <c:pt idx="36">
                  <c:v>6.037339484978762E-9</c:v>
                </c:pt>
                <c:pt idx="37">
                  <c:v>1.5682619363168599E-8</c:v>
                </c:pt>
                <c:pt idx="38">
                  <c:v>5.6103556661403364E-9</c:v>
                </c:pt>
                <c:pt idx="39">
                  <c:v>4.4912589462433246E-9</c:v>
                </c:pt>
                <c:pt idx="40">
                  <c:v>6.86334818658577E-8</c:v>
                </c:pt>
                <c:pt idx="41">
                  <c:v>6.7749197469889377E-8</c:v>
                </c:pt>
                <c:pt idx="42">
                  <c:v>2.2111680453017809E-9</c:v>
                </c:pt>
                <c:pt idx="43">
                  <c:v>1.5575878348131953E-9</c:v>
                </c:pt>
                <c:pt idx="44">
                  <c:v>1.3216037008089472E-8</c:v>
                </c:pt>
                <c:pt idx="45">
                  <c:v>1.1006813741422092E-8</c:v>
                </c:pt>
                <c:pt idx="46">
                  <c:v>4.0639962895424766E-8</c:v>
                </c:pt>
                <c:pt idx="47">
                  <c:v>2.9857330389999815E-7</c:v>
                </c:pt>
                <c:pt idx="48">
                  <c:v>8.2362827386748602E-8</c:v>
                </c:pt>
                <c:pt idx="49">
                  <c:v>2.8271484529924962E-8</c:v>
                </c:pt>
                <c:pt idx="50">
                  <c:v>2.2177141190619686E-7</c:v>
                </c:pt>
                <c:pt idx="51">
                  <c:v>3.4963117686818724E-7</c:v>
                </c:pt>
                <c:pt idx="52">
                  <c:v>3.2043112540732753E-7</c:v>
                </c:pt>
                <c:pt idx="53">
                  <c:v>8.1262938038446317E-9</c:v>
                </c:pt>
                <c:pt idx="54">
                  <c:v>4.7601999794339443E-9</c:v>
                </c:pt>
                <c:pt idx="55">
                  <c:v>2.1964746727777945E-8</c:v>
                </c:pt>
                <c:pt idx="56">
                  <c:v>6.9014936468632751E-9</c:v>
                </c:pt>
                <c:pt idx="57">
                  <c:v>2.0851655211748816E-8</c:v>
                </c:pt>
                <c:pt idx="58">
                  <c:v>5.6995412236602826E-8</c:v>
                </c:pt>
                <c:pt idx="59">
                  <c:v>1.6083716495540299E-9</c:v>
                </c:pt>
                <c:pt idx="60">
                  <c:v>3.1171981172083823E-9</c:v>
                </c:pt>
                <c:pt idx="61">
                  <c:v>8.0783024953807059E-9</c:v>
                </c:pt>
                <c:pt idx="62">
                  <c:v>4.0595448443558068E-9</c:v>
                </c:pt>
                <c:pt idx="63">
                  <c:v>1.5941782224725287E-8</c:v>
                </c:pt>
                <c:pt idx="64">
                  <c:v>1.2716110379214777E-9</c:v>
                </c:pt>
                <c:pt idx="65">
                  <c:v>2.0787994336677379E-9</c:v>
                </c:pt>
                <c:pt idx="66">
                  <c:v>1.2329390150651202E-7</c:v>
                </c:pt>
                <c:pt idx="67">
                  <c:v>1.5028289023954726E-9</c:v>
                </c:pt>
                <c:pt idx="68">
                  <c:v>1.4370490762696567E-9</c:v>
                </c:pt>
                <c:pt idx="69">
                  <c:v>3.0230643733843813E-9</c:v>
                </c:pt>
                <c:pt idx="70">
                  <c:v>5.2951590304735189E-9</c:v>
                </c:pt>
                <c:pt idx="71">
                  <c:v>4.5678921840288012E-9</c:v>
                </c:pt>
                <c:pt idx="72">
                  <c:v>1.8717157156310301E-8</c:v>
                </c:pt>
                <c:pt idx="73">
                  <c:v>2.1915830488067371E-9</c:v>
                </c:pt>
                <c:pt idx="74">
                  <c:v>2.7844620419992766E-9</c:v>
                </c:pt>
                <c:pt idx="75">
                  <c:v>5.7218520978479183E-8</c:v>
                </c:pt>
                <c:pt idx="76">
                  <c:v>6.8584581785228598E-9</c:v>
                </c:pt>
                <c:pt idx="77">
                  <c:v>3.0897124365504598E-9</c:v>
                </c:pt>
                <c:pt idx="78">
                  <c:v>5.9326182525552924E-9</c:v>
                </c:pt>
                <c:pt idx="79">
                  <c:v>3.764991920208417E-9</c:v>
                </c:pt>
                <c:pt idx="80">
                  <c:v>4.7967286167659062E-8</c:v>
                </c:pt>
                <c:pt idx="81">
                  <c:v>1.0435204841499867E-7</c:v>
                </c:pt>
                <c:pt idx="82">
                  <c:v>3.4475034073496616E-9</c:v>
                </c:pt>
                <c:pt idx="83">
                  <c:v>1.3542166051091942E-8</c:v>
                </c:pt>
                <c:pt idx="84">
                  <c:v>9.7069782660717514E-9</c:v>
                </c:pt>
                <c:pt idx="85">
                  <c:v>3.0644588203537385E-9</c:v>
                </c:pt>
                <c:pt idx="86">
                  <c:v>5.4196172757498005E-10</c:v>
                </c:pt>
                <c:pt idx="87">
                  <c:v>7.2624099167892691E-9</c:v>
                </c:pt>
                <c:pt idx="88">
                  <c:v>3.972643213864298E-9</c:v>
                </c:pt>
                <c:pt idx="89">
                  <c:v>4.3535115546787026E-9</c:v>
                </c:pt>
                <c:pt idx="90">
                  <c:v>3.6737705643717399E-9</c:v>
                </c:pt>
                <c:pt idx="91">
                  <c:v>1.0353640255225872E-8</c:v>
                </c:pt>
                <c:pt idx="92">
                  <c:v>6.8618234017746031E-9</c:v>
                </c:pt>
                <c:pt idx="93">
                  <c:v>1.2926758901912741E-8</c:v>
                </c:pt>
                <c:pt idx="94">
                  <c:v>1.2715577914100848E-8</c:v>
                </c:pt>
                <c:pt idx="95">
                  <c:v>2.9447686431267907E-7</c:v>
                </c:pt>
                <c:pt idx="96">
                  <c:v>5.1582815762257359E-9</c:v>
                </c:pt>
                <c:pt idx="97">
                  <c:v>5.2528804538764875E-9</c:v>
                </c:pt>
                <c:pt idx="98">
                  <c:v>6.1020329231778861E-10</c:v>
                </c:pt>
                <c:pt idx="99">
                  <c:v>4.1750018148200626E-7</c:v>
                </c:pt>
                <c:pt idx="100">
                  <c:v>2.9995587654347001E-9</c:v>
                </c:pt>
                <c:pt idx="101">
                  <c:v>2.3576467081834527E-9</c:v>
                </c:pt>
                <c:pt idx="102">
                  <c:v>8.4190794161506101E-10</c:v>
                </c:pt>
                <c:pt idx="103">
                  <c:v>2.5959717255067443E-9</c:v>
                </c:pt>
                <c:pt idx="104">
                  <c:v>1.7325005549060913E-9</c:v>
                </c:pt>
                <c:pt idx="105">
                  <c:v>2.3571155370661104E-8</c:v>
                </c:pt>
                <c:pt idx="106">
                  <c:v>1.0351184809171839E-7</c:v>
                </c:pt>
                <c:pt idx="107">
                  <c:v>3.3264741769459996E-8</c:v>
                </c:pt>
                <c:pt idx="108">
                  <c:v>4.2752874435220059E-8</c:v>
                </c:pt>
                <c:pt idx="109">
                  <c:v>2.5765143138302043E-8</c:v>
                </c:pt>
                <c:pt idx="110">
                  <c:v>2.7494460259956753E-8</c:v>
                </c:pt>
                <c:pt idx="111">
                  <c:v>1.1834344757576978E-7</c:v>
                </c:pt>
                <c:pt idx="112">
                  <c:v>1.2467350148639333E-7</c:v>
                </c:pt>
                <c:pt idx="113">
                  <c:v>2.7498932474742871E-8</c:v>
                </c:pt>
                <c:pt idx="114">
                  <c:v>4.4862845082847266E-7</c:v>
                </c:pt>
                <c:pt idx="115">
                  <c:v>1.1256144268061386E-7</c:v>
                </c:pt>
                <c:pt idx="116">
                  <c:v>2.36374119079212E-8</c:v>
                </c:pt>
                <c:pt idx="117">
                  <c:v>2.2891116066537439E-8</c:v>
                </c:pt>
                <c:pt idx="118">
                  <c:v>1.449241121778885E-8</c:v>
                </c:pt>
                <c:pt idx="119">
                  <c:v>1.3612474816868347E-8</c:v>
                </c:pt>
                <c:pt idx="120">
                  <c:v>6.9506378169639956E-8</c:v>
                </c:pt>
                <c:pt idx="121">
                  <c:v>2.4203151534675566E-8</c:v>
                </c:pt>
                <c:pt idx="122">
                  <c:v>9.4753302502528963E-9</c:v>
                </c:pt>
                <c:pt idx="123">
                  <c:v>1.7554431200460227E-7</c:v>
                </c:pt>
                <c:pt idx="124">
                  <c:v>1.2872046759062131E-7</c:v>
                </c:pt>
                <c:pt idx="125">
                  <c:v>1.139810059064258E-7</c:v>
                </c:pt>
                <c:pt idx="126">
                  <c:v>7.7060872886138106E-8</c:v>
                </c:pt>
                <c:pt idx="127">
                  <c:v>2.319453959908691E-9</c:v>
                </c:pt>
                <c:pt idx="128">
                  <c:v>1.1071308535700804E-8</c:v>
                </c:pt>
                <c:pt idx="129">
                  <c:v>2.166285103620946E-9</c:v>
                </c:pt>
                <c:pt idx="130">
                  <c:v>2.5322936742121991E-9</c:v>
                </c:pt>
                <c:pt idx="131">
                  <c:v>2.1324769161689589E-9</c:v>
                </c:pt>
                <c:pt idx="132">
                  <c:v>1.0905465148805421E-9</c:v>
                </c:pt>
                <c:pt idx="133">
                  <c:v>1.0317664119919743E-9</c:v>
                </c:pt>
                <c:pt idx="134">
                  <c:v>1.1646113153514723E-9</c:v>
                </c:pt>
                <c:pt idx="135">
                  <c:v>1.2450888006186276E-9</c:v>
                </c:pt>
                <c:pt idx="136">
                  <c:v>1.0067116544767256E-7</c:v>
                </c:pt>
                <c:pt idx="137">
                  <c:v>1.6792830856722524E-9</c:v>
                </c:pt>
                <c:pt idx="138">
                  <c:v>3.6220610524561769E-9</c:v>
                </c:pt>
                <c:pt idx="139">
                  <c:v>1.4927455667268194E-9</c:v>
                </c:pt>
                <c:pt idx="140">
                  <c:v>1.065353359661414E-9</c:v>
                </c:pt>
                <c:pt idx="141">
                  <c:v>5.9868831155089938E-10</c:v>
                </c:pt>
                <c:pt idx="142">
                  <c:v>1.2237605021372538E-9</c:v>
                </c:pt>
                <c:pt idx="143">
                  <c:v>8.7086026471552005E-10</c:v>
                </c:pt>
                <c:pt idx="144">
                  <c:v>2.1455706880848745E-8</c:v>
                </c:pt>
                <c:pt idx="145">
                  <c:v>3.0346965015592106E-9</c:v>
                </c:pt>
                <c:pt idx="146">
                  <c:v>2.4287756797024662E-9</c:v>
                </c:pt>
                <c:pt idx="147">
                  <c:v>6.5733311439996186E-9</c:v>
                </c:pt>
                <c:pt idx="148">
                  <c:v>2.7376055862867293E-8</c:v>
                </c:pt>
                <c:pt idx="149">
                  <c:v>6.9598313841668406E-8</c:v>
                </c:pt>
                <c:pt idx="150">
                  <c:v>3.0976136179604034E-9</c:v>
                </c:pt>
                <c:pt idx="151">
                  <c:v>1.2721552465219271E-8</c:v>
                </c:pt>
                <c:pt idx="152">
                  <c:v>4.0781439365480032E-9</c:v>
                </c:pt>
                <c:pt idx="153">
                  <c:v>1.5466813679032186E-8</c:v>
                </c:pt>
                <c:pt idx="154">
                  <c:v>1.792872057204621E-9</c:v>
                </c:pt>
                <c:pt idx="155">
                  <c:v>7.2750342085320791E-8</c:v>
                </c:pt>
                <c:pt idx="156">
                  <c:v>8.0467473200750326E-8</c:v>
                </c:pt>
                <c:pt idx="157">
                  <c:v>1.6258713071158978E-8</c:v>
                </c:pt>
              </c:numCache>
            </c:numRef>
          </c:yVal>
        </c:ser>
        <c:ser>
          <c:idx val="4"/>
          <c:order val="2"/>
          <c:tx>
            <c:v>FeCycle II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 w="19050">
                <a:solidFill>
                  <a:srgbClr val="FF0000"/>
                </a:solidFill>
              </a:ln>
            </c:spPr>
          </c:marker>
          <c:xVal>
            <c:numRef>
              <c:f>'all data'!$K$374:$K$509</c:f>
              <c:numCache>
                <c:formatCode>0</c:formatCode>
                <c:ptCount val="136"/>
                <c:pt idx="0">
                  <c:v>297.06114734181688</c:v>
                </c:pt>
                <c:pt idx="1">
                  <c:v>195.00415379546223</c:v>
                </c:pt>
                <c:pt idx="2">
                  <c:v>297.06114734181688</c:v>
                </c:pt>
                <c:pt idx="3">
                  <c:v>195.00415379546223</c:v>
                </c:pt>
                <c:pt idx="4">
                  <c:v>170.36542801152086</c:v>
                </c:pt>
                <c:pt idx="5">
                  <c:v>150.6707836661665</c:v>
                </c:pt>
                <c:pt idx="6">
                  <c:v>450.26876707575707</c:v>
                </c:pt>
                <c:pt idx="7">
                  <c:v>1037.0299489804347</c:v>
                </c:pt>
                <c:pt idx="8">
                  <c:v>28.947105949074391</c:v>
                </c:pt>
                <c:pt idx="9">
                  <c:v>316.83747309616467</c:v>
                </c:pt>
                <c:pt idx="10">
                  <c:v>265.38603941199779</c:v>
                </c:pt>
                <c:pt idx="11">
                  <c:v>179.5616551067416</c:v>
                </c:pt>
                <c:pt idx="12">
                  <c:v>243.00219175517051</c:v>
                </c:pt>
                <c:pt idx="13">
                  <c:v>139.94617174497432</c:v>
                </c:pt>
                <c:pt idx="14">
                  <c:v>153.33218388265507</c:v>
                </c:pt>
                <c:pt idx="15">
                  <c:v>24.630086404143984</c:v>
                </c:pt>
                <c:pt idx="16">
                  <c:v>32.169908772759484</c:v>
                </c:pt>
                <c:pt idx="17">
                  <c:v>10.145005075612929</c:v>
                </c:pt>
                <c:pt idx="18">
                  <c:v>7.0685834705770345</c:v>
                </c:pt>
                <c:pt idx="19">
                  <c:v>19.755815172225127</c:v>
                </c:pt>
                <c:pt idx="20">
                  <c:v>10.145005075612929</c:v>
                </c:pt>
                <c:pt idx="21">
                  <c:v>10.145005075612929</c:v>
                </c:pt>
                <c:pt idx="22">
                  <c:v>12.454794194559319</c:v>
                </c:pt>
                <c:pt idx="23">
                  <c:v>22.645194418369268</c:v>
                </c:pt>
                <c:pt idx="24">
                  <c:v>11.426720349298547</c:v>
                </c:pt>
                <c:pt idx="25">
                  <c:v>23.590518368556971</c:v>
                </c:pt>
                <c:pt idx="26">
                  <c:v>22.850186626774029</c:v>
                </c:pt>
                <c:pt idx="27">
                  <c:v>40.972070842066913</c:v>
                </c:pt>
                <c:pt idx="28">
                  <c:v>52.11780622329546</c:v>
                </c:pt>
                <c:pt idx="29">
                  <c:v>32.979183040324216</c:v>
                </c:pt>
                <c:pt idx="30">
                  <c:v>73.905743861982657</c:v>
                </c:pt>
                <c:pt idx="31">
                  <c:v>48.987325486323684</c:v>
                </c:pt>
                <c:pt idx="32">
                  <c:v>305.55915546977724</c:v>
                </c:pt>
                <c:pt idx="33">
                  <c:v>277.37121538544278</c:v>
                </c:pt>
                <c:pt idx="34">
                  <c:v>955.90826175066707</c:v>
                </c:pt>
                <c:pt idx="35">
                  <c:v>3296.2218439994831</c:v>
                </c:pt>
                <c:pt idx="36">
                  <c:v>24.6890690065506</c:v>
                </c:pt>
                <c:pt idx="37">
                  <c:v>8.0424771931898711</c:v>
                </c:pt>
                <c:pt idx="38">
                  <c:v>4.8785773728290254</c:v>
                </c:pt>
                <c:pt idx="39">
                  <c:v>9.9930202573235416</c:v>
                </c:pt>
                <c:pt idx="40">
                  <c:v>27.739001337703055</c:v>
                </c:pt>
                <c:pt idx="41">
                  <c:v>8.0424771931898711</c:v>
                </c:pt>
                <c:pt idx="42">
                  <c:v>23.530638877906753</c:v>
                </c:pt>
                <c:pt idx="43">
                  <c:v>11.472825882214822</c:v>
                </c:pt>
                <c:pt idx="44">
                  <c:v>9.1157823202809496</c:v>
                </c:pt>
                <c:pt idx="45">
                  <c:v>27.776361463957596</c:v>
                </c:pt>
                <c:pt idx="46">
                  <c:v>18.703786022412192</c:v>
                </c:pt>
                <c:pt idx="47">
                  <c:v>15.005265853795438</c:v>
                </c:pt>
                <c:pt idx="48">
                  <c:v>4.5238934211693023</c:v>
                </c:pt>
                <c:pt idx="49">
                  <c:v>29.487403537069603</c:v>
                </c:pt>
                <c:pt idx="50">
                  <c:v>28.180854094736713</c:v>
                </c:pt>
                <c:pt idx="51">
                  <c:v>81.824211078786647</c:v>
                </c:pt>
                <c:pt idx="52">
                  <c:v>98.0939328534201</c:v>
                </c:pt>
                <c:pt idx="53">
                  <c:v>4.8785773728290254</c:v>
                </c:pt>
                <c:pt idx="54">
                  <c:v>21.518530198234494</c:v>
                </c:pt>
                <c:pt idx="55">
                  <c:v>20.553026171374338</c:v>
                </c:pt>
                <c:pt idx="56">
                  <c:v>8.673026440584934</c:v>
                </c:pt>
                <c:pt idx="57">
                  <c:v>8.0424771931898711</c:v>
                </c:pt>
                <c:pt idx="58">
                  <c:v>8.0424771931898711</c:v>
                </c:pt>
                <c:pt idx="59">
                  <c:v>101.40410870065124</c:v>
                </c:pt>
                <c:pt idx="60">
                  <c:v>22.073882374825914</c:v>
                </c:pt>
                <c:pt idx="61">
                  <c:v>28.82935153900511</c:v>
                </c:pt>
                <c:pt idx="62">
                  <c:v>173.98156860421685</c:v>
                </c:pt>
                <c:pt idx="63">
                  <c:v>29.759203959615629</c:v>
                </c:pt>
                <c:pt idx="64">
                  <c:v>23.471762747300215</c:v>
                </c:pt>
                <c:pt idx="65">
                  <c:v>22.072619244955067</c:v>
                </c:pt>
                <c:pt idx="66">
                  <c:v>126.1773274614297</c:v>
                </c:pt>
                <c:pt idx="67">
                  <c:v>27.510359116000313</c:v>
                </c:pt>
                <c:pt idx="68">
                  <c:v>64.690250240322271</c:v>
                </c:pt>
                <c:pt idx="69">
                  <c:v>24.825977784061759</c:v>
                </c:pt>
                <c:pt idx="70">
                  <c:v>20.36710995715783</c:v>
                </c:pt>
                <c:pt idx="71">
                  <c:v>6.7082038675800053</c:v>
                </c:pt>
                <c:pt idx="72">
                  <c:v>8.0424771931898693</c:v>
                </c:pt>
                <c:pt idx="73">
                  <c:v>8.0424771931898711</c:v>
                </c:pt>
                <c:pt idx="74">
                  <c:v>8.5639849877217262</c:v>
                </c:pt>
                <c:pt idx="75">
                  <c:v>6.7238344379085619</c:v>
                </c:pt>
                <c:pt idx="76">
                  <c:v>4.5238934211693032</c:v>
                </c:pt>
                <c:pt idx="77">
                  <c:v>6.6579261996091095</c:v>
                </c:pt>
                <c:pt idx="78">
                  <c:v>40.317315160579255</c:v>
                </c:pt>
                <c:pt idx="79">
                  <c:v>739.95257413209731</c:v>
                </c:pt>
                <c:pt idx="80">
                  <c:v>41.708569467221494</c:v>
                </c:pt>
                <c:pt idx="81">
                  <c:v>33.483094501960018</c:v>
                </c:pt>
                <c:pt idx="82">
                  <c:v>45.507837344937698</c:v>
                </c:pt>
                <c:pt idx="83">
                  <c:v>23.81622992812407</c:v>
                </c:pt>
                <c:pt idx="84">
                  <c:v>54.578876165272</c:v>
                </c:pt>
                <c:pt idx="85">
                  <c:v>62.185477106027555</c:v>
                </c:pt>
                <c:pt idx="86">
                  <c:v>89.944409983209354</c:v>
                </c:pt>
                <c:pt idx="87">
                  <c:v>41.984973308461704</c:v>
                </c:pt>
                <c:pt idx="88">
                  <c:v>17.839426912213039</c:v>
                </c:pt>
                <c:pt idx="89">
                  <c:v>20.671393004172408</c:v>
                </c:pt>
                <c:pt idx="90">
                  <c:v>30.805065394567752</c:v>
                </c:pt>
                <c:pt idx="91">
                  <c:v>8.0424771931898711</c:v>
                </c:pt>
                <c:pt idx="92">
                  <c:v>9.2665043812766985</c:v>
                </c:pt>
                <c:pt idx="93">
                  <c:v>8.0424771931898711</c:v>
                </c:pt>
                <c:pt idx="94">
                  <c:v>20.086086661898516</c:v>
                </c:pt>
                <c:pt idx="95">
                  <c:v>8.0424771931898711</c:v>
                </c:pt>
                <c:pt idx="96">
                  <c:v>18.743710756553341</c:v>
                </c:pt>
                <c:pt idx="97">
                  <c:v>8.673026440584934</c:v>
                </c:pt>
                <c:pt idx="98">
                  <c:v>4.7143524757931843</c:v>
                </c:pt>
                <c:pt idx="99">
                  <c:v>15.632802280840991</c:v>
                </c:pt>
                <c:pt idx="100">
                  <c:v>11.645059581604677</c:v>
                </c:pt>
                <c:pt idx="101">
                  <c:v>33.795385724302967</c:v>
                </c:pt>
                <c:pt idx="102">
                  <c:v>136.11575679004937</c:v>
                </c:pt>
                <c:pt idx="103">
                  <c:v>25.504055447583543</c:v>
                </c:pt>
                <c:pt idx="104">
                  <c:v>22.537196699809471</c:v>
                </c:pt>
                <c:pt idx="105">
                  <c:v>55.446777650297079</c:v>
                </c:pt>
                <c:pt idx="106">
                  <c:v>67.819783493484152</c:v>
                </c:pt>
                <c:pt idx="107">
                  <c:v>165.75399418017568</c:v>
                </c:pt>
                <c:pt idx="108">
                  <c:v>178.89001501066167</c:v>
                </c:pt>
                <c:pt idx="109">
                  <c:v>138.48140417023808</c:v>
                </c:pt>
                <c:pt idx="110">
                  <c:v>39.408138246630365</c:v>
                </c:pt>
                <c:pt idx="111">
                  <c:v>197.89157652467105</c:v>
                </c:pt>
                <c:pt idx="112">
                  <c:v>55.41769440932395</c:v>
                </c:pt>
                <c:pt idx="113">
                  <c:v>85.633086336258216</c:v>
                </c:pt>
                <c:pt idx="114">
                  <c:v>28.558582820185446</c:v>
                </c:pt>
                <c:pt idx="115">
                  <c:v>47.309859979486859</c:v>
                </c:pt>
                <c:pt idx="116">
                  <c:v>27.656366196658553</c:v>
                </c:pt>
                <c:pt idx="117">
                  <c:v>42.530131297705488</c:v>
                </c:pt>
                <c:pt idx="118">
                  <c:v>78.553235558425257</c:v>
                </c:pt>
                <c:pt idx="119">
                  <c:v>6.492803248392276</c:v>
                </c:pt>
                <c:pt idx="120">
                  <c:v>7.8995026703836428</c:v>
                </c:pt>
                <c:pt idx="121">
                  <c:v>6.834332428498187</c:v>
                </c:pt>
                <c:pt idx="122">
                  <c:v>6.8343324284981861</c:v>
                </c:pt>
                <c:pt idx="123">
                  <c:v>19.206475267476069</c:v>
                </c:pt>
                <c:pt idx="124">
                  <c:v>18.72472356546438</c:v>
                </c:pt>
                <c:pt idx="125">
                  <c:v>5.6115227268038472</c:v>
                </c:pt>
                <c:pt idx="126">
                  <c:v>8.673026440584934</c:v>
                </c:pt>
                <c:pt idx="127">
                  <c:v>6.492803248392276</c:v>
                </c:pt>
                <c:pt idx="128">
                  <c:v>6.492803248392276</c:v>
                </c:pt>
                <c:pt idx="129">
                  <c:v>4.5238934211693032</c:v>
                </c:pt>
                <c:pt idx="130">
                  <c:v>17.11882699319629</c:v>
                </c:pt>
                <c:pt idx="131">
                  <c:v>28.708907045869875</c:v>
                </c:pt>
                <c:pt idx="132">
                  <c:v>30.547429949925192</c:v>
                </c:pt>
                <c:pt idx="133">
                  <c:v>56.253747918725381</c:v>
                </c:pt>
                <c:pt idx="134">
                  <c:v>31.51118747748928</c:v>
                </c:pt>
                <c:pt idx="135">
                  <c:v>26.357334045087644</c:v>
                </c:pt>
              </c:numCache>
            </c:numRef>
          </c:xVal>
          <c:yVal>
            <c:numRef>
              <c:f>'all data'!$W$374:$W$509</c:f>
              <c:numCache>
                <c:formatCode>0.0E+00</c:formatCode>
                <c:ptCount val="136"/>
                <c:pt idx="0">
                  <c:v>3.6347452551023805E-7</c:v>
                </c:pt>
                <c:pt idx="1">
                  <c:v>2.760931444439792E-7</c:v>
                </c:pt>
                <c:pt idx="2">
                  <c:v>9.0313308935087662E-8</c:v>
                </c:pt>
                <c:pt idx="3">
                  <c:v>1.0044910678414396E-7</c:v>
                </c:pt>
                <c:pt idx="4">
                  <c:v>6.7954786747435802E-8</c:v>
                </c:pt>
                <c:pt idx="5">
                  <c:v>1.767135334277252E-7</c:v>
                </c:pt>
                <c:pt idx="6">
                  <c:v>9.6035746612621561E-8</c:v>
                </c:pt>
                <c:pt idx="7">
                  <c:v>2.7273358157941093E-7</c:v>
                </c:pt>
                <c:pt idx="8">
                  <c:v>2.7424237469088491E-8</c:v>
                </c:pt>
                <c:pt idx="9">
                  <c:v>1.7980910130832977E-7</c:v>
                </c:pt>
                <c:pt idx="10">
                  <c:v>3.2569107540204195E-7</c:v>
                </c:pt>
                <c:pt idx="11">
                  <c:v>2.9635506689740376E-7</c:v>
                </c:pt>
                <c:pt idx="12">
                  <c:v>9.2724454335416883E-7</c:v>
                </c:pt>
                <c:pt idx="13">
                  <c:v>3.7835376378505823E-6</c:v>
                </c:pt>
                <c:pt idx="14">
                  <c:v>3.664875703884263E-7</c:v>
                </c:pt>
                <c:pt idx="15">
                  <c:v>1.0139131601408275E-8</c:v>
                </c:pt>
                <c:pt idx="16">
                  <c:v>6.7750951213297942E-9</c:v>
                </c:pt>
                <c:pt idx="17">
                  <c:v>6.0055456671176252E-10</c:v>
                </c:pt>
                <c:pt idx="18">
                  <c:v>5.4496788171742785E-10</c:v>
                </c:pt>
                <c:pt idx="19">
                  <c:v>5.6916736722813224E-9</c:v>
                </c:pt>
                <c:pt idx="20">
                  <c:v>6.8001918460564493E-10</c:v>
                </c:pt>
                <c:pt idx="21">
                  <c:v>1.263808572423566E-9</c:v>
                </c:pt>
                <c:pt idx="22">
                  <c:v>3.8849485819049274E-10</c:v>
                </c:pt>
                <c:pt idx="23">
                  <c:v>4.3496584266990885E-9</c:v>
                </c:pt>
                <c:pt idx="24">
                  <c:v>9.0700130150536808E-10</c:v>
                </c:pt>
                <c:pt idx="25">
                  <c:v>1.4756669784553168E-9</c:v>
                </c:pt>
                <c:pt idx="26">
                  <c:v>3.5784489162313489E-9</c:v>
                </c:pt>
                <c:pt idx="27">
                  <c:v>6.0606605483541296E-8</c:v>
                </c:pt>
                <c:pt idx="28">
                  <c:v>1.6158142809607937E-9</c:v>
                </c:pt>
                <c:pt idx="29">
                  <c:v>8.8619335619455052E-9</c:v>
                </c:pt>
                <c:pt idx="30">
                  <c:v>8.1258401623509338E-9</c:v>
                </c:pt>
                <c:pt idx="31">
                  <c:v>3.9163717949897897E-9</c:v>
                </c:pt>
                <c:pt idx="32">
                  <c:v>4.1917745057215306E-7</c:v>
                </c:pt>
                <c:pt idx="33">
                  <c:v>2.506685034790401E-7</c:v>
                </c:pt>
                <c:pt idx="34">
                  <c:v>1.27710291666573E-6</c:v>
                </c:pt>
                <c:pt idx="35">
                  <c:v>8.0335258617551249E-7</c:v>
                </c:pt>
                <c:pt idx="36">
                  <c:v>3.7082156512906235E-9</c:v>
                </c:pt>
                <c:pt idx="37">
                  <c:v>2.7284129771779589E-9</c:v>
                </c:pt>
                <c:pt idx="39">
                  <c:v>3.6279197779674761E-9</c:v>
                </c:pt>
                <c:pt idx="40">
                  <c:v>3.4009105126849935E-9</c:v>
                </c:pt>
                <c:pt idx="41">
                  <c:v>5.9426010426814187E-9</c:v>
                </c:pt>
                <c:pt idx="42">
                  <c:v>1.9589728585270006E-8</c:v>
                </c:pt>
                <c:pt idx="43">
                  <c:v>1.1532891260411106E-8</c:v>
                </c:pt>
                <c:pt idx="44">
                  <c:v>1.0263242159267503E-8</c:v>
                </c:pt>
                <c:pt idx="45">
                  <c:v>4.18193116702401E-9</c:v>
                </c:pt>
                <c:pt idx="46">
                  <c:v>4.7617102691306755E-8</c:v>
                </c:pt>
                <c:pt idx="47">
                  <c:v>1.1773421340926977E-8</c:v>
                </c:pt>
                <c:pt idx="48">
                  <c:v>3.1469307619152524E-9</c:v>
                </c:pt>
                <c:pt idx="49">
                  <c:v>4.9422858424852257E-8</c:v>
                </c:pt>
                <c:pt idx="50">
                  <c:v>3.077108178399219E-8</c:v>
                </c:pt>
                <c:pt idx="51">
                  <c:v>7.8419039091605678E-8</c:v>
                </c:pt>
                <c:pt idx="52">
                  <c:v>9.0276879113624936E-8</c:v>
                </c:pt>
                <c:pt idx="53">
                  <c:v>2.8538163014598324E-9</c:v>
                </c:pt>
                <c:pt idx="54">
                  <c:v>9.059755552193101E-9</c:v>
                </c:pt>
                <c:pt idx="55">
                  <c:v>2.4270369255624871E-9</c:v>
                </c:pt>
                <c:pt idx="56">
                  <c:v>3.6072290038917535E-9</c:v>
                </c:pt>
                <c:pt idx="57">
                  <c:v>3.5673244161355638E-9</c:v>
                </c:pt>
                <c:pt idx="58">
                  <c:v>6.3208028751293061E-9</c:v>
                </c:pt>
                <c:pt idx="59">
                  <c:v>9.1118456027114116E-8</c:v>
                </c:pt>
                <c:pt idx="60">
                  <c:v>1.3189775960110556E-8</c:v>
                </c:pt>
                <c:pt idx="61">
                  <c:v>4.0496272102676988E-9</c:v>
                </c:pt>
                <c:pt idx="62">
                  <c:v>1.4506445200440661E-6</c:v>
                </c:pt>
                <c:pt idx="63">
                  <c:v>4.7066291950060618E-8</c:v>
                </c:pt>
                <c:pt idx="65">
                  <c:v>1.8287863616747854E-8</c:v>
                </c:pt>
                <c:pt idx="66">
                  <c:v>1.2546270728617475E-7</c:v>
                </c:pt>
                <c:pt idx="68">
                  <c:v>8.7001400298716553E-8</c:v>
                </c:pt>
                <c:pt idx="69">
                  <c:v>8.910631502309056E-9</c:v>
                </c:pt>
                <c:pt idx="70">
                  <c:v>1.0655976931609048E-8</c:v>
                </c:pt>
                <c:pt idx="71">
                  <c:v>4.3547806576607516E-9</c:v>
                </c:pt>
                <c:pt idx="72">
                  <c:v>7.2990566772908734E-9</c:v>
                </c:pt>
                <c:pt idx="74">
                  <c:v>6.0173086756262011E-9</c:v>
                </c:pt>
                <c:pt idx="75">
                  <c:v>6.5409693479494761E-9</c:v>
                </c:pt>
                <c:pt idx="76">
                  <c:v>3.1111464042825118E-9</c:v>
                </c:pt>
                <c:pt idx="77">
                  <c:v>1.2834951992644464E-8</c:v>
                </c:pt>
                <c:pt idx="78">
                  <c:v>1.6798551326386596E-8</c:v>
                </c:pt>
                <c:pt idx="79">
                  <c:v>5.4173781249280955E-8</c:v>
                </c:pt>
                <c:pt idx="80">
                  <c:v>3.0235128418964372E-9</c:v>
                </c:pt>
                <c:pt idx="81">
                  <c:v>9.6336522752552779E-9</c:v>
                </c:pt>
                <c:pt idx="82">
                  <c:v>7.8973553655121969E-9</c:v>
                </c:pt>
                <c:pt idx="83">
                  <c:v>4.0694479955394497E-9</c:v>
                </c:pt>
                <c:pt idx="84">
                  <c:v>1.4946988339259219E-8</c:v>
                </c:pt>
                <c:pt idx="85">
                  <c:v>1.7355274114072023E-9</c:v>
                </c:pt>
                <c:pt idx="86">
                  <c:v>6.7530962675984046E-8</c:v>
                </c:pt>
                <c:pt idx="87">
                  <c:v>7.2018479406401024E-9</c:v>
                </c:pt>
                <c:pt idx="88">
                  <c:v>3.0254661211360821E-9</c:v>
                </c:pt>
                <c:pt idx="89">
                  <c:v>7.4152988056303461E-9</c:v>
                </c:pt>
                <c:pt idx="90">
                  <c:v>2.4825324244289549E-8</c:v>
                </c:pt>
                <c:pt idx="91">
                  <c:v>5.0696125702081628E-9</c:v>
                </c:pt>
                <c:pt idx="92">
                  <c:v>2.3347270521925813E-9</c:v>
                </c:pt>
                <c:pt idx="93">
                  <c:v>4.7434025967066161E-10</c:v>
                </c:pt>
                <c:pt idx="94">
                  <c:v>1.5201780574873664E-9</c:v>
                </c:pt>
                <c:pt idx="97">
                  <c:v>1.6201673749147872E-9</c:v>
                </c:pt>
                <c:pt idx="98">
                  <c:v>3.4730786950685363E-9</c:v>
                </c:pt>
                <c:pt idx="99">
                  <c:v>5.2736622009660581E-9</c:v>
                </c:pt>
                <c:pt idx="102">
                  <c:v>3.4407487841978735E-7</c:v>
                </c:pt>
                <c:pt idx="103">
                  <c:v>5.4664655351452657E-8</c:v>
                </c:pt>
                <c:pt idx="105">
                  <c:v>6.7603719483654821E-8</c:v>
                </c:pt>
                <c:pt idx="106">
                  <c:v>2.0381442825821838E-7</c:v>
                </c:pt>
                <c:pt idx="107">
                  <c:v>8.8928027297490722E-8</c:v>
                </c:pt>
                <c:pt idx="108">
                  <c:v>8.1268550482764963E-9</c:v>
                </c:pt>
                <c:pt idx="109">
                  <c:v>5.5698537238385008E-9</c:v>
                </c:pt>
                <c:pt idx="110">
                  <c:v>1.3443418809127372E-8</c:v>
                </c:pt>
                <c:pt idx="111">
                  <c:v>4.0682341596651761E-8</c:v>
                </c:pt>
                <c:pt idx="112">
                  <c:v>6.6472251148399483E-8</c:v>
                </c:pt>
                <c:pt idx="113">
                  <c:v>7.7461380168701382E-9</c:v>
                </c:pt>
                <c:pt idx="114">
                  <c:v>9.7510177756456139E-9</c:v>
                </c:pt>
                <c:pt idx="115">
                  <c:v>1.7898637496210671E-8</c:v>
                </c:pt>
                <c:pt idx="116">
                  <c:v>2.1116907944127331E-8</c:v>
                </c:pt>
                <c:pt idx="117">
                  <c:v>2.5203279966083422E-8</c:v>
                </c:pt>
                <c:pt idx="118">
                  <c:v>4.2737126571889833E-8</c:v>
                </c:pt>
                <c:pt idx="119">
                  <c:v>2.657798631438142E-9</c:v>
                </c:pt>
                <c:pt idx="120">
                  <c:v>1.969260091337291E-9</c:v>
                </c:pt>
                <c:pt idx="121">
                  <c:v>1.4504886658047971E-9</c:v>
                </c:pt>
                <c:pt idx="122">
                  <c:v>1.6709155180643746E-9</c:v>
                </c:pt>
                <c:pt idx="123">
                  <c:v>5.2016405326886885E-9</c:v>
                </c:pt>
                <c:pt idx="124">
                  <c:v>4.8199040508948154E-9</c:v>
                </c:pt>
                <c:pt idx="125">
                  <c:v>2.6474018530179213E-9</c:v>
                </c:pt>
                <c:pt idx="126">
                  <c:v>1.441088835246689E-9</c:v>
                </c:pt>
                <c:pt idx="127">
                  <c:v>2.0511340545123436E-9</c:v>
                </c:pt>
                <c:pt idx="128">
                  <c:v>2.8168473592613907E-9</c:v>
                </c:pt>
                <c:pt idx="129">
                  <c:v>2.8108920486236494E-10</c:v>
                </c:pt>
                <c:pt idx="130">
                  <c:v>4.0061064616059756E-9</c:v>
                </c:pt>
                <c:pt idx="131">
                  <c:v>4.2691852580653116E-9</c:v>
                </c:pt>
                <c:pt idx="132">
                  <c:v>4.0878379822099615E-8</c:v>
                </c:pt>
                <c:pt idx="133">
                  <c:v>2.7507237263941881E-8</c:v>
                </c:pt>
                <c:pt idx="134">
                  <c:v>1.7413354113244724E-8</c:v>
                </c:pt>
                <c:pt idx="135">
                  <c:v>2.6637578236872781E-9</c:v>
                </c:pt>
              </c:numCache>
            </c:numRef>
          </c:yVal>
        </c:ser>
        <c:ser>
          <c:idx val="3"/>
          <c:order val="3"/>
          <c:tx>
            <c:v>SOFeX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'all data'!$K$632:$K$899</c:f>
              <c:numCache>
                <c:formatCode>0</c:formatCode>
                <c:ptCount val="268"/>
                <c:pt idx="0">
                  <c:v>1767.3569826705798</c:v>
                </c:pt>
                <c:pt idx="1">
                  <c:v>952.99082173291083</c:v>
                </c:pt>
                <c:pt idx="2">
                  <c:v>935.02279670996916</c:v>
                </c:pt>
                <c:pt idx="3">
                  <c:v>232.39853115114153</c:v>
                </c:pt>
                <c:pt idx="4">
                  <c:v>533.3496438483395</c:v>
                </c:pt>
                <c:pt idx="5">
                  <c:v>160.14158595931096</c:v>
                </c:pt>
                <c:pt idx="6">
                  <c:v>201.08706257097549</c:v>
                </c:pt>
                <c:pt idx="7">
                  <c:v>547.46650218517175</c:v>
                </c:pt>
                <c:pt idx="8">
                  <c:v>579.80527156306175</c:v>
                </c:pt>
                <c:pt idx="9">
                  <c:v>1010.8233139861254</c:v>
                </c:pt>
                <c:pt idx="10">
                  <c:v>148.9603435459195</c:v>
                </c:pt>
                <c:pt idx="11">
                  <c:v>356.8916102931081</c:v>
                </c:pt>
                <c:pt idx="12">
                  <c:v>285.92011731439135</c:v>
                </c:pt>
                <c:pt idx="13">
                  <c:v>252.82029711616934</c:v>
                </c:pt>
                <c:pt idx="14">
                  <c:v>1014.1107640395765</c:v>
                </c:pt>
                <c:pt idx="15">
                  <c:v>245.64899847727722</c:v>
                </c:pt>
                <c:pt idx="16">
                  <c:v>365.6665098301807</c:v>
                </c:pt>
                <c:pt idx="17">
                  <c:v>423.73992425547164</c:v>
                </c:pt>
                <c:pt idx="18">
                  <c:v>384.1960638525477</c:v>
                </c:pt>
                <c:pt idx="19">
                  <c:v>216.5458987759684</c:v>
                </c:pt>
                <c:pt idx="20">
                  <c:v>165.56742617072749</c:v>
                </c:pt>
                <c:pt idx="21">
                  <c:v>324.21206613387182</c:v>
                </c:pt>
                <c:pt idx="22">
                  <c:v>112.11155496865575</c:v>
                </c:pt>
                <c:pt idx="23">
                  <c:v>167.51701215553402</c:v>
                </c:pt>
                <c:pt idx="24">
                  <c:v>159.11070411833228</c:v>
                </c:pt>
                <c:pt idx="25">
                  <c:v>227.12988710152257</c:v>
                </c:pt>
                <c:pt idx="26">
                  <c:v>185.79772888598549</c:v>
                </c:pt>
                <c:pt idx="27">
                  <c:v>459.10915558069615</c:v>
                </c:pt>
                <c:pt idx="28">
                  <c:v>526.58718151035828</c:v>
                </c:pt>
                <c:pt idx="29">
                  <c:v>96.667589460596758</c:v>
                </c:pt>
                <c:pt idx="30">
                  <c:v>153.09384916911168</c:v>
                </c:pt>
                <c:pt idx="31">
                  <c:v>721.71792322955059</c:v>
                </c:pt>
                <c:pt idx="32">
                  <c:v>731.28030294854716</c:v>
                </c:pt>
                <c:pt idx="33">
                  <c:v>1018.5396812111638</c:v>
                </c:pt>
                <c:pt idx="34">
                  <c:v>139.04830456457839</c:v>
                </c:pt>
                <c:pt idx="35">
                  <c:v>164.21120508277122</c:v>
                </c:pt>
                <c:pt idx="36">
                  <c:v>134.48765450936205</c:v>
                </c:pt>
                <c:pt idx="37">
                  <c:v>1101.6816166291524</c:v>
                </c:pt>
                <c:pt idx="38">
                  <c:v>214.47967232668464</c:v>
                </c:pt>
                <c:pt idx="39">
                  <c:v>755.1694193458942</c:v>
                </c:pt>
                <c:pt idx="40">
                  <c:v>184.76631320002474</c:v>
                </c:pt>
                <c:pt idx="41">
                  <c:v>68.999143109167477</c:v>
                </c:pt>
                <c:pt idx="42">
                  <c:v>33.766106499625664</c:v>
                </c:pt>
                <c:pt idx="43">
                  <c:v>22.54338752344805</c:v>
                </c:pt>
                <c:pt idx="44">
                  <c:v>26.321299756225795</c:v>
                </c:pt>
                <c:pt idx="45">
                  <c:v>32.63202151462162</c:v>
                </c:pt>
                <c:pt idx="46">
                  <c:v>128.51881212195246</c:v>
                </c:pt>
                <c:pt idx="47">
                  <c:v>57.830372873940412</c:v>
                </c:pt>
                <c:pt idx="48">
                  <c:v>131.23352556857694</c:v>
                </c:pt>
                <c:pt idx="49">
                  <c:v>162.98464746091867</c:v>
                </c:pt>
                <c:pt idx="50">
                  <c:v>15.167476233849673</c:v>
                </c:pt>
                <c:pt idx="51">
                  <c:v>1508.098387491008</c:v>
                </c:pt>
                <c:pt idx="52">
                  <c:v>543.46422384617927</c:v>
                </c:pt>
                <c:pt idx="53">
                  <c:v>172.81508544424048</c:v>
                </c:pt>
                <c:pt idx="54">
                  <c:v>832.8615790389731</c:v>
                </c:pt>
                <c:pt idx="55">
                  <c:v>79.177306694101205</c:v>
                </c:pt>
                <c:pt idx="56">
                  <c:v>102.02959076142722</c:v>
                </c:pt>
                <c:pt idx="57">
                  <c:v>1043.5810502733234</c:v>
                </c:pt>
                <c:pt idx="58">
                  <c:v>374.44081349488482</c:v>
                </c:pt>
                <c:pt idx="59">
                  <c:v>46.642654860430532</c:v>
                </c:pt>
                <c:pt idx="60">
                  <c:v>63.442372633344291</c:v>
                </c:pt>
                <c:pt idx="61">
                  <c:v>941.58518776740766</c:v>
                </c:pt>
                <c:pt idx="62">
                  <c:v>40.891352329133937</c:v>
                </c:pt>
                <c:pt idx="63">
                  <c:v>129.64245876763712</c:v>
                </c:pt>
                <c:pt idx="64">
                  <c:v>81.136311531430707</c:v>
                </c:pt>
                <c:pt idx="65">
                  <c:v>74.600426759594953</c:v>
                </c:pt>
                <c:pt idx="66">
                  <c:v>80.8994362333151</c:v>
                </c:pt>
                <c:pt idx="67">
                  <c:v>158.6034947124902</c:v>
                </c:pt>
                <c:pt idx="68">
                  <c:v>173.74177786786299</c:v>
                </c:pt>
                <c:pt idx="69">
                  <c:v>129.7413546896783</c:v>
                </c:pt>
                <c:pt idx="70">
                  <c:v>175.50955747080073</c:v>
                </c:pt>
                <c:pt idx="71">
                  <c:v>261.05080979055248</c:v>
                </c:pt>
                <c:pt idx="72">
                  <c:v>384.69177016874113</c:v>
                </c:pt>
                <c:pt idx="73">
                  <c:v>343.84128920732371</c:v>
                </c:pt>
                <c:pt idx="74">
                  <c:v>643.92316241180492</c:v>
                </c:pt>
                <c:pt idx="75">
                  <c:v>445.08166268210084</c:v>
                </c:pt>
                <c:pt idx="76">
                  <c:v>205.43412819956788</c:v>
                </c:pt>
                <c:pt idx="77">
                  <c:v>286.49060548080951</c:v>
                </c:pt>
                <c:pt idx="78">
                  <c:v>228.19807223791776</c:v>
                </c:pt>
                <c:pt idx="79">
                  <c:v>1779.9148766777553</c:v>
                </c:pt>
                <c:pt idx="80">
                  <c:v>122.08208266690093</c:v>
                </c:pt>
                <c:pt idx="81">
                  <c:v>24.132694340027371</c:v>
                </c:pt>
                <c:pt idx="82">
                  <c:v>46.651935610493084</c:v>
                </c:pt>
                <c:pt idx="83">
                  <c:v>145.61605470526115</c:v>
                </c:pt>
                <c:pt idx="84">
                  <c:v>598.35649246145931</c:v>
                </c:pt>
                <c:pt idx="85">
                  <c:v>115.62500781079964</c:v>
                </c:pt>
                <c:pt idx="86">
                  <c:v>194.78869348431101</c:v>
                </c:pt>
                <c:pt idx="87">
                  <c:v>27.946995965759331</c:v>
                </c:pt>
                <c:pt idx="88">
                  <c:v>30.78200483595257</c:v>
                </c:pt>
                <c:pt idx="89">
                  <c:v>29.576820549548209</c:v>
                </c:pt>
                <c:pt idx="90">
                  <c:v>94.236821984905603</c:v>
                </c:pt>
                <c:pt idx="91">
                  <c:v>24.87030254268252</c:v>
                </c:pt>
                <c:pt idx="92">
                  <c:v>55</c:v>
                </c:pt>
                <c:pt idx="93">
                  <c:v>31.504425183843924</c:v>
                </c:pt>
                <c:pt idx="94">
                  <c:v>648.80972588063082</c:v>
                </c:pt>
                <c:pt idx="95">
                  <c:v>116.67827991542687</c:v>
                </c:pt>
                <c:pt idx="96">
                  <c:v>199.30577953639008</c:v>
                </c:pt>
                <c:pt idx="97">
                  <c:v>812.71242656481934</c:v>
                </c:pt>
                <c:pt idx="98">
                  <c:v>545.00223690769587</c:v>
                </c:pt>
                <c:pt idx="99">
                  <c:v>341.9535638838189</c:v>
                </c:pt>
                <c:pt idx="100">
                  <c:v>151.6660402188237</c:v>
                </c:pt>
                <c:pt idx="101">
                  <c:v>181.19324125138345</c:v>
                </c:pt>
                <c:pt idx="102">
                  <c:v>124.38444961504995</c:v>
                </c:pt>
                <c:pt idx="103">
                  <c:v>82.580689890424694</c:v>
                </c:pt>
                <c:pt idx="104">
                  <c:v>82.98516994457438</c:v>
                </c:pt>
                <c:pt idx="105">
                  <c:v>95.939213092386552</c:v>
                </c:pt>
                <c:pt idx="106">
                  <c:v>153.16143832193248</c:v>
                </c:pt>
                <c:pt idx="107">
                  <c:v>905.65188991192576</c:v>
                </c:pt>
                <c:pt idx="108">
                  <c:v>736.46958569374669</c:v>
                </c:pt>
                <c:pt idx="109">
                  <c:v>1106.6970122209757</c:v>
                </c:pt>
                <c:pt idx="110">
                  <c:v>724.72772607132219</c:v>
                </c:pt>
                <c:pt idx="111">
                  <c:v>724.72772607132219</c:v>
                </c:pt>
                <c:pt idx="112">
                  <c:v>605.28186010771537</c:v>
                </c:pt>
                <c:pt idx="113">
                  <c:v>149.29523732279222</c:v>
                </c:pt>
                <c:pt idx="114">
                  <c:v>142.64715602889817</c:v>
                </c:pt>
                <c:pt idx="115">
                  <c:v>145.08644564477794</c:v>
                </c:pt>
                <c:pt idx="116">
                  <c:v>131.63398882247375</c:v>
                </c:pt>
                <c:pt idx="117">
                  <c:v>1121.8068162476814</c:v>
                </c:pt>
                <c:pt idx="118">
                  <c:v>74.883159570598991</c:v>
                </c:pt>
                <c:pt idx="119">
                  <c:v>71.25132138341651</c:v>
                </c:pt>
                <c:pt idx="120">
                  <c:v>112.94795279855435</c:v>
                </c:pt>
                <c:pt idx="121">
                  <c:v>1532.1974628158309</c:v>
                </c:pt>
                <c:pt idx="122">
                  <c:v>104.0889756746965</c:v>
                </c:pt>
                <c:pt idx="123">
                  <c:v>988.59009304632912</c:v>
                </c:pt>
                <c:pt idx="124">
                  <c:v>229.65042297741388</c:v>
                </c:pt>
                <c:pt idx="125">
                  <c:v>390.23293146565607</c:v>
                </c:pt>
                <c:pt idx="126">
                  <c:v>648.24800911416889</c:v>
                </c:pt>
                <c:pt idx="127">
                  <c:v>905.58104699758746</c:v>
                </c:pt>
                <c:pt idx="128">
                  <c:v>201.29440768611241</c:v>
                </c:pt>
                <c:pt idx="129">
                  <c:v>534.49093912768262</c:v>
                </c:pt>
                <c:pt idx="130">
                  <c:v>793.35283307597035</c:v>
                </c:pt>
                <c:pt idx="131">
                  <c:v>216.12900819636343</c:v>
                </c:pt>
                <c:pt idx="132">
                  <c:v>801.92796730357634</c:v>
                </c:pt>
                <c:pt idx="133">
                  <c:v>377.58660731826313</c:v>
                </c:pt>
                <c:pt idx="134">
                  <c:v>586.88092361710926</c:v>
                </c:pt>
                <c:pt idx="135">
                  <c:v>28.463143600788879</c:v>
                </c:pt>
                <c:pt idx="136">
                  <c:v>29.2196061451254</c:v>
                </c:pt>
                <c:pt idx="137">
                  <c:v>32.945075473729581</c:v>
                </c:pt>
                <c:pt idx="138">
                  <c:v>79.627654845198393</c:v>
                </c:pt>
                <c:pt idx="139">
                  <c:v>36.930468973887216</c:v>
                </c:pt>
                <c:pt idx="140">
                  <c:v>131.95744761737549</c:v>
                </c:pt>
                <c:pt idx="141">
                  <c:v>162.84664649603639</c:v>
                </c:pt>
                <c:pt idx="142">
                  <c:v>48.697173371077753</c:v>
                </c:pt>
                <c:pt idx="143">
                  <c:v>231.63955742468318</c:v>
                </c:pt>
                <c:pt idx="144">
                  <c:v>117.98035813908898</c:v>
                </c:pt>
                <c:pt idx="145">
                  <c:v>212.33374964355554</c:v>
                </c:pt>
                <c:pt idx="146">
                  <c:v>266.03316450482208</c:v>
                </c:pt>
                <c:pt idx="147">
                  <c:v>307.71529287972669</c:v>
                </c:pt>
                <c:pt idx="148">
                  <c:v>59.502709306227359</c:v>
                </c:pt>
                <c:pt idx="149">
                  <c:v>290.11391677427201</c:v>
                </c:pt>
                <c:pt idx="150">
                  <c:v>177.18013860269147</c:v>
                </c:pt>
                <c:pt idx="151">
                  <c:v>339.54991858645235</c:v>
                </c:pt>
                <c:pt idx="152">
                  <c:v>333.63075833342089</c:v>
                </c:pt>
                <c:pt idx="153">
                  <c:v>379.72529778652614</c:v>
                </c:pt>
                <c:pt idx="154">
                  <c:v>210.96247741422809</c:v>
                </c:pt>
                <c:pt idx="155">
                  <c:v>35.207381422869055</c:v>
                </c:pt>
                <c:pt idx="156">
                  <c:v>198.3112931219504</c:v>
                </c:pt>
                <c:pt idx="157">
                  <c:v>310.30657569241026</c:v>
                </c:pt>
                <c:pt idx="158">
                  <c:v>57.347910952593836</c:v>
                </c:pt>
                <c:pt idx="159">
                  <c:v>221.68486149986234</c:v>
                </c:pt>
                <c:pt idx="160">
                  <c:v>34.627890864928133</c:v>
                </c:pt>
                <c:pt idx="161">
                  <c:v>34.942680362618383</c:v>
                </c:pt>
                <c:pt idx="162">
                  <c:v>38.522515452623786</c:v>
                </c:pt>
                <c:pt idx="163">
                  <c:v>302.31616451920439</c:v>
                </c:pt>
                <c:pt idx="164">
                  <c:v>136.72454485912417</c:v>
                </c:pt>
                <c:pt idx="165">
                  <c:v>1206.6971801643328</c:v>
                </c:pt>
                <c:pt idx="166">
                  <c:v>1182.9450162925912</c:v>
                </c:pt>
                <c:pt idx="167">
                  <c:v>164.93514436086775</c:v>
                </c:pt>
                <c:pt idx="168">
                  <c:v>101.06190425545375</c:v>
                </c:pt>
                <c:pt idx="169">
                  <c:v>112.82109034656784</c:v>
                </c:pt>
                <c:pt idx="170">
                  <c:v>96.798900986765304</c:v>
                </c:pt>
                <c:pt idx="171">
                  <c:v>69.902617554144754</c:v>
                </c:pt>
                <c:pt idx="172">
                  <c:v>45.051286240973532</c:v>
                </c:pt>
                <c:pt idx="173">
                  <c:v>53.007938149657257</c:v>
                </c:pt>
                <c:pt idx="174">
                  <c:v>73.241323479154687</c:v>
                </c:pt>
                <c:pt idx="175">
                  <c:v>35.506354765052926</c:v>
                </c:pt>
                <c:pt idx="176">
                  <c:v>26.745073819085363</c:v>
                </c:pt>
                <c:pt idx="177">
                  <c:v>38.646162561033911</c:v>
                </c:pt>
                <c:pt idx="178">
                  <c:v>61.03312575001258</c:v>
                </c:pt>
                <c:pt idx="179">
                  <c:v>31.45831583237764</c:v>
                </c:pt>
                <c:pt idx="180">
                  <c:v>67.030326995090647</c:v>
                </c:pt>
                <c:pt idx="181">
                  <c:v>21.156255077973313</c:v>
                </c:pt>
                <c:pt idx="182">
                  <c:v>30.552220866704562</c:v>
                </c:pt>
                <c:pt idx="183">
                  <c:v>156.08625258722682</c:v>
                </c:pt>
                <c:pt idx="184">
                  <c:v>403.55394368774444</c:v>
                </c:pt>
                <c:pt idx="185">
                  <c:v>242.62428216570135</c:v>
                </c:pt>
                <c:pt idx="186">
                  <c:v>86.45277617687178</c:v>
                </c:pt>
                <c:pt idx="187">
                  <c:v>532.9638424083895</c:v>
                </c:pt>
                <c:pt idx="188">
                  <c:v>23.22819430446005</c:v>
                </c:pt>
                <c:pt idx="189">
                  <c:v>95.225827328235098</c:v>
                </c:pt>
                <c:pt idx="190">
                  <c:v>20.705540935424391</c:v>
                </c:pt>
                <c:pt idx="191">
                  <c:v>450.58474630564751</c:v>
                </c:pt>
                <c:pt idx="192">
                  <c:v>460.46262471652057</c:v>
                </c:pt>
                <c:pt idx="193">
                  <c:v>310.54770003005444</c:v>
                </c:pt>
                <c:pt idx="194">
                  <c:v>201.92344204284123</c:v>
                </c:pt>
                <c:pt idx="195">
                  <c:v>194.79682594120609</c:v>
                </c:pt>
                <c:pt idx="196">
                  <c:v>19.132250192047824</c:v>
                </c:pt>
                <c:pt idx="197">
                  <c:v>116.4792413112629</c:v>
                </c:pt>
                <c:pt idx="198">
                  <c:v>107.85001254595444</c:v>
                </c:pt>
                <c:pt idx="199">
                  <c:v>95.25410592326665</c:v>
                </c:pt>
                <c:pt idx="200">
                  <c:v>415.04183916251151</c:v>
                </c:pt>
                <c:pt idx="201">
                  <c:v>209.5454952415397</c:v>
                </c:pt>
                <c:pt idx="202">
                  <c:v>292.14939117414747</c:v>
                </c:pt>
                <c:pt idx="203">
                  <c:v>56.906697216012489</c:v>
                </c:pt>
                <c:pt idx="204">
                  <c:v>33.535865175930226</c:v>
                </c:pt>
                <c:pt idx="205">
                  <c:v>38.966288295081995</c:v>
                </c:pt>
                <c:pt idx="206">
                  <c:v>45.552810281015304</c:v>
                </c:pt>
                <c:pt idx="207">
                  <c:v>39.388658246084098</c:v>
                </c:pt>
                <c:pt idx="208">
                  <c:v>18.230288094773801</c:v>
                </c:pt>
                <c:pt idx="209">
                  <c:v>22.485853614298232</c:v>
                </c:pt>
                <c:pt idx="210">
                  <c:v>77.548749558207973</c:v>
                </c:pt>
                <c:pt idx="211">
                  <c:v>127.23431726741981</c:v>
                </c:pt>
                <c:pt idx="212">
                  <c:v>58.494705645426755</c:v>
                </c:pt>
                <c:pt idx="213">
                  <c:v>67.277662414279874</c:v>
                </c:pt>
                <c:pt idx="214">
                  <c:v>71.991682833123335</c:v>
                </c:pt>
                <c:pt idx="215">
                  <c:v>77.354420694425869</c:v>
                </c:pt>
                <c:pt idx="216">
                  <c:v>137.93848400538937</c:v>
                </c:pt>
                <c:pt idx="217">
                  <c:v>88.965520451279929</c:v>
                </c:pt>
                <c:pt idx="218">
                  <c:v>139.25461292113175</c:v>
                </c:pt>
                <c:pt idx="219">
                  <c:v>22.883319634744172</c:v>
                </c:pt>
                <c:pt idx="220">
                  <c:v>373.78709664949696</c:v>
                </c:pt>
                <c:pt idx="221">
                  <c:v>124.05298736858569</c:v>
                </c:pt>
                <c:pt idx="222">
                  <c:v>231.00205888315108</c:v>
                </c:pt>
                <c:pt idx="223">
                  <c:v>217.07239134856925</c:v>
                </c:pt>
                <c:pt idx="224">
                  <c:v>60.209843093293323</c:v>
                </c:pt>
                <c:pt idx="225">
                  <c:v>89.046353395466795</c:v>
                </c:pt>
                <c:pt idx="226">
                  <c:v>60.703459267251091</c:v>
                </c:pt>
                <c:pt idx="227">
                  <c:v>67.801094021864216</c:v>
                </c:pt>
                <c:pt idx="228">
                  <c:v>51.061030293636527</c:v>
                </c:pt>
                <c:pt idx="229">
                  <c:v>53.595894139180132</c:v>
                </c:pt>
                <c:pt idx="230">
                  <c:v>637.72010693423329</c:v>
                </c:pt>
                <c:pt idx="231">
                  <c:v>35.882823514163945</c:v>
                </c:pt>
                <c:pt idx="232">
                  <c:v>34.914516943556549</c:v>
                </c:pt>
                <c:pt idx="233">
                  <c:v>26.21409291689551</c:v>
                </c:pt>
                <c:pt idx="234">
                  <c:v>34.200378486716595</c:v>
                </c:pt>
                <c:pt idx="235">
                  <c:v>177.54321893150563</c:v>
                </c:pt>
                <c:pt idx="236">
                  <c:v>619.92528066162288</c:v>
                </c:pt>
                <c:pt idx="237">
                  <c:v>127.98024052644739</c:v>
                </c:pt>
                <c:pt idx="238">
                  <c:v>186.51323559411182</c:v>
                </c:pt>
                <c:pt idx="239">
                  <c:v>109.78583361650058</c:v>
                </c:pt>
                <c:pt idx="240">
                  <c:v>149.93134456359655</c:v>
                </c:pt>
                <c:pt idx="241">
                  <c:v>167.30977825192835</c:v>
                </c:pt>
                <c:pt idx="242">
                  <c:v>62.369413056624296</c:v>
                </c:pt>
                <c:pt idx="243">
                  <c:v>94.473577742149061</c:v>
                </c:pt>
                <c:pt idx="244">
                  <c:v>26.533078055700521</c:v>
                </c:pt>
                <c:pt idx="245">
                  <c:v>9.9650213808642807</c:v>
                </c:pt>
                <c:pt idx="246">
                  <c:v>109.16860483022606</c:v>
                </c:pt>
                <c:pt idx="247">
                  <c:v>368.84188327022088</c:v>
                </c:pt>
                <c:pt idx="248">
                  <c:v>440.53377045950521</c:v>
                </c:pt>
                <c:pt idx="249">
                  <c:v>111.11593327572442</c:v>
                </c:pt>
                <c:pt idx="250">
                  <c:v>47.923027903500888</c:v>
                </c:pt>
                <c:pt idx="251">
                  <c:v>66.911031732526013</c:v>
                </c:pt>
                <c:pt idx="252">
                  <c:v>30.78200483595257</c:v>
                </c:pt>
                <c:pt idx="253">
                  <c:v>28.408157649780552</c:v>
                </c:pt>
                <c:pt idx="254">
                  <c:v>122.36647584469696</c:v>
                </c:pt>
                <c:pt idx="255">
                  <c:v>465.63378079151147</c:v>
                </c:pt>
                <c:pt idx="256">
                  <c:v>434.96867476907573</c:v>
                </c:pt>
                <c:pt idx="257">
                  <c:v>637.9646099728393</c:v>
                </c:pt>
                <c:pt idx="258">
                  <c:v>374.36771783625676</c:v>
                </c:pt>
                <c:pt idx="259">
                  <c:v>430.35076135771345</c:v>
                </c:pt>
                <c:pt idx="260">
                  <c:v>200.06844659251635</c:v>
                </c:pt>
                <c:pt idx="261">
                  <c:v>113.66760718418276</c:v>
                </c:pt>
                <c:pt idx="262">
                  <c:v>89.003495638995744</c:v>
                </c:pt>
                <c:pt idx="263">
                  <c:v>34.248271018157979</c:v>
                </c:pt>
                <c:pt idx="264">
                  <c:v>33.098220988505325</c:v>
                </c:pt>
                <c:pt idx="265">
                  <c:v>31.374093195690879</c:v>
                </c:pt>
                <c:pt idx="266">
                  <c:v>26.681638989164867</c:v>
                </c:pt>
                <c:pt idx="267">
                  <c:v>28.429390372629584</c:v>
                </c:pt>
              </c:numCache>
            </c:numRef>
          </c:xVal>
          <c:yVal>
            <c:numRef>
              <c:f>'all data'!$W$632:$W$899</c:f>
              <c:numCache>
                <c:formatCode>0.0E+00</c:formatCode>
                <c:ptCount val="268"/>
                <c:pt idx="0">
                  <c:v>1.3176364139447993E-7</c:v>
                </c:pt>
                <c:pt idx="3">
                  <c:v>3.6258789957523572E-9</c:v>
                </c:pt>
                <c:pt idx="4">
                  <c:v>1.7370863931617581E-8</c:v>
                </c:pt>
                <c:pt idx="5">
                  <c:v>2.9025012661700718E-9</c:v>
                </c:pt>
                <c:pt idx="7">
                  <c:v>1.7891934736699521E-9</c:v>
                </c:pt>
                <c:pt idx="8">
                  <c:v>8.939066224090078E-9</c:v>
                </c:pt>
                <c:pt idx="9">
                  <c:v>2.8683481583167206E-8</c:v>
                </c:pt>
                <c:pt idx="10">
                  <c:v>3.2159917334824058E-9</c:v>
                </c:pt>
                <c:pt idx="14">
                  <c:v>6.3975263753738942E-8</c:v>
                </c:pt>
                <c:pt idx="15">
                  <c:v>6.2694170776374584E-8</c:v>
                </c:pt>
                <c:pt idx="16">
                  <c:v>2.4903080559281079E-8</c:v>
                </c:pt>
                <c:pt idx="22">
                  <c:v>4.5826643222889354E-8</c:v>
                </c:pt>
                <c:pt idx="23">
                  <c:v>3.185147925451997E-8</c:v>
                </c:pt>
                <c:pt idx="24">
                  <c:v>1.2977165246476064E-7</c:v>
                </c:pt>
                <c:pt idx="25">
                  <c:v>2.2206861553062662E-8</c:v>
                </c:pt>
                <c:pt idx="26">
                  <c:v>1.693218559860812E-7</c:v>
                </c:pt>
                <c:pt idx="27">
                  <c:v>8.9284467069096032E-8</c:v>
                </c:pt>
                <c:pt idx="28">
                  <c:v>1.2327674866319078E-7</c:v>
                </c:pt>
                <c:pt idx="29">
                  <c:v>4.9594187218327137E-9</c:v>
                </c:pt>
                <c:pt idx="30">
                  <c:v>1.3112618098746299E-8</c:v>
                </c:pt>
                <c:pt idx="31">
                  <c:v>7.6830109064229832E-9</c:v>
                </c:pt>
                <c:pt idx="32">
                  <c:v>1.7840463323534387E-8</c:v>
                </c:pt>
                <c:pt idx="34">
                  <c:v>1.0286599616602374E-9</c:v>
                </c:pt>
                <c:pt idx="35">
                  <c:v>1.194099598862821E-9</c:v>
                </c:pt>
                <c:pt idx="36">
                  <c:v>1.6607383597131918E-9</c:v>
                </c:pt>
                <c:pt idx="37">
                  <c:v>2.0357845243244635E-8</c:v>
                </c:pt>
                <c:pt idx="38">
                  <c:v>1.6034236862962496E-8</c:v>
                </c:pt>
                <c:pt idx="39">
                  <c:v>1.0650690870274843E-7</c:v>
                </c:pt>
                <c:pt idx="41">
                  <c:v>4.8845880893493852E-9</c:v>
                </c:pt>
                <c:pt idx="42">
                  <c:v>1.3079343865009205E-9</c:v>
                </c:pt>
                <c:pt idx="44">
                  <c:v>1.1119973859289362E-9</c:v>
                </c:pt>
                <c:pt idx="45">
                  <c:v>1.2861199448975053E-9</c:v>
                </c:pt>
                <c:pt idx="46">
                  <c:v>1.4213398424253016E-8</c:v>
                </c:pt>
                <c:pt idx="47">
                  <c:v>2.3711092184690643E-8</c:v>
                </c:pt>
                <c:pt idx="48">
                  <c:v>7.9999970609598689E-9</c:v>
                </c:pt>
                <c:pt idx="49">
                  <c:v>7.0644901333423803E-9</c:v>
                </c:pt>
                <c:pt idx="50">
                  <c:v>5.8154135291179141E-10</c:v>
                </c:pt>
                <c:pt idx="51">
                  <c:v>1.1800356681671447E-8</c:v>
                </c:pt>
                <c:pt idx="52">
                  <c:v>4.1095263466205173E-8</c:v>
                </c:pt>
                <c:pt idx="55">
                  <c:v>8.6745573400455897E-9</c:v>
                </c:pt>
                <c:pt idx="56">
                  <c:v>5.5731738118285219E-9</c:v>
                </c:pt>
                <c:pt idx="57">
                  <c:v>8.9374844504171859E-8</c:v>
                </c:pt>
                <c:pt idx="59">
                  <c:v>4.9073268863841775E-9</c:v>
                </c:pt>
                <c:pt idx="61">
                  <c:v>1.1175911456059373E-7</c:v>
                </c:pt>
                <c:pt idx="63">
                  <c:v>5.9074484086463603E-9</c:v>
                </c:pt>
                <c:pt idx="64">
                  <c:v>6.8766594560705014E-9</c:v>
                </c:pt>
                <c:pt idx="65">
                  <c:v>7.6672381588077686E-9</c:v>
                </c:pt>
                <c:pt idx="66">
                  <c:v>5.5419720648164842E-9</c:v>
                </c:pt>
                <c:pt idx="67">
                  <c:v>1.3846788344400149E-8</c:v>
                </c:pt>
                <c:pt idx="68">
                  <c:v>9.3021750892186411E-9</c:v>
                </c:pt>
                <c:pt idx="69">
                  <c:v>1.5196001810481292E-9</c:v>
                </c:pt>
                <c:pt idx="70">
                  <c:v>9.1399177581183663E-9</c:v>
                </c:pt>
                <c:pt idx="71">
                  <c:v>4.1327343253202292E-8</c:v>
                </c:pt>
                <c:pt idx="73">
                  <c:v>3.2408636767373898E-8</c:v>
                </c:pt>
                <c:pt idx="75">
                  <c:v>1.4705516491840492E-7</c:v>
                </c:pt>
                <c:pt idx="76">
                  <c:v>4.768805044578804E-8</c:v>
                </c:pt>
                <c:pt idx="77">
                  <c:v>1.6326717541675049E-8</c:v>
                </c:pt>
                <c:pt idx="78">
                  <c:v>1.0249323134084634E-8</c:v>
                </c:pt>
                <c:pt idx="79">
                  <c:v>3.385661081126294E-9</c:v>
                </c:pt>
                <c:pt idx="80">
                  <c:v>2.7954135773532484E-8</c:v>
                </c:pt>
                <c:pt idx="81">
                  <c:v>7.8143383715458645E-7</c:v>
                </c:pt>
                <c:pt idx="82">
                  <c:v>1.3252651523622453E-8</c:v>
                </c:pt>
                <c:pt idx="84">
                  <c:v>1.8424050090695465E-7</c:v>
                </c:pt>
                <c:pt idx="85">
                  <c:v>5.3182268373752481E-9</c:v>
                </c:pt>
                <c:pt idx="86">
                  <c:v>1.1028112890548106E-8</c:v>
                </c:pt>
                <c:pt idx="87">
                  <c:v>1.3133842025469304E-9</c:v>
                </c:pt>
                <c:pt idx="88">
                  <c:v>2.1949125776199927E-9</c:v>
                </c:pt>
                <c:pt idx="89">
                  <c:v>7.917121830025938E-9</c:v>
                </c:pt>
                <c:pt idx="90">
                  <c:v>5.7972121607326837E-9</c:v>
                </c:pt>
                <c:pt idx="91">
                  <c:v>5.6215377323246232E-9</c:v>
                </c:pt>
                <c:pt idx="92">
                  <c:v>3.9929653452928612E-9</c:v>
                </c:pt>
                <c:pt idx="93">
                  <c:v>1.8304186519996206E-9</c:v>
                </c:pt>
                <c:pt idx="94">
                  <c:v>2.0716144905343624E-7</c:v>
                </c:pt>
                <c:pt idx="95">
                  <c:v>1.0626436545121227E-8</c:v>
                </c:pt>
                <c:pt idx="96">
                  <c:v>1.7352872705155768E-8</c:v>
                </c:pt>
                <c:pt idx="97">
                  <c:v>6.2783270721193935E-8</c:v>
                </c:pt>
                <c:pt idx="98">
                  <c:v>3.1657115444884889E-8</c:v>
                </c:pt>
                <c:pt idx="99">
                  <c:v>1.4223288055119519E-8</c:v>
                </c:pt>
                <c:pt idx="100">
                  <c:v>1.5564675671750569E-8</c:v>
                </c:pt>
                <c:pt idx="101">
                  <c:v>7.0785382187048806E-9</c:v>
                </c:pt>
                <c:pt idx="102">
                  <c:v>1.0184287978813025E-8</c:v>
                </c:pt>
                <c:pt idx="103">
                  <c:v>6.8531922453548385E-9</c:v>
                </c:pt>
                <c:pt idx="104">
                  <c:v>8.091095339249376E-9</c:v>
                </c:pt>
                <c:pt idx="105">
                  <c:v>1.3693127479534432E-8</c:v>
                </c:pt>
                <c:pt idx="106">
                  <c:v>1.6112752972293709E-8</c:v>
                </c:pt>
                <c:pt idx="107">
                  <c:v>3.8536021568025402E-8</c:v>
                </c:pt>
                <c:pt idx="108">
                  <c:v>5.6302331466418732E-8</c:v>
                </c:pt>
                <c:pt idx="110">
                  <c:v>2.0583262205898913E-8</c:v>
                </c:pt>
                <c:pt idx="113">
                  <c:v>9.4814432489024824E-9</c:v>
                </c:pt>
                <c:pt idx="114">
                  <c:v>4.5724974661392269E-9</c:v>
                </c:pt>
                <c:pt idx="115">
                  <c:v>6.3260424555344729E-9</c:v>
                </c:pt>
                <c:pt idx="117">
                  <c:v>2.3507637245427034E-7</c:v>
                </c:pt>
                <c:pt idx="118">
                  <c:v>2.2805245625967682E-7</c:v>
                </c:pt>
                <c:pt idx="119">
                  <c:v>1.9677844403309354E-8</c:v>
                </c:pt>
                <c:pt idx="120">
                  <c:v>1.702724081668891E-8</c:v>
                </c:pt>
                <c:pt idx="121">
                  <c:v>3.1503991398810607E-7</c:v>
                </c:pt>
                <c:pt idx="122">
                  <c:v>1.3194318633872041E-8</c:v>
                </c:pt>
                <c:pt idx="123">
                  <c:v>1.8858195195607493E-7</c:v>
                </c:pt>
                <c:pt idx="124">
                  <c:v>7.0029546170811916E-8</c:v>
                </c:pt>
                <c:pt idx="125">
                  <c:v>1.5021955982563665E-7</c:v>
                </c:pt>
                <c:pt idx="126">
                  <c:v>7.5086315777385074E-8</c:v>
                </c:pt>
                <c:pt idx="127">
                  <c:v>6.1450628119793659E-8</c:v>
                </c:pt>
                <c:pt idx="128">
                  <c:v>4.5752907924543727E-8</c:v>
                </c:pt>
                <c:pt idx="130">
                  <c:v>4.4923097294739681E-7</c:v>
                </c:pt>
                <c:pt idx="131">
                  <c:v>3.5370846669572209E-8</c:v>
                </c:pt>
                <c:pt idx="132">
                  <c:v>1.4878281428362756E-7</c:v>
                </c:pt>
                <c:pt idx="133">
                  <c:v>3.6463554528540517E-8</c:v>
                </c:pt>
                <c:pt idx="134">
                  <c:v>9.7060658878852761E-8</c:v>
                </c:pt>
                <c:pt idx="136">
                  <c:v>2.6659606050271523E-8</c:v>
                </c:pt>
                <c:pt idx="137">
                  <c:v>1.7267266489829079E-8</c:v>
                </c:pt>
                <c:pt idx="138">
                  <c:v>8.6665975676399581E-8</c:v>
                </c:pt>
                <c:pt idx="139">
                  <c:v>1.2299185818226865E-8</c:v>
                </c:pt>
                <c:pt idx="140">
                  <c:v>4.3101485583371088E-8</c:v>
                </c:pt>
                <c:pt idx="141">
                  <c:v>1.1547113774408313E-7</c:v>
                </c:pt>
                <c:pt idx="143">
                  <c:v>2.1754684880709464E-7</c:v>
                </c:pt>
                <c:pt idx="144">
                  <c:v>8.8475914922217084E-8</c:v>
                </c:pt>
                <c:pt idx="146">
                  <c:v>6.5062316023397889E-7</c:v>
                </c:pt>
                <c:pt idx="147">
                  <c:v>1.6665651346355026E-7</c:v>
                </c:pt>
                <c:pt idx="148">
                  <c:v>1.3998954306327356E-8</c:v>
                </c:pt>
                <c:pt idx="150">
                  <c:v>1.0232235087193991E-7</c:v>
                </c:pt>
                <c:pt idx="152">
                  <c:v>4.6666063516861588E-8</c:v>
                </c:pt>
                <c:pt idx="153">
                  <c:v>5.078866958568994E-8</c:v>
                </c:pt>
                <c:pt idx="154">
                  <c:v>9.5972763029391854E-8</c:v>
                </c:pt>
                <c:pt idx="155">
                  <c:v>2.6603181532056092E-7</c:v>
                </c:pt>
                <c:pt idx="156">
                  <c:v>1.6982795341503272E-7</c:v>
                </c:pt>
                <c:pt idx="157">
                  <c:v>3.2308146013096194E-7</c:v>
                </c:pt>
                <c:pt idx="158">
                  <c:v>1.2959672596739312E-8</c:v>
                </c:pt>
                <c:pt idx="159">
                  <c:v>1.5849659912911098E-7</c:v>
                </c:pt>
                <c:pt idx="160">
                  <c:v>2.4723540062204028E-8</c:v>
                </c:pt>
                <c:pt idx="161">
                  <c:v>1.6404231384357201E-8</c:v>
                </c:pt>
                <c:pt idx="162">
                  <c:v>1.1528690049823587E-8</c:v>
                </c:pt>
                <c:pt idx="163">
                  <c:v>5.4200679924131233E-7</c:v>
                </c:pt>
                <c:pt idx="164">
                  <c:v>2.2694915940137821E-8</c:v>
                </c:pt>
                <c:pt idx="165">
                  <c:v>3.6626691035856696E-7</c:v>
                </c:pt>
                <c:pt idx="166">
                  <c:v>1.4261151851520652E-6</c:v>
                </c:pt>
                <c:pt idx="167">
                  <c:v>3.1884644289840066E-8</c:v>
                </c:pt>
                <c:pt idx="168">
                  <c:v>2.5846517480348885E-8</c:v>
                </c:pt>
                <c:pt idx="169">
                  <c:v>2.8416146631894878E-8</c:v>
                </c:pt>
                <c:pt idx="170">
                  <c:v>2.201128860854647E-8</c:v>
                </c:pt>
                <c:pt idx="171">
                  <c:v>1.8244497560521777E-8</c:v>
                </c:pt>
                <c:pt idx="172">
                  <c:v>3.2158279546337828E-8</c:v>
                </c:pt>
                <c:pt idx="173">
                  <c:v>1.0698320673838895E-8</c:v>
                </c:pt>
                <c:pt idx="174">
                  <c:v>1.4878256165498138E-8</c:v>
                </c:pt>
                <c:pt idx="175">
                  <c:v>5.0963088698802775E-9</c:v>
                </c:pt>
                <c:pt idx="176">
                  <c:v>1.6943854060905157E-9</c:v>
                </c:pt>
                <c:pt idx="177">
                  <c:v>4.8660221076317817E-9</c:v>
                </c:pt>
                <c:pt idx="178">
                  <c:v>1.3290676983957146E-8</c:v>
                </c:pt>
                <c:pt idx="179">
                  <c:v>3.3137881516214369E-7</c:v>
                </c:pt>
                <c:pt idx="180">
                  <c:v>1.6887792014474577E-7</c:v>
                </c:pt>
                <c:pt idx="182">
                  <c:v>2.2535586008805621E-9</c:v>
                </c:pt>
                <c:pt idx="183">
                  <c:v>2.2990158867950598E-8</c:v>
                </c:pt>
                <c:pt idx="185">
                  <c:v>6.1665692276941656E-8</c:v>
                </c:pt>
                <c:pt idx="187">
                  <c:v>9.850734971514889E-8</c:v>
                </c:pt>
                <c:pt idx="189">
                  <c:v>4.8297274388619784E-9</c:v>
                </c:pt>
                <c:pt idx="190">
                  <c:v>1.4747560820811148E-9</c:v>
                </c:pt>
                <c:pt idx="191">
                  <c:v>3.1992576945917702E-8</c:v>
                </c:pt>
                <c:pt idx="192">
                  <c:v>2.1825095072010442E-8</c:v>
                </c:pt>
                <c:pt idx="194">
                  <c:v>1.2854136082088854E-8</c:v>
                </c:pt>
                <c:pt idx="197">
                  <c:v>1.1026039775739098E-7</c:v>
                </c:pt>
                <c:pt idx="198">
                  <c:v>3.5221979469784443E-8</c:v>
                </c:pt>
                <c:pt idx="201">
                  <c:v>1.7738950985500187E-8</c:v>
                </c:pt>
                <c:pt idx="202">
                  <c:v>3.3139082479839476E-8</c:v>
                </c:pt>
                <c:pt idx="203">
                  <c:v>2.4073768432296566E-8</c:v>
                </c:pt>
                <c:pt idx="204">
                  <c:v>3.091355413989708E-9</c:v>
                </c:pt>
                <c:pt idx="205">
                  <c:v>4.0784114225502023E-9</c:v>
                </c:pt>
                <c:pt idx="206">
                  <c:v>8.1206098701950134E-9</c:v>
                </c:pt>
                <c:pt idx="207">
                  <c:v>1.5250249864168267E-9</c:v>
                </c:pt>
                <c:pt idx="208">
                  <c:v>1.6098441092627898E-9</c:v>
                </c:pt>
                <c:pt idx="209">
                  <c:v>3.7683939708899491E-10</c:v>
                </c:pt>
                <c:pt idx="210">
                  <c:v>3.3711313116953406E-8</c:v>
                </c:pt>
                <c:pt idx="211">
                  <c:v>7.9754242685045666E-10</c:v>
                </c:pt>
                <c:pt idx="212">
                  <c:v>1.4562879475542839E-8</c:v>
                </c:pt>
                <c:pt idx="213">
                  <c:v>5.516950150050392E-8</c:v>
                </c:pt>
                <c:pt idx="214">
                  <c:v>4.3137256621728478E-9</c:v>
                </c:pt>
                <c:pt idx="215">
                  <c:v>2.7787178185107712E-9</c:v>
                </c:pt>
                <c:pt idx="217">
                  <c:v>1.0071294374126008E-8</c:v>
                </c:pt>
                <c:pt idx="218">
                  <c:v>1.0073489266109908E-8</c:v>
                </c:pt>
                <c:pt idx="219">
                  <c:v>1.6801500690515546E-9</c:v>
                </c:pt>
                <c:pt idx="220">
                  <c:v>1.5592354922950698E-7</c:v>
                </c:pt>
                <c:pt idx="221">
                  <c:v>5.6359218467938513E-8</c:v>
                </c:pt>
                <c:pt idx="222">
                  <c:v>1.5049341294186286E-8</c:v>
                </c:pt>
                <c:pt idx="223">
                  <c:v>7.336801946675351E-8</c:v>
                </c:pt>
                <c:pt idx="224">
                  <c:v>4.1969652348995615E-9</c:v>
                </c:pt>
                <c:pt idx="225">
                  <c:v>9.2489840487549903E-9</c:v>
                </c:pt>
                <c:pt idx="226">
                  <c:v>3.6837868673128202E-8</c:v>
                </c:pt>
                <c:pt idx="227">
                  <c:v>1.1896535780633951E-8</c:v>
                </c:pt>
                <c:pt idx="228">
                  <c:v>4.4877083199795111E-9</c:v>
                </c:pt>
                <c:pt idx="230">
                  <c:v>9.070214181258594E-7</c:v>
                </c:pt>
                <c:pt idx="232">
                  <c:v>1.872224853085329E-9</c:v>
                </c:pt>
                <c:pt idx="233">
                  <c:v>1.9054700422246516E-9</c:v>
                </c:pt>
                <c:pt idx="234">
                  <c:v>1.5413571984548772E-9</c:v>
                </c:pt>
                <c:pt idx="235">
                  <c:v>2.8686325351971264E-8</c:v>
                </c:pt>
                <c:pt idx="236">
                  <c:v>6.8181979573834777E-8</c:v>
                </c:pt>
                <c:pt idx="237">
                  <c:v>1.2300665048962926E-8</c:v>
                </c:pt>
                <c:pt idx="238">
                  <c:v>8.5802116492084254E-8</c:v>
                </c:pt>
                <c:pt idx="240">
                  <c:v>1.5003733177252038E-8</c:v>
                </c:pt>
                <c:pt idx="241">
                  <c:v>1.5595560419778459E-8</c:v>
                </c:pt>
                <c:pt idx="243">
                  <c:v>5.8954725482341167E-8</c:v>
                </c:pt>
                <c:pt idx="245">
                  <c:v>1.2203404539232294E-10</c:v>
                </c:pt>
                <c:pt idx="246">
                  <c:v>1.2934567286686688E-8</c:v>
                </c:pt>
                <c:pt idx="247">
                  <c:v>3.6875197732997812E-8</c:v>
                </c:pt>
                <c:pt idx="248">
                  <c:v>8.9962708575562536E-8</c:v>
                </c:pt>
                <c:pt idx="249">
                  <c:v>6.2058660577119133E-8</c:v>
                </c:pt>
                <c:pt idx="250">
                  <c:v>3.9289162486663671E-9</c:v>
                </c:pt>
                <c:pt idx="252">
                  <c:v>2.0665322929801129E-9</c:v>
                </c:pt>
                <c:pt idx="255">
                  <c:v>3.6784646069015835E-8</c:v>
                </c:pt>
                <c:pt idx="256">
                  <c:v>3.9155871690066167E-8</c:v>
                </c:pt>
                <c:pt idx="257">
                  <c:v>1.6594734472829791E-10</c:v>
                </c:pt>
                <c:pt idx="258">
                  <c:v>2.8712901366648533E-8</c:v>
                </c:pt>
                <c:pt idx="259">
                  <c:v>2.4495432225081348E-8</c:v>
                </c:pt>
                <c:pt idx="260">
                  <c:v>1.0216121134279831E-8</c:v>
                </c:pt>
                <c:pt idx="261">
                  <c:v>2.4952322356439051E-9</c:v>
                </c:pt>
                <c:pt idx="262">
                  <c:v>2.4528057829415028E-9</c:v>
                </c:pt>
                <c:pt idx="263">
                  <c:v>1.7870408174645955E-9</c:v>
                </c:pt>
                <c:pt idx="264">
                  <c:v>2.2682394012938352E-9</c:v>
                </c:pt>
                <c:pt idx="265">
                  <c:v>1.1668285882588819E-9</c:v>
                </c:pt>
                <c:pt idx="266">
                  <c:v>1.2763960202400405E-9</c:v>
                </c:pt>
                <c:pt idx="267">
                  <c:v>1.6886214385961321E-9</c:v>
                </c:pt>
              </c:numCache>
            </c:numRef>
          </c:yVal>
        </c:ser>
        <c:ser>
          <c:idx val="5"/>
          <c:order val="4"/>
          <c:tx>
            <c:v>GeoMICS</c:v>
          </c:tx>
          <c:spPr>
            <a:ln w="28575">
              <a:noFill/>
            </a:ln>
          </c:spPr>
          <c:marker>
            <c:symbol val="dash"/>
            <c:size val="9"/>
            <c:spPr>
              <a:ln w="19050">
                <a:solidFill>
                  <a:srgbClr val="FF9900"/>
                </a:solidFill>
              </a:ln>
            </c:spPr>
          </c:marker>
          <c:xVal>
            <c:numRef>
              <c:f>'all data'!$K$902:$K$975</c:f>
              <c:numCache>
                <c:formatCode>0</c:formatCode>
                <c:ptCount val="74"/>
                <c:pt idx="0">
                  <c:v>240.15103934240508</c:v>
                </c:pt>
                <c:pt idx="1">
                  <c:v>1502.0255898491046</c:v>
                </c:pt>
                <c:pt idx="2">
                  <c:v>3862.6509994417224</c:v>
                </c:pt>
                <c:pt idx="3">
                  <c:v>701.73102828669698</c:v>
                </c:pt>
                <c:pt idx="4">
                  <c:v>371.99571349698431</c:v>
                </c:pt>
                <c:pt idx="5">
                  <c:v>164.37438258744106</c:v>
                </c:pt>
                <c:pt idx="6">
                  <c:v>240.06219656962588</c:v>
                </c:pt>
                <c:pt idx="7">
                  <c:v>1805.8651675478413</c:v>
                </c:pt>
                <c:pt idx="8">
                  <c:v>579.54820682241871</c:v>
                </c:pt>
                <c:pt idx="9">
                  <c:v>1160.9176377198764</c:v>
                </c:pt>
                <c:pt idx="10">
                  <c:v>2287.3489032162047</c:v>
                </c:pt>
                <c:pt idx="11">
                  <c:v>2257.1782564552705</c:v>
                </c:pt>
                <c:pt idx="12">
                  <c:v>1816.496059410993</c:v>
                </c:pt>
                <c:pt idx="13">
                  <c:v>1704.1514679153033</c:v>
                </c:pt>
                <c:pt idx="14">
                  <c:v>410.81039254501798</c:v>
                </c:pt>
                <c:pt idx="15">
                  <c:v>2617.7163706404267</c:v>
                </c:pt>
                <c:pt idx="16">
                  <c:v>2310.248697633594</c:v>
                </c:pt>
                <c:pt idx="17">
                  <c:v>3257.5959623235963</c:v>
                </c:pt>
                <c:pt idx="18">
                  <c:v>5273.6502159117754</c:v>
                </c:pt>
                <c:pt idx="19">
                  <c:v>4592.7414241727238</c:v>
                </c:pt>
                <c:pt idx="20">
                  <c:v>2008.6086789991705</c:v>
                </c:pt>
                <c:pt idx="21">
                  <c:v>4800.2279109790607</c:v>
                </c:pt>
                <c:pt idx="22">
                  <c:v>756.43004276999602</c:v>
                </c:pt>
                <c:pt idx="24">
                  <c:v>2753.6915024774157</c:v>
                </c:pt>
                <c:pt idx="25">
                  <c:v>1726.2579912375825</c:v>
                </c:pt>
                <c:pt idx="26">
                  <c:v>2522.5359418246962</c:v>
                </c:pt>
                <c:pt idx="27">
                  <c:v>3245.500830607275</c:v>
                </c:pt>
                <c:pt idx="28">
                  <c:v>1174.4772677197341</c:v>
                </c:pt>
                <c:pt idx="29">
                  <c:v>511.78052291451451</c:v>
                </c:pt>
                <c:pt idx="30">
                  <c:v>578.92431662311742</c:v>
                </c:pt>
                <c:pt idx="31">
                  <c:v>761.54031882821539</c:v>
                </c:pt>
                <c:pt idx="32">
                  <c:v>1049.001348978534</c:v>
                </c:pt>
                <c:pt idx="33">
                  <c:v>761.54031882821539</c:v>
                </c:pt>
                <c:pt idx="34">
                  <c:v>473.26480401639594</c:v>
                </c:pt>
                <c:pt idx="35">
                  <c:v>698.07431172818633</c:v>
                </c:pt>
                <c:pt idx="36">
                  <c:v>706.12148650080394</c:v>
                </c:pt>
                <c:pt idx="37">
                  <c:v>707.16832418234617</c:v>
                </c:pt>
                <c:pt idx="38">
                  <c:v>4354.2474178754528</c:v>
                </c:pt>
                <c:pt idx="39">
                  <c:v>183.8062609410068</c:v>
                </c:pt>
                <c:pt idx="40">
                  <c:v>51.43313044073809</c:v>
                </c:pt>
                <c:pt idx="41">
                  <c:v>403.71664713486354</c:v>
                </c:pt>
                <c:pt idx="42">
                  <c:v>140.65098805680719</c:v>
                </c:pt>
                <c:pt idx="43">
                  <c:v>416.46680091945768</c:v>
                </c:pt>
                <c:pt idx="44">
                  <c:v>364.55433851337659</c:v>
                </c:pt>
                <c:pt idx="45">
                  <c:v>517.80358434997686</c:v>
                </c:pt>
                <c:pt idx="46">
                  <c:v>139.39953462324968</c:v>
                </c:pt>
                <c:pt idx="47">
                  <c:v>219.73477116452111</c:v>
                </c:pt>
                <c:pt idx="48">
                  <c:v>138.43255240447473</c:v>
                </c:pt>
                <c:pt idx="49">
                  <c:v>501.75632907544031</c:v>
                </c:pt>
                <c:pt idx="50">
                  <c:v>295.82744390675219</c:v>
                </c:pt>
                <c:pt idx="51">
                  <c:v>95.812292749181509</c:v>
                </c:pt>
                <c:pt idx="52">
                  <c:v>3862.6509994417224</c:v>
                </c:pt>
                <c:pt idx="53">
                  <c:v>222.52529083907223</c:v>
                </c:pt>
                <c:pt idx="54">
                  <c:v>111.67984892393284</c:v>
                </c:pt>
                <c:pt idx="55">
                  <c:v>88.64719955228621</c:v>
                </c:pt>
                <c:pt idx="56">
                  <c:v>129.96241020335174</c:v>
                </c:pt>
                <c:pt idx="57">
                  <c:v>85.818258199581649</c:v>
                </c:pt>
                <c:pt idx="58">
                  <c:v>80.392602023125946</c:v>
                </c:pt>
                <c:pt idx="59">
                  <c:v>99.716664099062911</c:v>
                </c:pt>
                <c:pt idx="60">
                  <c:v>89.44038886546457</c:v>
                </c:pt>
                <c:pt idx="62">
                  <c:v>100.97330116049883</c:v>
                </c:pt>
                <c:pt idx="63">
                  <c:v>481.56083123253063</c:v>
                </c:pt>
                <c:pt idx="64">
                  <c:v>443.25782963891686</c:v>
                </c:pt>
                <c:pt idx="65">
                  <c:v>556.02264943671639</c:v>
                </c:pt>
                <c:pt idx="66">
                  <c:v>561.78707783625282</c:v>
                </c:pt>
                <c:pt idx="67">
                  <c:v>672.43662959382311</c:v>
                </c:pt>
                <c:pt idx="68">
                  <c:v>468.70466762307694</c:v>
                </c:pt>
                <c:pt idx="69">
                  <c:v>506.17905129420399</c:v>
                </c:pt>
                <c:pt idx="70">
                  <c:v>508.53257328659168</c:v>
                </c:pt>
                <c:pt idx="71">
                  <c:v>319.79510101427019</c:v>
                </c:pt>
                <c:pt idx="72">
                  <c:v>4799.285433182984</c:v>
                </c:pt>
                <c:pt idx="73">
                  <c:v>538.02235674327403</c:v>
                </c:pt>
              </c:numCache>
            </c:numRef>
          </c:xVal>
          <c:yVal>
            <c:numRef>
              <c:f>'all data'!$W$902:$W$975</c:f>
              <c:numCache>
                <c:formatCode>0.0E+00</c:formatCode>
                <c:ptCount val="74"/>
                <c:pt idx="0">
                  <c:v>5.483447199645764E-8</c:v>
                </c:pt>
                <c:pt idx="1">
                  <c:v>1.0058681655098335E-7</c:v>
                </c:pt>
                <c:pt idx="2">
                  <c:v>2.8182496816029584E-7</c:v>
                </c:pt>
                <c:pt idx="3">
                  <c:v>3.7676981470319978E-8</c:v>
                </c:pt>
                <c:pt idx="4">
                  <c:v>2.4415752750677416E-8</c:v>
                </c:pt>
                <c:pt idx="5">
                  <c:v>3.9274481699860003E-8</c:v>
                </c:pt>
                <c:pt idx="6">
                  <c:v>7.9933244315897566E-8</c:v>
                </c:pt>
                <c:pt idx="7">
                  <c:v>1.6854654396432207E-7</c:v>
                </c:pt>
                <c:pt idx="8">
                  <c:v>1.4655009743935086E-7</c:v>
                </c:pt>
                <c:pt idx="9">
                  <c:v>8.1123509640003389E-8</c:v>
                </c:pt>
                <c:pt idx="10">
                  <c:v>1.1429345794208246E-7</c:v>
                </c:pt>
                <c:pt idx="11">
                  <c:v>1.5568871696869024E-7</c:v>
                </c:pt>
                <c:pt idx="12">
                  <c:v>1.1501620377385944E-7</c:v>
                </c:pt>
                <c:pt idx="13">
                  <c:v>1.3069173076748921E-7</c:v>
                </c:pt>
                <c:pt idx="14">
                  <c:v>1.3010789682645374E-7</c:v>
                </c:pt>
                <c:pt idx="15">
                  <c:v>1.7153167172309024E-7</c:v>
                </c:pt>
                <c:pt idx="16">
                  <c:v>2.4795472491298746E-7</c:v>
                </c:pt>
                <c:pt idx="17">
                  <c:v>3.0188160154427466E-7</c:v>
                </c:pt>
                <c:pt idx="18">
                  <c:v>3.0502452069216907E-7</c:v>
                </c:pt>
                <c:pt idx="19">
                  <c:v>9.6108147921407873E-7</c:v>
                </c:pt>
                <c:pt idx="20">
                  <c:v>1.917363192842779E-7</c:v>
                </c:pt>
                <c:pt idx="21">
                  <c:v>7.1593942270587868E-7</c:v>
                </c:pt>
                <c:pt idx="22">
                  <c:v>1.1872393730406347E-7</c:v>
                </c:pt>
                <c:pt idx="24">
                  <c:v>3.9917857663658902E-7</c:v>
                </c:pt>
                <c:pt idx="25">
                  <c:v>2.774648442698118E-7</c:v>
                </c:pt>
                <c:pt idx="26">
                  <c:v>3.5060566476356413E-7</c:v>
                </c:pt>
                <c:pt idx="27">
                  <c:v>5.9199777309906916E-7</c:v>
                </c:pt>
                <c:pt idx="28">
                  <c:v>7.2500545721459928E-8</c:v>
                </c:pt>
                <c:pt idx="29">
                  <c:v>3.564320926440242E-8</c:v>
                </c:pt>
                <c:pt idx="30">
                  <c:v>1.0877635219865867E-7</c:v>
                </c:pt>
                <c:pt idx="31">
                  <c:v>2.1956477205260457E-8</c:v>
                </c:pt>
                <c:pt idx="32">
                  <c:v>2.0956587818531675E-7</c:v>
                </c:pt>
                <c:pt idx="33">
                  <c:v>3.1216228985187826E-8</c:v>
                </c:pt>
                <c:pt idx="34">
                  <c:v>1.5515493235259237E-8</c:v>
                </c:pt>
                <c:pt idx="35">
                  <c:v>7.8225196253191856E-8</c:v>
                </c:pt>
                <c:pt idx="36">
                  <c:v>3.5485268703850401E-8</c:v>
                </c:pt>
                <c:pt idx="37">
                  <c:v>2.4900898152184249E-8</c:v>
                </c:pt>
                <c:pt idx="38">
                  <c:v>6.1410462581404749E-7</c:v>
                </c:pt>
                <c:pt idx="39">
                  <c:v>8.693316035848979E-9</c:v>
                </c:pt>
                <c:pt idx="40">
                  <c:v>6.3799143785817643E-9</c:v>
                </c:pt>
                <c:pt idx="41">
                  <c:v>1.0386067684578014E-7</c:v>
                </c:pt>
                <c:pt idx="42">
                  <c:v>1.8034959717407825E-8</c:v>
                </c:pt>
                <c:pt idx="43">
                  <c:v>9.6288741329161513E-8</c:v>
                </c:pt>
                <c:pt idx="44">
                  <c:v>1.1835995233487825E-7</c:v>
                </c:pt>
                <c:pt idx="45">
                  <c:v>7.2774598958151255E-8</c:v>
                </c:pt>
                <c:pt idx="46">
                  <c:v>4.0021020252671494E-8</c:v>
                </c:pt>
                <c:pt idx="47">
                  <c:v>5.6063931064597141E-8</c:v>
                </c:pt>
                <c:pt idx="48">
                  <c:v>2.0898595955768539E-8</c:v>
                </c:pt>
                <c:pt idx="49">
                  <c:v>5.2891270775792593E-8</c:v>
                </c:pt>
                <c:pt idx="50">
                  <c:v>2.4566350611065644E-8</c:v>
                </c:pt>
                <c:pt idx="51">
                  <c:v>5.2237538206485112E-9</c:v>
                </c:pt>
                <c:pt idx="52">
                  <c:v>3.3853838533364968E-8</c:v>
                </c:pt>
                <c:pt idx="53">
                  <c:v>1.1367265640363122E-8</c:v>
                </c:pt>
                <c:pt idx="54">
                  <c:v>2.134725474233368E-8</c:v>
                </c:pt>
                <c:pt idx="55">
                  <c:v>2.2588881981148908E-8</c:v>
                </c:pt>
                <c:pt idx="56">
                  <c:v>2.7685541390314943E-8</c:v>
                </c:pt>
                <c:pt idx="57">
                  <c:v>3.4209340533207956E-8</c:v>
                </c:pt>
                <c:pt idx="58">
                  <c:v>1.48658976324631E-8</c:v>
                </c:pt>
                <c:pt idx="59">
                  <c:v>1.5031028521153653E-8</c:v>
                </c:pt>
                <c:pt idx="60">
                  <c:v>1.8258272240606473E-8</c:v>
                </c:pt>
                <c:pt idx="62">
                  <c:v>1.6567592969764351E-8</c:v>
                </c:pt>
                <c:pt idx="63">
                  <c:v>6.6266078140642738E-8</c:v>
                </c:pt>
                <c:pt idx="64">
                  <c:v>2.2692530192422405E-7</c:v>
                </c:pt>
                <c:pt idx="65">
                  <c:v>2.1129758138281332E-7</c:v>
                </c:pt>
                <c:pt idx="66">
                  <c:v>8.3626972745970762E-8</c:v>
                </c:pt>
                <c:pt idx="67">
                  <c:v>1.0385339703501218E-7</c:v>
                </c:pt>
                <c:pt idx="68">
                  <c:v>1.2123647282977016E-7</c:v>
                </c:pt>
                <c:pt idx="69">
                  <c:v>7.8881053916235814E-8</c:v>
                </c:pt>
                <c:pt idx="70">
                  <c:v>6.480107279264505E-8</c:v>
                </c:pt>
                <c:pt idx="71">
                  <c:v>1.4827120653523742E-7</c:v>
                </c:pt>
                <c:pt idx="72">
                  <c:v>6.5794039232303472E-7</c:v>
                </c:pt>
                <c:pt idx="73">
                  <c:v>6.0005943542424712E-8</c:v>
                </c:pt>
              </c:numCache>
            </c:numRef>
          </c:yVal>
        </c:ser>
        <c:ser>
          <c:idx val="6"/>
          <c:order val="5"/>
          <c:tx>
            <c:v>IronBru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'all data'!$K$994:$K$1021</c:f>
              <c:numCache>
                <c:formatCode>0</c:formatCode>
                <c:ptCount val="28"/>
                <c:pt idx="0">
                  <c:v>94.550907895526805</c:v>
                </c:pt>
                <c:pt idx="1">
                  <c:v>143.13860842272214</c:v>
                </c:pt>
                <c:pt idx="2">
                  <c:v>122.32855982375058</c:v>
                </c:pt>
                <c:pt idx="3">
                  <c:v>138.13828477188133</c:v>
                </c:pt>
                <c:pt idx="4">
                  <c:v>151.23298252741662</c:v>
                </c:pt>
                <c:pt idx="5">
                  <c:v>203.56251709330954</c:v>
                </c:pt>
                <c:pt idx="6">
                  <c:v>136.90096164016984</c:v>
                </c:pt>
                <c:pt idx="7">
                  <c:v>124.96374176116842</c:v>
                </c:pt>
                <c:pt idx="8">
                  <c:v>184.13286291508425</c:v>
                </c:pt>
                <c:pt idx="9">
                  <c:v>118.0679112670831</c:v>
                </c:pt>
                <c:pt idx="10">
                  <c:v>195.50355552101976</c:v>
                </c:pt>
                <c:pt idx="11">
                  <c:v>162.89406964359418</c:v>
                </c:pt>
                <c:pt idx="12">
                  <c:v>105.71017000127492</c:v>
                </c:pt>
                <c:pt idx="13">
                  <c:v>77.351268021416786</c:v>
                </c:pt>
                <c:pt idx="14">
                  <c:v>100.49829682645434</c:v>
                </c:pt>
                <c:pt idx="15">
                  <c:v>271.06753165188411</c:v>
                </c:pt>
                <c:pt idx="16">
                  <c:v>300.25199018770672</c:v>
                </c:pt>
                <c:pt idx="17">
                  <c:v>299.23941748668813</c:v>
                </c:pt>
                <c:pt idx="18">
                  <c:v>314.7027767945267</c:v>
                </c:pt>
                <c:pt idx="19">
                  <c:v>696.34124740103857</c:v>
                </c:pt>
                <c:pt idx="20">
                  <c:v>348.35170944790895</c:v>
                </c:pt>
                <c:pt idx="21">
                  <c:v>389.55650449067787</c:v>
                </c:pt>
                <c:pt idx="22">
                  <c:v>635.25882022785663</c:v>
                </c:pt>
                <c:pt idx="23">
                  <c:v>500.50471409362416</c:v>
                </c:pt>
                <c:pt idx="24">
                  <c:v>542.33312466732752</c:v>
                </c:pt>
                <c:pt idx="25">
                  <c:v>558.48794590917475</c:v>
                </c:pt>
                <c:pt idx="26">
                  <c:v>476.78176406608969</c:v>
                </c:pt>
                <c:pt idx="27">
                  <c:v>409.7072745306134</c:v>
                </c:pt>
              </c:numCache>
            </c:numRef>
          </c:xVal>
          <c:yVal>
            <c:numRef>
              <c:f>'all data'!$W$994:$W$1021</c:f>
              <c:numCache>
                <c:formatCode>0.0E+00</c:formatCode>
                <c:ptCount val="28"/>
                <c:pt idx="0">
                  <c:v>4.0479909919716828E-8</c:v>
                </c:pt>
                <c:pt idx="1">
                  <c:v>4.3753289640658443E-8</c:v>
                </c:pt>
                <c:pt idx="2">
                  <c:v>5.8682112982262311E-8</c:v>
                </c:pt>
                <c:pt idx="3">
                  <c:v>3.265349956199591E-8</c:v>
                </c:pt>
                <c:pt idx="4">
                  <c:v>4.5346077951563221E-8</c:v>
                </c:pt>
                <c:pt idx="5">
                  <c:v>5.155735413140884E-8</c:v>
                </c:pt>
                <c:pt idx="6">
                  <c:v>4.8029780899813896E-8</c:v>
                </c:pt>
                <c:pt idx="7">
                  <c:v>3.7446639127829962E-8</c:v>
                </c:pt>
                <c:pt idx="8">
                  <c:v>3.5408175904248635E-8</c:v>
                </c:pt>
                <c:pt idx="9">
                  <c:v>5.4618669303230871E-8</c:v>
                </c:pt>
                <c:pt idx="10">
                  <c:v>6.1533115268218693E-8</c:v>
                </c:pt>
                <c:pt idx="11">
                  <c:v>7.529721234730314E-8</c:v>
                </c:pt>
                <c:pt idx="12">
                  <c:v>2.6216293934132421E-8</c:v>
                </c:pt>
                <c:pt idx="13">
                  <c:v>4.5486315599810525E-8</c:v>
                </c:pt>
                <c:pt idx="14">
                  <c:v>1.2503462723144421E-7</c:v>
                </c:pt>
                <c:pt idx="15">
                  <c:v>2.682455663865742E-8</c:v>
                </c:pt>
                <c:pt idx="16">
                  <c:v>2.581529587742822E-8</c:v>
                </c:pt>
                <c:pt idx="18">
                  <c:v>2.659377051451898E-8</c:v>
                </c:pt>
                <c:pt idx="19">
                  <c:v>3.4630293658816672E-8</c:v>
                </c:pt>
                <c:pt idx="20">
                  <c:v>3.6212974813821758E-8</c:v>
                </c:pt>
                <c:pt idx="21">
                  <c:v>2.4460930313294274E-8</c:v>
                </c:pt>
                <c:pt idx="22">
                  <c:v>2.2007468853167931E-8</c:v>
                </c:pt>
                <c:pt idx="23">
                  <c:v>1.0583520229777689E-7</c:v>
                </c:pt>
                <c:pt idx="24">
                  <c:v>1.0985668556730317E-7</c:v>
                </c:pt>
                <c:pt idx="25">
                  <c:v>1.2200420564154465E-7</c:v>
                </c:pt>
                <c:pt idx="26">
                  <c:v>1.7991549473676696E-7</c:v>
                </c:pt>
                <c:pt idx="27">
                  <c:v>1.7950858175122784E-7</c:v>
                </c:pt>
              </c:numCache>
            </c:numRef>
          </c:yVal>
        </c:ser>
        <c:ser>
          <c:idx val="9"/>
          <c:order val="6"/>
          <c:tx>
            <c:v>Line P</c:v>
          </c:tx>
          <c:spPr>
            <a:ln w="28575">
              <a:noFill/>
            </a:ln>
          </c:spPr>
          <c:marker>
            <c:symbol val="plus"/>
            <c:size val="10"/>
            <c:spPr>
              <a:noFill/>
              <a:ln w="15875">
                <a:solidFill>
                  <a:sysClr val="windowText" lastClr="000000"/>
                </a:solidFill>
              </a:ln>
            </c:spPr>
          </c:marker>
          <c:xVal>
            <c:numRef>
              <c:f>'all data'!$K$978:$K$991</c:f>
              <c:numCache>
                <c:formatCode>0</c:formatCode>
                <c:ptCount val="14"/>
                <c:pt idx="0">
                  <c:v>127.49361758995997</c:v>
                </c:pt>
                <c:pt idx="1">
                  <c:v>119.75573029728045</c:v>
                </c:pt>
                <c:pt idx="2">
                  <c:v>538.85585288293203</c:v>
                </c:pt>
                <c:pt idx="3">
                  <c:v>333.19069064304324</c:v>
                </c:pt>
                <c:pt idx="4">
                  <c:v>424.84387631933674</c:v>
                </c:pt>
                <c:pt idx="5">
                  <c:v>305.8843898007417</c:v>
                </c:pt>
                <c:pt idx="6">
                  <c:v>204.78414667414964</c:v>
                </c:pt>
                <c:pt idx="7">
                  <c:v>461.65005600891936</c:v>
                </c:pt>
                <c:pt idx="8">
                  <c:v>314.5797284735205</c:v>
                </c:pt>
                <c:pt idx="9">
                  <c:v>2608.1309943115962</c:v>
                </c:pt>
                <c:pt idx="10">
                  <c:v>1828.3302006674814</c:v>
                </c:pt>
                <c:pt idx="11">
                  <c:v>2450.2025111993808</c:v>
                </c:pt>
                <c:pt idx="12">
                  <c:v>2618.4263523187155</c:v>
                </c:pt>
                <c:pt idx="13">
                  <c:v>1889.1769426956962</c:v>
                </c:pt>
              </c:numCache>
            </c:numRef>
          </c:xVal>
          <c:yVal>
            <c:numRef>
              <c:f>'all data'!$W$978:$W$991</c:f>
              <c:numCache>
                <c:formatCode>0.0E+00</c:formatCode>
                <c:ptCount val="14"/>
                <c:pt idx="0">
                  <c:v>2.3119457947589992E-8</c:v>
                </c:pt>
                <c:pt idx="1">
                  <c:v>2.3801971632866494E-8</c:v>
                </c:pt>
                <c:pt idx="2">
                  <c:v>1.0851236955127664E-7</c:v>
                </c:pt>
                <c:pt idx="3">
                  <c:v>4.9960004331716399E-8</c:v>
                </c:pt>
                <c:pt idx="4">
                  <c:v>2.8940584967194666E-7</c:v>
                </c:pt>
                <c:pt idx="5">
                  <c:v>2.2978238256099964E-8</c:v>
                </c:pt>
                <c:pt idx="6">
                  <c:v>1.5954924412578869E-7</c:v>
                </c:pt>
                <c:pt idx="7">
                  <c:v>3.7852672436258201E-8</c:v>
                </c:pt>
                <c:pt idx="8">
                  <c:v>3.6304650516579442E-8</c:v>
                </c:pt>
                <c:pt idx="9">
                  <c:v>1.5771685567237397E-7</c:v>
                </c:pt>
                <c:pt idx="10">
                  <c:v>7.1403021695267361E-7</c:v>
                </c:pt>
                <c:pt idx="11">
                  <c:v>2.3275685735629473E-7</c:v>
                </c:pt>
                <c:pt idx="12">
                  <c:v>2.2005355118802607E-7</c:v>
                </c:pt>
                <c:pt idx="13">
                  <c:v>2.4190884741434642E-7</c:v>
                </c:pt>
              </c:numCache>
            </c:numRef>
          </c:yVal>
        </c:ser>
        <c:ser>
          <c:idx val="2"/>
          <c:order val="7"/>
          <c:tx>
            <c:v>Maximal kin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'other data'!$D$6:$D$9</c:f>
              <c:numCache>
                <c:formatCode>General</c:formatCode>
                <c:ptCount val="4"/>
                <c:pt idx="0">
                  <c:v>2</c:v>
                </c:pt>
                <c:pt idx="1">
                  <c:v>30</c:v>
                </c:pt>
                <c:pt idx="2">
                  <c:v>300</c:v>
                </c:pt>
                <c:pt idx="3">
                  <c:v>7000</c:v>
                </c:pt>
              </c:numCache>
            </c:numRef>
          </c:xVal>
          <c:yVal>
            <c:numRef>
              <c:f>'other data'!$E$6:$E$9</c:f>
              <c:numCache>
                <c:formatCode>0E+00</c:formatCode>
                <c:ptCount val="4"/>
                <c:pt idx="0">
                  <c:v>4.8E-9</c:v>
                </c:pt>
                <c:pt idx="1">
                  <c:v>7.1999999999999996E-8</c:v>
                </c:pt>
                <c:pt idx="2">
                  <c:v>7.1999999999999999E-7</c:v>
                </c:pt>
                <c:pt idx="3">
                  <c:v>1.6799999999999998E-5</c:v>
                </c:pt>
              </c:numCache>
            </c:numRef>
          </c:yVal>
        </c:ser>
        <c:ser>
          <c:idx val="7"/>
          <c:order val="8"/>
          <c:tx>
            <c:v>Mininmal kin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'other data'!$I$7:$I$10</c:f>
              <c:numCache>
                <c:formatCode>General</c:formatCode>
                <c:ptCount val="4"/>
                <c:pt idx="0">
                  <c:v>2</c:v>
                </c:pt>
                <c:pt idx="1">
                  <c:v>30</c:v>
                </c:pt>
                <c:pt idx="2">
                  <c:v>300</c:v>
                </c:pt>
                <c:pt idx="3">
                  <c:v>7000</c:v>
                </c:pt>
              </c:numCache>
            </c:numRef>
          </c:xVal>
          <c:yVal>
            <c:numRef>
              <c:f>'other data'!$J$7:$J$10</c:f>
              <c:numCache>
                <c:formatCode>0E+00</c:formatCode>
                <c:ptCount val="4"/>
                <c:pt idx="0">
                  <c:v>4.8000000000000005E-12</c:v>
                </c:pt>
                <c:pt idx="1">
                  <c:v>7.200000000000001E-11</c:v>
                </c:pt>
                <c:pt idx="2">
                  <c:v>7.200000000000001E-10</c:v>
                </c:pt>
                <c:pt idx="3">
                  <c:v>1.6800000000000002E-8</c:v>
                </c:pt>
              </c:numCache>
            </c:numRef>
          </c:yVal>
        </c:ser>
        <c:ser>
          <c:idx val="8"/>
          <c:order val="9"/>
          <c:tx>
            <c:v>In situ uptake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'other data'!$F$35:$F$40</c:f>
              <c:numCache>
                <c:formatCode>General</c:formatCode>
                <c:ptCount val="6"/>
                <c:pt idx="0">
                  <c:v>380</c:v>
                </c:pt>
                <c:pt idx="1">
                  <c:v>380</c:v>
                </c:pt>
                <c:pt idx="2">
                  <c:v>380</c:v>
                </c:pt>
                <c:pt idx="3" formatCode="0">
                  <c:v>79</c:v>
                </c:pt>
                <c:pt idx="4" formatCode="0">
                  <c:v>62</c:v>
                </c:pt>
                <c:pt idx="5" formatCode="0">
                  <c:v>801</c:v>
                </c:pt>
              </c:numCache>
            </c:numRef>
          </c:xVal>
          <c:yVal>
            <c:numRef>
              <c:f>'other data'!$G$35:$G$40</c:f>
              <c:numCache>
                <c:formatCode>0.0E+00</c:formatCode>
                <c:ptCount val="6"/>
                <c:pt idx="0">
                  <c:v>7.9199999999999995E-8</c:v>
                </c:pt>
                <c:pt idx="1">
                  <c:v>4.8000000000000006E-7</c:v>
                </c:pt>
                <c:pt idx="2">
                  <c:v>3.9359999999999992E-7</c:v>
                </c:pt>
                <c:pt idx="3">
                  <c:v>2.9279999999999998E-8</c:v>
                </c:pt>
                <c:pt idx="4">
                  <c:v>1.4160000000000001E-8</c:v>
                </c:pt>
                <c:pt idx="5">
                  <c:v>2.6255999999999999E-7</c:v>
                </c:pt>
              </c:numCache>
            </c:numRef>
          </c:yVal>
        </c:ser>
        <c:ser>
          <c:idx val="10"/>
          <c:order val="10"/>
          <c:tx>
            <c:v>EB04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00B050"/>
                </a:solidFill>
              </a:ln>
            </c:spPr>
          </c:marker>
          <c:xVal>
            <c:numRef>
              <c:f>'all data'!$K$1024:$K$1342</c:f>
              <c:numCache>
                <c:formatCode>0.00</c:formatCode>
                <c:ptCount val="319"/>
                <c:pt idx="0">
                  <c:v>200.1117001537971</c:v>
                </c:pt>
                <c:pt idx="2">
                  <c:v>168.0441633192475</c:v>
                </c:pt>
                <c:pt idx="3">
                  <c:v>180.77649013632885</c:v>
                </c:pt>
                <c:pt idx="4">
                  <c:v>130.81540915746911</c:v>
                </c:pt>
                <c:pt idx="5">
                  <c:v>120.06595352157237</c:v>
                </c:pt>
                <c:pt idx="6">
                  <c:v>169.0114094318053</c:v>
                </c:pt>
                <c:pt idx="7">
                  <c:v>129.07868018989689</c:v>
                </c:pt>
                <c:pt idx="8">
                  <c:v>164.58678248450786</c:v>
                </c:pt>
                <c:pt idx="9">
                  <c:v>102.94994099265506</c:v>
                </c:pt>
                <c:pt idx="10">
                  <c:v>69.931852468908801</c:v>
                </c:pt>
                <c:pt idx="11">
                  <c:v>157.79717244156956</c:v>
                </c:pt>
                <c:pt idx="12">
                  <c:v>166.30224915300056</c:v>
                </c:pt>
                <c:pt idx="13">
                  <c:v>101.19242724808672</c:v>
                </c:pt>
                <c:pt idx="14">
                  <c:v>175.37626829399659</c:v>
                </c:pt>
                <c:pt idx="15">
                  <c:v>144.07202537693382</c:v>
                </c:pt>
                <c:pt idx="16">
                  <c:v>139.65258991149636</c:v>
                </c:pt>
                <c:pt idx="17">
                  <c:v>163.2671564903674</c:v>
                </c:pt>
                <c:pt idx="18">
                  <c:v>90.968428116244084</c:v>
                </c:pt>
                <c:pt idx="19">
                  <c:v>481.51583300652453</c:v>
                </c:pt>
                <c:pt idx="20">
                  <c:v>81.481603700566311</c:v>
                </c:pt>
                <c:pt idx="21">
                  <c:v>92.147131704430365</c:v>
                </c:pt>
                <c:pt idx="22">
                  <c:v>110.47283721403527</c:v>
                </c:pt>
                <c:pt idx="23">
                  <c:v>87.502011118554904</c:v>
                </c:pt>
                <c:pt idx="24">
                  <c:v>102.45188687344226</c:v>
                </c:pt>
                <c:pt idx="25">
                  <c:v>154.33200579775652</c:v>
                </c:pt>
                <c:pt idx="26">
                  <c:v>251.2819037414902</c:v>
                </c:pt>
                <c:pt idx="27">
                  <c:v>319.54311322040104</c:v>
                </c:pt>
                <c:pt idx="28">
                  <c:v>158.07217351379347</c:v>
                </c:pt>
                <c:pt idx="29">
                  <c:v>62.361399571920792</c:v>
                </c:pt>
                <c:pt idx="31">
                  <c:v>94.549372502438416</c:v>
                </c:pt>
                <c:pt idx="33">
                  <c:v>124.5578655295281</c:v>
                </c:pt>
                <c:pt idx="34">
                  <c:v>80.058853356775515</c:v>
                </c:pt>
                <c:pt idx="35">
                  <c:v>102.18344265066162</c:v>
                </c:pt>
                <c:pt idx="36">
                  <c:v>116.07616855062516</c:v>
                </c:pt>
                <c:pt idx="37">
                  <c:v>215.32179286579196</c:v>
                </c:pt>
                <c:pt idx="38">
                  <c:v>60.089180481677424</c:v>
                </c:pt>
                <c:pt idx="40">
                  <c:v>106.05762777710932</c:v>
                </c:pt>
                <c:pt idx="41">
                  <c:v>380.61975993747689</c:v>
                </c:pt>
                <c:pt idx="42">
                  <c:v>106.10022570112625</c:v>
                </c:pt>
                <c:pt idx="43">
                  <c:v>264.87710498101853</c:v>
                </c:pt>
                <c:pt idx="44">
                  <c:v>340.89872859728268</c:v>
                </c:pt>
                <c:pt idx="45">
                  <c:v>233.84762846172171</c:v>
                </c:pt>
                <c:pt idx="46">
                  <c:v>196.37531460115585</c:v>
                </c:pt>
                <c:pt idx="47">
                  <c:v>177.82080594040423</c:v>
                </c:pt>
                <c:pt idx="48">
                  <c:v>122.18030820929137</c:v>
                </c:pt>
                <c:pt idx="49">
                  <c:v>90.749302028656203</c:v>
                </c:pt>
                <c:pt idx="50">
                  <c:v>55.398593525990123</c:v>
                </c:pt>
                <c:pt idx="51">
                  <c:v>78.11443062011368</c:v>
                </c:pt>
                <c:pt idx="52">
                  <c:v>80.18669424945989</c:v>
                </c:pt>
                <c:pt idx="53">
                  <c:v>116.11860706914545</c:v>
                </c:pt>
                <c:pt idx="54">
                  <c:v>64.407310343991441</c:v>
                </c:pt>
                <c:pt idx="55">
                  <c:v>62.302779981986895</c:v>
                </c:pt>
                <c:pt idx="56">
                  <c:v>91.524714247105138</c:v>
                </c:pt>
                <c:pt idx="57">
                  <c:v>179.06206320934078</c:v>
                </c:pt>
                <c:pt idx="58">
                  <c:v>77.713317473642704</c:v>
                </c:pt>
                <c:pt idx="59">
                  <c:v>127.39952562009071</c:v>
                </c:pt>
                <c:pt idx="60">
                  <c:v>67.405195161332657</c:v>
                </c:pt>
                <c:pt idx="61">
                  <c:v>209.15702893550372</c:v>
                </c:pt>
                <c:pt idx="62">
                  <c:v>106.10130588435311</c:v>
                </c:pt>
                <c:pt idx="63">
                  <c:v>23.500510689581592</c:v>
                </c:pt>
                <c:pt idx="64">
                  <c:v>196.52349915945555</c:v>
                </c:pt>
                <c:pt idx="65">
                  <c:v>54.368037193412412</c:v>
                </c:pt>
                <c:pt idx="66">
                  <c:v>43.767006292107467</c:v>
                </c:pt>
                <c:pt idx="67">
                  <c:v>77.692982018247662</c:v>
                </c:pt>
                <c:pt idx="68">
                  <c:v>56.26559940291245</c:v>
                </c:pt>
                <c:pt idx="69">
                  <c:v>61.440835987041901</c:v>
                </c:pt>
                <c:pt idx="70">
                  <c:v>62.006787335035632</c:v>
                </c:pt>
                <c:pt idx="71">
                  <c:v>172.51765626079799</c:v>
                </c:pt>
                <c:pt idx="72">
                  <c:v>103.37901359969111</c:v>
                </c:pt>
                <c:pt idx="73">
                  <c:v>164.70842454593907</c:v>
                </c:pt>
                <c:pt idx="74">
                  <c:v>20.301979967602282</c:v>
                </c:pt>
                <c:pt idx="75">
                  <c:v>13.994653780436282</c:v>
                </c:pt>
                <c:pt idx="76">
                  <c:v>13.02336156861551</c:v>
                </c:pt>
                <c:pt idx="77">
                  <c:v>11.902364706406173</c:v>
                </c:pt>
                <c:pt idx="78">
                  <c:v>8.989110957066984</c:v>
                </c:pt>
                <c:pt idx="79">
                  <c:v>10.294372292765097</c:v>
                </c:pt>
                <c:pt idx="80">
                  <c:v>22.01477584714798</c:v>
                </c:pt>
                <c:pt idx="81">
                  <c:v>26.14441247457896</c:v>
                </c:pt>
                <c:pt idx="82">
                  <c:v>24.299911791873935</c:v>
                </c:pt>
                <c:pt idx="83">
                  <c:v>766.59975225451558</c:v>
                </c:pt>
                <c:pt idx="84">
                  <c:v>474.8819853611908</c:v>
                </c:pt>
                <c:pt idx="85">
                  <c:v>336.86372813638405</c:v>
                </c:pt>
                <c:pt idx="86">
                  <c:v>293.62822283992972</c:v>
                </c:pt>
                <c:pt idx="87">
                  <c:v>140.9612347934594</c:v>
                </c:pt>
                <c:pt idx="88">
                  <c:v>397.60293098014751</c:v>
                </c:pt>
                <c:pt idx="89">
                  <c:v>249.51293204044944</c:v>
                </c:pt>
                <c:pt idx="90">
                  <c:v>88.972639246551537</c:v>
                </c:pt>
                <c:pt idx="91">
                  <c:v>19.067207809852384</c:v>
                </c:pt>
                <c:pt idx="92">
                  <c:v>29.719728356391443</c:v>
                </c:pt>
                <c:pt idx="93">
                  <c:v>20.27489145451672</c:v>
                </c:pt>
                <c:pt idx="94">
                  <c:v>90.652208521314591</c:v>
                </c:pt>
                <c:pt idx="95">
                  <c:v>78.630956061429885</c:v>
                </c:pt>
                <c:pt idx="96">
                  <c:v>73.788020650428791</c:v>
                </c:pt>
                <c:pt idx="97">
                  <c:v>29.91370965997254</c:v>
                </c:pt>
                <c:pt idx="99">
                  <c:v>16.309215496761286</c:v>
                </c:pt>
                <c:pt idx="100">
                  <c:v>26.752930670674758</c:v>
                </c:pt>
                <c:pt idx="101">
                  <c:v>90.996140144927352</c:v>
                </c:pt>
                <c:pt idx="102">
                  <c:v>15.933727106871242</c:v>
                </c:pt>
                <c:pt idx="104">
                  <c:v>61.394950378404275</c:v>
                </c:pt>
                <c:pt idx="105">
                  <c:v>60.031821709021223</c:v>
                </c:pt>
                <c:pt idx="106">
                  <c:v>11.013948130351793</c:v>
                </c:pt>
                <c:pt idx="107">
                  <c:v>9.2905288995418349</c:v>
                </c:pt>
                <c:pt idx="108">
                  <c:v>11.778327590027974</c:v>
                </c:pt>
                <c:pt idx="110">
                  <c:v>10.708295705245883</c:v>
                </c:pt>
                <c:pt idx="111">
                  <c:v>42.444878470639964</c:v>
                </c:pt>
                <c:pt idx="112">
                  <c:v>48.117795966719747</c:v>
                </c:pt>
                <c:pt idx="113">
                  <c:v>270.47558352389433</c:v>
                </c:pt>
                <c:pt idx="114">
                  <c:v>17.476397531371489</c:v>
                </c:pt>
                <c:pt idx="115">
                  <c:v>401.93553035174841</c:v>
                </c:pt>
                <c:pt idx="116">
                  <c:v>16.079402692119629</c:v>
                </c:pt>
                <c:pt idx="117">
                  <c:v>45.549458531203619</c:v>
                </c:pt>
                <c:pt idx="118">
                  <c:v>342.71263961978985</c:v>
                </c:pt>
                <c:pt idx="119">
                  <c:v>419.17561042026563</c:v>
                </c:pt>
                <c:pt idx="120">
                  <c:v>71.497633098095093</c:v>
                </c:pt>
                <c:pt idx="121">
                  <c:v>7.312984264626941</c:v>
                </c:pt>
                <c:pt idx="122">
                  <c:v>15.289413437905605</c:v>
                </c:pt>
                <c:pt idx="123">
                  <c:v>50.559434231682992</c:v>
                </c:pt>
                <c:pt idx="124">
                  <c:v>185.68400102416837</c:v>
                </c:pt>
                <c:pt idx="125">
                  <c:v>31.628204058079771</c:v>
                </c:pt>
                <c:pt idx="126">
                  <c:v>95.158034959887061</c:v>
                </c:pt>
                <c:pt idx="127">
                  <c:v>65.319087448220159</c:v>
                </c:pt>
                <c:pt idx="128">
                  <c:v>283.80789193339461</c:v>
                </c:pt>
                <c:pt idx="129">
                  <c:v>126.34832644038055</c:v>
                </c:pt>
                <c:pt idx="130">
                  <c:v>73.803747427892873</c:v>
                </c:pt>
                <c:pt idx="131">
                  <c:v>106.70485256012449</c:v>
                </c:pt>
                <c:pt idx="132">
                  <c:v>68.282415362208667</c:v>
                </c:pt>
                <c:pt idx="133">
                  <c:v>24.953953656756077</c:v>
                </c:pt>
                <c:pt idx="134">
                  <c:v>19.733576514975663</c:v>
                </c:pt>
                <c:pt idx="135">
                  <c:v>9.9665335256257439</c:v>
                </c:pt>
                <c:pt idx="136">
                  <c:v>9.0475860247965159</c:v>
                </c:pt>
                <c:pt idx="137">
                  <c:v>75.785414663038708</c:v>
                </c:pt>
                <c:pt idx="138">
                  <c:v>13.820917903901815</c:v>
                </c:pt>
                <c:pt idx="139">
                  <c:v>24.435083615913673</c:v>
                </c:pt>
                <c:pt idx="140">
                  <c:v>210.07746779712573</c:v>
                </c:pt>
                <c:pt idx="141">
                  <c:v>223.25954512461431</c:v>
                </c:pt>
                <c:pt idx="142">
                  <c:v>364.10159035239388</c:v>
                </c:pt>
                <c:pt idx="143">
                  <c:v>109.04780692481526</c:v>
                </c:pt>
                <c:pt idx="144">
                  <c:v>126.29601419193976</c:v>
                </c:pt>
                <c:pt idx="145">
                  <c:v>84.367817998309633</c:v>
                </c:pt>
                <c:pt idx="146">
                  <c:v>114.67815678348477</c:v>
                </c:pt>
                <c:pt idx="147">
                  <c:v>79.274867721520664</c:v>
                </c:pt>
                <c:pt idx="148">
                  <c:v>23.134059370428208</c:v>
                </c:pt>
                <c:pt idx="149">
                  <c:v>36.929888472692561</c:v>
                </c:pt>
                <c:pt idx="150">
                  <c:v>7.3076895691881028</c:v>
                </c:pt>
                <c:pt idx="151">
                  <c:v>9.6290524179619208</c:v>
                </c:pt>
                <c:pt idx="152">
                  <c:v>306.32732307484468</c:v>
                </c:pt>
                <c:pt idx="153">
                  <c:v>78.886508944765382</c:v>
                </c:pt>
                <c:pt idx="154">
                  <c:v>81.8868730525367</c:v>
                </c:pt>
                <c:pt idx="155">
                  <c:v>134.98161065968071</c:v>
                </c:pt>
                <c:pt idx="156">
                  <c:v>154.9170456919033</c:v>
                </c:pt>
                <c:pt idx="158">
                  <c:v>126.07978530205219</c:v>
                </c:pt>
                <c:pt idx="159">
                  <c:v>83.031015233865404</c:v>
                </c:pt>
                <c:pt idx="160">
                  <c:v>9.6502364811064556</c:v>
                </c:pt>
                <c:pt idx="161">
                  <c:v>198.38818340502374</c:v>
                </c:pt>
                <c:pt idx="162">
                  <c:v>25.536317100259506</c:v>
                </c:pt>
                <c:pt idx="163">
                  <c:v>59.912571349549516</c:v>
                </c:pt>
                <c:pt idx="164">
                  <c:v>6.6584797480358944</c:v>
                </c:pt>
                <c:pt idx="165">
                  <c:v>8.822238493606541</c:v>
                </c:pt>
                <c:pt idx="166">
                  <c:v>422.60689990271396</c:v>
                </c:pt>
                <c:pt idx="167">
                  <c:v>314.3364674506816</c:v>
                </c:pt>
                <c:pt idx="168">
                  <c:v>50.995511640083308</c:v>
                </c:pt>
                <c:pt idx="169">
                  <c:v>75.391859641796913</c:v>
                </c:pt>
                <c:pt idx="170">
                  <c:v>19.890686130637253</c:v>
                </c:pt>
                <c:pt idx="171">
                  <c:v>15.904814682410949</c:v>
                </c:pt>
                <c:pt idx="172">
                  <c:v>94.02095912354045</c:v>
                </c:pt>
                <c:pt idx="173">
                  <c:v>109.2018057335431</c:v>
                </c:pt>
                <c:pt idx="174">
                  <c:v>7.8455854576490394</c:v>
                </c:pt>
                <c:pt idx="175">
                  <c:v>100.97479096364458</c:v>
                </c:pt>
                <c:pt idx="176">
                  <c:v>234.70053936731543</c:v>
                </c:pt>
                <c:pt idx="177">
                  <c:v>58.602154799821996</c:v>
                </c:pt>
                <c:pt idx="178">
                  <c:v>98.978180377514406</c:v>
                </c:pt>
                <c:pt idx="180">
                  <c:v>67.967537432720803</c:v>
                </c:pt>
                <c:pt idx="181">
                  <c:v>23.893155807330686</c:v>
                </c:pt>
                <c:pt idx="182">
                  <c:v>28.506007356634246</c:v>
                </c:pt>
                <c:pt idx="183">
                  <c:v>4.1658145837093246</c:v>
                </c:pt>
                <c:pt idx="184">
                  <c:v>80.765408595811195</c:v>
                </c:pt>
                <c:pt idx="185">
                  <c:v>71.774602116671019</c:v>
                </c:pt>
                <c:pt idx="186">
                  <c:v>66.049222224072636</c:v>
                </c:pt>
                <c:pt idx="187">
                  <c:v>96.246469931397073</c:v>
                </c:pt>
                <c:pt idx="188">
                  <c:v>66.326441300857994</c:v>
                </c:pt>
                <c:pt idx="189">
                  <c:v>76.367792819717337</c:v>
                </c:pt>
                <c:pt idx="190">
                  <c:v>278.66131911522547</c:v>
                </c:pt>
                <c:pt idx="191">
                  <c:v>160.38052223413803</c:v>
                </c:pt>
                <c:pt idx="192">
                  <c:v>223.46923709219487</c:v>
                </c:pt>
                <c:pt idx="193">
                  <c:v>557.00194723002483</c:v>
                </c:pt>
                <c:pt idx="194">
                  <c:v>89.658041844768064</c:v>
                </c:pt>
                <c:pt idx="195">
                  <c:v>128.79756323484531</c:v>
                </c:pt>
                <c:pt idx="196">
                  <c:v>74.402996828107362</c:v>
                </c:pt>
                <c:pt idx="197">
                  <c:v>18.187254505995266</c:v>
                </c:pt>
                <c:pt idx="198">
                  <c:v>32.122922333381069</c:v>
                </c:pt>
                <c:pt idx="199">
                  <c:v>11.144616396664711</c:v>
                </c:pt>
                <c:pt idx="200">
                  <c:v>16.462306499299981</c:v>
                </c:pt>
                <c:pt idx="201">
                  <c:v>62.332458941123363</c:v>
                </c:pt>
                <c:pt idx="202">
                  <c:v>13.884704879510089</c:v>
                </c:pt>
                <c:pt idx="203">
                  <c:v>21.759086803999434</c:v>
                </c:pt>
                <c:pt idx="204">
                  <c:v>14.846484164128444</c:v>
                </c:pt>
                <c:pt idx="205">
                  <c:v>61.951988880393564</c:v>
                </c:pt>
                <c:pt idx="206">
                  <c:v>354.41108650720861</c:v>
                </c:pt>
                <c:pt idx="207">
                  <c:v>516.53141067477259</c:v>
                </c:pt>
                <c:pt idx="208">
                  <c:v>15.533191053150981</c:v>
                </c:pt>
                <c:pt idx="209">
                  <c:v>36.093450278230222</c:v>
                </c:pt>
                <c:pt idx="210">
                  <c:v>255.58727477477234</c:v>
                </c:pt>
                <c:pt idx="211">
                  <c:v>13.994653780436282</c:v>
                </c:pt>
                <c:pt idx="212">
                  <c:v>49.440852258656093</c:v>
                </c:pt>
                <c:pt idx="213">
                  <c:v>231.20169033173403</c:v>
                </c:pt>
                <c:pt idx="214">
                  <c:v>20.997924706378502</c:v>
                </c:pt>
                <c:pt idx="215">
                  <c:v>170.71531233786098</c:v>
                </c:pt>
                <c:pt idx="216">
                  <c:v>368.33655847075931</c:v>
                </c:pt>
                <c:pt idx="217">
                  <c:v>35.500598464943828</c:v>
                </c:pt>
                <c:pt idx="218">
                  <c:v>23.194146529393304</c:v>
                </c:pt>
                <c:pt idx="219">
                  <c:v>34.701480322852071</c:v>
                </c:pt>
                <c:pt idx="220">
                  <c:v>7.2175503999950719</c:v>
                </c:pt>
                <c:pt idx="221">
                  <c:v>9.3271226625590948</c:v>
                </c:pt>
                <c:pt idx="222">
                  <c:v>15.557216786187809</c:v>
                </c:pt>
                <c:pt idx="223">
                  <c:v>30.728680469657665</c:v>
                </c:pt>
                <c:pt idx="224">
                  <c:v>209.79192611774999</c:v>
                </c:pt>
                <c:pt idx="225">
                  <c:v>69.850175193114822</c:v>
                </c:pt>
                <c:pt idx="226">
                  <c:v>14.684817963620031</c:v>
                </c:pt>
                <c:pt idx="227">
                  <c:v>43.269622071375515</c:v>
                </c:pt>
                <c:pt idx="228">
                  <c:v>21.556215222837547</c:v>
                </c:pt>
                <c:pt idx="229">
                  <c:v>61.553496484816741</c:v>
                </c:pt>
                <c:pt idx="230">
                  <c:v>13.015439653790573</c:v>
                </c:pt>
                <c:pt idx="231">
                  <c:v>104.82954455792525</c:v>
                </c:pt>
                <c:pt idx="232">
                  <c:v>23.314761277920585</c:v>
                </c:pt>
                <c:pt idx="233">
                  <c:v>23.630451804767986</c:v>
                </c:pt>
                <c:pt idx="234">
                  <c:v>30.369190231693285</c:v>
                </c:pt>
                <c:pt idx="235">
                  <c:v>47.32403070216823</c:v>
                </c:pt>
                <c:pt idx="236">
                  <c:v>76.027432688600982</c:v>
                </c:pt>
                <c:pt idx="237">
                  <c:v>51.383273921812965</c:v>
                </c:pt>
                <c:pt idx="238">
                  <c:v>29.351207736928036</c:v>
                </c:pt>
                <c:pt idx="239">
                  <c:v>4.4255979812060309</c:v>
                </c:pt>
                <c:pt idx="240">
                  <c:v>29.849863069830409</c:v>
                </c:pt>
                <c:pt idx="241">
                  <c:v>12.073154239976759</c:v>
                </c:pt>
                <c:pt idx="242">
                  <c:v>58.223562753041328</c:v>
                </c:pt>
                <c:pt idx="243">
                  <c:v>35.257791953801302</c:v>
                </c:pt>
                <c:pt idx="244">
                  <c:v>68.154304078378928</c:v>
                </c:pt>
                <c:pt idx="245">
                  <c:v>35.921828289217252</c:v>
                </c:pt>
                <c:pt idx="246">
                  <c:v>837.45609589393916</c:v>
                </c:pt>
                <c:pt idx="247">
                  <c:v>19.135516251239117</c:v>
                </c:pt>
                <c:pt idx="248">
                  <c:v>12.802278947939625</c:v>
                </c:pt>
                <c:pt idx="249">
                  <c:v>10.984151294990372</c:v>
                </c:pt>
                <c:pt idx="250">
                  <c:v>30.214724000286491</c:v>
                </c:pt>
                <c:pt idx="251">
                  <c:v>60.011333447290532</c:v>
                </c:pt>
                <c:pt idx="252">
                  <c:v>10.235399157347446</c:v>
                </c:pt>
                <c:pt idx="253">
                  <c:v>24.933293522108965</c:v>
                </c:pt>
                <c:pt idx="254">
                  <c:v>14.286286858580549</c:v>
                </c:pt>
                <c:pt idx="255">
                  <c:v>8.8971725288289889</c:v>
                </c:pt>
                <c:pt idx="256">
                  <c:v>27.938709141394021</c:v>
                </c:pt>
                <c:pt idx="257">
                  <c:v>14.467019339891829</c:v>
                </c:pt>
                <c:pt idx="258">
                  <c:v>2.3352291811940278</c:v>
                </c:pt>
                <c:pt idx="259">
                  <c:v>17.982042672604827</c:v>
                </c:pt>
                <c:pt idx="260">
                  <c:v>11.153346914210614</c:v>
                </c:pt>
                <c:pt idx="262">
                  <c:v>25.255846143168892</c:v>
                </c:pt>
                <c:pt idx="263">
                  <c:v>6.7870413197283277</c:v>
                </c:pt>
                <c:pt idx="264">
                  <c:v>27.961298375013325</c:v>
                </c:pt>
                <c:pt idx="265">
                  <c:v>8.4596876088994311</c:v>
                </c:pt>
                <c:pt idx="266">
                  <c:v>31.815250758097164</c:v>
                </c:pt>
                <c:pt idx="267">
                  <c:v>28.830992550194104</c:v>
                </c:pt>
                <c:pt idx="268">
                  <c:v>49.404731077830327</c:v>
                </c:pt>
                <c:pt idx="269">
                  <c:v>9.5409969698704558</c:v>
                </c:pt>
                <c:pt idx="270">
                  <c:v>55.786297013499095</c:v>
                </c:pt>
                <c:pt idx="271">
                  <c:v>7.2449314429511276</c:v>
                </c:pt>
                <c:pt idx="272">
                  <c:v>184.14115271144888</c:v>
                </c:pt>
                <c:pt idx="273">
                  <c:v>32.141744189914782</c:v>
                </c:pt>
                <c:pt idx="274">
                  <c:v>15.663458719839031</c:v>
                </c:pt>
                <c:pt idx="275">
                  <c:v>26.062573337561066</c:v>
                </c:pt>
                <c:pt idx="277">
                  <c:v>25.363969042396953</c:v>
                </c:pt>
                <c:pt idx="278">
                  <c:v>48.772472158670965</c:v>
                </c:pt>
                <c:pt idx="279">
                  <c:v>21.094246808636285</c:v>
                </c:pt>
                <c:pt idx="280">
                  <c:v>55.224958682750803</c:v>
                </c:pt>
                <c:pt idx="281">
                  <c:v>31.600047182685806</c:v>
                </c:pt>
                <c:pt idx="282">
                  <c:v>15.101043726595321</c:v>
                </c:pt>
                <c:pt idx="283">
                  <c:v>87.841599221403285</c:v>
                </c:pt>
                <c:pt idx="284">
                  <c:v>43.179838378176441</c:v>
                </c:pt>
                <c:pt idx="285">
                  <c:v>11.015441019852412</c:v>
                </c:pt>
                <c:pt idx="286">
                  <c:v>42.288469722724606</c:v>
                </c:pt>
                <c:pt idx="287">
                  <c:v>12.947492937037474</c:v>
                </c:pt>
                <c:pt idx="288">
                  <c:v>20.569403983805234</c:v>
                </c:pt>
                <c:pt idx="289">
                  <c:v>74.467804660695663</c:v>
                </c:pt>
                <c:pt idx="290">
                  <c:v>12.876140632407138</c:v>
                </c:pt>
                <c:pt idx="291">
                  <c:v>4.9617786145133458</c:v>
                </c:pt>
                <c:pt idx="293">
                  <c:v>17.379721628100672</c:v>
                </c:pt>
                <c:pt idx="294">
                  <c:v>17.026016434573645</c:v>
                </c:pt>
                <c:pt idx="295">
                  <c:v>4.6563170380002452</c:v>
                </c:pt>
                <c:pt idx="296">
                  <c:v>256.02976352013553</c:v>
                </c:pt>
                <c:pt idx="297">
                  <c:v>206.07122615476425</c:v>
                </c:pt>
                <c:pt idx="298">
                  <c:v>22.152650525254789</c:v>
                </c:pt>
                <c:pt idx="299">
                  <c:v>14.676114067993604</c:v>
                </c:pt>
                <c:pt idx="300">
                  <c:v>45.006156851773355</c:v>
                </c:pt>
                <c:pt idx="301">
                  <c:v>68.570585011983695</c:v>
                </c:pt>
                <c:pt idx="302">
                  <c:v>41.932487718373601</c:v>
                </c:pt>
                <c:pt idx="303">
                  <c:v>132.19370418459533</c:v>
                </c:pt>
                <c:pt idx="304">
                  <c:v>39.974914054410597</c:v>
                </c:pt>
                <c:pt idx="305">
                  <c:v>5.3261796156661241</c:v>
                </c:pt>
                <c:pt idx="306">
                  <c:v>3.16288408500828</c:v>
                </c:pt>
                <c:pt idx="307">
                  <c:v>4.3640458956977577</c:v>
                </c:pt>
                <c:pt idx="308">
                  <c:v>3.7918690584624182</c:v>
                </c:pt>
                <c:pt idx="309">
                  <c:v>5.8551127485681649</c:v>
                </c:pt>
                <c:pt idx="310">
                  <c:v>2.0910128925164</c:v>
                </c:pt>
                <c:pt idx="311">
                  <c:v>2.8952917895483532</c:v>
                </c:pt>
                <c:pt idx="312">
                  <c:v>3.2599064678851639</c:v>
                </c:pt>
                <c:pt idx="313">
                  <c:v>2.7714864855811587</c:v>
                </c:pt>
                <c:pt idx="314">
                  <c:v>2.3932383465243956</c:v>
                </c:pt>
                <c:pt idx="316">
                  <c:v>3.9173770538793344</c:v>
                </c:pt>
                <c:pt idx="317">
                  <c:v>2.0611989400202635</c:v>
                </c:pt>
                <c:pt idx="318">
                  <c:v>2.1579161418149106</c:v>
                </c:pt>
              </c:numCache>
            </c:numRef>
          </c:xVal>
          <c:yVal>
            <c:numRef>
              <c:f>'all data'!$W$1024:$W$1342</c:f>
              <c:numCache>
                <c:formatCode>0.0E+00</c:formatCode>
                <c:ptCount val="319"/>
                <c:pt idx="0">
                  <c:v>8.34344715943664E-8</c:v>
                </c:pt>
                <c:pt idx="1">
                  <c:v>5.0421359142746675E-8</c:v>
                </c:pt>
                <c:pt idx="2">
                  <c:v>3.6980460135961234E-7</c:v>
                </c:pt>
                <c:pt idx="3">
                  <c:v>5.6251979729308195E-8</c:v>
                </c:pt>
                <c:pt idx="4">
                  <c:v>6.2488928073042154E-8</c:v>
                </c:pt>
                <c:pt idx="5">
                  <c:v>6.4872153481862127E-8</c:v>
                </c:pt>
                <c:pt idx="6">
                  <c:v>1.3157402033344016E-7</c:v>
                </c:pt>
                <c:pt idx="7">
                  <c:v>1.2487664788173046E-7</c:v>
                </c:pt>
                <c:pt idx="8">
                  <c:v>1.0749305216930431E-7</c:v>
                </c:pt>
                <c:pt idx="9">
                  <c:v>6.4603205436186672E-8</c:v>
                </c:pt>
                <c:pt idx="10">
                  <c:v>3.8840949696273554E-8</c:v>
                </c:pt>
                <c:pt idx="11">
                  <c:v>7.5316151617018268E-8</c:v>
                </c:pt>
                <c:pt idx="12">
                  <c:v>8.7089064392378405E-8</c:v>
                </c:pt>
                <c:pt idx="13">
                  <c:v>4.6436938253185501E-8</c:v>
                </c:pt>
                <c:pt idx="14">
                  <c:v>5.7417746745705073E-8</c:v>
                </c:pt>
                <c:pt idx="15">
                  <c:v>6.9677836490790859E-8</c:v>
                </c:pt>
                <c:pt idx="16">
                  <c:v>4.3170789286584451E-8</c:v>
                </c:pt>
                <c:pt idx="17">
                  <c:v>8.3494548357578422E-8</c:v>
                </c:pt>
                <c:pt idx="18">
                  <c:v>7.2751019168436608E-8</c:v>
                </c:pt>
                <c:pt idx="19">
                  <c:v>2.2898372084985047E-7</c:v>
                </c:pt>
                <c:pt idx="20">
                  <c:v>3.9280246929048074E-8</c:v>
                </c:pt>
                <c:pt idx="21">
                  <c:v>6.7389251928263109E-8</c:v>
                </c:pt>
                <c:pt idx="22">
                  <c:v>1.2734438197314841E-7</c:v>
                </c:pt>
                <c:pt idx="23">
                  <c:v>6.8714330827757503E-8</c:v>
                </c:pt>
                <c:pt idx="24">
                  <c:v>3.6140421549798362E-8</c:v>
                </c:pt>
                <c:pt idx="25">
                  <c:v>1.5626847767623893E-7</c:v>
                </c:pt>
                <c:pt idx="26">
                  <c:v>1.3361277870241063E-7</c:v>
                </c:pt>
                <c:pt idx="27">
                  <c:v>2.0973374058448638E-7</c:v>
                </c:pt>
                <c:pt idx="28">
                  <c:v>1.0562401349696177E-7</c:v>
                </c:pt>
                <c:pt idx="29">
                  <c:v>6.1381113266978338E-8</c:v>
                </c:pt>
                <c:pt idx="30">
                  <c:v>8.3433148325889307E-8</c:v>
                </c:pt>
                <c:pt idx="31">
                  <c:v>4.2119998186068596E-8</c:v>
                </c:pt>
                <c:pt idx="32">
                  <c:v>8.1456355319189029E-8</c:v>
                </c:pt>
                <c:pt idx="33">
                  <c:v>8.9731466686864782E-8</c:v>
                </c:pt>
                <c:pt idx="34">
                  <c:v>5.1419566718468037E-8</c:v>
                </c:pt>
                <c:pt idx="35">
                  <c:v>3.4806309198356664E-8</c:v>
                </c:pt>
                <c:pt idx="36">
                  <c:v>7.3424302786980488E-8</c:v>
                </c:pt>
                <c:pt idx="37">
                  <c:v>1.2633035548972309E-7</c:v>
                </c:pt>
                <c:pt idx="38">
                  <c:v>7.8129009516572629E-8</c:v>
                </c:pt>
                <c:pt idx="39">
                  <c:v>1.0873620346493227E-7</c:v>
                </c:pt>
                <c:pt idx="40">
                  <c:v>7.9026739768725959E-8</c:v>
                </c:pt>
                <c:pt idx="41">
                  <c:v>2.1096695119413857E-7</c:v>
                </c:pt>
                <c:pt idx="42">
                  <c:v>1.3270018013031118E-7</c:v>
                </c:pt>
                <c:pt idx="43">
                  <c:v>5.8679186915161835E-7</c:v>
                </c:pt>
                <c:pt idx="44">
                  <c:v>3.0984081157652234E-7</c:v>
                </c:pt>
                <c:pt idx="45">
                  <c:v>2.0461691593180416E-7</c:v>
                </c:pt>
                <c:pt idx="46">
                  <c:v>1.2734774337231061E-7</c:v>
                </c:pt>
                <c:pt idx="47">
                  <c:v>1.3023959677504954E-7</c:v>
                </c:pt>
                <c:pt idx="48">
                  <c:v>1.71417456859746E-7</c:v>
                </c:pt>
                <c:pt idx="49">
                  <c:v>8.9800372602757522E-8</c:v>
                </c:pt>
                <c:pt idx="50">
                  <c:v>1.5945722675168728E-8</c:v>
                </c:pt>
                <c:pt idx="51">
                  <c:v>8.8501161178475964E-8</c:v>
                </c:pt>
                <c:pt idx="52">
                  <c:v>7.5243975979663547E-8</c:v>
                </c:pt>
                <c:pt idx="53">
                  <c:v>2.358199632773543E-7</c:v>
                </c:pt>
                <c:pt idx="54">
                  <c:v>2.6081851807664832E-8</c:v>
                </c:pt>
                <c:pt idx="55">
                  <c:v>7.372011870162368E-8</c:v>
                </c:pt>
                <c:pt idx="56">
                  <c:v>1.3227891582948833E-7</c:v>
                </c:pt>
                <c:pt idx="57">
                  <c:v>1.618907947705747E-7</c:v>
                </c:pt>
                <c:pt idx="58">
                  <c:v>6.815562410702942E-8</c:v>
                </c:pt>
                <c:pt idx="59">
                  <c:v>1.0869828123091093E-7</c:v>
                </c:pt>
                <c:pt idx="60">
                  <c:v>7.8199205637240595E-8</c:v>
                </c:pt>
                <c:pt idx="61">
                  <c:v>9.5091159612442999E-8</c:v>
                </c:pt>
                <c:pt idx="62">
                  <c:v>5.9808647835039695E-8</c:v>
                </c:pt>
                <c:pt idx="63">
                  <c:v>7.1951430656033402E-8</c:v>
                </c:pt>
                <c:pt idx="64">
                  <c:v>1.8765103934634672E-7</c:v>
                </c:pt>
                <c:pt idx="65">
                  <c:v>1.2469745565402734E-7</c:v>
                </c:pt>
                <c:pt idx="66">
                  <c:v>6.21201037625015E-8</c:v>
                </c:pt>
                <c:pt idx="67">
                  <c:v>4.7255197737518941E-8</c:v>
                </c:pt>
                <c:pt idx="68">
                  <c:v>1.1215251017919541E-7</c:v>
                </c:pt>
                <c:pt idx="69">
                  <c:v>8.3365052954075011E-8</c:v>
                </c:pt>
                <c:pt idx="70">
                  <c:v>2.2175552142612518E-8</c:v>
                </c:pt>
                <c:pt idx="71">
                  <c:v>1.2695520061281343E-7</c:v>
                </c:pt>
                <c:pt idx="72">
                  <c:v>2.3555278062764002E-7</c:v>
                </c:pt>
                <c:pt idx="73">
                  <c:v>1.6801766466263786E-7</c:v>
                </c:pt>
                <c:pt idx="74">
                  <c:v>1.1793777700704071E-8</c:v>
                </c:pt>
                <c:pt idx="75">
                  <c:v>8.1783352859708827E-9</c:v>
                </c:pt>
                <c:pt idx="76">
                  <c:v>2.2890403980080496E-8</c:v>
                </c:pt>
                <c:pt idx="77">
                  <c:v>1.3141257985358711E-8</c:v>
                </c:pt>
                <c:pt idx="78">
                  <c:v>1.2013118752741968E-8</c:v>
                </c:pt>
                <c:pt idx="79">
                  <c:v>6.7052431438583371E-9</c:v>
                </c:pt>
                <c:pt idx="80">
                  <c:v>2.8699947818716482E-8</c:v>
                </c:pt>
                <c:pt idx="81">
                  <c:v>5.1271892055343097E-8</c:v>
                </c:pt>
                <c:pt idx="82">
                  <c:v>3.7599619246761476E-8</c:v>
                </c:pt>
                <c:pt idx="83">
                  <c:v>1.8322753964514005E-6</c:v>
                </c:pt>
                <c:pt idx="84">
                  <c:v>9.4821133672975257E-7</c:v>
                </c:pt>
                <c:pt idx="85">
                  <c:v>4.3651898961017885E-7</c:v>
                </c:pt>
                <c:pt idx="87">
                  <c:v>4.4614122668617609E-7</c:v>
                </c:pt>
                <c:pt idx="88">
                  <c:v>7.2766129988361169E-7</c:v>
                </c:pt>
                <c:pt idx="89">
                  <c:v>9.5412183538083407E-7</c:v>
                </c:pt>
                <c:pt idx="90">
                  <c:v>5.3339324361008522E-8</c:v>
                </c:pt>
                <c:pt idx="91">
                  <c:v>2.4630418958851359E-8</c:v>
                </c:pt>
                <c:pt idx="92">
                  <c:v>6.4010273339834383E-8</c:v>
                </c:pt>
                <c:pt idx="93">
                  <c:v>4.9532275783230701E-8</c:v>
                </c:pt>
                <c:pt idx="94">
                  <c:v>1.0774391267515196E-7</c:v>
                </c:pt>
                <c:pt idx="95">
                  <c:v>5.1160111176359971E-8</c:v>
                </c:pt>
                <c:pt idx="96">
                  <c:v>7.9434967292150593E-8</c:v>
                </c:pt>
                <c:pt idx="97">
                  <c:v>8.6832399838290268E-8</c:v>
                </c:pt>
                <c:pt idx="98">
                  <c:v>3.0623864474718622E-8</c:v>
                </c:pt>
                <c:pt idx="99">
                  <c:v>1.3170952710155499E-8</c:v>
                </c:pt>
                <c:pt idx="100">
                  <c:v>3.867898857850301E-8</c:v>
                </c:pt>
                <c:pt idx="101">
                  <c:v>3.27782676188007E-8</c:v>
                </c:pt>
                <c:pt idx="102">
                  <c:v>7.5547050832279361E-9</c:v>
                </c:pt>
                <c:pt idx="103">
                  <c:v>7.4073689136885594E-9</c:v>
                </c:pt>
                <c:pt idx="104">
                  <c:v>1.0177130762042941E-8</c:v>
                </c:pt>
                <c:pt idx="105">
                  <c:v>6.2679291223280573E-9</c:v>
                </c:pt>
                <c:pt idx="106">
                  <c:v>7.8995513196337908E-9</c:v>
                </c:pt>
                <c:pt idx="107">
                  <c:v>9.840465293529456E-9</c:v>
                </c:pt>
                <c:pt idx="108">
                  <c:v>1.8115539213661784E-9</c:v>
                </c:pt>
                <c:pt idx="110">
                  <c:v>1.7001254694080825E-9</c:v>
                </c:pt>
                <c:pt idx="111">
                  <c:v>1.964235689678835E-8</c:v>
                </c:pt>
                <c:pt idx="112">
                  <c:v>8.0398859037172748E-9</c:v>
                </c:pt>
                <c:pt idx="113">
                  <c:v>7.4214586032221332E-8</c:v>
                </c:pt>
                <c:pt idx="114">
                  <c:v>2.8926737998743526E-9</c:v>
                </c:pt>
                <c:pt idx="115">
                  <c:v>1.5861885658628037E-6</c:v>
                </c:pt>
                <c:pt idx="116">
                  <c:v>1.9083691210115483E-9</c:v>
                </c:pt>
                <c:pt idx="117">
                  <c:v>1.2226043766351225E-8</c:v>
                </c:pt>
                <c:pt idx="118">
                  <c:v>1.6130266505424555E-7</c:v>
                </c:pt>
                <c:pt idx="119">
                  <c:v>3.7671632482939889E-7</c:v>
                </c:pt>
                <c:pt idx="120">
                  <c:v>1.2705845492766853E-8</c:v>
                </c:pt>
                <c:pt idx="121">
                  <c:v>2.4854483190276131E-9</c:v>
                </c:pt>
                <c:pt idx="122">
                  <c:v>3.3910459101729029E-8</c:v>
                </c:pt>
                <c:pt idx="123">
                  <c:v>2.797307875382752E-8</c:v>
                </c:pt>
                <c:pt idx="124">
                  <c:v>2.1453373356218985E-8</c:v>
                </c:pt>
                <c:pt idx="125">
                  <c:v>1.2199652412457044E-8</c:v>
                </c:pt>
                <c:pt idx="126">
                  <c:v>1.5065582244762773E-8</c:v>
                </c:pt>
                <c:pt idx="127">
                  <c:v>6.7566967771555651E-9</c:v>
                </c:pt>
                <c:pt idx="128">
                  <c:v>1.7532270611754433E-7</c:v>
                </c:pt>
                <c:pt idx="129">
                  <c:v>2.1416452311094282E-7</c:v>
                </c:pt>
                <c:pt idx="130">
                  <c:v>1.09412942509304E-8</c:v>
                </c:pt>
                <c:pt idx="131">
                  <c:v>1.767170865349397E-8</c:v>
                </c:pt>
                <c:pt idx="132">
                  <c:v>2.5313241898752138E-8</c:v>
                </c:pt>
                <c:pt idx="133">
                  <c:v>1.3043610733574374E-8</c:v>
                </c:pt>
                <c:pt idx="134">
                  <c:v>4.7973652438987659E-9</c:v>
                </c:pt>
                <c:pt idx="135">
                  <c:v>3.5630788219345784E-9</c:v>
                </c:pt>
                <c:pt idx="136">
                  <c:v>1.5078227301594688E-8</c:v>
                </c:pt>
                <c:pt idx="137">
                  <c:v>1.4415611972163932E-8</c:v>
                </c:pt>
                <c:pt idx="138">
                  <c:v>8.8585606191141065E-9</c:v>
                </c:pt>
                <c:pt idx="139">
                  <c:v>4.3034658248227649E-8</c:v>
                </c:pt>
                <c:pt idx="140">
                  <c:v>7.1469336781627105E-8</c:v>
                </c:pt>
                <c:pt idx="141">
                  <c:v>6.9189844313345005E-8</c:v>
                </c:pt>
                <c:pt idx="142">
                  <c:v>5.4444843084353177E-9</c:v>
                </c:pt>
                <c:pt idx="143">
                  <c:v>1.1082198575021714E-7</c:v>
                </c:pt>
                <c:pt idx="144">
                  <c:v>7.2292287309906226E-8</c:v>
                </c:pt>
                <c:pt idx="145">
                  <c:v>1.4560929310664068E-8</c:v>
                </c:pt>
                <c:pt idx="146">
                  <c:v>4.443017019853051E-8</c:v>
                </c:pt>
                <c:pt idx="147">
                  <c:v>3.8013276591853902E-8</c:v>
                </c:pt>
                <c:pt idx="148">
                  <c:v>1.3533648446121995E-7</c:v>
                </c:pt>
                <c:pt idx="149">
                  <c:v>1.7477906184359827E-8</c:v>
                </c:pt>
                <c:pt idx="150">
                  <c:v>3.3730050370399999E-9</c:v>
                </c:pt>
                <c:pt idx="151">
                  <c:v>9.5304957399531023E-8</c:v>
                </c:pt>
                <c:pt idx="152">
                  <c:v>3.8122249634226466E-8</c:v>
                </c:pt>
                <c:pt idx="153">
                  <c:v>2.23193427010439E-8</c:v>
                </c:pt>
                <c:pt idx="154">
                  <c:v>2.4807314281110931E-8</c:v>
                </c:pt>
                <c:pt idx="155">
                  <c:v>3.1396238166931263E-8</c:v>
                </c:pt>
                <c:pt idx="156">
                  <c:v>1.9528903553112079E-8</c:v>
                </c:pt>
                <c:pt idx="157">
                  <c:v>1.6856176270240722E-8</c:v>
                </c:pt>
                <c:pt idx="158">
                  <c:v>3.1196522181731069E-8</c:v>
                </c:pt>
                <c:pt idx="159">
                  <c:v>9.4808158812096873E-9</c:v>
                </c:pt>
                <c:pt idx="160">
                  <c:v>2.8947091408565279E-9</c:v>
                </c:pt>
                <c:pt idx="161">
                  <c:v>2.448375094348254E-8</c:v>
                </c:pt>
                <c:pt idx="162">
                  <c:v>6.1765373290894476E-9</c:v>
                </c:pt>
                <c:pt idx="163">
                  <c:v>1.250838479740069E-8</c:v>
                </c:pt>
                <c:pt idx="164">
                  <c:v>3.9444337377314653E-9</c:v>
                </c:pt>
                <c:pt idx="165">
                  <c:v>8.8959530100805497E-9</c:v>
                </c:pt>
                <c:pt idx="166">
                  <c:v>1.5764051079640984E-7</c:v>
                </c:pt>
                <c:pt idx="167">
                  <c:v>1.422150804580503E-7</c:v>
                </c:pt>
                <c:pt idx="168">
                  <c:v>1.6386005455182106E-8</c:v>
                </c:pt>
                <c:pt idx="169">
                  <c:v>3.9459512318694321E-8</c:v>
                </c:pt>
                <c:pt idx="170">
                  <c:v>1.562510818759513E-8</c:v>
                </c:pt>
                <c:pt idx="171">
                  <c:v>2.1494986946175216E-8</c:v>
                </c:pt>
                <c:pt idx="172">
                  <c:v>3.0256755677075974E-8</c:v>
                </c:pt>
                <c:pt idx="173">
                  <c:v>7.1776880376446703E-8</c:v>
                </c:pt>
                <c:pt idx="174">
                  <c:v>5.5401356212201073E-9</c:v>
                </c:pt>
                <c:pt idx="175">
                  <c:v>2.3401620357379242E-8</c:v>
                </c:pt>
                <c:pt idx="176">
                  <c:v>4.3045118334072223E-7</c:v>
                </c:pt>
                <c:pt idx="177">
                  <c:v>2.29661930046007E-8</c:v>
                </c:pt>
                <c:pt idx="178">
                  <c:v>9.663032250498384E-8</c:v>
                </c:pt>
                <c:pt idx="179">
                  <c:v>2.575437038281204E-7</c:v>
                </c:pt>
                <c:pt idx="180">
                  <c:v>3.6954528798748533E-8</c:v>
                </c:pt>
                <c:pt idx="181">
                  <c:v>3.7049800913954605E-8</c:v>
                </c:pt>
                <c:pt idx="182">
                  <c:v>7.4667415821998957E-9</c:v>
                </c:pt>
                <c:pt idx="183">
                  <c:v>4.9167053763405333E-9</c:v>
                </c:pt>
                <c:pt idx="184">
                  <c:v>4.8782951549002759E-8</c:v>
                </c:pt>
                <c:pt idx="185">
                  <c:v>6.3568508911124774E-8</c:v>
                </c:pt>
                <c:pt idx="186">
                  <c:v>2.2023835901931091E-8</c:v>
                </c:pt>
                <c:pt idx="187">
                  <c:v>5.9818213229210257E-8</c:v>
                </c:pt>
                <c:pt idx="188">
                  <c:v>4.8153380600639655E-8</c:v>
                </c:pt>
                <c:pt idx="189">
                  <c:v>2.2144482427417806E-7</c:v>
                </c:pt>
                <c:pt idx="190">
                  <c:v>5.1850090566885813E-8</c:v>
                </c:pt>
                <c:pt idx="191">
                  <c:v>4.4020383436438464E-8</c:v>
                </c:pt>
                <c:pt idx="192">
                  <c:v>5.153607169546493E-8</c:v>
                </c:pt>
                <c:pt idx="193">
                  <c:v>1.1669388672210723E-7</c:v>
                </c:pt>
                <c:pt idx="194">
                  <c:v>1.5514451901379048E-8</c:v>
                </c:pt>
                <c:pt idx="195">
                  <c:v>8.8804640854282303E-8</c:v>
                </c:pt>
                <c:pt idx="196">
                  <c:v>1.0538669431908379E-8</c:v>
                </c:pt>
                <c:pt idx="197">
                  <c:v>8.3991306790640686E-9</c:v>
                </c:pt>
                <c:pt idx="198">
                  <c:v>9.7310887891567356E-9</c:v>
                </c:pt>
                <c:pt idx="199">
                  <c:v>1.8757080248075553E-9</c:v>
                </c:pt>
                <c:pt idx="200">
                  <c:v>3.7441075902731177E-9</c:v>
                </c:pt>
                <c:pt idx="201">
                  <c:v>9.0429582082634502E-9</c:v>
                </c:pt>
                <c:pt idx="202">
                  <c:v>6.3948992360477714E-9</c:v>
                </c:pt>
                <c:pt idx="203">
                  <c:v>6.1431766191391065E-9</c:v>
                </c:pt>
                <c:pt idx="204">
                  <c:v>5.7897452895611733E-9</c:v>
                </c:pt>
                <c:pt idx="205">
                  <c:v>6.8331686258408302E-9</c:v>
                </c:pt>
                <c:pt idx="206">
                  <c:v>4.5165389461557483E-7</c:v>
                </c:pt>
                <c:pt idx="207">
                  <c:v>1.002991236603949E-7</c:v>
                </c:pt>
                <c:pt idx="208">
                  <c:v>7.4392415479112975E-9</c:v>
                </c:pt>
                <c:pt idx="209">
                  <c:v>5.3479091376984885E-9</c:v>
                </c:pt>
                <c:pt idx="210">
                  <c:v>7.8456862201156557E-7</c:v>
                </c:pt>
                <c:pt idx="211">
                  <c:v>6.0276498200853319E-9</c:v>
                </c:pt>
                <c:pt idx="212">
                  <c:v>2.5498155382305986E-8</c:v>
                </c:pt>
                <c:pt idx="213">
                  <c:v>1.253284419774989E-7</c:v>
                </c:pt>
                <c:pt idx="214">
                  <c:v>4.3291932721698853E-9</c:v>
                </c:pt>
                <c:pt idx="215">
                  <c:v>2.6434972706328763E-7</c:v>
                </c:pt>
                <c:pt idx="216">
                  <c:v>1.2601131080768383E-6</c:v>
                </c:pt>
                <c:pt idx="217">
                  <c:v>1.9160723402992359E-8</c:v>
                </c:pt>
                <c:pt idx="218">
                  <c:v>1.653303245192862E-7</c:v>
                </c:pt>
                <c:pt idx="219">
                  <c:v>9.5558439203503995E-9</c:v>
                </c:pt>
                <c:pt idx="220">
                  <c:v>3.3238043951186784E-9</c:v>
                </c:pt>
                <c:pt idx="221">
                  <c:v>3.141512224894363E-9</c:v>
                </c:pt>
                <c:pt idx="222">
                  <c:v>7.5470651545223864E-9</c:v>
                </c:pt>
                <c:pt idx="223">
                  <c:v>4.2299022459665945E-9</c:v>
                </c:pt>
                <c:pt idx="224">
                  <c:v>7.113333222388704E-8</c:v>
                </c:pt>
                <c:pt idx="225">
                  <c:v>2.2771226352398199E-9</c:v>
                </c:pt>
                <c:pt idx="226">
                  <c:v>1.1066525703552246E-9</c:v>
                </c:pt>
                <c:pt idx="227">
                  <c:v>9.1245808853079172E-10</c:v>
                </c:pt>
                <c:pt idx="228">
                  <c:v>3.3389941574784505E-9</c:v>
                </c:pt>
                <c:pt idx="229">
                  <c:v>1.7646351599966639E-8</c:v>
                </c:pt>
                <c:pt idx="230">
                  <c:v>4.6138446469713296E-9</c:v>
                </c:pt>
                <c:pt idx="231">
                  <c:v>6.8608266289505274E-8</c:v>
                </c:pt>
                <c:pt idx="232">
                  <c:v>5.7722176864686845E-9</c:v>
                </c:pt>
                <c:pt idx="233">
                  <c:v>1.8438832617109514E-9</c:v>
                </c:pt>
                <c:pt idx="234">
                  <c:v>1.4875711843880847E-8</c:v>
                </c:pt>
                <c:pt idx="235">
                  <c:v>3.0459648018510532E-8</c:v>
                </c:pt>
                <c:pt idx="236">
                  <c:v>1.6260598697353613E-8</c:v>
                </c:pt>
                <c:pt idx="239">
                  <c:v>8.2284516167731691E-9</c:v>
                </c:pt>
                <c:pt idx="240">
                  <c:v>8.4030083378787362E-9</c:v>
                </c:pt>
                <c:pt idx="241">
                  <c:v>3.1019189307461305E-9</c:v>
                </c:pt>
                <c:pt idx="242">
                  <c:v>1.080576642752854E-8</c:v>
                </c:pt>
                <c:pt idx="243">
                  <c:v>2.1083193206983343E-8</c:v>
                </c:pt>
                <c:pt idx="244">
                  <c:v>2.0732928458131284E-8</c:v>
                </c:pt>
                <c:pt idx="245">
                  <c:v>2.1947045796700425E-8</c:v>
                </c:pt>
                <c:pt idx="246">
                  <c:v>1.9533203766719256E-6</c:v>
                </c:pt>
                <c:pt idx="247">
                  <c:v>2.2004065284264704E-9</c:v>
                </c:pt>
                <c:pt idx="248">
                  <c:v>2.3405371149997088E-9</c:v>
                </c:pt>
                <c:pt idx="249">
                  <c:v>1.290926444721962E-8</c:v>
                </c:pt>
                <c:pt idx="250">
                  <c:v>4.5325638262533344E-9</c:v>
                </c:pt>
                <c:pt idx="251">
                  <c:v>1.6619068175055161E-9</c:v>
                </c:pt>
                <c:pt idx="252">
                  <c:v>2.0922346664241832E-9</c:v>
                </c:pt>
                <c:pt idx="253">
                  <c:v>6.2570130085517687E-10</c:v>
                </c:pt>
                <c:pt idx="254">
                  <c:v>2.2897594466923777E-9</c:v>
                </c:pt>
                <c:pt idx="255">
                  <c:v>8.9913401526258463E-10</c:v>
                </c:pt>
                <c:pt idx="256">
                  <c:v>3.5089872523945769E-9</c:v>
                </c:pt>
                <c:pt idx="257">
                  <c:v>5.3369788294193079E-9</c:v>
                </c:pt>
                <c:pt idx="258">
                  <c:v>2.4843048608627589E-10</c:v>
                </c:pt>
                <c:pt idx="259">
                  <c:v>4.1283501925235659E-9</c:v>
                </c:pt>
                <c:pt idx="260">
                  <c:v>1.862502293908503E-8</c:v>
                </c:pt>
                <c:pt idx="263">
                  <c:v>1.1554521340387056E-9</c:v>
                </c:pt>
                <c:pt idx="264">
                  <c:v>7.2668467853430591E-9</c:v>
                </c:pt>
                <c:pt idx="265">
                  <c:v>5.1035079233887087E-10</c:v>
                </c:pt>
                <c:pt idx="266">
                  <c:v>2.0877851727613354E-8</c:v>
                </c:pt>
                <c:pt idx="267">
                  <c:v>6.5835766363984569E-9</c:v>
                </c:pt>
                <c:pt idx="268">
                  <c:v>1.6271523851558692E-8</c:v>
                </c:pt>
                <c:pt idx="269">
                  <c:v>1.1953101661289908E-8</c:v>
                </c:pt>
                <c:pt idx="270">
                  <c:v>3.5457209161092973E-9</c:v>
                </c:pt>
                <c:pt idx="271">
                  <c:v>2.2008961808538862E-9</c:v>
                </c:pt>
                <c:pt idx="273">
                  <c:v>7.7892220093634669E-9</c:v>
                </c:pt>
                <c:pt idx="274">
                  <c:v>7.8640271974350739E-9</c:v>
                </c:pt>
                <c:pt idx="275">
                  <c:v>2.0686760875401644E-8</c:v>
                </c:pt>
                <c:pt idx="276">
                  <c:v>1.4524435074432837E-9</c:v>
                </c:pt>
                <c:pt idx="277">
                  <c:v>6.1316461083259844E-9</c:v>
                </c:pt>
                <c:pt idx="278">
                  <c:v>8.1667560477050623E-9</c:v>
                </c:pt>
                <c:pt idx="279">
                  <c:v>3.7753578908754193E-9</c:v>
                </c:pt>
                <c:pt idx="280">
                  <c:v>1.7342730173791641E-8</c:v>
                </c:pt>
                <c:pt idx="281">
                  <c:v>7.9542201085677419E-9</c:v>
                </c:pt>
                <c:pt idx="282">
                  <c:v>2.0693095868175556E-9</c:v>
                </c:pt>
                <c:pt idx="283">
                  <c:v>1.5934581035429074E-8</c:v>
                </c:pt>
                <c:pt idx="284">
                  <c:v>9.4641545237981608E-9</c:v>
                </c:pt>
                <c:pt idx="285">
                  <c:v>6.9635159376379786E-10</c:v>
                </c:pt>
                <c:pt idx="286">
                  <c:v>1.0940265793011097E-8</c:v>
                </c:pt>
                <c:pt idx="287">
                  <c:v>3.326747314705652E-9</c:v>
                </c:pt>
                <c:pt idx="288">
                  <c:v>5.8387567979711249E-9</c:v>
                </c:pt>
                <c:pt idx="289">
                  <c:v>1.1506685139805245E-8</c:v>
                </c:pt>
                <c:pt idx="290">
                  <c:v>2.4915803553218641E-9</c:v>
                </c:pt>
                <c:pt idx="291">
                  <c:v>1.2330297477024872E-9</c:v>
                </c:pt>
                <c:pt idx="292">
                  <c:v>5.4425848384328804E-9</c:v>
                </c:pt>
                <c:pt idx="293">
                  <c:v>3.084836655299642E-9</c:v>
                </c:pt>
                <c:pt idx="294">
                  <c:v>3.0409985373527096E-9</c:v>
                </c:pt>
                <c:pt idx="295">
                  <c:v>1.0167455456552149E-9</c:v>
                </c:pt>
                <c:pt idx="296">
                  <c:v>1.7829100479723922E-7</c:v>
                </c:pt>
                <c:pt idx="297">
                  <c:v>1.5384464499159844E-8</c:v>
                </c:pt>
                <c:pt idx="298">
                  <c:v>4.7248493763552392E-9</c:v>
                </c:pt>
                <c:pt idx="299">
                  <c:v>5.8452130805539976E-9</c:v>
                </c:pt>
                <c:pt idx="300">
                  <c:v>4.1162108080282863E-9</c:v>
                </c:pt>
                <c:pt idx="301">
                  <c:v>1.2463314975972953E-8</c:v>
                </c:pt>
                <c:pt idx="302">
                  <c:v>2.5603872010588226E-9</c:v>
                </c:pt>
                <c:pt idx="303">
                  <c:v>4.0760086132616643E-8</c:v>
                </c:pt>
                <c:pt idx="304">
                  <c:v>2.1417343809321944E-9</c:v>
                </c:pt>
                <c:pt idx="305">
                  <c:v>1.1176327454673322E-9</c:v>
                </c:pt>
                <c:pt idx="306">
                  <c:v>2.2528091939622186E-10</c:v>
                </c:pt>
                <c:pt idx="307">
                  <c:v>2.5553493409394038E-10</c:v>
                </c:pt>
                <c:pt idx="308">
                  <c:v>1.6874954322451751E-10</c:v>
                </c:pt>
                <c:pt idx="309">
                  <c:v>3.6950952421639682E-10</c:v>
                </c:pt>
                <c:pt idx="310">
                  <c:v>1.2405413585657325E-10</c:v>
                </c:pt>
                <c:pt idx="311">
                  <c:v>2.0709670203137887E-10</c:v>
                </c:pt>
                <c:pt idx="312">
                  <c:v>7.2912372792087911E-11</c:v>
                </c:pt>
                <c:pt idx="313">
                  <c:v>3.4028432170199711E-11</c:v>
                </c:pt>
                <c:pt idx="314">
                  <c:v>1.2574873964065948E-10</c:v>
                </c:pt>
                <c:pt idx="315">
                  <c:v>2.6986089692533933E-10</c:v>
                </c:pt>
                <c:pt idx="316">
                  <c:v>1.4089213591483758E-10</c:v>
                </c:pt>
                <c:pt idx="317">
                  <c:v>7.4346616012433409E-11</c:v>
                </c:pt>
                <c:pt idx="318">
                  <c:v>9.3971254793989202E-11</c:v>
                </c:pt>
              </c:numCache>
            </c:numRef>
          </c:yVal>
        </c:ser>
        <c:ser>
          <c:idx val="11"/>
          <c:order val="11"/>
          <c:tx>
            <c:v>FeAST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('all data'!$K$512:$K$550,'all data'!$K$561:$K$629)</c:f>
              <c:numCache>
                <c:formatCode>0.00</c:formatCode>
                <c:ptCount val="108"/>
                <c:pt idx="0">
                  <c:v>3.8013271108436504</c:v>
                </c:pt>
                <c:pt idx="1">
                  <c:v>3.8013271108436504</c:v>
                </c:pt>
                <c:pt idx="2">
                  <c:v>3.8013271108436504</c:v>
                </c:pt>
                <c:pt idx="3">
                  <c:v>3.8013271108436504</c:v>
                </c:pt>
                <c:pt idx="4">
                  <c:v>3.8013271108436504</c:v>
                </c:pt>
                <c:pt idx="5">
                  <c:v>3.8013271108436504</c:v>
                </c:pt>
                <c:pt idx="6">
                  <c:v>3.8013271108436504</c:v>
                </c:pt>
                <c:pt idx="7">
                  <c:v>3.8013271108436504</c:v>
                </c:pt>
                <c:pt idx="8">
                  <c:v>3.8013271108436504</c:v>
                </c:pt>
                <c:pt idx="9">
                  <c:v>3.8013271108436504</c:v>
                </c:pt>
                <c:pt idx="10">
                  <c:v>3.8013271108436504</c:v>
                </c:pt>
                <c:pt idx="11">
                  <c:v>3.8013271108436504</c:v>
                </c:pt>
                <c:pt idx="12">
                  <c:v>3.8013271108436504</c:v>
                </c:pt>
                <c:pt idx="13">
                  <c:v>3.8013271108436504</c:v>
                </c:pt>
                <c:pt idx="14">
                  <c:v>3.8013271108436504</c:v>
                </c:pt>
                <c:pt idx="15">
                  <c:v>3.8013271108436504</c:v>
                </c:pt>
                <c:pt idx="16">
                  <c:v>3.8013271108436504</c:v>
                </c:pt>
                <c:pt idx="17">
                  <c:v>3.8013271108436504</c:v>
                </c:pt>
                <c:pt idx="18">
                  <c:v>3.8013271108436504</c:v>
                </c:pt>
                <c:pt idx="19">
                  <c:v>3.8013271108436504</c:v>
                </c:pt>
                <c:pt idx="20">
                  <c:v>3.8013271108436504</c:v>
                </c:pt>
                <c:pt idx="21">
                  <c:v>3.8013271108436504</c:v>
                </c:pt>
                <c:pt idx="22">
                  <c:v>3.8013271108436504</c:v>
                </c:pt>
                <c:pt idx="23">
                  <c:v>3.8013271108436504</c:v>
                </c:pt>
                <c:pt idx="24">
                  <c:v>3.8013271108436504</c:v>
                </c:pt>
                <c:pt idx="25">
                  <c:v>3.8013271108436504</c:v>
                </c:pt>
                <c:pt idx="26">
                  <c:v>3.8013271108436504</c:v>
                </c:pt>
                <c:pt idx="27">
                  <c:v>3.8013271108436504</c:v>
                </c:pt>
                <c:pt idx="28">
                  <c:v>3.8013271108436504</c:v>
                </c:pt>
                <c:pt idx="29">
                  <c:v>3.8013271108436504</c:v>
                </c:pt>
                <c:pt idx="30">
                  <c:v>3.8013271108436504</c:v>
                </c:pt>
                <c:pt idx="31">
                  <c:v>3.8013271108436504</c:v>
                </c:pt>
                <c:pt idx="32">
                  <c:v>3.8013271108436504</c:v>
                </c:pt>
                <c:pt idx="33">
                  <c:v>3.8013271108436504</c:v>
                </c:pt>
                <c:pt idx="34">
                  <c:v>3.8013271108436504</c:v>
                </c:pt>
                <c:pt idx="35">
                  <c:v>3.8013271108436504</c:v>
                </c:pt>
                <c:pt idx="36">
                  <c:v>3.8013271108436504</c:v>
                </c:pt>
                <c:pt idx="37">
                  <c:v>3.8013271108436504</c:v>
                </c:pt>
                <c:pt idx="38">
                  <c:v>3.8013271108436504</c:v>
                </c:pt>
                <c:pt idx="39">
                  <c:v>3.8013271108436504</c:v>
                </c:pt>
                <c:pt idx="40">
                  <c:v>3.8013271108436504</c:v>
                </c:pt>
                <c:pt idx="41">
                  <c:v>3.8013271108436504</c:v>
                </c:pt>
                <c:pt idx="42">
                  <c:v>3.8013271108436504</c:v>
                </c:pt>
                <c:pt idx="43">
                  <c:v>3.8013271108436504</c:v>
                </c:pt>
                <c:pt idx="44">
                  <c:v>3.8013271108436504</c:v>
                </c:pt>
                <c:pt idx="45">
                  <c:v>3.8013271108436504</c:v>
                </c:pt>
                <c:pt idx="46">
                  <c:v>3.8013271108436504</c:v>
                </c:pt>
                <c:pt idx="47">
                  <c:v>3.8013271108436504</c:v>
                </c:pt>
                <c:pt idx="48">
                  <c:v>3.8013271108436504</c:v>
                </c:pt>
                <c:pt idx="49">
                  <c:v>3.8013271108436504</c:v>
                </c:pt>
                <c:pt idx="50">
                  <c:v>3.8013271108436504</c:v>
                </c:pt>
                <c:pt idx="51">
                  <c:v>3.8013271108436504</c:v>
                </c:pt>
                <c:pt idx="52">
                  <c:v>3.8013271108436504</c:v>
                </c:pt>
                <c:pt idx="53">
                  <c:v>3.8013271108436504</c:v>
                </c:pt>
                <c:pt idx="54">
                  <c:v>3.8013271108436504</c:v>
                </c:pt>
                <c:pt idx="55">
                  <c:v>3.8013271108436504</c:v>
                </c:pt>
                <c:pt idx="56">
                  <c:v>3.8013271108436504</c:v>
                </c:pt>
                <c:pt idx="57">
                  <c:v>3.8013271108436504</c:v>
                </c:pt>
                <c:pt idx="58">
                  <c:v>3.8013271108436504</c:v>
                </c:pt>
                <c:pt idx="59">
                  <c:v>3.8013271108436504</c:v>
                </c:pt>
                <c:pt idx="60">
                  <c:v>3.8013271108436504</c:v>
                </c:pt>
                <c:pt idx="61">
                  <c:v>3.8013271108436504</c:v>
                </c:pt>
                <c:pt idx="62">
                  <c:v>3.8013271108436504</c:v>
                </c:pt>
                <c:pt idx="63">
                  <c:v>3.8013271108436504</c:v>
                </c:pt>
                <c:pt idx="64">
                  <c:v>3.8013271108436504</c:v>
                </c:pt>
                <c:pt idx="65">
                  <c:v>3.8013271108436504</c:v>
                </c:pt>
                <c:pt idx="66">
                  <c:v>3.8013271108436504</c:v>
                </c:pt>
                <c:pt idx="67">
                  <c:v>3.8013271108436504</c:v>
                </c:pt>
                <c:pt idx="68">
                  <c:v>3.8013271108436504</c:v>
                </c:pt>
                <c:pt idx="69">
                  <c:v>3.8013271108436504</c:v>
                </c:pt>
                <c:pt idx="70">
                  <c:v>3.8013271108436504</c:v>
                </c:pt>
                <c:pt idx="71">
                  <c:v>3.8013271108436504</c:v>
                </c:pt>
                <c:pt idx="72">
                  <c:v>3.8013271108436504</c:v>
                </c:pt>
                <c:pt idx="73">
                  <c:v>3.8013271108436504</c:v>
                </c:pt>
                <c:pt idx="74">
                  <c:v>3.8013271108436504</c:v>
                </c:pt>
                <c:pt idx="75">
                  <c:v>3.8013271108436504</c:v>
                </c:pt>
                <c:pt idx="76">
                  <c:v>3.8013271108436504</c:v>
                </c:pt>
                <c:pt idx="77">
                  <c:v>3.8013271108436504</c:v>
                </c:pt>
                <c:pt idx="78">
                  <c:v>3.8013271108436504</c:v>
                </c:pt>
                <c:pt idx="79">
                  <c:v>3.8013271108436504</c:v>
                </c:pt>
                <c:pt idx="80">
                  <c:v>3.8013271108436504</c:v>
                </c:pt>
                <c:pt idx="81">
                  <c:v>3.8013271108436504</c:v>
                </c:pt>
                <c:pt idx="82">
                  <c:v>3.8013271108436504</c:v>
                </c:pt>
                <c:pt idx="83">
                  <c:v>3.8013271108436504</c:v>
                </c:pt>
                <c:pt idx="84">
                  <c:v>3.8013271108436504</c:v>
                </c:pt>
                <c:pt idx="85">
                  <c:v>3.8013271108436504</c:v>
                </c:pt>
                <c:pt idx="86">
                  <c:v>3.8013271108436504</c:v>
                </c:pt>
                <c:pt idx="87">
                  <c:v>3.8013271108436504</c:v>
                </c:pt>
                <c:pt idx="88">
                  <c:v>3.8013271108436504</c:v>
                </c:pt>
                <c:pt idx="89">
                  <c:v>3.8013271108436504</c:v>
                </c:pt>
                <c:pt idx="90">
                  <c:v>3.8013271108436504</c:v>
                </c:pt>
                <c:pt idx="91">
                  <c:v>3.8013271108436504</c:v>
                </c:pt>
                <c:pt idx="92">
                  <c:v>3.8013271108436504</c:v>
                </c:pt>
                <c:pt idx="93">
                  <c:v>3.8013271108436504</c:v>
                </c:pt>
                <c:pt idx="94">
                  <c:v>3.8013271108436504</c:v>
                </c:pt>
                <c:pt idx="95">
                  <c:v>3.8013271108436504</c:v>
                </c:pt>
                <c:pt idx="96">
                  <c:v>3.8013271108436504</c:v>
                </c:pt>
                <c:pt idx="97">
                  <c:v>3.8013271108436504</c:v>
                </c:pt>
                <c:pt idx="98">
                  <c:v>3.8013271108436504</c:v>
                </c:pt>
                <c:pt idx="99">
                  <c:v>3.8013271108436504</c:v>
                </c:pt>
                <c:pt idx="100">
                  <c:v>3.8013271108436504</c:v>
                </c:pt>
                <c:pt idx="101">
                  <c:v>3.8013271108436504</c:v>
                </c:pt>
                <c:pt idx="102">
                  <c:v>3.8013271108436504</c:v>
                </c:pt>
                <c:pt idx="103">
                  <c:v>3.8013271108436504</c:v>
                </c:pt>
                <c:pt idx="104">
                  <c:v>3.8013271108436504</c:v>
                </c:pt>
                <c:pt idx="105">
                  <c:v>3.8013271108436504</c:v>
                </c:pt>
                <c:pt idx="106">
                  <c:v>3.8013271108436504</c:v>
                </c:pt>
                <c:pt idx="107">
                  <c:v>3.8013271108436504</c:v>
                </c:pt>
              </c:numCache>
            </c:numRef>
          </c:xVal>
          <c:yVal>
            <c:numRef>
              <c:f>('all data'!$W$512:$W$550,'all data'!$W$561:$W$591)</c:f>
              <c:numCache>
                <c:formatCode>0.0E+00</c:formatCode>
                <c:ptCount val="70"/>
                <c:pt idx="0">
                  <c:v>8.8520512387444374E-10</c:v>
                </c:pt>
                <c:pt idx="1">
                  <c:v>6.8846875305518189E-10</c:v>
                </c:pt>
                <c:pt idx="2">
                  <c:v>2.8069338979200383E-10</c:v>
                </c:pt>
                <c:pt idx="3">
                  <c:v>4.2896165327013948E-10</c:v>
                </c:pt>
                <c:pt idx="4">
                  <c:v>1.8725463516842203E-10</c:v>
                </c:pt>
                <c:pt idx="5">
                  <c:v>1.0344163368866896E-10</c:v>
                </c:pt>
                <c:pt idx="6">
                  <c:v>2.1763927538823237E-10</c:v>
                </c:pt>
                <c:pt idx="7">
                  <c:v>9.8115418907730024E-11</c:v>
                </c:pt>
                <c:pt idx="8">
                  <c:v>2.1660312829207226E-10</c:v>
                </c:pt>
                <c:pt idx="9">
                  <c:v>3.3353401469070609E-10</c:v>
                </c:pt>
                <c:pt idx="10">
                  <c:v>3.425984952685777E-9</c:v>
                </c:pt>
                <c:pt idx="11">
                  <c:v>1.1925131080252274E-10</c:v>
                </c:pt>
                <c:pt idx="12">
                  <c:v>5.1222558997905E-11</c:v>
                </c:pt>
                <c:pt idx="13">
                  <c:v>1.4852644601739662E-10</c:v>
                </c:pt>
                <c:pt idx="14">
                  <c:v>6.8634285574348591E-11</c:v>
                </c:pt>
                <c:pt idx="15">
                  <c:v>1.2714768406407085E-9</c:v>
                </c:pt>
                <c:pt idx="16">
                  <c:v>2.4243552052091962E-10</c:v>
                </c:pt>
                <c:pt idx="17">
                  <c:v>1.0528383442754891E-9</c:v>
                </c:pt>
                <c:pt idx="18">
                  <c:v>1.6981162541245382E-10</c:v>
                </c:pt>
                <c:pt idx="19">
                  <c:v>1.0564673818826771E-10</c:v>
                </c:pt>
                <c:pt idx="20">
                  <c:v>1.2272889033267358E-10</c:v>
                </c:pt>
                <c:pt idx="21">
                  <c:v>1.4151801761844409E-9</c:v>
                </c:pt>
                <c:pt idx="22">
                  <c:v>1.3290975202259221E-10</c:v>
                </c:pt>
                <c:pt idx="23">
                  <c:v>1.4676640356766248E-9</c:v>
                </c:pt>
                <c:pt idx="24">
                  <c:v>5.9627569088037896E-12</c:v>
                </c:pt>
                <c:pt idx="25">
                  <c:v>3.6202912930987433E-11</c:v>
                </c:pt>
                <c:pt idx="26">
                  <c:v>1.5473424327490758E-10</c:v>
                </c:pt>
                <c:pt idx="27">
                  <c:v>9.5816823941357548E-11</c:v>
                </c:pt>
                <c:pt idx="28">
                  <c:v>1.1446271361223223E-10</c:v>
                </c:pt>
                <c:pt idx="29">
                  <c:v>6.9029019798345977E-11</c:v>
                </c:pt>
                <c:pt idx="30">
                  <c:v>3.5851021331150836E-11</c:v>
                </c:pt>
                <c:pt idx="31">
                  <c:v>7.7777057458141236E-11</c:v>
                </c:pt>
                <c:pt idx="32">
                  <c:v>1.7688153339457522E-10</c:v>
                </c:pt>
                <c:pt idx="33">
                  <c:v>1.3804079880577379E-9</c:v>
                </c:pt>
                <c:pt idx="34">
                  <c:v>1.5797235586426968E-10</c:v>
                </c:pt>
                <c:pt idx="35">
                  <c:v>1.1000064396034198E-8</c:v>
                </c:pt>
                <c:pt idx="36">
                  <c:v>2.6418144965562704E-10</c:v>
                </c:pt>
                <c:pt idx="37">
                  <c:v>2.18929173139195E-10</c:v>
                </c:pt>
                <c:pt idx="38">
                  <c:v>1.4185366302877467E-10</c:v>
                </c:pt>
                <c:pt idx="39">
                  <c:v>1.1422228264640788E-10</c:v>
                </c:pt>
                <c:pt idx="40">
                  <c:v>4.5120876689601875E-11</c:v>
                </c:pt>
                <c:pt idx="41">
                  <c:v>2.5407475802057245E-10</c:v>
                </c:pt>
                <c:pt idx="42">
                  <c:v>7.7241795752343029E-11</c:v>
                </c:pt>
                <c:pt idx="43">
                  <c:v>1.1400600850246324E-10</c:v>
                </c:pt>
                <c:pt idx="44">
                  <c:v>5.9001094744138001E-11</c:v>
                </c:pt>
                <c:pt idx="45">
                  <c:v>1.4027645082309102E-10</c:v>
                </c:pt>
                <c:pt idx="46">
                  <c:v>8.8702423551649527E-11</c:v>
                </c:pt>
                <c:pt idx="47">
                  <c:v>1.2402235303084736E-10</c:v>
                </c:pt>
                <c:pt idx="48">
                  <c:v>8.7460259952357443E-11</c:v>
                </c:pt>
                <c:pt idx="49">
                  <c:v>6.6995593736697623E-11</c:v>
                </c:pt>
                <c:pt idx="50">
                  <c:v>7.1390843411632848E-11</c:v>
                </c:pt>
                <c:pt idx="51">
                  <c:v>4.6576544655017813E-12</c:v>
                </c:pt>
                <c:pt idx="52">
                  <c:v>8.6417848945305977E-12</c:v>
                </c:pt>
                <c:pt idx="53">
                  <c:v>1.3836061973220697E-10</c:v>
                </c:pt>
                <c:pt idx="54">
                  <c:v>1.0873504444315346E-10</c:v>
                </c:pt>
                <c:pt idx="55">
                  <c:v>6.4043309152356235E-11</c:v>
                </c:pt>
                <c:pt idx="56">
                  <c:v>2.2021252156879408E-11</c:v>
                </c:pt>
                <c:pt idx="57">
                  <c:v>6.8516451945814791E-10</c:v>
                </c:pt>
                <c:pt idx="58">
                  <c:v>2.1700242060443615E-10</c:v>
                </c:pt>
                <c:pt idx="59">
                  <c:v>4.2085884306933918E-11</c:v>
                </c:pt>
                <c:pt idx="60">
                  <c:v>1.4570777121642461E-10</c:v>
                </c:pt>
                <c:pt idx="61">
                  <c:v>5.26432497779197E-11</c:v>
                </c:pt>
                <c:pt idx="62">
                  <c:v>1.081887670583952E-10</c:v>
                </c:pt>
                <c:pt idx="63">
                  <c:v>1.3468374193901564E-10</c:v>
                </c:pt>
                <c:pt idx="64">
                  <c:v>3.4565297527347765E-10</c:v>
                </c:pt>
                <c:pt idx="65">
                  <c:v>3.9871970156555362E-10</c:v>
                </c:pt>
                <c:pt idx="66">
                  <c:v>1.4135551278274013E-9</c:v>
                </c:pt>
                <c:pt idx="67">
                  <c:v>3.3142272618047516E-10</c:v>
                </c:pt>
                <c:pt idx="68">
                  <c:v>1.3573882520356661E-9</c:v>
                </c:pt>
                <c:pt idx="69">
                  <c:v>2.7484862729848482E-10</c:v>
                </c:pt>
              </c:numCache>
            </c:numRef>
          </c:yVal>
        </c:ser>
        <c:axId val="97633024"/>
        <c:axId val="97635328"/>
      </c:scatterChart>
      <c:valAx>
        <c:axId val="97633024"/>
        <c:scaling>
          <c:logBase val="10"/>
          <c:orientation val="minMax"/>
          <c:max val="7000"/>
          <c:min val="3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Surface</a:t>
                </a:r>
                <a:r>
                  <a:rPr lang="en-US" baseline="0"/>
                  <a:t> </a:t>
                </a:r>
                <a:r>
                  <a:rPr lang="en-US"/>
                  <a:t>Area (um2)</a:t>
                </a:r>
              </a:p>
            </c:rich>
          </c:tx>
          <c:layout/>
        </c:title>
        <c:numFmt formatCode="0" sourceLinked="1"/>
        <c:tickLblPos val="nextTo"/>
        <c:crossAx val="97635328"/>
        <c:crossesAt val="1.0000000000000194E-12"/>
        <c:crossBetween val="midCat"/>
      </c:valAx>
      <c:valAx>
        <c:axId val="97635328"/>
        <c:scaling>
          <c:logBase val="10"/>
          <c:orientation val="minMax"/>
          <c:max val="1.0000000000000065E-5"/>
          <c:min val="1.0000000000000081E-12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Practical kin (L/cell/d)</a:t>
                </a:r>
              </a:p>
            </c:rich>
          </c:tx>
          <c:layout/>
        </c:title>
        <c:numFmt formatCode="0.0E+00" sourceLinked="1"/>
        <c:tickLblPos val="nextTo"/>
        <c:crossAx val="97633024"/>
        <c:crossesAt val="1.0000000000000194E-12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6461710331334507"/>
          <c:y val="0.58859995023003986"/>
          <c:w val="0.31269210336271891"/>
          <c:h val="0.25189122599785263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07174103237094"/>
          <c:y val="5.1400554097404488E-2"/>
          <c:w val="0.81914317713543161"/>
          <c:h val="0.83986023219490569"/>
        </c:manualLayout>
      </c:layout>
      <c:scatterChart>
        <c:scatterStyle val="lineMarker"/>
        <c:ser>
          <c:idx val="0"/>
          <c:order val="0"/>
          <c:tx>
            <c:v>EPZT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'all data'!$G$5:$G$211</c:f>
              <c:numCache>
                <c:formatCode>0.00</c:formatCode>
                <c:ptCount val="207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1.27</c:v>
                </c:pt>
                <c:pt idx="56">
                  <c:v>1.27</c:v>
                </c:pt>
                <c:pt idx="57">
                  <c:v>1.27</c:v>
                </c:pt>
                <c:pt idx="58">
                  <c:v>1.27</c:v>
                </c:pt>
                <c:pt idx="59">
                  <c:v>1.27</c:v>
                </c:pt>
                <c:pt idx="60">
                  <c:v>1.27</c:v>
                </c:pt>
                <c:pt idx="61">
                  <c:v>1.27</c:v>
                </c:pt>
                <c:pt idx="62">
                  <c:v>1.27</c:v>
                </c:pt>
                <c:pt idx="63">
                  <c:v>1.27</c:v>
                </c:pt>
                <c:pt idx="64">
                  <c:v>1.27</c:v>
                </c:pt>
                <c:pt idx="65">
                  <c:v>1.27</c:v>
                </c:pt>
                <c:pt idx="66">
                  <c:v>1.27</c:v>
                </c:pt>
                <c:pt idx="67">
                  <c:v>1.27</c:v>
                </c:pt>
                <c:pt idx="68">
                  <c:v>1.27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</c:numCache>
            </c:numRef>
          </c:xVal>
          <c:yVal>
            <c:numRef>
              <c:f>'all data'!$V$5:$V$211</c:f>
              <c:numCache>
                <c:formatCode>0.0E+00</c:formatCode>
                <c:ptCount val="207"/>
                <c:pt idx="0">
                  <c:v>1.598594313214253E-5</c:v>
                </c:pt>
                <c:pt idx="1">
                  <c:v>4.1292070360764507E-5</c:v>
                </c:pt>
                <c:pt idx="2">
                  <c:v>7.1231110432632629E-6</c:v>
                </c:pt>
                <c:pt idx="3">
                  <c:v>2.3765900366038321E-5</c:v>
                </c:pt>
                <c:pt idx="4">
                  <c:v>7.179243773850206E-6</c:v>
                </c:pt>
                <c:pt idx="5">
                  <c:v>1.2673684595234772E-5</c:v>
                </c:pt>
                <c:pt idx="6">
                  <c:v>3.103360244515708E-5</c:v>
                </c:pt>
                <c:pt idx="7">
                  <c:v>7.446849609787137E-6</c:v>
                </c:pt>
                <c:pt idx="8">
                  <c:v>3.6458389087183095E-5</c:v>
                </c:pt>
                <c:pt idx="9">
                  <c:v>7.7997250549733083E-6</c:v>
                </c:pt>
                <c:pt idx="10">
                  <c:v>1.5843549662242734E-5</c:v>
                </c:pt>
                <c:pt idx="11">
                  <c:v>9.9586045599563501E-6</c:v>
                </c:pt>
                <c:pt idx="12">
                  <c:v>5.9194439967161981E-6</c:v>
                </c:pt>
                <c:pt idx="13">
                  <c:v>7.7623864330351491E-6</c:v>
                </c:pt>
                <c:pt idx="14">
                  <c:v>8.5623582356735798E-6</c:v>
                </c:pt>
                <c:pt idx="15">
                  <c:v>6.4282709456069261E-6</c:v>
                </c:pt>
                <c:pt idx="16">
                  <c:v>1.3271698325694947E-5</c:v>
                </c:pt>
                <c:pt idx="17">
                  <c:v>1.5319952085876321E-5</c:v>
                </c:pt>
                <c:pt idx="18">
                  <c:v>1.8098624245154878E-5</c:v>
                </c:pt>
                <c:pt idx="19">
                  <c:v>3.6377418828438878E-5</c:v>
                </c:pt>
                <c:pt idx="20">
                  <c:v>2.5762851127241657E-6</c:v>
                </c:pt>
                <c:pt idx="21">
                  <c:v>3.465239125586004E-5</c:v>
                </c:pt>
                <c:pt idx="22">
                  <c:v>3.34075018647656E-5</c:v>
                </c:pt>
                <c:pt idx="23">
                  <c:v>3.9212945466532163E-5</c:v>
                </c:pt>
                <c:pt idx="24">
                  <c:v>3.4528131791487092E-5</c:v>
                </c:pt>
                <c:pt idx="25">
                  <c:v>1.3134178344636476E-5</c:v>
                </c:pt>
                <c:pt idx="26">
                  <c:v>8.0383302209222592E-5</c:v>
                </c:pt>
                <c:pt idx="27">
                  <c:v>6.2531340944646215E-5</c:v>
                </c:pt>
                <c:pt idx="28">
                  <c:v>6.2750968463867309E-5</c:v>
                </c:pt>
                <c:pt idx="29">
                  <c:v>3.6350917277764632E-5</c:v>
                </c:pt>
                <c:pt idx="30">
                  <c:v>5.9053227468041729E-5</c:v>
                </c:pt>
                <c:pt idx="31">
                  <c:v>4.5782336055746364E-5</c:v>
                </c:pt>
                <c:pt idx="32">
                  <c:v>2.1121575027334256E-4</c:v>
                </c:pt>
                <c:pt idx="33">
                  <c:v>9.7677699292291235E-5</c:v>
                </c:pt>
                <c:pt idx="34">
                  <c:v>7.1693964187757934E-5</c:v>
                </c:pt>
                <c:pt idx="35">
                  <c:v>1.4603206769696965E-4</c:v>
                </c:pt>
                <c:pt idx="36">
                  <c:v>2.2812432086439366E-4</c:v>
                </c:pt>
                <c:pt idx="37">
                  <c:v>1.1154762380398177E-3</c:v>
                </c:pt>
                <c:pt idx="38">
                  <c:v>1.1053960651575131E-4</c:v>
                </c:pt>
                <c:pt idx="39">
                  <c:v>2.127817661391316E-5</c:v>
                </c:pt>
                <c:pt idx="40">
                  <c:v>1.7860160437122716E-4</c:v>
                </c:pt>
                <c:pt idx="41">
                  <c:v>1.2230206749203426E-4</c:v>
                </c:pt>
                <c:pt idx="42">
                  <c:v>1.2254805369708487E-5</c:v>
                </c:pt>
                <c:pt idx="43">
                  <c:v>5.3361231387271573E-4</c:v>
                </c:pt>
                <c:pt idx="44">
                  <c:v>1.0632936191381031E-4</c:v>
                </c:pt>
                <c:pt idx="45">
                  <c:v>2.1968803951795741E-5</c:v>
                </c:pt>
                <c:pt idx="46">
                  <c:v>3.8382801916187784E-5</c:v>
                </c:pt>
                <c:pt idx="47">
                  <c:v>2.6914103524320997E-4</c:v>
                </c:pt>
                <c:pt idx="48">
                  <c:v>3.9374494396792283E-4</c:v>
                </c:pt>
                <c:pt idx="49">
                  <c:v>1.5574832414557877E-4</c:v>
                </c:pt>
                <c:pt idx="50">
                  <c:v>8.7174501767892212E-5</c:v>
                </c:pt>
                <c:pt idx="51">
                  <c:v>1.386516620399524E-4</c:v>
                </c:pt>
                <c:pt idx="52">
                  <c:v>3.1640196019878486E-4</c:v>
                </c:pt>
                <c:pt idx="53">
                  <c:v>1.9320574537679271E-4</c:v>
                </c:pt>
                <c:pt idx="54">
                  <c:v>1.1231959283847515E-3</c:v>
                </c:pt>
                <c:pt idx="55">
                  <c:v>9.9934649418491919E-6</c:v>
                </c:pt>
                <c:pt idx="56">
                  <c:v>4.3089437587173453E-5</c:v>
                </c:pt>
                <c:pt idx="57">
                  <c:v>2.0731122144076437E-5</c:v>
                </c:pt>
                <c:pt idx="58">
                  <c:v>1.2578226615589575E-5</c:v>
                </c:pt>
                <c:pt idx="59">
                  <c:v>1.7230503835768915E-5</c:v>
                </c:pt>
                <c:pt idx="60">
                  <c:v>3.1827325604252252E-5</c:v>
                </c:pt>
                <c:pt idx="61">
                  <c:v>2.5752751719312926E-5</c:v>
                </c:pt>
                <c:pt idx="62">
                  <c:v>3.9394713064610208E-4</c:v>
                </c:pt>
                <c:pt idx="63">
                  <c:v>1.3106326530715438E-5</c:v>
                </c:pt>
                <c:pt idx="64">
                  <c:v>2.7563562092694127E-5</c:v>
                </c:pt>
                <c:pt idx="65">
                  <c:v>1.5872386556865083E-5</c:v>
                </c:pt>
                <c:pt idx="66">
                  <c:v>8.7076301187905211E-6</c:v>
                </c:pt>
                <c:pt idx="67">
                  <c:v>6.8028399994898159E-5</c:v>
                </c:pt>
                <c:pt idx="68">
                  <c:v>1.4254058008764204E-4</c:v>
                </c:pt>
                <c:pt idx="69">
                  <c:v>8.7914191696386709E-5</c:v>
                </c:pt>
                <c:pt idx="70">
                  <c:v>3.9898020212239349E-5</c:v>
                </c:pt>
                <c:pt idx="71">
                  <c:v>8.5076054239852908E-5</c:v>
                </c:pt>
                <c:pt idx="72">
                  <c:v>6.2174550607483806E-5</c:v>
                </c:pt>
                <c:pt idx="73">
                  <c:v>4.1879038605003834E-5</c:v>
                </c:pt>
                <c:pt idx="74">
                  <c:v>6.9653314446406283E-5</c:v>
                </c:pt>
                <c:pt idx="75">
                  <c:v>2.8121274883010944E-4</c:v>
                </c:pt>
                <c:pt idx="76">
                  <c:v>2.1011599034565851E-4</c:v>
                </c:pt>
                <c:pt idx="77">
                  <c:v>1.2464127640794487E-5</c:v>
                </c:pt>
                <c:pt idx="78">
                  <c:v>1.0206366266159689E-4</c:v>
                </c:pt>
                <c:pt idx="79">
                  <c:v>2.0897643333006411E-5</c:v>
                </c:pt>
                <c:pt idx="80">
                  <c:v>1.2279359459410954E-5</c:v>
                </c:pt>
                <c:pt idx="81">
                  <c:v>2.1597791994165522E-4</c:v>
                </c:pt>
                <c:pt idx="82">
                  <c:v>2.9647387853244396E-4</c:v>
                </c:pt>
                <c:pt idx="83">
                  <c:v>1.0207215731107627E-4</c:v>
                </c:pt>
                <c:pt idx="84">
                  <c:v>5.4289903115436908E-5</c:v>
                </c:pt>
                <c:pt idx="85">
                  <c:v>1.9745489704866385E-4</c:v>
                </c:pt>
                <c:pt idx="86">
                  <c:v>1.1032577226724174E-4</c:v>
                </c:pt>
                <c:pt idx="87">
                  <c:v>1.4693355690750611E-4</c:v>
                </c:pt>
                <c:pt idx="88">
                  <c:v>1.1172661680267876E-4</c:v>
                </c:pt>
                <c:pt idx="89">
                  <c:v>1.0250913171911518E-4</c:v>
                </c:pt>
                <c:pt idx="90">
                  <c:v>6.2227366703026315E-5</c:v>
                </c:pt>
                <c:pt idx="91">
                  <c:v>1.0641921722943153E-4</c:v>
                </c:pt>
                <c:pt idx="92">
                  <c:v>2.8414632293556424E-5</c:v>
                </c:pt>
                <c:pt idx="93">
                  <c:v>5.6430785092618954E-5</c:v>
                </c:pt>
                <c:pt idx="94">
                  <c:v>2.7055961260082405E-6</c:v>
                </c:pt>
                <c:pt idx="95">
                  <c:v>2.9674216058590948E-5</c:v>
                </c:pt>
                <c:pt idx="96">
                  <c:v>4.7866707153776907E-5</c:v>
                </c:pt>
                <c:pt idx="97">
                  <c:v>3.6963659330701972E-5</c:v>
                </c:pt>
                <c:pt idx="98">
                  <c:v>3.80929181277952E-5</c:v>
                </c:pt>
                <c:pt idx="99">
                  <c:v>7.8525461294599657E-5</c:v>
                </c:pt>
                <c:pt idx="100">
                  <c:v>8.9817948726460359E-5</c:v>
                </c:pt>
                <c:pt idx="101">
                  <c:v>1.0866750875703372E-5</c:v>
                </c:pt>
                <c:pt idx="102">
                  <c:v>1.142657820527999E-5</c:v>
                </c:pt>
                <c:pt idx="103">
                  <c:v>1.9648510793763967E-5</c:v>
                </c:pt>
                <c:pt idx="104">
                  <c:v>6.7996116124630529E-6</c:v>
                </c:pt>
                <c:pt idx="105">
                  <c:v>7.7741744698245693E-6</c:v>
                </c:pt>
                <c:pt idx="106">
                  <c:v>3.5370790162131191E-6</c:v>
                </c:pt>
                <c:pt idx="107">
                  <c:v>9.849986446264757E-6</c:v>
                </c:pt>
                <c:pt idx="108">
                  <c:v>9.8318190907221075E-6</c:v>
                </c:pt>
                <c:pt idx="109">
                  <c:v>9.7812398680012043E-6</c:v>
                </c:pt>
                <c:pt idx="110">
                  <c:v>1.740575874354132E-6</c:v>
                </c:pt>
                <c:pt idx="111">
                  <c:v>6.4534982577936504E-6</c:v>
                </c:pt>
                <c:pt idx="112">
                  <c:v>1.519199219607785E-5</c:v>
                </c:pt>
                <c:pt idx="113">
                  <c:v>4.112886664206576E-6</c:v>
                </c:pt>
                <c:pt idx="114">
                  <c:v>3.6361913930291769E-6</c:v>
                </c:pt>
                <c:pt idx="115">
                  <c:v>3.4312471388909198E-6</c:v>
                </c:pt>
                <c:pt idx="116">
                  <c:v>4.5373846634168934E-6</c:v>
                </c:pt>
                <c:pt idx="117">
                  <c:v>4.3508193955027675E-6</c:v>
                </c:pt>
                <c:pt idx="118">
                  <c:v>1.0711444099358823E-6</c:v>
                </c:pt>
                <c:pt idx="119">
                  <c:v>3.2015632629921453E-6</c:v>
                </c:pt>
                <c:pt idx="120">
                  <c:v>2.0156784435713706E-6</c:v>
                </c:pt>
                <c:pt idx="121">
                  <c:v>4.681502010957145E-6</c:v>
                </c:pt>
                <c:pt idx="122">
                  <c:v>1.3156817335054327E-6</c:v>
                </c:pt>
                <c:pt idx="123">
                  <c:v>2.2066558435112373E-6</c:v>
                </c:pt>
                <c:pt idx="124">
                  <c:v>2.1815810833157206E-6</c:v>
                </c:pt>
                <c:pt idx="125">
                  <c:v>2.5139202472207368E-6</c:v>
                </c:pt>
                <c:pt idx="126">
                  <c:v>3.2803944353832043E-6</c:v>
                </c:pt>
                <c:pt idx="127">
                  <c:v>5.6924373426130859E-6</c:v>
                </c:pt>
                <c:pt idx="128">
                  <c:v>2.8326502055182331E-6</c:v>
                </c:pt>
                <c:pt idx="129">
                  <c:v>3.6004509823213765E-6</c:v>
                </c:pt>
                <c:pt idx="130">
                  <c:v>2.0678857400063753E-6</c:v>
                </c:pt>
                <c:pt idx="131">
                  <c:v>3.7579788655099394E-6</c:v>
                </c:pt>
                <c:pt idx="132">
                  <c:v>4.4237852528507624E-5</c:v>
                </c:pt>
                <c:pt idx="133">
                  <c:v>3.6214748915167397E-6</c:v>
                </c:pt>
                <c:pt idx="134">
                  <c:v>7.0389258090514812E-7</c:v>
                </c:pt>
                <c:pt idx="135">
                  <c:v>1.4446389569531543E-6</c:v>
                </c:pt>
                <c:pt idx="136">
                  <c:v>1.0959926676929312E-5</c:v>
                </c:pt>
                <c:pt idx="137">
                  <c:v>5.5381381990283059E-6</c:v>
                </c:pt>
                <c:pt idx="138">
                  <c:v>5.5288985656074017E-6</c:v>
                </c:pt>
                <c:pt idx="139">
                  <c:v>2.7592361186480714E-6</c:v>
                </c:pt>
                <c:pt idx="140">
                  <c:v>7.8220817144257878E-6</c:v>
                </c:pt>
                <c:pt idx="141">
                  <c:v>1.269408248700957E-5</c:v>
                </c:pt>
                <c:pt idx="142">
                  <c:v>1.14757914490375E-5</c:v>
                </c:pt>
                <c:pt idx="143">
                  <c:v>1.8105135268691742E-5</c:v>
                </c:pt>
                <c:pt idx="144">
                  <c:v>2.3033998790235263E-5</c:v>
                </c:pt>
                <c:pt idx="145">
                  <c:v>2.095343468661406E-5</c:v>
                </c:pt>
                <c:pt idx="146">
                  <c:v>3.6434681590037961E-6</c:v>
                </c:pt>
                <c:pt idx="147">
                  <c:v>4.5141870080845417E-6</c:v>
                </c:pt>
                <c:pt idx="148">
                  <c:v>5.9043346804307526E-6</c:v>
                </c:pt>
                <c:pt idx="149">
                  <c:v>3.0643994107352492E-6</c:v>
                </c:pt>
                <c:pt idx="150">
                  <c:v>8.5791446672284889E-6</c:v>
                </c:pt>
                <c:pt idx="151">
                  <c:v>3.4574874821343259E-6</c:v>
                </c:pt>
                <c:pt idx="152">
                  <c:v>2.277964927842716E-6</c:v>
                </c:pt>
                <c:pt idx="153">
                  <c:v>3.2577097706776994E-6</c:v>
                </c:pt>
                <c:pt idx="154">
                  <c:v>4.2259442562647658E-5</c:v>
                </c:pt>
                <c:pt idx="155">
                  <c:v>1.3725525475211535E-6</c:v>
                </c:pt>
                <c:pt idx="156">
                  <c:v>9.6414737444946143E-7</c:v>
                </c:pt>
                <c:pt idx="157">
                  <c:v>4.1783696473294765E-6</c:v>
                </c:pt>
                <c:pt idx="158">
                  <c:v>5.9341913334188458E-5</c:v>
                </c:pt>
                <c:pt idx="159">
                  <c:v>9.6120512279488553E-7</c:v>
                </c:pt>
                <c:pt idx="160">
                  <c:v>7.9782046058054623E-7</c:v>
                </c:pt>
                <c:pt idx="161">
                  <c:v>8.3713329937008219E-6</c:v>
                </c:pt>
                <c:pt idx="162">
                  <c:v>1.8154165095682316E-5</c:v>
                </c:pt>
                <c:pt idx="163">
                  <c:v>6.7330736154486527E-6</c:v>
                </c:pt>
                <c:pt idx="164">
                  <c:v>1.2917893667632807E-6</c:v>
                </c:pt>
                <c:pt idx="165">
                  <c:v>1.0257812362689278E-6</c:v>
                </c:pt>
                <c:pt idx="166">
                  <c:v>2.6726698450366478E-6</c:v>
                </c:pt>
                <c:pt idx="167">
                  <c:v>1.191045965750923E-6</c:v>
                </c:pt>
                <c:pt idx="168">
                  <c:v>2.4697135459103709E-5</c:v>
                </c:pt>
                <c:pt idx="169">
                  <c:v>5.5969563893197025E-6</c:v>
                </c:pt>
                <c:pt idx="170">
                  <c:v>1.7939408110892095E-5</c:v>
                </c:pt>
                <c:pt idx="171">
                  <c:v>1.0274337928317176E-6</c:v>
                </c:pt>
                <c:pt idx="172">
                  <c:v>6.5576184299594227E-6</c:v>
                </c:pt>
                <c:pt idx="173">
                  <c:v>1.8052651126445099E-6</c:v>
                </c:pt>
                <c:pt idx="174">
                  <c:v>1.7317684922712377E-4</c:v>
                </c:pt>
                <c:pt idx="175">
                  <c:v>1.0672584505755599E-6</c:v>
                </c:pt>
                <c:pt idx="176">
                  <c:v>4.7078559995519923E-6</c:v>
                </c:pt>
                <c:pt idx="177">
                  <c:v>2.4351857536129582E-6</c:v>
                </c:pt>
                <c:pt idx="178">
                  <c:v>4.270966223986274E-7</c:v>
                </c:pt>
                <c:pt idx="179">
                  <c:v>3.1722020248444712E-7</c:v>
                </c:pt>
                <c:pt idx="180">
                  <c:v>3.8692393733074354E-6</c:v>
                </c:pt>
                <c:pt idx="181">
                  <c:v>5.0390981153119624E-7</c:v>
                </c:pt>
                <c:pt idx="182">
                  <c:v>6.106819040196727E-7</c:v>
                </c:pt>
                <c:pt idx="183">
                  <c:v>5.658962557722569E-7</c:v>
                </c:pt>
                <c:pt idx="184">
                  <c:v>2.2852563320060893E-6</c:v>
                </c:pt>
                <c:pt idx="185">
                  <c:v>5.7549694254545032E-7</c:v>
                </c:pt>
                <c:pt idx="186">
                  <c:v>1.4513111912574085E-6</c:v>
                </c:pt>
                <c:pt idx="187">
                  <c:v>3.4147264716843663E-6</c:v>
                </c:pt>
                <c:pt idx="188">
                  <c:v>1.5890558078322379E-6</c:v>
                </c:pt>
                <c:pt idx="189">
                  <c:v>9.4133121765529787E-7</c:v>
                </c:pt>
                <c:pt idx="190">
                  <c:v>6.2512362521942526E-7</c:v>
                </c:pt>
                <c:pt idx="191">
                  <c:v>1.1878413439644188E-6</c:v>
                </c:pt>
                <c:pt idx="192">
                  <c:v>1.6760144069167722E-6</c:v>
                </c:pt>
                <c:pt idx="193">
                  <c:v>9.5232303842571082E-7</c:v>
                </c:pt>
                <c:pt idx="194">
                  <c:v>1.4515359178135539E-6</c:v>
                </c:pt>
                <c:pt idx="195">
                  <c:v>9.9317607840752483E-7</c:v>
                </c:pt>
                <c:pt idx="196">
                  <c:v>2.1059928970238565E-6</c:v>
                </c:pt>
                <c:pt idx="197">
                  <c:v>1.3369847554858866E-6</c:v>
                </c:pt>
                <c:pt idx="198">
                  <c:v>5.05633635133859E-6</c:v>
                </c:pt>
                <c:pt idx="199">
                  <c:v>5.2309392124439364E-6</c:v>
                </c:pt>
                <c:pt idx="200">
                  <c:v>4.6337637694971429E-6</c:v>
                </c:pt>
                <c:pt idx="201">
                  <c:v>1.1140066730107344E-5</c:v>
                </c:pt>
                <c:pt idx="202">
                  <c:v>4.1814064951534263E-6</c:v>
                </c:pt>
                <c:pt idx="203">
                  <c:v>4.2124921842809891E-6</c:v>
                </c:pt>
                <c:pt idx="204">
                  <c:v>2.4003590733240397E-6</c:v>
                </c:pt>
                <c:pt idx="205">
                  <c:v>1.2117948078182899E-5</c:v>
                </c:pt>
                <c:pt idx="206">
                  <c:v>2.6942353494294196E-6</c:v>
                </c:pt>
              </c:numCache>
            </c:numRef>
          </c:yVal>
        </c:ser>
        <c:ser>
          <c:idx val="1"/>
          <c:order val="1"/>
          <c:tx>
            <c:v>NAZT</c:v>
          </c:tx>
          <c:spPr>
            <a:ln w="28575">
              <a:noFill/>
            </a:ln>
          </c:spPr>
          <c:marker>
            <c:symbol val="dash"/>
            <c:size val="9"/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'all data'!$G$214:$G$371</c:f>
              <c:numCache>
                <c:formatCode>0.00</c:formatCode>
                <c:ptCount val="15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0.72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0.77</c:v>
                </c:pt>
                <c:pt idx="117">
                  <c:v>0.77</c:v>
                </c:pt>
                <c:pt idx="118">
                  <c:v>0.77</c:v>
                </c:pt>
                <c:pt idx="119">
                  <c:v>0.77</c:v>
                </c:pt>
                <c:pt idx="120">
                  <c:v>0.77</c:v>
                </c:pt>
                <c:pt idx="121">
                  <c:v>0.77</c:v>
                </c:pt>
                <c:pt idx="122">
                  <c:v>0.77</c:v>
                </c:pt>
                <c:pt idx="123">
                  <c:v>0.77</c:v>
                </c:pt>
                <c:pt idx="124">
                  <c:v>0.77</c:v>
                </c:pt>
                <c:pt idx="125">
                  <c:v>0.77</c:v>
                </c:pt>
                <c:pt idx="126">
                  <c:v>0.77</c:v>
                </c:pt>
                <c:pt idx="127">
                  <c:v>0.77</c:v>
                </c:pt>
                <c:pt idx="128">
                  <c:v>0.77</c:v>
                </c:pt>
                <c:pt idx="129">
                  <c:v>0.77</c:v>
                </c:pt>
                <c:pt idx="130">
                  <c:v>0.77</c:v>
                </c:pt>
                <c:pt idx="131">
                  <c:v>0.77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</c:numCache>
            </c:numRef>
          </c:xVal>
          <c:yVal>
            <c:numRef>
              <c:f>'all data'!$V$214:$V$371</c:f>
              <c:numCache>
                <c:formatCode>0.0E+00</c:formatCode>
                <c:ptCount val="158"/>
                <c:pt idx="0">
                  <c:v>6.7414906849150422E-5</c:v>
                </c:pt>
                <c:pt idx="1">
                  <c:v>3.7450168977144138E-6</c:v>
                </c:pt>
                <c:pt idx="2">
                  <c:v>1.2867710107701665E-5</c:v>
                </c:pt>
                <c:pt idx="3">
                  <c:v>5.9798542446209189E-6</c:v>
                </c:pt>
                <c:pt idx="4">
                  <c:v>1.5514444732468081E-5</c:v>
                </c:pt>
                <c:pt idx="5">
                  <c:v>8.4373297664092434E-6</c:v>
                </c:pt>
                <c:pt idx="6">
                  <c:v>3.8599721286159895E-6</c:v>
                </c:pt>
                <c:pt idx="7">
                  <c:v>4.3565134756436912E-6</c:v>
                </c:pt>
                <c:pt idx="8">
                  <c:v>4.3343313508874108E-6</c:v>
                </c:pt>
                <c:pt idx="9">
                  <c:v>4.8042043869879878E-6</c:v>
                </c:pt>
                <c:pt idx="10">
                  <c:v>5.1395184997484315E-6</c:v>
                </c:pt>
                <c:pt idx="11">
                  <c:v>4.9560268394704058E-6</c:v>
                </c:pt>
                <c:pt idx="12">
                  <c:v>1.7956718613048071E-5</c:v>
                </c:pt>
                <c:pt idx="13">
                  <c:v>2.0459900853311847E-5</c:v>
                </c:pt>
                <c:pt idx="14">
                  <c:v>4.1613356638302623E-6</c:v>
                </c:pt>
                <c:pt idx="15">
                  <c:v>3.6782351732688904E-6</c:v>
                </c:pt>
                <c:pt idx="16">
                  <c:v>5.368086419029206E-6</c:v>
                </c:pt>
                <c:pt idx="17">
                  <c:v>5.6607764033075959E-6</c:v>
                </c:pt>
                <c:pt idx="18">
                  <c:v>3.0508676373247253E-7</c:v>
                </c:pt>
                <c:pt idx="19">
                  <c:v>3.9309976933906306E-6</c:v>
                </c:pt>
                <c:pt idx="20">
                  <c:v>5.3906903007365323E-6</c:v>
                </c:pt>
                <c:pt idx="21">
                  <c:v>2.1574406554218593E-6</c:v>
                </c:pt>
                <c:pt idx="22">
                  <c:v>4.4761941708143377E-6</c:v>
                </c:pt>
                <c:pt idx="23">
                  <c:v>4.0554595822844232E-6</c:v>
                </c:pt>
                <c:pt idx="24">
                  <c:v>4.5441501034813515E-6</c:v>
                </c:pt>
                <c:pt idx="25">
                  <c:v>8.8952800354361549E-6</c:v>
                </c:pt>
                <c:pt idx="26">
                  <c:v>4.2258380561545414E-6</c:v>
                </c:pt>
                <c:pt idx="27">
                  <c:v>1.9526006547187454E-5</c:v>
                </c:pt>
                <c:pt idx="28">
                  <c:v>2.5354088628293393E-5</c:v>
                </c:pt>
                <c:pt idx="29">
                  <c:v>4.8739760043186748E-5</c:v>
                </c:pt>
                <c:pt idx="30">
                  <c:v>7.3446174919610956E-5</c:v>
                </c:pt>
                <c:pt idx="31">
                  <c:v>9.0989426555493115E-6</c:v>
                </c:pt>
                <c:pt idx="32">
                  <c:v>1.2877618569387915E-5</c:v>
                </c:pt>
                <c:pt idx="33">
                  <c:v>1.0340048115556008E-3</c:v>
                </c:pt>
                <c:pt idx="34">
                  <c:v>1.222768118339141E-5</c:v>
                </c:pt>
                <c:pt idx="35">
                  <c:v>2.115003583911832E-5</c:v>
                </c:pt>
                <c:pt idx="36">
                  <c:v>3.7608780140280586E-5</c:v>
                </c:pt>
                <c:pt idx="37">
                  <c:v>2.6189316481528345E-5</c:v>
                </c:pt>
                <c:pt idx="38">
                  <c:v>2.6207476456712363E-5</c:v>
                </c:pt>
                <c:pt idx="39">
                  <c:v>4.6519185742697522E-5</c:v>
                </c:pt>
                <c:pt idx="40">
                  <c:v>5.4161331911165448E-5</c:v>
                </c:pt>
                <c:pt idx="41">
                  <c:v>2.4334680896048194E-5</c:v>
                </c:pt>
                <c:pt idx="42">
                  <c:v>5.3612887136766304E-5</c:v>
                </c:pt>
                <c:pt idx="43">
                  <c:v>2.6294750796232422E-5</c:v>
                </c:pt>
                <c:pt idx="44">
                  <c:v>3.2856455858630044E-5</c:v>
                </c:pt>
                <c:pt idx="45">
                  <c:v>4.3986648757013526E-5</c:v>
                </c:pt>
                <c:pt idx="46">
                  <c:v>5.4887343963435527E-6</c:v>
                </c:pt>
                <c:pt idx="47">
                  <c:v>2.9139594756746243E-5</c:v>
                </c:pt>
                <c:pt idx="48">
                  <c:v>1.2269472516151012E-4</c:v>
                </c:pt>
                <c:pt idx="49">
                  <c:v>3.1275142966391277E-5</c:v>
                </c:pt>
                <c:pt idx="50">
                  <c:v>5.5894398285323027E-5</c:v>
                </c:pt>
                <c:pt idx="51">
                  <c:v>1.3990906347987827E-4</c:v>
                </c:pt>
                <c:pt idx="52">
                  <c:v>2.1060538251145409E-4</c:v>
                </c:pt>
                <c:pt idx="53">
                  <c:v>3.3701239363098049E-5</c:v>
                </c:pt>
                <c:pt idx="54">
                  <c:v>6.4887571726720617E-5</c:v>
                </c:pt>
                <c:pt idx="55">
                  <c:v>4.6787449576892903E-5</c:v>
                </c:pt>
                <c:pt idx="56">
                  <c:v>1.6302878041081714E-5</c:v>
                </c:pt>
                <c:pt idx="57">
                  <c:v>3.2468708516602086E-5</c:v>
                </c:pt>
                <c:pt idx="58">
                  <c:v>1.3082203671341724E-5</c:v>
                </c:pt>
                <c:pt idx="59">
                  <c:v>7.0941149798363669E-6</c:v>
                </c:pt>
                <c:pt idx="60">
                  <c:v>2.8553072711674256E-5</c:v>
                </c:pt>
                <c:pt idx="61">
                  <c:v>2.5270168074395744E-5</c:v>
                </c:pt>
                <c:pt idx="62">
                  <c:v>2.1406423570635693E-5</c:v>
                </c:pt>
                <c:pt idx="63">
                  <c:v>8.9043041098665061E-5</c:v>
                </c:pt>
                <c:pt idx="64">
                  <c:v>1.4714460065282489E-5</c:v>
                </c:pt>
                <c:pt idx="65">
                  <c:v>2.7666336569905249E-5</c:v>
                </c:pt>
                <c:pt idx="66">
                  <c:v>4.914490810217084E-6</c:v>
                </c:pt>
                <c:pt idx="67">
                  <c:v>5.937249818930062E-7</c:v>
                </c:pt>
                <c:pt idx="68">
                  <c:v>2.7559643766788621E-6</c:v>
                </c:pt>
                <c:pt idx="69">
                  <c:v>2.5615368771448589E-6</c:v>
                </c:pt>
                <c:pt idx="70">
                  <c:v>4.4813837863885521E-6</c:v>
                </c:pt>
                <c:pt idx="71">
                  <c:v>7.7227169372041008E-6</c:v>
                </c:pt>
                <c:pt idx="72">
                  <c:v>4.6716569930652315E-6</c:v>
                </c:pt>
                <c:pt idx="73">
                  <c:v>7.8038474919505321E-6</c:v>
                </c:pt>
                <c:pt idx="74">
                  <c:v>4.4489188534095307E-6</c:v>
                </c:pt>
                <c:pt idx="75">
                  <c:v>6.1503366163658768E-6</c:v>
                </c:pt>
                <c:pt idx="76">
                  <c:v>1.1658928059349801E-5</c:v>
                </c:pt>
                <c:pt idx="77">
                  <c:v>7.990104406592326E-6</c:v>
                </c:pt>
                <c:pt idx="78">
                  <c:v>1.0124046777448463E-5</c:v>
                </c:pt>
                <c:pt idx="79">
                  <c:v>9.395754100991435E-6</c:v>
                </c:pt>
                <c:pt idx="80">
                  <c:v>1.2116850044071013E-5</c:v>
                </c:pt>
                <c:pt idx="81">
                  <c:v>5.0198643219266113E-6</c:v>
                </c:pt>
                <c:pt idx="82">
                  <c:v>5.9827280486134251E-6</c:v>
                </c:pt>
                <c:pt idx="83">
                  <c:v>3.2738536259551146E-5</c:v>
                </c:pt>
                <c:pt idx="84">
                  <c:v>1.4595294918878449E-5</c:v>
                </c:pt>
                <c:pt idx="85">
                  <c:v>8.4726964717318286E-6</c:v>
                </c:pt>
                <c:pt idx="86">
                  <c:v>2.078146903513792E-6</c:v>
                </c:pt>
                <c:pt idx="87">
                  <c:v>7.5175118747196469E-6</c:v>
                </c:pt>
                <c:pt idx="88">
                  <c:v>1.5233061254339211E-5</c:v>
                </c:pt>
                <c:pt idx="89">
                  <c:v>2.4887652442401355E-5</c:v>
                </c:pt>
                <c:pt idx="90">
                  <c:v>1.2578788273686089E-5</c:v>
                </c:pt>
                <c:pt idx="91">
                  <c:v>1.9312465838393512E-5</c:v>
                </c:pt>
                <c:pt idx="92">
                  <c:v>1.1827112208178157E-5</c:v>
                </c:pt>
                <c:pt idx="93">
                  <c:v>1.7505516819574197E-5</c:v>
                </c:pt>
                <c:pt idx="94">
                  <c:v>1.3780814079249634E-5</c:v>
                </c:pt>
                <c:pt idx="95">
                  <c:v>1.0404576818100693E-5</c:v>
                </c:pt>
                <c:pt idx="96">
                  <c:v>4.8023219365385941E-6</c:v>
                </c:pt>
                <c:pt idx="97">
                  <c:v>6.1850756652935211E-6</c:v>
                </c:pt>
                <c:pt idx="98">
                  <c:v>3.9068296557046197E-6</c:v>
                </c:pt>
                <c:pt idx="99">
                  <c:v>3.137423290031279E-4</c:v>
                </c:pt>
                <c:pt idx="100">
                  <c:v>1.9708458068911017E-5</c:v>
                </c:pt>
                <c:pt idx="101">
                  <c:v>1.6372612156906981E-5</c:v>
                </c:pt>
                <c:pt idx="102">
                  <c:v>5.3641769183908631E-6</c:v>
                </c:pt>
                <c:pt idx="103">
                  <c:v>1.2833999367357664E-5</c:v>
                </c:pt>
                <c:pt idx="104">
                  <c:v>1.0683361427467896E-5</c:v>
                </c:pt>
                <c:pt idx="105">
                  <c:v>4.8250675428233858E-5</c:v>
                </c:pt>
                <c:pt idx="106">
                  <c:v>5.7172980717778493E-5</c:v>
                </c:pt>
                <c:pt idx="107">
                  <c:v>1.0087116416005437E-4</c:v>
                </c:pt>
                <c:pt idx="108">
                  <c:v>6.0668646477783967E-5</c:v>
                </c:pt>
                <c:pt idx="109">
                  <c:v>3.6877778435442299E-5</c:v>
                </c:pt>
                <c:pt idx="110">
                  <c:v>7.8845296642053987E-5</c:v>
                </c:pt>
                <c:pt idx="111">
                  <c:v>7.7549817640425254E-5</c:v>
                </c:pt>
                <c:pt idx="112">
                  <c:v>8.1697867544993242E-5</c:v>
                </c:pt>
                <c:pt idx="113">
                  <c:v>7.8858121520161226E-5</c:v>
                </c:pt>
                <c:pt idx="114">
                  <c:v>2.3987582377992608E-5</c:v>
                </c:pt>
                <c:pt idx="115">
                  <c:v>1.7739570891996197E-5</c:v>
                </c:pt>
                <c:pt idx="116">
                  <c:v>4.6615509139997096E-5</c:v>
                </c:pt>
                <c:pt idx="117">
                  <c:v>4.5143733771750952E-5</c:v>
                </c:pt>
                <c:pt idx="118">
                  <c:v>5.0781815478290466E-5</c:v>
                </c:pt>
                <c:pt idx="119">
                  <c:v>4.0756149506442363E-5</c:v>
                </c:pt>
                <c:pt idx="120">
                  <c:v>3.1695357815595486E-5</c:v>
                </c:pt>
                <c:pt idx="121">
                  <c:v>3.4343246549680404E-5</c:v>
                </c:pt>
                <c:pt idx="122">
                  <c:v>1.3647759059623855E-5</c:v>
                </c:pt>
                <c:pt idx="123">
                  <c:v>1.8775645549131694E-4</c:v>
                </c:pt>
                <c:pt idx="124">
                  <c:v>8.8673167948747543E-5</c:v>
                </c:pt>
                <c:pt idx="125">
                  <c:v>9.4670123671419039E-5</c:v>
                </c:pt>
                <c:pt idx="126">
                  <c:v>5.899226383855269E-5</c:v>
                </c:pt>
                <c:pt idx="127">
                  <c:v>3.1474728218035512E-5</c:v>
                </c:pt>
                <c:pt idx="128">
                  <c:v>1.6733157688192618E-4</c:v>
                </c:pt>
                <c:pt idx="129">
                  <c:v>3.9787294030768026E-5</c:v>
                </c:pt>
                <c:pt idx="130">
                  <c:v>3.6527090650876262E-5</c:v>
                </c:pt>
                <c:pt idx="131">
                  <c:v>2.7460848900784328E-5</c:v>
                </c:pt>
                <c:pt idx="132">
                  <c:v>7.2234957421281819E-6</c:v>
                </c:pt>
                <c:pt idx="133">
                  <c:v>6.8341516681764752E-6</c:v>
                </c:pt>
                <c:pt idx="134">
                  <c:v>7.7140816672062526E-6</c:v>
                </c:pt>
                <c:pt idx="135">
                  <c:v>8.2471435441938289E-6</c:v>
                </c:pt>
                <c:pt idx="136">
                  <c:v>5.8403045416328523E-6</c:v>
                </c:pt>
                <c:pt idx="137">
                  <c:v>7.9411232634228476E-6</c:v>
                </c:pt>
                <c:pt idx="138">
                  <c:v>5.9797183822106932E-6</c:v>
                </c:pt>
                <c:pt idx="139">
                  <c:v>6.8657887984583683E-6</c:v>
                </c:pt>
                <c:pt idx="140">
                  <c:v>4.5892921845491762E-6</c:v>
                </c:pt>
                <c:pt idx="141">
                  <c:v>2.5790087056699208E-6</c:v>
                </c:pt>
                <c:pt idx="142">
                  <c:v>1.1173513195763869E-5</c:v>
                </c:pt>
                <c:pt idx="143">
                  <c:v>5.2594055371957367E-6</c:v>
                </c:pt>
                <c:pt idx="144">
                  <c:v>1.6222157065486534E-5</c:v>
                </c:pt>
                <c:pt idx="145">
                  <c:v>1.1348849033836413E-5</c:v>
                </c:pt>
                <c:pt idx="146">
                  <c:v>8.7319427804317564E-6</c:v>
                </c:pt>
                <c:pt idx="147">
                  <c:v>7.620960357068805E-6</c:v>
                </c:pt>
                <c:pt idx="148">
                  <c:v>6.8688725668794186E-6</c:v>
                </c:pt>
                <c:pt idx="149">
                  <c:v>5.9384749208208771E-6</c:v>
                </c:pt>
                <c:pt idx="150">
                  <c:v>4.16828849069733E-6</c:v>
                </c:pt>
                <c:pt idx="151">
                  <c:v>4.4998245292199415E-6</c:v>
                </c:pt>
                <c:pt idx="152">
                  <c:v>6.4039198080677792E-6</c:v>
                </c:pt>
                <c:pt idx="153">
                  <c:v>3.6197508787671125E-5</c:v>
                </c:pt>
                <c:pt idx="154">
                  <c:v>7.4093430439094541E-6</c:v>
                </c:pt>
                <c:pt idx="155">
                  <c:v>7.3042136463665663E-6</c:v>
                </c:pt>
                <c:pt idx="156">
                  <c:v>3.6335149006686121E-6</c:v>
                </c:pt>
                <c:pt idx="157">
                  <c:v>1.5413772310943735E-6</c:v>
                </c:pt>
              </c:numCache>
            </c:numRef>
          </c:yVal>
        </c:ser>
        <c:ser>
          <c:idx val="2"/>
          <c:order val="2"/>
          <c:tx>
            <c:v>FeAST</c:v>
          </c:tx>
          <c:spPr>
            <a:ln w="28575">
              <a:noFill/>
            </a:ln>
          </c:spPr>
          <c:marker>
            <c:spPr>
              <a:noFill/>
              <a:ln w="6350">
                <a:solidFill>
                  <a:schemeClr val="tx1"/>
                </a:solidFill>
              </a:ln>
            </c:spPr>
          </c:marker>
          <c:xVal>
            <c:numRef>
              <c:f>'all data'!$G$512:$G$629</c:f>
              <c:numCache>
                <c:formatCode>General</c:formatCode>
                <c:ptCount val="118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0.41</c:v>
                </c:pt>
                <c:pt idx="96">
                  <c:v>0.41</c:v>
                </c:pt>
                <c:pt idx="97">
                  <c:v>0.41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0.41</c:v>
                </c:pt>
                <c:pt idx="102">
                  <c:v>0.41</c:v>
                </c:pt>
                <c:pt idx="103">
                  <c:v>0.41</c:v>
                </c:pt>
                <c:pt idx="104">
                  <c:v>0.41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</c:numCache>
            </c:numRef>
          </c:xVal>
          <c:yVal>
            <c:numRef>
              <c:f>'all data'!$V$512:$V$629</c:f>
              <c:numCache>
                <c:formatCode>0.0E+00</c:formatCode>
                <c:ptCount val="118"/>
                <c:pt idx="0">
                  <c:v>4.0337656797794202E-6</c:v>
                </c:pt>
                <c:pt idx="1">
                  <c:v>3.1372633898902156E-6</c:v>
                </c:pt>
                <c:pt idx="2">
                  <c:v>1.2790836064393691E-6</c:v>
                </c:pt>
                <c:pt idx="3">
                  <c:v>1.954722976894964E-6</c:v>
                </c:pt>
                <c:pt idx="4">
                  <c:v>8.532952423681788E-7</c:v>
                </c:pt>
                <c:pt idx="5">
                  <c:v>4.7137019497511522E-7</c:v>
                </c:pt>
                <c:pt idx="6">
                  <c:v>9.9175413241014461E-7</c:v>
                </c:pt>
                <c:pt idx="7">
                  <c:v>4.4709932056755506E-7</c:v>
                </c:pt>
                <c:pt idx="8">
                  <c:v>9.8703254361341452E-7</c:v>
                </c:pt>
                <c:pt idx="9">
                  <c:v>1.5198715249294519E-6</c:v>
                </c:pt>
                <c:pt idx="10">
                  <c:v>1.5611771948514798E-5</c:v>
                </c:pt>
                <c:pt idx="11">
                  <c:v>5.4341285630894511E-7</c:v>
                </c:pt>
                <c:pt idx="12">
                  <c:v>2.3341460068811393E-7</c:v>
                </c:pt>
                <c:pt idx="13">
                  <c:v>6.768158750169681E-7</c:v>
                </c:pt>
                <c:pt idx="14">
                  <c:v>3.1275759497891906E-7</c:v>
                </c:pt>
                <c:pt idx="15">
                  <c:v>5.7939561171567789E-6</c:v>
                </c:pt>
                <c:pt idx="16">
                  <c:v>1.1047474261744704E-6</c:v>
                </c:pt>
                <c:pt idx="17">
                  <c:v>4.7976486635165838E-6</c:v>
                </c:pt>
                <c:pt idx="18">
                  <c:v>7.7380969465950781E-7</c:v>
                </c:pt>
                <c:pt idx="19">
                  <c:v>4.8141857202458004E-7</c:v>
                </c:pt>
                <c:pt idx="20">
                  <c:v>5.5925973809836366E-7</c:v>
                </c:pt>
                <c:pt idx="21">
                  <c:v>6.4487936992631749E-6</c:v>
                </c:pt>
                <c:pt idx="22">
                  <c:v>1.946740541426888E-6</c:v>
                </c:pt>
                <c:pt idx="23">
                  <c:v>2.1497001054973143E-5</c:v>
                </c:pt>
                <c:pt idx="24">
                  <c:v>8.7337012043092735E-8</c:v>
                </c:pt>
                <c:pt idx="25">
                  <c:v>5.3026717188157162E-7</c:v>
                </c:pt>
                <c:pt idx="26">
                  <c:v>2.2664057373237012E-6</c:v>
                </c:pt>
                <c:pt idx="27">
                  <c:v>1.4034372412770466E-6</c:v>
                </c:pt>
                <c:pt idx="28">
                  <c:v>1.6765451870889875E-6</c:v>
                </c:pt>
                <c:pt idx="29">
                  <c:v>1.0110739756218718E-6</c:v>
                </c:pt>
                <c:pt idx="30">
                  <c:v>5.2511298542674298E-7</c:v>
                </c:pt>
                <c:pt idx="31">
                  <c:v>1.1392072337996299E-6</c:v>
                </c:pt>
                <c:pt idx="32">
                  <c:v>2.2453591298029766E-6</c:v>
                </c:pt>
                <c:pt idx="33">
                  <c:v>1.7523093673799299E-5</c:v>
                </c:pt>
                <c:pt idx="34">
                  <c:v>2.0053233635479166E-6</c:v>
                </c:pt>
                <c:pt idx="35">
                  <c:v>1.3963636873815991E-4</c:v>
                </c:pt>
                <c:pt idx="36">
                  <c:v>3.3535565783773326E-6</c:v>
                </c:pt>
                <c:pt idx="37">
                  <c:v>2.7791177985309357E-6</c:v>
                </c:pt>
                <c:pt idx="38">
                  <c:v>1.8007104035396306E-6</c:v>
                </c:pt>
                <c:pt idx="39">
                  <c:v>1.1233534317065101E-7</c:v>
                </c:pt>
                <c:pt idx="40">
                  <c:v>2.835672124352638E-7</c:v>
                </c:pt>
                <c:pt idx="41">
                  <c:v>6.4907739668870824E-8</c:v>
                </c:pt>
                <c:pt idx="42">
                  <c:v>2.2732777176259334E-7</c:v>
                </c:pt>
                <c:pt idx="43">
                  <c:v>1.4492536273081972E-6</c:v>
                </c:pt>
                <c:pt idx="44">
                  <c:v>4.8205179966703001E-8</c:v>
                </c:pt>
                <c:pt idx="45">
                  <c:v>3.2016832195896823E-7</c:v>
                </c:pt>
                <c:pt idx="46">
                  <c:v>3.3062479830009564E-7</c:v>
                </c:pt>
                <c:pt idx="47">
                  <c:v>1.6703479546296358E-7</c:v>
                </c:pt>
                <c:pt idx="48">
                  <c:v>1.5470830793571813E-7</c:v>
                </c:pt>
                <c:pt idx="49">
                  <c:v>6.6920942964150833E-7</c:v>
                </c:pt>
                <c:pt idx="50">
                  <c:v>2.6435574088330388E-7</c:v>
                </c:pt>
                <c:pt idx="51">
                  <c:v>1.4885819120565323E-6</c:v>
                </c:pt>
                <c:pt idx="52">
                  <c:v>4.5254688386790837E-7</c:v>
                </c:pt>
                <c:pt idx="53">
                  <c:v>6.6794231526450495E-7</c:v>
                </c:pt>
                <c:pt idx="54">
                  <c:v>3.4567763878592822E-7</c:v>
                </c:pt>
                <c:pt idx="55">
                  <c:v>8.2185648432589818E-7</c:v>
                </c:pt>
                <c:pt idx="56">
                  <c:v>5.1969280334361863E-7</c:v>
                </c:pt>
                <c:pt idx="57">
                  <c:v>7.2662641834518855E-7</c:v>
                </c:pt>
                <c:pt idx="58">
                  <c:v>5.12415172617423E-7</c:v>
                </c:pt>
                <c:pt idx="59">
                  <c:v>3.9251608385222182E-7</c:v>
                </c:pt>
                <c:pt idx="60">
                  <c:v>4.1826712349131568E-7</c:v>
                </c:pt>
                <c:pt idx="61">
                  <c:v>2.7288425831714845E-8</c:v>
                </c:pt>
                <c:pt idx="62">
                  <c:v>5.0630785923409266E-8</c:v>
                </c:pt>
                <c:pt idx="63">
                  <c:v>8.1063194737990759E-7</c:v>
                </c:pt>
                <c:pt idx="64">
                  <c:v>6.3706061013599586E-7</c:v>
                </c:pt>
                <c:pt idx="65">
                  <c:v>3.7521913760800627E-7</c:v>
                </c:pt>
                <c:pt idx="66">
                  <c:v>1.2901886789915728E-7</c:v>
                </c:pt>
                <c:pt idx="67">
                  <c:v>4.0142654012317177E-6</c:v>
                </c:pt>
                <c:pt idx="68">
                  <c:v>1.2713812292919392E-6</c:v>
                </c:pt>
                <c:pt idx="69">
                  <c:v>2.4657422335174698E-7</c:v>
                </c:pt>
                <c:pt idx="70">
                  <c:v>8.5367769064756478E-7</c:v>
                </c:pt>
                <c:pt idx="71">
                  <c:v>3.0842807849861344E-7</c:v>
                </c:pt>
                <c:pt idx="72">
                  <c:v>6.3386006144610657E-7</c:v>
                </c:pt>
                <c:pt idx="73">
                  <c:v>7.8908972957587134E-7</c:v>
                </c:pt>
                <c:pt idx="74">
                  <c:v>2.025123514233401E-6</c:v>
                </c:pt>
                <c:pt idx="75">
                  <c:v>2.3360326714667336E-6</c:v>
                </c:pt>
                <c:pt idx="76">
                  <c:v>5.5211901971210441E-6</c:v>
                </c:pt>
                <c:pt idx="77">
                  <c:v>1.2945005616464366E-6</c:v>
                </c:pt>
                <c:pt idx="78">
                  <c:v>5.3018085841089839E-6</c:v>
                </c:pt>
                <c:pt idx="79">
                  <c:v>1.0735283802230735E-6</c:v>
                </c:pt>
                <c:pt idx="81">
                  <c:v>6.1306095105098641E-6</c:v>
                </c:pt>
                <c:pt idx="82">
                  <c:v>4.6305243187099943E-6</c:v>
                </c:pt>
                <c:pt idx="83">
                  <c:v>1.0678478021265198E-6</c:v>
                </c:pt>
                <c:pt idx="84">
                  <c:v>2.0160066301773763E-6</c:v>
                </c:pt>
                <c:pt idx="85">
                  <c:v>1.0794061362537251E-6</c:v>
                </c:pt>
                <c:pt idx="86">
                  <c:v>5.8239097069696093E-6</c:v>
                </c:pt>
                <c:pt idx="87">
                  <c:v>1.2644037846808827E-6</c:v>
                </c:pt>
                <c:pt idx="88">
                  <c:v>1.6831058995152255E-6</c:v>
                </c:pt>
                <c:pt idx="89">
                  <c:v>6.6938477389488051E-6</c:v>
                </c:pt>
                <c:pt idx="90">
                  <c:v>3.0294914668086807E-6</c:v>
                </c:pt>
                <c:pt idx="91">
                  <c:v>2.7914035893207983E-6</c:v>
                </c:pt>
                <c:pt idx="92">
                  <c:v>9.9058635903335431E-7</c:v>
                </c:pt>
                <c:pt idx="93">
                  <c:v>1.3058223956979773E-6</c:v>
                </c:pt>
                <c:pt idx="94">
                  <c:v>1.2289630344935188E-6</c:v>
                </c:pt>
                <c:pt idx="95">
                  <c:v>4.6474394338926323E-5</c:v>
                </c:pt>
                <c:pt idx="96">
                  <c:v>2.8653340254485975E-6</c:v>
                </c:pt>
                <c:pt idx="97">
                  <c:v>7.6719400960818121E-7</c:v>
                </c:pt>
                <c:pt idx="98">
                  <c:v>1.1149004652108517E-6</c:v>
                </c:pt>
                <c:pt idx="99">
                  <c:v>6.9787947095667171E-7</c:v>
                </c:pt>
                <c:pt idx="100">
                  <c:v>3.5897978160016361E-6</c:v>
                </c:pt>
                <c:pt idx="101">
                  <c:v>3.4733552891698877E-6</c:v>
                </c:pt>
                <c:pt idx="102">
                  <c:v>2.5087183977179447E-7</c:v>
                </c:pt>
                <c:pt idx="103">
                  <c:v>4.2740139157087843E-6</c:v>
                </c:pt>
                <c:pt idx="104">
                  <c:v>5.3126333241950479E-7</c:v>
                </c:pt>
                <c:pt idx="105">
                  <c:v>2.8313012876706451E-6</c:v>
                </c:pt>
                <c:pt idx="106">
                  <c:v>1.3528803622399404E-6</c:v>
                </c:pt>
                <c:pt idx="107">
                  <c:v>3.1823098833631793E-6</c:v>
                </c:pt>
                <c:pt idx="108">
                  <c:v>3.5949714590571123E-6</c:v>
                </c:pt>
                <c:pt idx="109">
                  <c:v>1.3866438087293124E-5</c:v>
                </c:pt>
                <c:pt idx="110">
                  <c:v>1.1576540100817719E-6</c:v>
                </c:pt>
                <c:pt idx="111">
                  <c:v>3.288869058463915E-7</c:v>
                </c:pt>
                <c:pt idx="112">
                  <c:v>8.8027579959071437E-7</c:v>
                </c:pt>
                <c:pt idx="113">
                  <c:v>1.1387757210523103E-6</c:v>
                </c:pt>
                <c:pt idx="114">
                  <c:v>1.639129964574733E-6</c:v>
                </c:pt>
                <c:pt idx="115">
                  <c:v>1.1916641702048519E-7</c:v>
                </c:pt>
              </c:numCache>
            </c:numRef>
          </c:yVal>
        </c:ser>
        <c:ser>
          <c:idx val="4"/>
          <c:order val="3"/>
          <c:tx>
            <c:v>FeCycle II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xVal>
            <c:numRef>
              <c:f>'all data'!$G$374:$G$509</c:f>
              <c:numCache>
                <c:formatCode>0.00</c:formatCode>
                <c:ptCount val="136"/>
                <c:pt idx="0">
                  <c:v>0.59733852777766727</c:v>
                </c:pt>
                <c:pt idx="1">
                  <c:v>0.59733852777766727</c:v>
                </c:pt>
                <c:pt idx="2">
                  <c:v>0.59733852777766727</c:v>
                </c:pt>
                <c:pt idx="3">
                  <c:v>0.59733852777766727</c:v>
                </c:pt>
                <c:pt idx="4">
                  <c:v>0.59733852777766727</c:v>
                </c:pt>
                <c:pt idx="5">
                  <c:v>0.59733852777766727</c:v>
                </c:pt>
                <c:pt idx="6">
                  <c:v>0.59733852777766727</c:v>
                </c:pt>
                <c:pt idx="7">
                  <c:v>9.8571520378345004E-2</c:v>
                </c:pt>
                <c:pt idx="8">
                  <c:v>9.8571520378345004E-2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9.7322608781399145E-2</c:v>
                </c:pt>
                <c:pt idx="111">
                  <c:v>9.7322608781399145E-2</c:v>
                </c:pt>
                <c:pt idx="112">
                  <c:v>9.7322608781399145E-2</c:v>
                </c:pt>
                <c:pt idx="113">
                  <c:v>9.7322608781399145E-2</c:v>
                </c:pt>
                <c:pt idx="114">
                  <c:v>9.7322608781399145E-2</c:v>
                </c:pt>
                <c:pt idx="115">
                  <c:v>9.7322608781399145E-2</c:v>
                </c:pt>
                <c:pt idx="116">
                  <c:v>9.7322608781399145E-2</c:v>
                </c:pt>
                <c:pt idx="117">
                  <c:v>9.7322608781399145E-2</c:v>
                </c:pt>
                <c:pt idx="118">
                  <c:v>9.7322608781399145E-2</c:v>
                </c:pt>
                <c:pt idx="119">
                  <c:v>9.7322608781399145E-2</c:v>
                </c:pt>
                <c:pt idx="120">
                  <c:v>9.7322608781399145E-2</c:v>
                </c:pt>
                <c:pt idx="121">
                  <c:v>9.7322608781399145E-2</c:v>
                </c:pt>
                <c:pt idx="122">
                  <c:v>9.7322608781399145E-2</c:v>
                </c:pt>
                <c:pt idx="123">
                  <c:v>0.15218575466141887</c:v>
                </c:pt>
                <c:pt idx="124">
                  <c:v>0.15218575466141887</c:v>
                </c:pt>
                <c:pt idx="125">
                  <c:v>0.15218575466141887</c:v>
                </c:pt>
                <c:pt idx="126">
                  <c:v>0.15218575466141887</c:v>
                </c:pt>
                <c:pt idx="127">
                  <c:v>0.15218575466141887</c:v>
                </c:pt>
                <c:pt idx="128">
                  <c:v>0.15218575466141887</c:v>
                </c:pt>
                <c:pt idx="129">
                  <c:v>0.15218575466141887</c:v>
                </c:pt>
                <c:pt idx="130">
                  <c:v>0.15218575466141887</c:v>
                </c:pt>
                <c:pt idx="131">
                  <c:v>0.15218575466141887</c:v>
                </c:pt>
                <c:pt idx="132">
                  <c:v>0.15218575466141887</c:v>
                </c:pt>
                <c:pt idx="133">
                  <c:v>0.15218575466141887</c:v>
                </c:pt>
                <c:pt idx="134">
                  <c:v>0.15218575466141887</c:v>
                </c:pt>
                <c:pt idx="135">
                  <c:v>0.15218575466141887</c:v>
                </c:pt>
              </c:numCache>
            </c:numRef>
          </c:xVal>
          <c:yVal>
            <c:numRef>
              <c:f>'all data'!$V$374:$V$509</c:f>
              <c:numCache>
                <c:formatCode>0.0E+00</c:formatCode>
                <c:ptCount val="136"/>
                <c:pt idx="0">
                  <c:v>5.5046923313373933E-5</c:v>
                </c:pt>
                <c:pt idx="1">
                  <c:v>6.7319583541345558E-5</c:v>
                </c:pt>
                <c:pt idx="2">
                  <c:v>1.3677629220776814E-5</c:v>
                </c:pt>
                <c:pt idx="3">
                  <c:v>2.4492430079808828E-5</c:v>
                </c:pt>
                <c:pt idx="4">
                  <c:v>1.9690071777012749E-5</c:v>
                </c:pt>
                <c:pt idx="5">
                  <c:v>5.5208094279116805E-5</c:v>
                </c:pt>
                <c:pt idx="6">
                  <c:v>6.0987013969407674E-6</c:v>
                </c:pt>
                <c:pt idx="7">
                  <c:v>2.0207221966325225E-5</c:v>
                </c:pt>
                <c:pt idx="8">
                  <c:v>2.0730114331927165E-5</c:v>
                </c:pt>
                <c:pt idx="9">
                  <c:v>7.1433998736285933E-6</c:v>
                </c:pt>
                <c:pt idx="10">
                  <c:v>1.5381765806256646E-5</c:v>
                </c:pt>
                <c:pt idx="11">
                  <c:v>2.5336101514205322E-5</c:v>
                </c:pt>
                <c:pt idx="12">
                  <c:v>3.8394845857805435E-5</c:v>
                </c:pt>
                <c:pt idx="13">
                  <c:v>3.0949774658686877E-4</c:v>
                </c:pt>
                <c:pt idx="14">
                  <c:v>2.9222998621590726E-5</c:v>
                </c:pt>
                <c:pt idx="15">
                  <c:v>3.35580244348712E-5</c:v>
                </c:pt>
                <c:pt idx="16">
                  <c:v>1.5393866229450745E-5</c:v>
                </c:pt>
                <c:pt idx="17">
                  <c:v>8.8028990913461936E-6</c:v>
                </c:pt>
                <c:pt idx="18">
                  <c:v>1.0465539732410363E-5</c:v>
                </c:pt>
                <c:pt idx="19">
                  <c:v>5.2944167221767222E-5</c:v>
                </c:pt>
                <c:pt idx="20">
                  <c:v>9.9676875242813229E-6</c:v>
                </c:pt>
                <c:pt idx="21">
                  <c:v>1.8524843453838048E-5</c:v>
                </c:pt>
                <c:pt idx="22">
                  <c:v>3.6356690446300817E-6</c:v>
                </c:pt>
                <c:pt idx="23">
                  <c:v>1.7276446978794111E-5</c:v>
                </c:pt>
                <c:pt idx="24">
                  <c:v>1.0589401492078688E-5</c:v>
                </c:pt>
                <c:pt idx="25">
                  <c:v>7.8585491652819525E-6</c:v>
                </c:pt>
                <c:pt idx="26">
                  <c:v>1.5924922569194374E-5</c:v>
                </c:pt>
                <c:pt idx="27">
                  <c:v>1.2010288790804445E-4</c:v>
                </c:pt>
                <c:pt idx="28">
                  <c:v>1.9023020982149714E-6</c:v>
                </c:pt>
                <c:pt idx="29">
                  <c:v>1.9442987467312469E-5</c:v>
                </c:pt>
                <c:pt idx="30">
                  <c:v>1.0814696030019172E-5</c:v>
                </c:pt>
                <c:pt idx="31">
                  <c:v>8.5359338593593647E-6</c:v>
                </c:pt>
                <c:pt idx="32">
                  <c:v>7.8072131765732684E-6</c:v>
                </c:pt>
                <c:pt idx="33">
                  <c:v>4.872251824452959E-6</c:v>
                </c:pt>
                <c:pt idx="34">
                  <c:v>1.2235484062465901E-5</c:v>
                </c:pt>
                <c:pt idx="35">
                  <c:v>1.8935580191998227E-6</c:v>
                </c:pt>
                <c:pt idx="36">
                  <c:v>2.0943667368248011E-6</c:v>
                </c:pt>
                <c:pt idx="37">
                  <c:v>7.4044346402010832E-6</c:v>
                </c:pt>
                <c:pt idx="39">
                  <c:v>7.0958305033754077E-6</c:v>
                </c:pt>
                <c:pt idx="40">
                  <c:v>2.2154401964459418E-6</c:v>
                </c:pt>
                <c:pt idx="41">
                  <c:v>1.6127177733495801E-5</c:v>
                </c:pt>
                <c:pt idx="42">
                  <c:v>1.3198552421944609E-5</c:v>
                </c:pt>
                <c:pt idx="43">
                  <c:v>1.840084491556794E-5</c:v>
                </c:pt>
                <c:pt idx="44">
                  <c:v>2.2624091545161871E-5</c:v>
                </c:pt>
                <c:pt idx="45">
                  <c:v>2.0070648557955366E-6</c:v>
                </c:pt>
                <c:pt idx="46">
                  <c:v>3.936167893345729E-5</c:v>
                </c:pt>
                <c:pt idx="47">
                  <c:v>1.4114311816169792E-5</c:v>
                </c:pt>
                <c:pt idx="48">
                  <c:v>1.9205313738137124E-5</c:v>
                </c:pt>
                <c:pt idx="49">
                  <c:v>2.334950168767677E-5</c:v>
                </c:pt>
                <c:pt idx="50">
                  <c:v>1.4484990017996071E-5</c:v>
                </c:pt>
                <c:pt idx="51">
                  <c:v>9.0483596076990217E-6</c:v>
                </c:pt>
                <c:pt idx="52">
                  <c:v>8.8173681263769536E-6</c:v>
                </c:pt>
                <c:pt idx="53">
                  <c:v>1.8791856027481525E-5</c:v>
                </c:pt>
                <c:pt idx="54">
                  <c:v>8.2313972629992737E-6</c:v>
                </c:pt>
                <c:pt idx="55">
                  <c:v>2.2007749173533692E-6</c:v>
                </c:pt>
                <c:pt idx="56">
                  <c:v>1.0562457033211872E-5</c:v>
                </c:pt>
                <c:pt idx="57">
                  <c:v>1.1617311910159456E-5</c:v>
                </c:pt>
                <c:pt idx="58">
                  <c:v>2.0584261468026614E-5</c:v>
                </c:pt>
                <c:pt idx="59">
                  <c:v>8.6978691034148662E-6</c:v>
                </c:pt>
                <c:pt idx="60">
                  <c:v>1.6915379498395091E-5</c:v>
                </c:pt>
                <c:pt idx="61">
                  <c:v>2.2973789479414333E-6</c:v>
                </c:pt>
                <c:pt idx="62">
                  <c:v>1.0529886609208159E-4</c:v>
                </c:pt>
                <c:pt idx="63">
                  <c:v>2.6260600016247485E-5</c:v>
                </c:pt>
                <c:pt idx="65">
                  <c:v>1.59723424461769E-5</c:v>
                </c:pt>
                <c:pt idx="66">
                  <c:v>1.642023002473294E-5</c:v>
                </c:pt>
                <c:pt idx="68">
                  <c:v>1.716198082140511E-5</c:v>
                </c:pt>
                <c:pt idx="69">
                  <c:v>8.4412035654292084E-6</c:v>
                </c:pt>
                <c:pt idx="70">
                  <c:v>1.0258664763731452E-5</c:v>
                </c:pt>
                <c:pt idx="71">
                  <c:v>2.2211136055950077E-5</c:v>
                </c:pt>
                <c:pt idx="72">
                  <c:v>2.3770032713166582E-5</c:v>
                </c:pt>
                <c:pt idx="74">
                  <c:v>1.8132002017311372E-5</c:v>
                </c:pt>
                <c:pt idx="75">
                  <c:v>3.3149512164814727E-5</c:v>
                </c:pt>
                <c:pt idx="76">
                  <c:v>2.2784311686536648E-5</c:v>
                </c:pt>
                <c:pt idx="77">
                  <c:v>6.6836090405304088E-5</c:v>
                </c:pt>
                <c:pt idx="78">
                  <c:v>1.0179018184315341E-5</c:v>
                </c:pt>
                <c:pt idx="79">
                  <c:v>2.9294332816202193E-6</c:v>
                </c:pt>
                <c:pt idx="80">
                  <c:v>7.6411291239561103E-7</c:v>
                </c:pt>
                <c:pt idx="81">
                  <c:v>4.0191482348917356E-6</c:v>
                </c:pt>
                <c:pt idx="82">
                  <c:v>1.9987844511157092E-6</c:v>
                </c:pt>
                <c:pt idx="83">
                  <c:v>1.6928535054286808E-6</c:v>
                </c:pt>
                <c:pt idx="84">
                  <c:v>2.2638469139649819E-6</c:v>
                </c:pt>
                <c:pt idx="85">
                  <c:v>3.1739127098614118E-7</c:v>
                </c:pt>
                <c:pt idx="86">
                  <c:v>1.1058132199126171E-5</c:v>
                </c:pt>
                <c:pt idx="87">
                  <c:v>1.8612958037757113E-6</c:v>
                </c:pt>
                <c:pt idx="88">
                  <c:v>2.4812133285257547E-6</c:v>
                </c:pt>
                <c:pt idx="89">
                  <c:v>4.4424889805998303E-6</c:v>
                </c:pt>
                <c:pt idx="90">
                  <c:v>7.7658003983333009E-6</c:v>
                </c:pt>
                <c:pt idx="91">
                  <c:v>9.6306280130113397E-6</c:v>
                </c:pt>
                <c:pt idx="92">
                  <c:v>3.9708523088762757E-6</c:v>
                </c:pt>
                <c:pt idx="93">
                  <c:v>9.0109343252945514E-7</c:v>
                </c:pt>
                <c:pt idx="94">
                  <c:v>1.0595922498346814E-6</c:v>
                </c:pt>
                <c:pt idx="97">
                  <c:v>2.7673743904209326E-6</c:v>
                </c:pt>
                <c:pt idx="98">
                  <c:v>1.3999776119406049E-5</c:v>
                </c:pt>
                <c:pt idx="99">
                  <c:v>4.2177852406833713E-6</c:v>
                </c:pt>
                <c:pt idx="102">
                  <c:v>1.2943360810895353E-5</c:v>
                </c:pt>
                <c:pt idx="103">
                  <c:v>2.5923060313786879E-5</c:v>
                </c:pt>
                <c:pt idx="105">
                  <c:v>8.7481122711774063E-6</c:v>
                </c:pt>
                <c:pt idx="106">
                  <c:v>5.7108967558920106E-5</c:v>
                </c:pt>
                <c:pt idx="107">
                  <c:v>6.8773054864201919E-6</c:v>
                </c:pt>
                <c:pt idx="108">
                  <c:v>1.5252502176223896E-6</c:v>
                </c:pt>
                <c:pt idx="109">
                  <c:v>1.1993050898540557E-6</c:v>
                </c:pt>
                <c:pt idx="110">
                  <c:v>6.355215717866651E-6</c:v>
                </c:pt>
                <c:pt idx="111">
                  <c:v>1.6944602716005688E-6</c:v>
                </c:pt>
                <c:pt idx="112">
                  <c:v>1.1581069455459882E-5</c:v>
                </c:pt>
                <c:pt idx="113">
                  <c:v>8.2445138360166088E-7</c:v>
                </c:pt>
                <c:pt idx="114">
                  <c:v>6.3854504090610542E-6</c:v>
                </c:pt>
                <c:pt idx="115">
                  <c:v>6.1435105465364298E-6</c:v>
                </c:pt>
                <c:pt idx="116">
                  <c:v>1.0931871442877313E-5</c:v>
                </c:pt>
                <c:pt idx="117">
                  <c:v>7.2681966335242915E-6</c:v>
                </c:pt>
                <c:pt idx="118">
                  <c:v>6.1275551030859678E-6</c:v>
                </c:pt>
                <c:pt idx="119">
                  <c:v>1.2049043162047651E-5</c:v>
                </c:pt>
                <c:pt idx="120">
                  <c:v>5.3342204199151955E-6</c:v>
                </c:pt>
                <c:pt idx="121">
                  <c:v>6.3467914118688189E-6</c:v>
                </c:pt>
                <c:pt idx="122">
                  <c:v>7.3112961928076852E-6</c:v>
                </c:pt>
                <c:pt idx="123">
                  <c:v>6.8266052054088172E-6</c:v>
                </c:pt>
                <c:pt idx="124">
                  <c:v>6.4575471874878933E-6</c:v>
                </c:pt>
                <c:pt idx="125">
                  <c:v>1.981909649219521E-5</c:v>
                </c:pt>
                <c:pt idx="126">
                  <c:v>5.35149040079758E-6</c:v>
                </c:pt>
                <c:pt idx="127">
                  <c:v>1.4540682518583171E-5</c:v>
                </c:pt>
                <c:pt idx="128">
                  <c:v>1.9968896262154468E-5</c:v>
                </c:pt>
                <c:pt idx="129">
                  <c:v>2.6106724589974534E-6</c:v>
                </c:pt>
                <c:pt idx="130">
                  <c:v>5.908292051734845E-6</c:v>
                </c:pt>
                <c:pt idx="131">
                  <c:v>3.0918708623307977E-6</c:v>
                </c:pt>
                <c:pt idx="132">
                  <c:v>2.7493400815888827E-5</c:v>
                </c:pt>
                <c:pt idx="133">
                  <c:v>7.7469440110399096E-6</c:v>
                </c:pt>
                <c:pt idx="134">
                  <c:v>1.1007042625870422E-5</c:v>
                </c:pt>
                <c:pt idx="135">
                  <c:v>3.4339359390294012E-6</c:v>
                </c:pt>
              </c:numCache>
            </c:numRef>
          </c:yVal>
        </c:ser>
        <c:ser>
          <c:idx val="3"/>
          <c:order val="4"/>
          <c:tx>
            <c:v>SOFeX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'all data'!$G$632:$G$899</c:f>
              <c:numCache>
                <c:formatCode>0.00</c:formatCode>
                <c:ptCount val="2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3.51</c:v>
                </c:pt>
                <c:pt idx="232">
                  <c:v>3.51</c:v>
                </c:pt>
                <c:pt idx="233">
                  <c:v>3.51</c:v>
                </c:pt>
                <c:pt idx="234">
                  <c:v>3.51</c:v>
                </c:pt>
                <c:pt idx="235">
                  <c:v>3.51</c:v>
                </c:pt>
                <c:pt idx="236">
                  <c:v>3.51</c:v>
                </c:pt>
                <c:pt idx="237">
                  <c:v>3.51</c:v>
                </c:pt>
                <c:pt idx="238">
                  <c:v>3.51</c:v>
                </c:pt>
                <c:pt idx="239">
                  <c:v>3.51</c:v>
                </c:pt>
                <c:pt idx="240">
                  <c:v>3.51</c:v>
                </c:pt>
                <c:pt idx="241">
                  <c:v>3.51</c:v>
                </c:pt>
                <c:pt idx="242">
                  <c:v>3.51</c:v>
                </c:pt>
                <c:pt idx="243">
                  <c:v>3.51</c:v>
                </c:pt>
                <c:pt idx="244">
                  <c:v>3.51</c:v>
                </c:pt>
                <c:pt idx="245">
                  <c:v>3.51</c:v>
                </c:pt>
                <c:pt idx="246">
                  <c:v>3.51</c:v>
                </c:pt>
                <c:pt idx="247">
                  <c:v>3.51</c:v>
                </c:pt>
                <c:pt idx="248">
                  <c:v>3.51</c:v>
                </c:pt>
                <c:pt idx="249">
                  <c:v>3.51</c:v>
                </c:pt>
                <c:pt idx="250">
                  <c:v>3.51</c:v>
                </c:pt>
                <c:pt idx="251">
                  <c:v>3.51</c:v>
                </c:pt>
                <c:pt idx="252">
                  <c:v>3.51</c:v>
                </c:pt>
                <c:pt idx="253">
                  <c:v>3.51</c:v>
                </c:pt>
                <c:pt idx="254">
                  <c:v>3.51</c:v>
                </c:pt>
                <c:pt idx="255">
                  <c:v>3.51</c:v>
                </c:pt>
                <c:pt idx="256">
                  <c:v>3.51</c:v>
                </c:pt>
                <c:pt idx="257">
                  <c:v>3.51</c:v>
                </c:pt>
                <c:pt idx="258">
                  <c:v>3.51</c:v>
                </c:pt>
                <c:pt idx="259">
                  <c:v>3.51</c:v>
                </c:pt>
                <c:pt idx="260">
                  <c:v>3.51</c:v>
                </c:pt>
                <c:pt idx="261">
                  <c:v>3.51</c:v>
                </c:pt>
                <c:pt idx="262">
                  <c:v>3.51</c:v>
                </c:pt>
                <c:pt idx="263">
                  <c:v>3.51</c:v>
                </c:pt>
                <c:pt idx="264">
                  <c:v>3.51</c:v>
                </c:pt>
                <c:pt idx="265">
                  <c:v>3.51</c:v>
                </c:pt>
                <c:pt idx="266">
                  <c:v>3.51</c:v>
                </c:pt>
                <c:pt idx="267">
                  <c:v>3.51</c:v>
                </c:pt>
              </c:numCache>
            </c:numRef>
          </c:xVal>
          <c:yVal>
            <c:numRef>
              <c:f>'all data'!$V$632:$V$899</c:f>
              <c:numCache>
                <c:formatCode>0.0E+00</c:formatCode>
                <c:ptCount val="268"/>
                <c:pt idx="0">
                  <c:v>4.2947300183627689E-6</c:v>
                </c:pt>
                <c:pt idx="3">
                  <c:v>9.8325049164830171E-7</c:v>
                </c:pt>
                <c:pt idx="4">
                  <c:v>1.7144836753964868E-6</c:v>
                </c:pt>
                <c:pt idx="5">
                  <c:v>1.2164134415936084E-6</c:v>
                </c:pt>
                <c:pt idx="7">
                  <c:v>1.7865020517815726E-7</c:v>
                </c:pt>
                <c:pt idx="8">
                  <c:v>8.1351951463292661E-7</c:v>
                </c:pt>
                <c:pt idx="9">
                  <c:v>1.3037102676035982E-6</c:v>
                </c:pt>
                <c:pt idx="10">
                  <c:v>1.4799946954917805E-6</c:v>
                </c:pt>
                <c:pt idx="14">
                  <c:v>2.8980032370424472E-6</c:v>
                </c:pt>
                <c:pt idx="15">
                  <c:v>8.4105950433108106E-6</c:v>
                </c:pt>
                <c:pt idx="16">
                  <c:v>1.918550200046095E-6</c:v>
                </c:pt>
                <c:pt idx="22">
                  <c:v>1.9736973420088793E-5</c:v>
                </c:pt>
                <c:pt idx="23">
                  <c:v>9.7279787807776529E-6</c:v>
                </c:pt>
                <c:pt idx="24">
                  <c:v>4.4463712878044062E-5</c:v>
                </c:pt>
                <c:pt idx="25">
                  <c:v>4.6371703264283704E-6</c:v>
                </c:pt>
                <c:pt idx="26">
                  <c:v>3.4822062741171138E-5</c:v>
                </c:pt>
                <c:pt idx="27">
                  <c:v>6.2589568859769804E-6</c:v>
                </c:pt>
                <c:pt idx="28">
                  <c:v>5.7484792498665178E-6</c:v>
                </c:pt>
                <c:pt idx="29">
                  <c:v>3.4169955452375465E-6</c:v>
                </c:pt>
                <c:pt idx="30">
                  <c:v>3.7268552487129067E-6</c:v>
                </c:pt>
                <c:pt idx="31">
                  <c:v>6.0583419911765897E-7</c:v>
                </c:pt>
                <c:pt idx="32">
                  <c:v>1.4035024267175116E-6</c:v>
                </c:pt>
                <c:pt idx="34">
                  <c:v>5.5974686962041563E-7</c:v>
                </c:pt>
                <c:pt idx="35">
                  <c:v>5.4134433070339033E-7</c:v>
                </c:pt>
                <c:pt idx="36">
                  <c:v>9.2040458459377975E-7</c:v>
                </c:pt>
                <c:pt idx="37">
                  <c:v>8.6719993189498242E-7</c:v>
                </c:pt>
                <c:pt idx="38">
                  <c:v>2.8549256826890661E-6</c:v>
                </c:pt>
                <c:pt idx="39">
                  <c:v>8.5885511875377875E-6</c:v>
                </c:pt>
                <c:pt idx="41">
                  <c:v>5.2601396168274347E-6</c:v>
                </c:pt>
                <c:pt idx="42">
                  <c:v>3.0778803480554697E-6</c:v>
                </c:pt>
                <c:pt idx="44">
                  <c:v>4.3760080205746161E-6</c:v>
                </c:pt>
                <c:pt idx="45">
                  <c:v>5.8414628615993128E-6</c:v>
                </c:pt>
                <c:pt idx="46">
                  <c:v>6.0333295130717074E-6</c:v>
                </c:pt>
                <c:pt idx="47">
                  <c:v>2.7491178366254968E-5</c:v>
                </c:pt>
                <c:pt idx="48">
                  <c:v>3.4510693049611947E-6</c:v>
                </c:pt>
                <c:pt idx="49">
                  <c:v>3.8408430500821222E-6</c:v>
                </c:pt>
                <c:pt idx="50">
                  <c:v>4.42511539712896E-6</c:v>
                </c:pt>
                <c:pt idx="51">
                  <c:v>2.4790850898048959E-7</c:v>
                </c:pt>
                <c:pt idx="52">
                  <c:v>2.5908207659800892E-6</c:v>
                </c:pt>
                <c:pt idx="55">
                  <c:v>6.3900954566053317E-6</c:v>
                </c:pt>
                <c:pt idx="56">
                  <c:v>4.9049099070547326E-6</c:v>
                </c:pt>
                <c:pt idx="57">
                  <c:v>2.9145306379632351E-6</c:v>
                </c:pt>
                <c:pt idx="59">
                  <c:v>9.0679239011682083E-6</c:v>
                </c:pt>
                <c:pt idx="61">
                  <c:v>2.7021384073428828E-6</c:v>
                </c:pt>
                <c:pt idx="63">
                  <c:v>3.2045668776854062E-6</c:v>
                </c:pt>
                <c:pt idx="64">
                  <c:v>5.1612474883372277E-6</c:v>
                </c:pt>
                <c:pt idx="65">
                  <c:v>6.7687953854127998E-6</c:v>
                </c:pt>
                <c:pt idx="66">
                  <c:v>5.1087761593630634E-6</c:v>
                </c:pt>
                <c:pt idx="67">
                  <c:v>5.1924666518943263E-6</c:v>
                </c:pt>
                <c:pt idx="68">
                  <c:v>2.6857296498709581E-6</c:v>
                </c:pt>
                <c:pt idx="69">
                  <c:v>8.6036591046554483E-7</c:v>
                </c:pt>
                <c:pt idx="70">
                  <c:v>2.143853979701289E-6</c:v>
                </c:pt>
                <c:pt idx="71">
                  <c:v>9.2538389444861156E-6</c:v>
                </c:pt>
                <c:pt idx="73">
                  <c:v>2.996488144910534E-6</c:v>
                </c:pt>
                <c:pt idx="75">
                  <c:v>9.7702830871850831E-6</c:v>
                </c:pt>
                <c:pt idx="76">
                  <c:v>9.5202905321204973E-6</c:v>
                </c:pt>
                <c:pt idx="77">
                  <c:v>2.4833668633651648E-6</c:v>
                </c:pt>
                <c:pt idx="78">
                  <c:v>1.7874562970066494E-6</c:v>
                </c:pt>
                <c:pt idx="79">
                  <c:v>3.1425552083826393E-8</c:v>
                </c:pt>
                <c:pt idx="80">
                  <c:v>1.8984525121700914E-5</c:v>
                </c:pt>
                <c:pt idx="81">
                  <c:v>3.2413371412901085E-3</c:v>
                </c:pt>
                <c:pt idx="82">
                  <c:v>2.0253754145421727E-5</c:v>
                </c:pt>
                <c:pt idx="84">
                  <c:v>1.8642203752065189E-5</c:v>
                </c:pt>
                <c:pt idx="85">
                  <c:v>2.672103481541169E-6</c:v>
                </c:pt>
                <c:pt idx="86">
                  <c:v>2.7341712726241832E-6</c:v>
                </c:pt>
                <c:pt idx="87">
                  <c:v>4.0962742270554246E-6</c:v>
                </c:pt>
                <c:pt idx="88">
                  <c:v>6.7440845758750189E-6</c:v>
                </c:pt>
                <c:pt idx="89">
                  <c:v>2.7286453988845245E-5</c:v>
                </c:pt>
                <c:pt idx="90">
                  <c:v>7.4910340756902293E-6</c:v>
                </c:pt>
                <c:pt idx="91">
                  <c:v>2.1079792300210095E-5</c:v>
                </c:pt>
                <c:pt idx="92">
                  <c:v>5.3308159762531352E-6</c:v>
                </c:pt>
                <c:pt idx="93">
                  <c:v>4.8050003162137255E-6</c:v>
                </c:pt>
                <c:pt idx="94">
                  <c:v>1.8961430878328304E-5</c:v>
                </c:pt>
                <c:pt idx="95">
                  <c:v>7.1541526506597023E-6</c:v>
                </c:pt>
                <c:pt idx="96">
                  <c:v>6.4472738372853086E-6</c:v>
                </c:pt>
                <c:pt idx="97">
                  <c:v>4.2508818388307341E-6</c:v>
                </c:pt>
                <c:pt idx="98">
                  <c:v>3.607323498740406E-6</c:v>
                </c:pt>
                <c:pt idx="99">
                  <c:v>2.5550664432861259E-6</c:v>
                </c:pt>
                <c:pt idx="100">
                  <c:v>7.5146300113542255E-6</c:v>
                </c:pt>
                <c:pt idx="101">
                  <c:v>2.7712572109006625E-6</c:v>
                </c:pt>
                <c:pt idx="102">
                  <c:v>6.3341013956868507E-6</c:v>
                </c:pt>
                <c:pt idx="103">
                  <c:v>6.9329118477567702E-6</c:v>
                </c:pt>
                <c:pt idx="104">
                  <c:v>8.1878182103078613E-6</c:v>
                </c:pt>
                <c:pt idx="105">
                  <c:v>1.1569836804593728E-5</c:v>
                </c:pt>
                <c:pt idx="106">
                  <c:v>7.7059435818110694E-6</c:v>
                </c:pt>
                <c:pt idx="107">
                  <c:v>2.5260315660594867E-6</c:v>
                </c:pt>
                <c:pt idx="108">
                  <c:v>4.0958356345224339E-6</c:v>
                </c:pt>
                <c:pt idx="110">
                  <c:v>1.6265673436866251E-6</c:v>
                </c:pt>
                <c:pt idx="113">
                  <c:v>4.8033718689005549E-6</c:v>
                </c:pt>
                <c:pt idx="114">
                  <c:v>2.4310512698733821E-6</c:v>
                </c:pt>
                <c:pt idx="115">
                  <c:v>3.2751686381684663E-6</c:v>
                </c:pt>
                <c:pt idx="117">
                  <c:v>8.4834197051172757E-6</c:v>
                </c:pt>
                <c:pt idx="118">
                  <c:v>2.1083996614686793E-4</c:v>
                </c:pt>
                <c:pt idx="119">
                  <c:v>1.9676870352080584E-5</c:v>
                </c:pt>
                <c:pt idx="120">
                  <c:v>1.0282824730209961E-5</c:v>
                </c:pt>
                <c:pt idx="121">
                  <c:v>7.4280023310447224E-6</c:v>
                </c:pt>
                <c:pt idx="122">
                  <c:v>8.4892111724888238E-6</c:v>
                </c:pt>
                <c:pt idx="123">
                  <c:v>8.4147417639426757E-6</c:v>
                </c:pt>
                <c:pt idx="124">
                  <c:v>1.7410980741173722E-5</c:v>
                </c:pt>
                <c:pt idx="125">
                  <c:v>1.8376084773085617E-5</c:v>
                </c:pt>
                <c:pt idx="126">
                  <c:v>5.6685988717338762E-6</c:v>
                </c:pt>
                <c:pt idx="127">
                  <c:v>2.8028512012781535E-6</c:v>
                </c:pt>
                <c:pt idx="128">
                  <c:v>1.2631793555990976E-5</c:v>
                </c:pt>
                <c:pt idx="130">
                  <c:v>2.5003290811634804E-5</c:v>
                </c:pt>
                <c:pt idx="131">
                  <c:v>8.8931413347793608E-6</c:v>
                </c:pt>
                <c:pt idx="132">
                  <c:v>8.1891427133288854E-6</c:v>
                </c:pt>
                <c:pt idx="133">
                  <c:v>4.7887163930425347E-6</c:v>
                </c:pt>
                <c:pt idx="134">
                  <c:v>8.0338781035157771E-6</c:v>
                </c:pt>
                <c:pt idx="136">
                  <c:v>8.0120067620148994E-5</c:v>
                </c:pt>
                <c:pt idx="137">
                  <c:v>4.4902791612670513E-5</c:v>
                </c:pt>
                <c:pt idx="138">
                  <c:v>5.8382618638819416E-5</c:v>
                </c:pt>
                <c:pt idx="139">
                  <c:v>3.1458937965032666E-5</c:v>
                </c:pt>
                <c:pt idx="140">
                  <c:v>1.4931178154018113E-5</c:v>
                </c:pt>
                <c:pt idx="141">
                  <c:v>3.559508250169186E-5</c:v>
                </c:pt>
                <c:pt idx="143">
                  <c:v>2.9050896807390222E-5</c:v>
                </c:pt>
                <c:pt idx="144">
                  <c:v>4.4052670176824522E-5</c:v>
                </c:pt>
                <c:pt idx="146">
                  <c:v>1.0989179333063374E-4</c:v>
                </c:pt>
                <c:pt idx="147">
                  <c:v>2.2063754261739013E-5</c:v>
                </c:pt>
                <c:pt idx="148">
                  <c:v>1.3519617417932995E-5</c:v>
                </c:pt>
                <c:pt idx="150">
                  <c:v>1.9286162982213894E-5</c:v>
                </c:pt>
                <c:pt idx="152">
                  <c:v>3.7084760383038204E-6</c:v>
                </c:pt>
                <c:pt idx="153">
                  <c:v>3.2535551158410542E-6</c:v>
                </c:pt>
                <c:pt idx="154">
                  <c:v>2.1503066303560516E-5</c:v>
                </c:pt>
                <c:pt idx="155">
                  <c:v>5.6278262015776862E-4</c:v>
                </c:pt>
                <c:pt idx="156">
                  <c:v>5.6097404455313081E-5</c:v>
                </c:pt>
                <c:pt idx="157">
                  <c:v>4.4995513558327339E-5</c:v>
                </c:pt>
                <c:pt idx="158">
                  <c:v>1.871216876345155E-5</c:v>
                </c:pt>
                <c:pt idx="159">
                  <c:v>2.3254644865766497E-5</c:v>
                </c:pt>
                <c:pt idx="160">
                  <c:v>4.4632971968592751E-5</c:v>
                </c:pt>
                <c:pt idx="161">
                  <c:v>3.7977382365782305E-5</c:v>
                </c:pt>
                <c:pt idx="162">
                  <c:v>1.9139097433837112E-5</c:v>
                </c:pt>
                <c:pt idx="163">
                  <c:v>4.7671593523429174E-5</c:v>
                </c:pt>
                <c:pt idx="164">
                  <c:v>1.0373346744534768E-5</c:v>
                </c:pt>
                <c:pt idx="165">
                  <c:v>1.4814801524483381E-5</c:v>
                </c:pt>
                <c:pt idx="166">
                  <c:v>3.1051347209457249E-5</c:v>
                </c:pt>
                <c:pt idx="167">
                  <c:v>1.8272601429597964E-6</c:v>
                </c:pt>
                <c:pt idx="168">
                  <c:v>2.8285984183387817E-6</c:v>
                </c:pt>
                <c:pt idx="169">
                  <c:v>3.0729983478490663E-6</c:v>
                </c:pt>
                <c:pt idx="170">
                  <c:v>2.5374008266161837E-6</c:v>
                </c:pt>
                <c:pt idx="171">
                  <c:v>3.5977750066776796E-6</c:v>
                </c:pt>
                <c:pt idx="172">
                  <c:v>1.2634739626776525E-5</c:v>
                </c:pt>
                <c:pt idx="173">
                  <c:v>2.9308065421835408E-6</c:v>
                </c:pt>
                <c:pt idx="174">
                  <c:v>7.1189907059216231E-6</c:v>
                </c:pt>
                <c:pt idx="175">
                  <c:v>2.4643930388706076E-6</c:v>
                </c:pt>
                <c:pt idx="176">
                  <c:v>1.2302235276061027E-6</c:v>
                </c:pt>
                <c:pt idx="177">
                  <c:v>2.4074400471801967E-6</c:v>
                </c:pt>
                <c:pt idx="178">
                  <c:v>2.9797901934226141E-6</c:v>
                </c:pt>
                <c:pt idx="179">
                  <c:v>2.0878240021663939E-4</c:v>
                </c:pt>
                <c:pt idx="180">
                  <c:v>4.7579151170996937E-5</c:v>
                </c:pt>
                <c:pt idx="182">
                  <c:v>1.478363030316409E-6</c:v>
                </c:pt>
                <c:pt idx="183">
                  <c:v>2.0125328270596472E-6</c:v>
                </c:pt>
                <c:pt idx="185">
                  <c:v>2.0866569537979883E-6</c:v>
                </c:pt>
                <c:pt idx="187">
                  <c:v>3.9591279947321207E-6</c:v>
                </c:pt>
                <c:pt idx="189">
                  <c:v>2.2801972910079602E-6</c:v>
                </c:pt>
                <c:pt idx="190">
                  <c:v>6.2043389324640659E-6</c:v>
                </c:pt>
                <c:pt idx="191">
                  <c:v>1.5287368649665872E-6</c:v>
                </c:pt>
                <c:pt idx="192">
                  <c:v>1.03389475198033E-6</c:v>
                </c:pt>
                <c:pt idx="194">
                  <c:v>2.1827882288133771E-6</c:v>
                </c:pt>
                <c:pt idx="197">
                  <c:v>5.2718007513701032E-5</c:v>
                </c:pt>
                <c:pt idx="198">
                  <c:v>1.3671169645483538E-5</c:v>
                </c:pt>
                <c:pt idx="201">
                  <c:v>4.4951466853848259E-6</c:v>
                </c:pt>
                <c:pt idx="202">
                  <c:v>4.4658457569118962E-6</c:v>
                </c:pt>
                <c:pt idx="203">
                  <c:v>2.3609719484636705E-5</c:v>
                </c:pt>
                <c:pt idx="204">
                  <c:v>5.9974577277558518E-6</c:v>
                </c:pt>
                <c:pt idx="205">
                  <c:v>6.0467496185043813E-6</c:v>
                </c:pt>
                <c:pt idx="206">
                  <c:v>1.315599906929903E-5</c:v>
                </c:pt>
                <c:pt idx="207">
                  <c:v>2.1945505334060025E-6</c:v>
                </c:pt>
                <c:pt idx="208">
                  <c:v>9.5402696754755575E-6</c:v>
                </c:pt>
                <c:pt idx="209">
                  <c:v>2.7004545993859789E-6</c:v>
                </c:pt>
                <c:pt idx="210">
                  <c:v>2.0241215925456766E-5</c:v>
                </c:pt>
                <c:pt idx="211">
                  <c:v>2.7865816546313691E-7</c:v>
                </c:pt>
                <c:pt idx="212">
                  <c:v>1.1955751223069411E-5</c:v>
                </c:pt>
                <c:pt idx="213">
                  <c:v>3.769647466923099E-5</c:v>
                </c:pt>
                <c:pt idx="214">
                  <c:v>2.8524053187323718E-6</c:v>
                </c:pt>
                <c:pt idx="215">
                  <c:v>2.3521337272661915E-6</c:v>
                </c:pt>
                <c:pt idx="217">
                  <c:v>1.1684598347603779E-5</c:v>
                </c:pt>
                <c:pt idx="218">
                  <c:v>3.7142324185750291E-6</c:v>
                </c:pt>
                <c:pt idx="219">
                  <c:v>6.1303935287769274E-6</c:v>
                </c:pt>
                <c:pt idx="220">
                  <c:v>1.387099423750512E-5</c:v>
                </c:pt>
                <c:pt idx="221">
                  <c:v>2.1621697613702328E-5</c:v>
                </c:pt>
                <c:pt idx="222">
                  <c:v>2.4328251263119467E-6</c:v>
                </c:pt>
                <c:pt idx="223">
                  <c:v>1.1404751387318838E-5</c:v>
                </c:pt>
                <c:pt idx="224">
                  <c:v>3.7995597340873976E-6</c:v>
                </c:pt>
                <c:pt idx="225">
                  <c:v>5.0017142952398371E-6</c:v>
                </c:pt>
                <c:pt idx="226">
                  <c:v>3.3151498886553598E-5</c:v>
                </c:pt>
                <c:pt idx="227">
                  <c:v>8.237550638851194E-6</c:v>
                </c:pt>
                <c:pt idx="228">
                  <c:v>4.8895809914772869E-6</c:v>
                </c:pt>
                <c:pt idx="230">
                  <c:v>2.5677870552297264E-5</c:v>
                </c:pt>
                <c:pt idx="232">
                  <c:v>2.6397276216625173E-5</c:v>
                </c:pt>
                <c:pt idx="233">
                  <c:v>4.1939391635802577E-5</c:v>
                </c:pt>
                <c:pt idx="234">
                  <c:v>1.9846414787716008E-5</c:v>
                </c:pt>
                <c:pt idx="235">
                  <c:v>4.444901875363468E-5</c:v>
                </c:pt>
                <c:pt idx="236">
                  <c:v>1.4700215564860612E-5</c:v>
                </c:pt>
                <c:pt idx="237">
                  <c:v>2.9541289791974079E-5</c:v>
                </c:pt>
                <c:pt idx="238">
                  <c:v>9.9219066784465599E-5</c:v>
                </c:pt>
                <c:pt idx="240">
                  <c:v>2.5975963121569335E-5</c:v>
                </c:pt>
                <c:pt idx="241">
                  <c:v>2.8901721150793229E-5</c:v>
                </c:pt>
                <c:pt idx="243">
                  <c:v>1.8138564916528657E-4</c:v>
                </c:pt>
                <c:pt idx="245">
                  <c:v>1.0878361517953506E-5</c:v>
                </c:pt>
                <c:pt idx="246">
                  <c:v>3.6672341321527957E-5</c:v>
                </c:pt>
                <c:pt idx="247">
                  <c:v>1.7621086005936598E-5</c:v>
                </c:pt>
                <c:pt idx="248">
                  <c:v>3.0746372228687787E-5</c:v>
                </c:pt>
                <c:pt idx="249">
                  <c:v>1.5224338028660056E-4</c:v>
                </c:pt>
                <c:pt idx="250">
                  <c:v>3.3577093027529663E-5</c:v>
                </c:pt>
                <c:pt idx="252">
                  <c:v>3.4287967095178623E-5</c:v>
                </c:pt>
                <c:pt idx="255">
                  <c:v>1.1982039305003813E-5</c:v>
                </c:pt>
                <c:pt idx="256">
                  <c:v>1.3575272064133386E-5</c:v>
                </c:pt>
                <c:pt idx="257">
                  <c:v>3.3994401878089806E-8</c:v>
                </c:pt>
                <c:pt idx="258">
                  <c:v>1.5142884628599925E-5</c:v>
                </c:pt>
                <c:pt idx="259">
                  <c:v>8.8611338636754498E-6</c:v>
                </c:pt>
                <c:pt idx="260">
                  <c:v>1.1492520082626389E-5</c:v>
                </c:pt>
                <c:pt idx="261">
                  <c:v>6.5109612958493994E-6</c:v>
                </c:pt>
                <c:pt idx="262">
                  <c:v>1.0383614786440206E-5</c:v>
                </c:pt>
                <c:pt idx="263">
                  <c:v>2.6531336446799051E-5</c:v>
                </c:pt>
                <c:pt idx="264">
                  <c:v>3.4848299224471178E-5</c:v>
                </c:pt>
                <c:pt idx="265">
                  <c:v>1.8818695869178318E-5</c:v>
                </c:pt>
                <c:pt idx="266">
                  <c:v>2.9778626092158124E-5</c:v>
                </c:pt>
                <c:pt idx="267">
                  <c:v>3.7979533684248395E-5</c:v>
                </c:pt>
              </c:numCache>
            </c:numRef>
          </c:yVal>
        </c:ser>
        <c:ser>
          <c:idx val="5"/>
          <c:order val="5"/>
          <c:tx>
            <c:v>GeoMICS</c:v>
          </c:tx>
          <c:spPr>
            <a:ln w="28575">
              <a:noFill/>
            </a:ln>
          </c:spPr>
          <c:marker>
            <c:symbol val="dash"/>
            <c:size val="9"/>
            <c:spPr>
              <a:ln w="19050">
                <a:solidFill>
                  <a:srgbClr val="FF9900"/>
                </a:solidFill>
              </a:ln>
            </c:spPr>
          </c:marker>
          <c:xVal>
            <c:numRef>
              <c:f>'all data'!$G$902:$G$975</c:f>
              <c:numCache>
                <c:formatCode>0.00</c:formatCode>
                <c:ptCount val="74"/>
                <c:pt idx="0">
                  <c:v>1.278</c:v>
                </c:pt>
                <c:pt idx="1">
                  <c:v>1.278</c:v>
                </c:pt>
                <c:pt idx="2">
                  <c:v>1.278</c:v>
                </c:pt>
                <c:pt idx="3">
                  <c:v>1.278</c:v>
                </c:pt>
                <c:pt idx="4">
                  <c:v>1.278</c:v>
                </c:pt>
                <c:pt idx="5">
                  <c:v>1.278</c:v>
                </c:pt>
                <c:pt idx="6">
                  <c:v>1.278</c:v>
                </c:pt>
                <c:pt idx="7">
                  <c:v>1.278</c:v>
                </c:pt>
                <c:pt idx="8">
                  <c:v>1.278</c:v>
                </c:pt>
                <c:pt idx="9">
                  <c:v>1.278</c:v>
                </c:pt>
                <c:pt idx="10">
                  <c:v>1.278</c:v>
                </c:pt>
                <c:pt idx="11">
                  <c:v>1.278</c:v>
                </c:pt>
                <c:pt idx="12">
                  <c:v>1.278</c:v>
                </c:pt>
                <c:pt idx="13">
                  <c:v>1.278</c:v>
                </c:pt>
                <c:pt idx="14">
                  <c:v>1.278</c:v>
                </c:pt>
                <c:pt idx="15">
                  <c:v>1.278</c:v>
                </c:pt>
                <c:pt idx="16">
                  <c:v>1.278</c:v>
                </c:pt>
                <c:pt idx="17">
                  <c:v>1.278</c:v>
                </c:pt>
                <c:pt idx="18">
                  <c:v>1.278</c:v>
                </c:pt>
                <c:pt idx="19">
                  <c:v>1.278</c:v>
                </c:pt>
                <c:pt idx="20">
                  <c:v>1.278</c:v>
                </c:pt>
                <c:pt idx="21">
                  <c:v>1.278</c:v>
                </c:pt>
                <c:pt idx="22">
                  <c:v>1.278</c:v>
                </c:pt>
                <c:pt idx="23">
                  <c:v>1.278</c:v>
                </c:pt>
                <c:pt idx="24">
                  <c:v>1.278</c:v>
                </c:pt>
                <c:pt idx="25">
                  <c:v>1.278</c:v>
                </c:pt>
                <c:pt idx="26">
                  <c:v>1.278</c:v>
                </c:pt>
                <c:pt idx="27">
                  <c:v>1.278</c:v>
                </c:pt>
                <c:pt idx="28">
                  <c:v>0.63900000000000001</c:v>
                </c:pt>
                <c:pt idx="29">
                  <c:v>0.63900000000000001</c:v>
                </c:pt>
                <c:pt idx="30">
                  <c:v>0.63900000000000001</c:v>
                </c:pt>
                <c:pt idx="31">
                  <c:v>0.63900000000000001</c:v>
                </c:pt>
                <c:pt idx="32">
                  <c:v>0.63900000000000001</c:v>
                </c:pt>
                <c:pt idx="33">
                  <c:v>0.63900000000000001</c:v>
                </c:pt>
                <c:pt idx="34">
                  <c:v>0.63900000000000001</c:v>
                </c:pt>
                <c:pt idx="35">
                  <c:v>0.63900000000000001</c:v>
                </c:pt>
                <c:pt idx="36">
                  <c:v>0.63900000000000001</c:v>
                </c:pt>
                <c:pt idx="37">
                  <c:v>0.63900000000000001</c:v>
                </c:pt>
                <c:pt idx="38">
                  <c:v>0.63900000000000001</c:v>
                </c:pt>
                <c:pt idx="39">
                  <c:v>0.63900000000000001</c:v>
                </c:pt>
                <c:pt idx="40">
                  <c:v>0.63900000000000001</c:v>
                </c:pt>
                <c:pt idx="41">
                  <c:v>0.46300000000000002</c:v>
                </c:pt>
                <c:pt idx="42">
                  <c:v>0.46300000000000002</c:v>
                </c:pt>
                <c:pt idx="43">
                  <c:v>0.46300000000000002</c:v>
                </c:pt>
                <c:pt idx="44">
                  <c:v>0.46300000000000002</c:v>
                </c:pt>
                <c:pt idx="45">
                  <c:v>0.46300000000000002</c:v>
                </c:pt>
                <c:pt idx="46">
                  <c:v>0.46300000000000002</c:v>
                </c:pt>
                <c:pt idx="47">
                  <c:v>0.46300000000000002</c:v>
                </c:pt>
                <c:pt idx="48">
                  <c:v>0.46300000000000002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0.16600000000000001</c:v>
                </c:pt>
                <c:pt idx="55">
                  <c:v>0.16600000000000001</c:v>
                </c:pt>
                <c:pt idx="56">
                  <c:v>0.16600000000000001</c:v>
                </c:pt>
                <c:pt idx="57">
                  <c:v>0.16600000000000001</c:v>
                </c:pt>
                <c:pt idx="58">
                  <c:v>0.16600000000000001</c:v>
                </c:pt>
                <c:pt idx="59">
                  <c:v>0.16600000000000001</c:v>
                </c:pt>
                <c:pt idx="60">
                  <c:v>0.16600000000000001</c:v>
                </c:pt>
                <c:pt idx="61">
                  <c:v>0.16600000000000001</c:v>
                </c:pt>
                <c:pt idx="62">
                  <c:v>0.16600000000000001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</c:numCache>
            </c:numRef>
          </c:xVal>
          <c:yVal>
            <c:numRef>
              <c:f>'all data'!$V$902:$V$975</c:f>
              <c:numCache>
                <c:formatCode>0.0E+00</c:formatCode>
                <c:ptCount val="74"/>
                <c:pt idx="0">
                  <c:v>2.9919530123611793E-5</c:v>
                </c:pt>
                <c:pt idx="1">
                  <c:v>1.1163948854499739E-5</c:v>
                </c:pt>
                <c:pt idx="2">
                  <c:v>5.568747284633815E-6</c:v>
                </c:pt>
                <c:pt idx="3">
                  <c:v>1.1360842543847297E-5</c:v>
                </c:pt>
                <c:pt idx="4">
                  <c:v>9.4029344603704916E-6</c:v>
                </c:pt>
                <c:pt idx="5">
                  <c:v>1.0125686269499675E-4</c:v>
                </c:pt>
                <c:pt idx="6">
                  <c:v>6.7939269608397593E-5</c:v>
                </c:pt>
                <c:pt idx="7">
                  <c:v>2.4117392759699722E-5</c:v>
                </c:pt>
                <c:pt idx="8">
                  <c:v>4.5367033062331703E-5</c:v>
                </c:pt>
                <c:pt idx="9">
                  <c:v>1.0172956720064584E-5</c:v>
                </c:pt>
                <c:pt idx="10">
                  <c:v>6.4416760543915844E-6</c:v>
                </c:pt>
                <c:pt idx="11">
                  <c:v>2.274496522149663E-5</c:v>
                </c:pt>
                <c:pt idx="12">
                  <c:v>1.9936504142519804E-5</c:v>
                </c:pt>
                <c:pt idx="13">
                  <c:v>1.9489275948098826E-5</c:v>
                </c:pt>
                <c:pt idx="14">
                  <c:v>7.6055099643007403E-5</c:v>
                </c:pt>
                <c:pt idx="15">
                  <c:v>5.4467956261295047E-6</c:v>
                </c:pt>
                <c:pt idx="16">
                  <c:v>9.4001279578984153E-6</c:v>
                </c:pt>
                <c:pt idx="17">
                  <c:v>7.6088046373633353E-6</c:v>
                </c:pt>
                <c:pt idx="18">
                  <c:v>4.1387180453902238E-6</c:v>
                </c:pt>
                <c:pt idx="19">
                  <c:v>1.590317038197678E-5</c:v>
                </c:pt>
                <c:pt idx="20">
                  <c:v>8.7404102562111671E-6</c:v>
                </c:pt>
                <c:pt idx="21">
                  <c:v>1.0958858048744845E-5</c:v>
                </c:pt>
                <c:pt idx="22">
                  <c:v>5.5294599536066181E-5</c:v>
                </c:pt>
                <c:pt idx="24">
                  <c:v>4.5176384766389074E-5</c:v>
                </c:pt>
                <c:pt idx="25">
                  <c:v>3.8980789016859962E-5</c:v>
                </c:pt>
                <c:pt idx="26">
                  <c:v>4.1303733485651388E-5</c:v>
                </c:pt>
                <c:pt idx="27">
                  <c:v>1.4055643933270663E-5</c:v>
                </c:pt>
                <c:pt idx="28">
                  <c:v>4.4282879993560027E-6</c:v>
                </c:pt>
                <c:pt idx="29">
                  <c:v>4.0338528629981698E-6</c:v>
                </c:pt>
                <c:pt idx="30">
                  <c:v>1.0121220182676979E-5</c:v>
                </c:pt>
                <c:pt idx="31">
                  <c:v>1.3561209210040086E-5</c:v>
                </c:pt>
                <c:pt idx="32">
                  <c:v>1.2530942394414375E-5</c:v>
                </c:pt>
                <c:pt idx="33">
                  <c:v>1.9280406781978017E-5</c:v>
                </c:pt>
                <c:pt idx="34">
                  <c:v>1.5895449659983733E-5</c:v>
                </c:pt>
                <c:pt idx="35">
                  <c:v>9.1645987456731797E-6</c:v>
                </c:pt>
                <c:pt idx="36">
                  <c:v>3.4223945867692589E-6</c:v>
                </c:pt>
                <c:pt idx="37">
                  <c:v>1.4097861695962089E-5</c:v>
                </c:pt>
                <c:pt idx="38">
                  <c:v>5.3644572839538694E-6</c:v>
                </c:pt>
                <c:pt idx="39">
                  <c:v>3.2717695652690661E-6</c:v>
                </c:pt>
                <c:pt idx="40">
                  <c:v>1.7720661022919266E-5</c:v>
                </c:pt>
                <c:pt idx="41">
                  <c:v>1.1204820840173721E-5</c:v>
                </c:pt>
                <c:pt idx="42">
                  <c:v>6.8083725191919333E-6</c:v>
                </c:pt>
                <c:pt idx="43">
                  <c:v>9.7278014290478051E-6</c:v>
                </c:pt>
                <c:pt idx="44">
                  <c:v>1.4051044989683147E-5</c:v>
                </c:pt>
                <c:pt idx="45">
                  <c:v>5.8201404403140346E-6</c:v>
                </c:pt>
                <c:pt idx="46">
                  <c:v>1.5358620808984807E-5</c:v>
                </c:pt>
                <c:pt idx="47">
                  <c:v>1.2572231734721292E-5</c:v>
                </c:pt>
                <c:pt idx="48">
                  <c:v>8.0306796573083618E-6</c:v>
                </c:pt>
                <c:pt idx="49">
                  <c:v>1.0129436001268163E-5</c:v>
                </c:pt>
                <c:pt idx="50">
                  <c:v>9.1081262533928331E-6</c:v>
                </c:pt>
                <c:pt idx="51">
                  <c:v>7.5592325708100224E-6</c:v>
                </c:pt>
                <c:pt idx="52">
                  <c:v>5.705340986042695E-7</c:v>
                </c:pt>
                <c:pt idx="53">
                  <c:v>5.8554615405183934E-6</c:v>
                </c:pt>
                <c:pt idx="54">
                  <c:v>3.932994116670018E-6</c:v>
                </c:pt>
                <c:pt idx="55">
                  <c:v>5.7410454458787232E-6</c:v>
                </c:pt>
                <c:pt idx="56">
                  <c:v>4.4401636364372749E-6</c:v>
                </c:pt>
                <c:pt idx="57">
                  <c:v>8.8059567544125233E-6</c:v>
                </c:pt>
                <c:pt idx="58">
                  <c:v>4.0889914834210277E-6</c:v>
                </c:pt>
                <c:pt idx="59">
                  <c:v>3.2908643683560143E-6</c:v>
                </c:pt>
                <c:pt idx="60">
                  <c:v>4.5474876906403892E-6</c:v>
                </c:pt>
                <c:pt idx="62">
                  <c:v>3.4748943505817376E-6</c:v>
                </c:pt>
                <c:pt idx="63">
                  <c:v>1.569557482199335E-5</c:v>
                </c:pt>
                <c:pt idx="64">
                  <c:v>7.2074122200863674E-5</c:v>
                </c:pt>
                <c:pt idx="65">
                  <c:v>2.7185720437513348E-5</c:v>
                </c:pt>
                <c:pt idx="66">
                  <c:v>2.6276728644551675E-5</c:v>
                </c:pt>
                <c:pt idx="67">
                  <c:v>1.6194224172605278E-5</c:v>
                </c:pt>
                <c:pt idx="68">
                  <c:v>2.5292250613127369E-5</c:v>
                </c:pt>
                <c:pt idx="69">
                  <c:v>2.5947324211411489E-5</c:v>
                </c:pt>
                <c:pt idx="70">
                  <c:v>4.2721752240824962E-5</c:v>
                </c:pt>
                <c:pt idx="71">
                  <c:v>3.9092384188041357E-5</c:v>
                </c:pt>
                <c:pt idx="72">
                  <c:v>2.0594608816951496E-6</c:v>
                </c:pt>
                <c:pt idx="73">
                  <c:v>2.7114490485639373E-5</c:v>
                </c:pt>
              </c:numCache>
            </c:numRef>
          </c:yVal>
        </c:ser>
        <c:ser>
          <c:idx val="6"/>
          <c:order val="6"/>
          <c:tx>
            <c:v>IronBru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'all data'!$G$994:$G$1021</c:f>
              <c:numCache>
                <c:formatCode>0.00</c:formatCode>
                <c:ptCount val="28"/>
                <c:pt idx="0">
                  <c:v>0.349742</c:v>
                </c:pt>
                <c:pt idx="1">
                  <c:v>0.349742</c:v>
                </c:pt>
                <c:pt idx="2">
                  <c:v>0.349742</c:v>
                </c:pt>
                <c:pt idx="3">
                  <c:v>0.349742</c:v>
                </c:pt>
                <c:pt idx="4">
                  <c:v>0.349742</c:v>
                </c:pt>
                <c:pt idx="5">
                  <c:v>0.349742</c:v>
                </c:pt>
                <c:pt idx="6">
                  <c:v>0.349742</c:v>
                </c:pt>
                <c:pt idx="7">
                  <c:v>0.349742</c:v>
                </c:pt>
                <c:pt idx="8">
                  <c:v>0.349742</c:v>
                </c:pt>
                <c:pt idx="9">
                  <c:v>0.349742</c:v>
                </c:pt>
                <c:pt idx="10">
                  <c:v>0.349742</c:v>
                </c:pt>
                <c:pt idx="11">
                  <c:v>0.349742</c:v>
                </c:pt>
                <c:pt idx="12">
                  <c:v>0.349742</c:v>
                </c:pt>
                <c:pt idx="13">
                  <c:v>0.349742</c:v>
                </c:pt>
                <c:pt idx="14">
                  <c:v>0.349742</c:v>
                </c:pt>
                <c:pt idx="15">
                  <c:v>5.6995880000000003</c:v>
                </c:pt>
                <c:pt idx="16">
                  <c:v>5.6995880000000003</c:v>
                </c:pt>
                <c:pt idx="17">
                  <c:v>5.6995880000000003</c:v>
                </c:pt>
                <c:pt idx="18">
                  <c:v>5.6995880000000003</c:v>
                </c:pt>
                <c:pt idx="19">
                  <c:v>5.6995880000000003</c:v>
                </c:pt>
                <c:pt idx="20">
                  <c:v>5.6995880000000003</c:v>
                </c:pt>
                <c:pt idx="21">
                  <c:v>5.6995880000000003</c:v>
                </c:pt>
                <c:pt idx="22">
                  <c:v>5.6995880000000003</c:v>
                </c:pt>
                <c:pt idx="23">
                  <c:v>5.6995880000000003</c:v>
                </c:pt>
                <c:pt idx="24">
                  <c:v>5.6995880000000003</c:v>
                </c:pt>
                <c:pt idx="25">
                  <c:v>5.6995880000000003</c:v>
                </c:pt>
                <c:pt idx="26">
                  <c:v>5.6995880000000003</c:v>
                </c:pt>
                <c:pt idx="27">
                  <c:v>5.6995880000000003</c:v>
                </c:pt>
              </c:numCache>
            </c:numRef>
          </c:xVal>
          <c:yVal>
            <c:numRef>
              <c:f>'all data'!$V$994:$V$1021</c:f>
              <c:numCache>
                <c:formatCode>0.0E+00</c:formatCode>
                <c:ptCount val="28"/>
                <c:pt idx="0">
                  <c:v>2.5232576507599219E-5</c:v>
                </c:pt>
                <c:pt idx="1">
                  <c:v>1.5314068636368073E-5</c:v>
                </c:pt>
                <c:pt idx="2">
                  <c:v>2.416599396323881E-5</c:v>
                </c:pt>
                <c:pt idx="3">
                  <c:v>1.1492990388448326E-5</c:v>
                </c:pt>
                <c:pt idx="4">
                  <c:v>1.4953962493860416E-5</c:v>
                </c:pt>
                <c:pt idx="5">
                  <c:v>1.2270448593153978E-5</c:v>
                </c:pt>
                <c:pt idx="6">
                  <c:v>1.8653300288199704E-5</c:v>
                </c:pt>
                <c:pt idx="7">
                  <c:v>1.40056851797561E-5</c:v>
                </c:pt>
                <c:pt idx="8">
                  <c:v>8.8161538245538331E-6</c:v>
                </c:pt>
                <c:pt idx="9">
                  <c:v>2.4946976738954353E-5</c:v>
                </c:pt>
                <c:pt idx="10">
                  <c:v>1.4874759660442773E-5</c:v>
                </c:pt>
                <c:pt idx="11">
                  <c:v>2.3046484785254735E-5</c:v>
                </c:pt>
                <c:pt idx="12">
                  <c:v>1.3373408949585625E-5</c:v>
                </c:pt>
                <c:pt idx="13">
                  <c:v>3.9403465945346822E-5</c:v>
                </c:pt>
                <c:pt idx="14">
                  <c:v>6.5546999100595711E-5</c:v>
                </c:pt>
                <c:pt idx="15">
                  <c:v>7.0611502059696773E-5</c:v>
                </c:pt>
                <c:pt idx="16">
                  <c:v>6.7819997673955544E-5</c:v>
                </c:pt>
                <c:pt idx="18">
                  <c:v>6.1863870396563391E-5</c:v>
                </c:pt>
                <c:pt idx="19">
                  <c:v>7.1383984879817977E-5</c:v>
                </c:pt>
                <c:pt idx="20">
                  <c:v>8.02810582571072E-5</c:v>
                </c:pt>
                <c:pt idx="21">
                  <c:v>6.9268883684287747E-5</c:v>
                </c:pt>
                <c:pt idx="22">
                  <c:v>3.9606050848095442E-5</c:v>
                </c:pt>
                <c:pt idx="23">
                  <c:v>2.001407124667557E-4</c:v>
                </c:pt>
                <c:pt idx="24">
                  <c:v>2.2190649897060844E-4</c:v>
                </c:pt>
                <c:pt idx="25">
                  <c:v>1.9885925413233314E-4</c:v>
                </c:pt>
                <c:pt idx="26">
                  <c:v>3.8554076702067915E-4</c:v>
                </c:pt>
                <c:pt idx="27">
                  <c:v>4.4457815170810127E-4</c:v>
                </c:pt>
              </c:numCache>
            </c:numRef>
          </c:yVal>
        </c:ser>
        <c:ser>
          <c:idx val="7"/>
          <c:order val="7"/>
          <c:tx>
            <c:v>Maximal uptake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graphs1!$K$91:$K$94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graphs1!$M$91:$M$94</c:f>
              <c:numCache>
                <c:formatCode>0.0E+00</c:formatCode>
                <c:ptCount val="4"/>
                <c:pt idx="0">
                  <c:v>4.0621465290378219E-6</c:v>
                </c:pt>
                <c:pt idx="1">
                  <c:v>4.0621465290378224E-5</c:v>
                </c:pt>
                <c:pt idx="2">
                  <c:v>4.0621465290378216E-4</c:v>
                </c:pt>
                <c:pt idx="3">
                  <c:v>4.0621465290378213E-3</c:v>
                </c:pt>
              </c:numCache>
            </c:numRef>
          </c:yVal>
        </c:ser>
        <c:ser>
          <c:idx val="8"/>
          <c:order val="8"/>
          <c:tx>
            <c:v>Line P</c:v>
          </c:tx>
          <c:spPr>
            <a:ln w="28575">
              <a:noFill/>
            </a:ln>
          </c:spPr>
          <c:marker>
            <c:symbol val="plus"/>
            <c:size val="10"/>
            <c:spPr>
              <a:ln w="12700">
                <a:solidFill>
                  <a:schemeClr val="tx1"/>
                </a:solidFill>
              </a:ln>
            </c:spPr>
          </c:marker>
          <c:xVal>
            <c:numRef>
              <c:f>'all data'!$G$978:$G$991</c:f>
              <c:numCache>
                <c:formatCode>0.00</c:formatCode>
                <c:ptCount val="14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</c:numCache>
            </c:numRef>
          </c:xVal>
          <c:yVal>
            <c:numRef>
              <c:f>'all data'!$V$978:$V$991</c:f>
              <c:numCache>
                <c:formatCode>0.0E+00</c:formatCode>
                <c:ptCount val="14"/>
                <c:pt idx="0">
                  <c:v>1.3587168317590448E-5</c:v>
                </c:pt>
                <c:pt idx="1">
                  <c:v>1.5554620361593381E-5</c:v>
                </c:pt>
                <c:pt idx="2">
                  <c:v>1.1092046010271402E-5</c:v>
                </c:pt>
                <c:pt idx="3">
                  <c:v>1.0129461761788475E-5</c:v>
                </c:pt>
                <c:pt idx="4">
                  <c:v>3.971753433532835E-5</c:v>
                </c:pt>
                <c:pt idx="5">
                  <c:v>4.7568656491909716E-6</c:v>
                </c:pt>
                <c:pt idx="6">
                  <c:v>5.3060922700765454E-5</c:v>
                </c:pt>
                <c:pt idx="7">
                  <c:v>4.7954494261054101E-6</c:v>
                </c:pt>
                <c:pt idx="8">
                  <c:v>7.1153122945966536E-6</c:v>
                </c:pt>
                <c:pt idx="9">
                  <c:v>5.8695285409957957E-6</c:v>
                </c:pt>
                <c:pt idx="10">
                  <c:v>2.7466097113316952E-5</c:v>
                </c:pt>
                <c:pt idx="11">
                  <c:v>2.5117316514513468E-5</c:v>
                </c:pt>
                <c:pt idx="12">
                  <c:v>1.7355985418357189E-5</c:v>
                </c:pt>
                <c:pt idx="13">
                  <c:v>1.2121373867985518E-5</c:v>
                </c:pt>
              </c:numCache>
            </c:numRef>
          </c:yVal>
        </c:ser>
        <c:ser>
          <c:idx val="9"/>
          <c:order val="9"/>
          <c:tx>
            <c:v>EB04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00B050"/>
                </a:solidFill>
              </a:ln>
            </c:spPr>
          </c:marker>
          <c:xVal>
            <c:numRef>
              <c:f>'all data'!$G$1024:$G$1342</c:f>
              <c:numCache>
                <c:formatCode>General</c:formatCode>
                <c:ptCount val="319"/>
                <c:pt idx="0">
                  <c:v>7.9000000000000001E-2</c:v>
                </c:pt>
                <c:pt idx="1">
                  <c:v>7.9000000000000001E-2</c:v>
                </c:pt>
                <c:pt idx="2">
                  <c:v>7.9000000000000001E-2</c:v>
                </c:pt>
                <c:pt idx="3">
                  <c:v>7.9000000000000001E-2</c:v>
                </c:pt>
                <c:pt idx="4">
                  <c:v>7.9000000000000001E-2</c:v>
                </c:pt>
                <c:pt idx="5">
                  <c:v>7.9000000000000001E-2</c:v>
                </c:pt>
                <c:pt idx="6">
                  <c:v>7.9000000000000001E-2</c:v>
                </c:pt>
                <c:pt idx="7">
                  <c:v>7.9000000000000001E-2</c:v>
                </c:pt>
                <c:pt idx="8">
                  <c:v>7.9000000000000001E-2</c:v>
                </c:pt>
                <c:pt idx="9">
                  <c:v>7.9000000000000001E-2</c:v>
                </c:pt>
                <c:pt idx="10">
                  <c:v>7.9000000000000001E-2</c:v>
                </c:pt>
                <c:pt idx="11">
                  <c:v>7.9000000000000001E-2</c:v>
                </c:pt>
                <c:pt idx="12">
                  <c:v>7.9000000000000001E-2</c:v>
                </c:pt>
                <c:pt idx="13">
                  <c:v>7.9000000000000001E-2</c:v>
                </c:pt>
                <c:pt idx="14">
                  <c:v>7.9000000000000001E-2</c:v>
                </c:pt>
                <c:pt idx="15">
                  <c:v>7.9000000000000001E-2</c:v>
                </c:pt>
                <c:pt idx="16">
                  <c:v>7.9000000000000001E-2</c:v>
                </c:pt>
                <c:pt idx="17">
                  <c:v>7.9000000000000001E-2</c:v>
                </c:pt>
                <c:pt idx="18">
                  <c:v>7.9000000000000001E-2</c:v>
                </c:pt>
                <c:pt idx="19">
                  <c:v>7.9000000000000001E-2</c:v>
                </c:pt>
                <c:pt idx="20">
                  <c:v>7.9000000000000001E-2</c:v>
                </c:pt>
                <c:pt idx="21">
                  <c:v>7.9000000000000001E-2</c:v>
                </c:pt>
                <c:pt idx="22">
                  <c:v>7.9000000000000001E-2</c:v>
                </c:pt>
                <c:pt idx="23">
                  <c:v>7.9000000000000001E-2</c:v>
                </c:pt>
                <c:pt idx="24">
                  <c:v>7.9000000000000001E-2</c:v>
                </c:pt>
                <c:pt idx="25">
                  <c:v>7.9000000000000001E-2</c:v>
                </c:pt>
                <c:pt idx="26">
                  <c:v>7.9000000000000001E-2</c:v>
                </c:pt>
                <c:pt idx="27">
                  <c:v>7.9000000000000001E-2</c:v>
                </c:pt>
                <c:pt idx="28">
                  <c:v>7.9000000000000001E-2</c:v>
                </c:pt>
                <c:pt idx="29">
                  <c:v>7.9000000000000001E-2</c:v>
                </c:pt>
                <c:pt idx="30">
                  <c:v>7.9000000000000001E-2</c:v>
                </c:pt>
                <c:pt idx="31">
                  <c:v>7.9000000000000001E-2</c:v>
                </c:pt>
                <c:pt idx="32">
                  <c:v>7.9000000000000001E-2</c:v>
                </c:pt>
                <c:pt idx="33">
                  <c:v>7.9000000000000001E-2</c:v>
                </c:pt>
                <c:pt idx="34">
                  <c:v>7.9000000000000001E-2</c:v>
                </c:pt>
                <c:pt idx="35">
                  <c:v>7.9000000000000001E-2</c:v>
                </c:pt>
                <c:pt idx="36">
                  <c:v>7.9000000000000001E-2</c:v>
                </c:pt>
                <c:pt idx="37">
                  <c:v>7.9000000000000001E-2</c:v>
                </c:pt>
                <c:pt idx="38">
                  <c:v>7.9000000000000001E-2</c:v>
                </c:pt>
                <c:pt idx="39">
                  <c:v>7.9000000000000001E-2</c:v>
                </c:pt>
                <c:pt idx="40">
                  <c:v>7.9000000000000001E-2</c:v>
                </c:pt>
                <c:pt idx="41">
                  <c:v>7.9000000000000001E-2</c:v>
                </c:pt>
                <c:pt idx="42">
                  <c:v>7.9000000000000001E-2</c:v>
                </c:pt>
                <c:pt idx="43">
                  <c:v>7.9000000000000001E-2</c:v>
                </c:pt>
                <c:pt idx="44">
                  <c:v>7.9000000000000001E-2</c:v>
                </c:pt>
                <c:pt idx="45">
                  <c:v>7.9000000000000001E-2</c:v>
                </c:pt>
                <c:pt idx="46">
                  <c:v>7.9000000000000001E-2</c:v>
                </c:pt>
                <c:pt idx="47">
                  <c:v>7.9000000000000001E-2</c:v>
                </c:pt>
                <c:pt idx="48">
                  <c:v>7.9000000000000001E-2</c:v>
                </c:pt>
                <c:pt idx="49">
                  <c:v>7.9000000000000001E-2</c:v>
                </c:pt>
                <c:pt idx="50">
                  <c:v>7.9000000000000001E-2</c:v>
                </c:pt>
                <c:pt idx="51">
                  <c:v>7.9000000000000001E-2</c:v>
                </c:pt>
                <c:pt idx="52">
                  <c:v>7.9000000000000001E-2</c:v>
                </c:pt>
                <c:pt idx="53">
                  <c:v>7.9000000000000001E-2</c:v>
                </c:pt>
                <c:pt idx="54">
                  <c:v>7.9000000000000001E-2</c:v>
                </c:pt>
                <c:pt idx="55">
                  <c:v>7.9000000000000001E-2</c:v>
                </c:pt>
                <c:pt idx="56">
                  <c:v>7.9000000000000001E-2</c:v>
                </c:pt>
                <c:pt idx="57">
                  <c:v>7.9000000000000001E-2</c:v>
                </c:pt>
                <c:pt idx="58">
                  <c:v>7.9000000000000001E-2</c:v>
                </c:pt>
                <c:pt idx="59">
                  <c:v>7.9000000000000001E-2</c:v>
                </c:pt>
                <c:pt idx="60">
                  <c:v>7.9000000000000001E-2</c:v>
                </c:pt>
                <c:pt idx="61">
                  <c:v>7.9000000000000001E-2</c:v>
                </c:pt>
                <c:pt idx="62">
                  <c:v>7.9000000000000001E-2</c:v>
                </c:pt>
                <c:pt idx="63">
                  <c:v>7.9000000000000001E-2</c:v>
                </c:pt>
                <c:pt idx="64">
                  <c:v>7.9000000000000001E-2</c:v>
                </c:pt>
                <c:pt idx="65">
                  <c:v>7.9000000000000001E-2</c:v>
                </c:pt>
                <c:pt idx="66">
                  <c:v>7.9000000000000001E-2</c:v>
                </c:pt>
                <c:pt idx="67">
                  <c:v>7.9000000000000001E-2</c:v>
                </c:pt>
                <c:pt idx="68">
                  <c:v>7.9000000000000001E-2</c:v>
                </c:pt>
                <c:pt idx="69">
                  <c:v>7.9000000000000001E-2</c:v>
                </c:pt>
                <c:pt idx="70">
                  <c:v>7.9000000000000001E-2</c:v>
                </c:pt>
                <c:pt idx="71">
                  <c:v>7.9000000000000001E-2</c:v>
                </c:pt>
                <c:pt idx="72">
                  <c:v>7.9000000000000001E-2</c:v>
                </c:pt>
                <c:pt idx="73">
                  <c:v>7.9000000000000001E-2</c:v>
                </c:pt>
                <c:pt idx="74">
                  <c:v>7.9000000000000001E-2</c:v>
                </c:pt>
                <c:pt idx="75">
                  <c:v>7.9000000000000001E-2</c:v>
                </c:pt>
                <c:pt idx="76">
                  <c:v>7.9000000000000001E-2</c:v>
                </c:pt>
                <c:pt idx="77">
                  <c:v>7.9000000000000001E-2</c:v>
                </c:pt>
                <c:pt idx="78">
                  <c:v>7.9000000000000001E-2</c:v>
                </c:pt>
                <c:pt idx="79">
                  <c:v>7.9000000000000001E-2</c:v>
                </c:pt>
                <c:pt idx="80">
                  <c:v>7.9000000000000001E-2</c:v>
                </c:pt>
                <c:pt idx="81">
                  <c:v>7.9000000000000001E-2</c:v>
                </c:pt>
                <c:pt idx="82">
                  <c:v>7.9000000000000001E-2</c:v>
                </c:pt>
                <c:pt idx="83">
                  <c:v>7.9000000000000001E-2</c:v>
                </c:pt>
                <c:pt idx="84">
                  <c:v>7.9000000000000001E-2</c:v>
                </c:pt>
                <c:pt idx="85">
                  <c:v>7.9000000000000001E-2</c:v>
                </c:pt>
                <c:pt idx="86">
                  <c:v>7.9000000000000001E-2</c:v>
                </c:pt>
                <c:pt idx="87">
                  <c:v>7.9000000000000001E-2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7.9000000000000001E-2</c:v>
                </c:pt>
                <c:pt idx="91">
                  <c:v>7.9000000000000001E-2</c:v>
                </c:pt>
                <c:pt idx="92">
                  <c:v>7.9000000000000001E-2</c:v>
                </c:pt>
                <c:pt idx="93">
                  <c:v>7.9000000000000001E-2</c:v>
                </c:pt>
                <c:pt idx="94">
                  <c:v>7.9000000000000001E-2</c:v>
                </c:pt>
                <c:pt idx="95">
                  <c:v>7.9000000000000001E-2</c:v>
                </c:pt>
                <c:pt idx="96">
                  <c:v>7.9000000000000001E-2</c:v>
                </c:pt>
                <c:pt idx="97">
                  <c:v>7.9000000000000001E-2</c:v>
                </c:pt>
                <c:pt idx="98">
                  <c:v>7.9000000000000001E-2</c:v>
                </c:pt>
                <c:pt idx="99">
                  <c:v>7.9000000000000001E-2</c:v>
                </c:pt>
                <c:pt idx="100">
                  <c:v>7.9000000000000001E-2</c:v>
                </c:pt>
                <c:pt idx="101">
                  <c:v>7.9000000000000001E-2</c:v>
                </c:pt>
                <c:pt idx="102">
                  <c:v>7.9000000000000001E-2</c:v>
                </c:pt>
                <c:pt idx="103">
                  <c:v>7.9000000000000001E-2</c:v>
                </c:pt>
                <c:pt idx="104">
                  <c:v>7.9000000000000001E-2</c:v>
                </c:pt>
                <c:pt idx="105">
                  <c:v>7.9000000000000001E-2</c:v>
                </c:pt>
                <c:pt idx="106">
                  <c:v>7.9000000000000001E-2</c:v>
                </c:pt>
                <c:pt idx="107">
                  <c:v>7.9000000000000001E-2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0.32</c:v>
                </c:pt>
                <c:pt idx="305">
                  <c:v>0.32</c:v>
                </c:pt>
                <c:pt idx="306">
                  <c:v>0.32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0.32</c:v>
                </c:pt>
                <c:pt idx="316">
                  <c:v>0.32</c:v>
                </c:pt>
                <c:pt idx="317">
                  <c:v>0.32</c:v>
                </c:pt>
                <c:pt idx="318">
                  <c:v>0.32</c:v>
                </c:pt>
              </c:numCache>
            </c:numRef>
          </c:xVal>
          <c:yVal>
            <c:numRef>
              <c:f>'all data'!$V$1024:$V$1342</c:f>
              <c:numCache>
                <c:formatCode>0.0E+00</c:formatCode>
                <c:ptCount val="319"/>
                <c:pt idx="0">
                  <c:v>5.6242643602752535E-6</c:v>
                </c:pt>
                <c:pt idx="2">
                  <c:v>2.9694762269039939E-5</c:v>
                </c:pt>
                <c:pt idx="3">
                  <c:v>4.4915704062072325E-6</c:v>
                </c:pt>
                <c:pt idx="4">
                  <c:v>7.2601690750850643E-6</c:v>
                </c:pt>
                <c:pt idx="5">
                  <c:v>8.6092919681391696E-6</c:v>
                </c:pt>
                <c:pt idx="6">
                  <c:v>9.8757468088586395E-6</c:v>
                </c:pt>
                <c:pt idx="7">
                  <c:v>1.4997172282576567E-5</c:v>
                </c:pt>
                <c:pt idx="8">
                  <c:v>8.7043529710684638E-6</c:v>
                </c:pt>
                <c:pt idx="9">
                  <c:v>1.1406391869157975E-5</c:v>
                </c:pt>
                <c:pt idx="10">
                  <c:v>7.4879918947544156E-6</c:v>
                </c:pt>
                <c:pt idx="11">
                  <c:v>6.7351253067451393E-6</c:v>
                </c:pt>
                <c:pt idx="12">
                  <c:v>7.1541584961062699E-6</c:v>
                </c:pt>
                <c:pt idx="13">
                  <c:v>5.3746174185713174E-6</c:v>
                </c:pt>
                <c:pt idx="14">
                  <c:v>4.520405556270595E-6</c:v>
                </c:pt>
                <c:pt idx="15">
                  <c:v>7.4361570528579458E-6</c:v>
                </c:pt>
                <c:pt idx="16">
                  <c:v>4.7838742237511855E-6</c:v>
                </c:pt>
                <c:pt idx="17">
                  <c:v>6.7697323588411609E-6</c:v>
                </c:pt>
                <c:pt idx="18">
                  <c:v>9.5330390572873895E-6</c:v>
                </c:pt>
                <c:pt idx="19">
                  <c:v>5.7338311357686274E-6</c:v>
                </c:pt>
                <c:pt idx="20">
                  <c:v>6.1314802151593824E-6</c:v>
                </c:pt>
                <c:pt idx="21">
                  <c:v>8.7416158088549688E-6</c:v>
                </c:pt>
                <c:pt idx="22">
                  <c:v>1.6387895751322936E-5</c:v>
                </c:pt>
                <c:pt idx="23">
                  <c:v>9.8932543727026213E-6</c:v>
                </c:pt>
                <c:pt idx="24">
                  <c:v>4.3348679639906835E-6</c:v>
                </c:pt>
                <c:pt idx="25">
                  <c:v>1.518679665919482E-5</c:v>
                </c:pt>
                <c:pt idx="26">
                  <c:v>7.3803353221097605E-6</c:v>
                </c:pt>
                <c:pt idx="27">
                  <c:v>1.0042506776253126E-5</c:v>
                </c:pt>
                <c:pt idx="28">
                  <c:v>9.3891548809621892E-6</c:v>
                </c:pt>
                <c:pt idx="29">
                  <c:v>1.357331467980106E-5</c:v>
                </c:pt>
                <c:pt idx="31">
                  <c:v>4.6872903770754606E-6</c:v>
                </c:pt>
                <c:pt idx="33">
                  <c:v>7.4925637785206887E-6</c:v>
                </c:pt>
                <c:pt idx="34">
                  <c:v>8.2489242775854808E-6</c:v>
                </c:pt>
                <c:pt idx="35">
                  <c:v>4.1671487902441755E-6</c:v>
                </c:pt>
                <c:pt idx="36">
                  <c:v>6.9235600172431995E-6</c:v>
                </c:pt>
                <c:pt idx="37">
                  <c:v>7.500479203681364E-6</c:v>
                </c:pt>
                <c:pt idx="38">
                  <c:v>1.9049367585655199E-5</c:v>
                </c:pt>
                <c:pt idx="40">
                  <c:v>9.2809634537664581E-6</c:v>
                </c:pt>
                <c:pt idx="41">
                  <c:v>4.4174148547586206E-6</c:v>
                </c:pt>
                <c:pt idx="42">
                  <c:v>1.6295979105435453E-5</c:v>
                </c:pt>
                <c:pt idx="43">
                  <c:v>3.1776048431333375E-5</c:v>
                </c:pt>
                <c:pt idx="44">
                  <c:v>7.2239058074925903E-6</c:v>
                </c:pt>
                <c:pt idx="45">
                  <c:v>1.1141969662093799E-5</c:v>
                </c:pt>
                <c:pt idx="46">
                  <c:v>8.4590667222601156E-6</c:v>
                </c:pt>
                <c:pt idx="47">
                  <c:v>1.0247796419584892E-5</c:v>
                </c:pt>
                <c:pt idx="48">
                  <c:v>1.3404874172636007E-5</c:v>
                </c:pt>
                <c:pt idx="49">
                  <c:v>1.0952539108062641E-5</c:v>
                </c:pt>
                <c:pt idx="50">
                  <c:v>4.0554980234736029E-6</c:v>
                </c:pt>
                <c:pt idx="51">
                  <c:v>1.5827122382030091E-5</c:v>
                </c:pt>
                <c:pt idx="52">
                  <c:v>1.1442124050784024E-5</c:v>
                </c:pt>
                <c:pt idx="53">
                  <c:v>2.1167091015119675E-5</c:v>
                </c:pt>
                <c:pt idx="54">
                  <c:v>5.6073613417284773E-6</c:v>
                </c:pt>
                <c:pt idx="55">
                  <c:v>1.7775178905015594E-5</c:v>
                </c:pt>
                <c:pt idx="56">
                  <c:v>1.741928685847108E-5</c:v>
                </c:pt>
                <c:pt idx="57">
                  <c:v>1.1869211626587796E-5</c:v>
                </c:pt>
                <c:pt idx="58">
                  <c:v>9.0293999311583598E-6</c:v>
                </c:pt>
                <c:pt idx="59">
                  <c:v>8.7949917144781847E-6</c:v>
                </c:pt>
                <c:pt idx="60">
                  <c:v>1.7171687057729373E-5</c:v>
                </c:pt>
                <c:pt idx="61">
                  <c:v>5.9946843682159388E-6</c:v>
                </c:pt>
                <c:pt idx="62">
                  <c:v>7.2447659359670866E-6</c:v>
                </c:pt>
                <c:pt idx="63">
                  <c:v>3.4605054408010857E-5</c:v>
                </c:pt>
                <c:pt idx="64">
                  <c:v>6.6213170815239492E-6</c:v>
                </c:pt>
                <c:pt idx="65">
                  <c:v>4.1750675673563884E-5</c:v>
                </c:pt>
                <c:pt idx="66">
                  <c:v>1.3375414729093429E-5</c:v>
                </c:pt>
                <c:pt idx="67">
                  <c:v>7.736012278733279E-6</c:v>
                </c:pt>
                <c:pt idx="68">
                  <c:v>1.8684530714102611E-5</c:v>
                </c:pt>
                <c:pt idx="69">
                  <c:v>1.1396623272806884E-5</c:v>
                </c:pt>
                <c:pt idx="70">
                  <c:v>4.4920031363189222E-6</c:v>
                </c:pt>
                <c:pt idx="71">
                  <c:v>8.3690684633759891E-6</c:v>
                </c:pt>
                <c:pt idx="72">
                  <c:v>2.9961851728307047E-5</c:v>
                </c:pt>
                <c:pt idx="73">
                  <c:v>1.4462814066669114E-5</c:v>
                </c:pt>
                <c:pt idx="74">
                  <c:v>7.112059921189576E-6</c:v>
                </c:pt>
                <c:pt idx="75">
                  <c:v>8.8081586904400739E-6</c:v>
                </c:pt>
                <c:pt idx="76">
                  <c:v>2.6052837649529171E-5</c:v>
                </c:pt>
                <c:pt idx="77">
                  <c:v>1.7458630900227482E-5</c:v>
                </c:pt>
                <c:pt idx="78">
                  <c:v>2.3985332517619621E-5</c:v>
                </c:pt>
                <c:pt idx="79">
                  <c:v>1.0412977301560974E-5</c:v>
                </c:pt>
                <c:pt idx="80">
                  <c:v>1.8395512862783504E-5</c:v>
                </c:pt>
                <c:pt idx="81">
                  <c:v>2.1219370771492164E-5</c:v>
                </c:pt>
                <c:pt idx="82">
                  <c:v>1.8981277067079024E-5</c:v>
                </c:pt>
                <c:pt idx="83">
                  <c:v>1.1855016528716336E-5</c:v>
                </c:pt>
                <c:pt idx="84">
                  <c:v>6.7298085307728987E-6</c:v>
                </c:pt>
                <c:pt idx="85">
                  <c:v>1.0863309345239626E-5</c:v>
                </c:pt>
                <c:pt idx="87">
                  <c:v>2.1432303250994276E-5</c:v>
                </c:pt>
                <c:pt idx="88">
                  <c:v>6.490543966228751E-6</c:v>
                </c:pt>
                <c:pt idx="89">
                  <c:v>1.9767225251615705E-5</c:v>
                </c:pt>
                <c:pt idx="90">
                  <c:v>5.1468437923145237E-6</c:v>
                </c:pt>
                <c:pt idx="91">
                  <c:v>1.94458721275771E-5</c:v>
                </c:pt>
                <c:pt idx="92">
                  <c:v>2.4272268682615718E-5</c:v>
                </c:pt>
                <c:pt idx="93">
                  <c:v>3.7466313568955283E-5</c:v>
                </c:pt>
                <c:pt idx="94">
                  <c:v>1.6093904689898574E-5</c:v>
                </c:pt>
                <c:pt idx="95">
                  <c:v>8.0956384313745302E-6</c:v>
                </c:pt>
                <c:pt idx="96">
                  <c:v>1.5644197649176022E-5</c:v>
                </c:pt>
                <c:pt idx="97">
                  <c:v>3.0620433425047299E-5</c:v>
                </c:pt>
                <c:pt idx="99">
                  <c:v>1.0431714322945167E-5</c:v>
                </c:pt>
                <c:pt idx="100">
                  <c:v>3.1875623758636568E-5</c:v>
                </c:pt>
                <c:pt idx="101">
                  <c:v>5.2491512760792276E-6</c:v>
                </c:pt>
                <c:pt idx="102">
                  <c:v>6.3091254702178354E-6</c:v>
                </c:pt>
                <c:pt idx="104">
                  <c:v>2.4507610179611603E-6</c:v>
                </c:pt>
                <c:pt idx="105">
                  <c:v>1.6405469775735707E-6</c:v>
                </c:pt>
                <c:pt idx="106">
                  <c:v>1.1144497359691896E-5</c:v>
                </c:pt>
                <c:pt idx="107">
                  <c:v>1.8183787794635243E-5</c:v>
                </c:pt>
                <c:pt idx="108">
                  <c:v>5.8840433312321917E-6</c:v>
                </c:pt>
                <c:pt idx="110">
                  <c:v>6.4858568201726877E-6</c:v>
                </c:pt>
                <c:pt idx="111">
                  <c:v>1.1876136510159579E-5</c:v>
                </c:pt>
                <c:pt idx="112">
                  <c:v>6.3690317492051838E-6</c:v>
                </c:pt>
                <c:pt idx="113">
                  <c:v>4.0783682771379959E-6</c:v>
                </c:pt>
                <c:pt idx="114">
                  <c:v>6.001988440740831E-6</c:v>
                </c:pt>
                <c:pt idx="115">
                  <c:v>3.9751492058282079E-5</c:v>
                </c:pt>
                <c:pt idx="116">
                  <c:v>4.1563637337678364E-6</c:v>
                </c:pt>
                <c:pt idx="117">
                  <c:v>1.0759806874634195E-5</c:v>
                </c:pt>
                <c:pt idx="118">
                  <c:v>1.4596486556808323E-5</c:v>
                </c:pt>
                <c:pt idx="119">
                  <c:v>9.9182344931647206E-6</c:v>
                </c:pt>
                <c:pt idx="120">
                  <c:v>5.8783382234548274E-6</c:v>
                </c:pt>
                <c:pt idx="121">
                  <c:v>1.6879374419776544E-5</c:v>
                </c:pt>
                <c:pt idx="122">
                  <c:v>7.7758295875437686E-5</c:v>
                </c:pt>
                <c:pt idx="123">
                  <c:v>2.1022971811648003E-5</c:v>
                </c:pt>
                <c:pt idx="124">
                  <c:v>3.7630783755574782E-6</c:v>
                </c:pt>
                <c:pt idx="125">
                  <c:v>1.0105058139248099E-5</c:v>
                </c:pt>
                <c:pt idx="126">
                  <c:v>6.0141943096039103E-6</c:v>
                </c:pt>
                <c:pt idx="127">
                  <c:v>4.0888338472034253E-6</c:v>
                </c:pt>
                <c:pt idx="128">
                  <c:v>2.5435072590042866E-5</c:v>
                </c:pt>
                <c:pt idx="129">
                  <c:v>5.045129470544933E-5</c:v>
                </c:pt>
                <c:pt idx="130">
                  <c:v>4.7963006689560262E-6</c:v>
                </c:pt>
                <c:pt idx="131">
                  <c:v>4.9665078323674948E-6</c:v>
                </c:pt>
                <c:pt idx="132">
                  <c:v>2.0434327340882852E-5</c:v>
                </c:pt>
                <c:pt idx="133">
                  <c:v>1.8530214671788071E-5</c:v>
                </c:pt>
                <c:pt idx="134">
                  <c:v>1.1455760894526674E-5</c:v>
                </c:pt>
                <c:pt idx="135">
                  <c:v>2.2808599691244423E-5</c:v>
                </c:pt>
                <c:pt idx="136">
                  <c:v>1.0423030710533477E-4</c:v>
                </c:pt>
                <c:pt idx="137">
                  <c:v>4.290064163800898E-6</c:v>
                </c:pt>
                <c:pt idx="138">
                  <c:v>3.5103437061888165E-5</c:v>
                </c:pt>
                <c:pt idx="139">
                  <c:v>6.2132686072761069E-5</c:v>
                </c:pt>
                <c:pt idx="140">
                  <c:v>1.053787160032286E-5</c:v>
                </c:pt>
                <c:pt idx="141">
                  <c:v>6.1362952071167475E-6</c:v>
                </c:pt>
                <c:pt idx="142">
                  <c:v>3.5296271032313676E-7</c:v>
                </c:pt>
                <c:pt idx="143">
                  <c:v>3.5905414439496179E-5</c:v>
                </c:pt>
                <c:pt idx="144">
                  <c:v>1.3342541252613445E-5</c:v>
                </c:pt>
                <c:pt idx="145">
                  <c:v>1.1983196014085282E-5</c:v>
                </c:pt>
                <c:pt idx="146">
                  <c:v>1.0765401896994198E-5</c:v>
                </c:pt>
                <c:pt idx="147">
                  <c:v>9.9194226233652515E-6</c:v>
                </c:pt>
                <c:pt idx="148">
                  <c:v>2.0781937420966839E-4</c:v>
                </c:pt>
                <c:pt idx="149">
                  <c:v>1.7073908227849746E-5</c:v>
                </c:pt>
                <c:pt idx="150">
                  <c:v>2.9126719723619903E-5</c:v>
                </c:pt>
                <c:pt idx="151">
                  <c:v>7.9150809316958805E-4</c:v>
                </c:pt>
                <c:pt idx="152">
                  <c:v>2.3411939723349895E-6</c:v>
                </c:pt>
                <c:pt idx="153">
                  <c:v>6.3184065673915953E-6</c:v>
                </c:pt>
                <c:pt idx="154">
                  <c:v>1.0995261846698555E-5</c:v>
                </c:pt>
                <c:pt idx="155">
                  <c:v>5.7140168728646945E-6</c:v>
                </c:pt>
                <c:pt idx="156">
                  <c:v>2.0905040978514918E-6</c:v>
                </c:pt>
                <c:pt idx="158">
                  <c:v>2.6495824914954949E-6</c:v>
                </c:pt>
                <c:pt idx="159">
                  <c:v>1.5573503009472848E-6</c:v>
                </c:pt>
                <c:pt idx="160">
                  <c:v>9.4639385057597932E-6</c:v>
                </c:pt>
                <c:pt idx="161">
                  <c:v>2.6205726784936497E-6</c:v>
                </c:pt>
                <c:pt idx="162">
                  <c:v>6.196996282122049E-6</c:v>
                </c:pt>
                <c:pt idx="163">
                  <c:v>4.7237822470801921E-6</c:v>
                </c:pt>
                <c:pt idx="164">
                  <c:v>4.1484235909085552E-5</c:v>
                </c:pt>
                <c:pt idx="165">
                  <c:v>6.08089456567953E-5</c:v>
                </c:pt>
                <c:pt idx="166">
                  <c:v>2.9368055149609761E-6</c:v>
                </c:pt>
                <c:pt idx="167">
                  <c:v>4.1712855659004268E-6</c:v>
                </c:pt>
                <c:pt idx="168">
                  <c:v>9.6604147838791921E-6</c:v>
                </c:pt>
                <c:pt idx="169">
                  <c:v>1.5578468395276022E-5</c:v>
                </c:pt>
                <c:pt idx="170">
                  <c:v>2.3031692797836874E-5</c:v>
                </c:pt>
                <c:pt idx="171">
                  <c:v>4.1829799585480477E-5</c:v>
                </c:pt>
                <c:pt idx="172">
                  <c:v>9.1331164285689941E-6</c:v>
                </c:pt>
                <c:pt idx="173">
                  <c:v>1.1663712888688013E-5</c:v>
                </c:pt>
                <c:pt idx="174">
                  <c:v>2.4707942178793093E-5</c:v>
                </c:pt>
                <c:pt idx="175">
                  <c:v>8.0880354683143964E-6</c:v>
                </c:pt>
                <c:pt idx="176">
                  <c:v>2.0152618087305041E-5</c:v>
                </c:pt>
                <c:pt idx="177">
                  <c:v>1.2868145852966124E-5</c:v>
                </c:pt>
                <c:pt idx="178">
                  <c:v>4.2628627379019598E-5</c:v>
                </c:pt>
                <c:pt idx="180">
                  <c:v>1.2473832533679002E-5</c:v>
                </c:pt>
                <c:pt idx="181">
                  <c:v>3.307503534359718E-5</c:v>
                </c:pt>
                <c:pt idx="182">
                  <c:v>5.1914532699635321E-6</c:v>
                </c:pt>
                <c:pt idx="183">
                  <c:v>1.156652040391023E-4</c:v>
                </c:pt>
                <c:pt idx="184">
                  <c:v>1.4334152051309595E-5</c:v>
                </c:pt>
                <c:pt idx="185">
                  <c:v>2.0689423712867291E-5</c:v>
                </c:pt>
                <c:pt idx="186">
                  <c:v>1.811910074781513E-5</c:v>
                </c:pt>
                <c:pt idx="187">
                  <c:v>2.243771071765407E-5</c:v>
                </c:pt>
                <c:pt idx="188">
                  <c:v>1.9078656296057321E-5</c:v>
                </c:pt>
                <c:pt idx="189">
                  <c:v>9.3916955824852562E-5</c:v>
                </c:pt>
                <c:pt idx="190">
                  <c:v>4.7188358551149387E-6</c:v>
                </c:pt>
                <c:pt idx="191">
                  <c:v>7.0292692941581575E-6</c:v>
                </c:pt>
                <c:pt idx="192">
                  <c:v>6.1867282048563976E-6</c:v>
                </c:pt>
                <c:pt idx="193">
                  <c:v>4.2918239901809221E-6</c:v>
                </c:pt>
                <c:pt idx="194">
                  <c:v>4.9481963408918285E-6</c:v>
                </c:pt>
                <c:pt idx="195">
                  <c:v>1.1948539504476612E-5</c:v>
                </c:pt>
                <c:pt idx="196">
                  <c:v>5.7714389425065295E-6</c:v>
                </c:pt>
                <c:pt idx="197">
                  <c:v>2.1226799259084748E-5</c:v>
                </c:pt>
                <c:pt idx="198">
                  <c:v>9.8698206434756255E-6</c:v>
                </c:pt>
                <c:pt idx="199">
                  <c:v>8.3273159227712623E-6</c:v>
                </c:pt>
                <c:pt idx="200">
                  <c:v>9.2586066808554248E-6</c:v>
                </c:pt>
                <c:pt idx="201">
                  <c:v>9.0168708668882292E-6</c:v>
                </c:pt>
                <c:pt idx="202">
                  <c:v>4.1677243870115902E-5</c:v>
                </c:pt>
                <c:pt idx="203">
                  <c:v>1.0018815365848423E-5</c:v>
                </c:pt>
                <c:pt idx="204">
                  <c:v>1.7381897849234669E-5</c:v>
                </c:pt>
                <c:pt idx="205">
                  <c:v>5.5190907406333927E-6</c:v>
                </c:pt>
                <c:pt idx="206">
                  <c:v>1.7264664110543332E-5</c:v>
                </c:pt>
                <c:pt idx="207">
                  <c:v>5.1576223679625664E-6</c:v>
                </c:pt>
                <c:pt idx="208">
                  <c:v>2.2530555625717676E-5</c:v>
                </c:pt>
                <c:pt idx="209">
                  <c:v>5.8692711442909128E-6</c:v>
                </c:pt>
                <c:pt idx="210">
                  <c:v>5.0115791257031654E-5</c:v>
                </c:pt>
                <c:pt idx="211">
                  <c:v>1.9722064886913634E-5</c:v>
                </c:pt>
                <c:pt idx="212">
                  <c:v>2.274017059974069E-5</c:v>
                </c:pt>
                <c:pt idx="213">
                  <c:v>8.8285046217642278E-6</c:v>
                </c:pt>
                <c:pt idx="214">
                  <c:v>6.8498955429015001E-6</c:v>
                </c:pt>
                <c:pt idx="215">
                  <c:v>2.6868356005783844E-5</c:v>
                </c:pt>
                <c:pt idx="216">
                  <c:v>3.2253681188405566E-5</c:v>
                </c:pt>
                <c:pt idx="217">
                  <c:v>1.6130390940762164E-5</c:v>
                </c:pt>
                <c:pt idx="218">
                  <c:v>2.2068591102405237E-4</c:v>
                </c:pt>
                <c:pt idx="219">
                  <c:v>7.2161176423212454E-6</c:v>
                </c:pt>
                <c:pt idx="220">
                  <c:v>2.4905401392933709E-5</c:v>
                </c:pt>
                <c:pt idx="221">
                  <c:v>1.718588259422283E-5</c:v>
                </c:pt>
                <c:pt idx="222">
                  <c:v>1.6863753676511369E-5</c:v>
                </c:pt>
                <c:pt idx="223">
                  <c:v>6.0140541238183637E-6</c:v>
                </c:pt>
                <c:pt idx="224">
                  <c:v>7.1632926773931767E-6</c:v>
                </c:pt>
                <c:pt idx="225">
                  <c:v>1.0966682671753453E-6</c:v>
                </c:pt>
                <c:pt idx="226">
                  <c:v>2.6030464337754918E-6</c:v>
                </c:pt>
                <c:pt idx="227">
                  <c:v>5.4031730549292513E-7</c:v>
                </c:pt>
                <c:pt idx="228">
                  <c:v>4.5933446513549526E-6</c:v>
                </c:pt>
                <c:pt idx="229">
                  <c:v>5.446950593123596E-6</c:v>
                </c:pt>
                <c:pt idx="230">
                  <c:v>1.4585104966484818E-5</c:v>
                </c:pt>
                <c:pt idx="231">
                  <c:v>1.0601967472643872E-5</c:v>
                </c:pt>
                <c:pt idx="232">
                  <c:v>5.6891700408193242E-6</c:v>
                </c:pt>
                <c:pt idx="233">
                  <c:v>1.796421929168955E-6</c:v>
                </c:pt>
                <c:pt idx="234">
                  <c:v>1.094677260149033E-5</c:v>
                </c:pt>
                <c:pt idx="235">
                  <c:v>1.7671240503203216E-5</c:v>
                </c:pt>
                <c:pt idx="236">
                  <c:v>6.1952700583597504E-6</c:v>
                </c:pt>
                <c:pt idx="239">
                  <c:v>9.4010809377466934E-5</c:v>
                </c:pt>
                <c:pt idx="240">
                  <c:v>7.2212823088927028E-6</c:v>
                </c:pt>
                <c:pt idx="241">
                  <c:v>7.7118491222166749E-6</c:v>
                </c:pt>
                <c:pt idx="242">
                  <c:v>5.0355812805984393E-6</c:v>
                </c:pt>
                <c:pt idx="243">
                  <c:v>1.3109601926341862E-5</c:v>
                </c:pt>
                <c:pt idx="244">
                  <c:v>8.7888337971943484E-6</c:v>
                </c:pt>
                <c:pt idx="245">
                  <c:v>1.2490439228134326E-5</c:v>
                </c:pt>
                <c:pt idx="246">
                  <c:v>1.2315329052972732E-5</c:v>
                </c:pt>
                <c:pt idx="247">
                  <c:v>2.8182167600817308E-6</c:v>
                </c:pt>
                <c:pt idx="248">
                  <c:v>6.6206994013246303E-6</c:v>
                </c:pt>
                <c:pt idx="249">
                  <c:v>4.2601112973738316E-5</c:v>
                </c:pt>
                <c:pt idx="250">
                  <c:v>4.7789899477799475E-6</c:v>
                </c:pt>
                <c:pt idx="251">
                  <c:v>8.9283022603206592E-7</c:v>
                </c:pt>
                <c:pt idx="252">
                  <c:v>6.9713653582956846E-6</c:v>
                </c:pt>
                <c:pt idx="253">
                  <c:v>5.8097517493537941E-7</c:v>
                </c:pt>
                <c:pt idx="254">
                  <c:v>7.7924032178376667E-6</c:v>
                </c:pt>
                <c:pt idx="255">
                  <c:v>3.4535509845158409E-6</c:v>
                </c:pt>
                <c:pt idx="256">
                  <c:v>6.6136863079006411E-6</c:v>
                </c:pt>
                <c:pt idx="257">
                  <c:v>1.3361215505086396E-5</c:v>
                </c:pt>
                <c:pt idx="258">
                  <c:v>6.8659726816298345E-6</c:v>
                </c:pt>
                <c:pt idx="259">
                  <c:v>6.8443669868237103E-6</c:v>
                </c:pt>
                <c:pt idx="260">
                  <c:v>8.2265716951973768E-5</c:v>
                </c:pt>
                <c:pt idx="262">
                  <c:v>2.2555522370152569E-3</c:v>
                </c:pt>
                <c:pt idx="263">
                  <c:v>6.9601171291338984E-6</c:v>
                </c:pt>
                <c:pt idx="264">
                  <c:v>1.047931941022428E-5</c:v>
                </c:pt>
                <c:pt idx="265">
                  <c:v>2.3758456069607262E-6</c:v>
                </c:pt>
                <c:pt idx="266">
                  <c:v>1.3434069868171868E-5</c:v>
                </c:pt>
                <c:pt idx="267">
                  <c:v>5.4653848377939038E-6</c:v>
                </c:pt>
                <c:pt idx="268">
                  <c:v>7.2772761164810706E-6</c:v>
                </c:pt>
                <c:pt idx="269">
                  <c:v>4.8802251421786952E-5</c:v>
                </c:pt>
                <c:pt idx="270">
                  <c:v>4.1261108317216494E-6</c:v>
                </c:pt>
                <c:pt idx="271">
                  <c:v>1.1201527842848681E-5</c:v>
                </c:pt>
                <c:pt idx="273">
                  <c:v>2.2852578456561792E-5</c:v>
                </c:pt>
                <c:pt idx="274">
                  <c:v>2.1656381187642351E-5</c:v>
                </c:pt>
                <c:pt idx="275">
                  <c:v>2.0982344532146651E-5</c:v>
                </c:pt>
                <c:pt idx="277">
                  <c:v>6.9159014950822073E-6</c:v>
                </c:pt>
                <c:pt idx="278">
                  <c:v>4.275537300097619E-6</c:v>
                </c:pt>
                <c:pt idx="279">
                  <c:v>6.2955741019682784E-6</c:v>
                </c:pt>
                <c:pt idx="280">
                  <c:v>5.4928297451015677E-6</c:v>
                </c:pt>
                <c:pt idx="281">
                  <c:v>5.6018361552371382E-6</c:v>
                </c:pt>
                <c:pt idx="282">
                  <c:v>4.3644666969535844E-6</c:v>
                </c:pt>
                <c:pt idx="283">
                  <c:v>4.6418644896077764E-6</c:v>
                </c:pt>
                <c:pt idx="284">
                  <c:v>3.9000937311720514E-6</c:v>
                </c:pt>
                <c:pt idx="285">
                  <c:v>2.9369303862082724E-6</c:v>
                </c:pt>
                <c:pt idx="286">
                  <c:v>2.075470343215471E-5</c:v>
                </c:pt>
                <c:pt idx="287">
                  <c:v>1.9302953711793464E-5</c:v>
                </c:pt>
                <c:pt idx="288">
                  <c:v>1.3749295132792847E-5</c:v>
                </c:pt>
                <c:pt idx="289">
                  <c:v>8.0591681599256597E-6</c:v>
                </c:pt>
                <c:pt idx="290">
                  <c:v>1.3731004221438624E-5</c:v>
                </c:pt>
                <c:pt idx="291">
                  <c:v>2.6917655311173008E-5</c:v>
                </c:pt>
                <c:pt idx="293">
                  <c:v>1.1827244809313382E-5</c:v>
                </c:pt>
                <c:pt idx="294">
                  <c:v>1.2059485697421419E-5</c:v>
                </c:pt>
                <c:pt idx="295">
                  <c:v>2.2411138931993534E-5</c:v>
                </c:pt>
                <c:pt idx="296">
                  <c:v>2.3679545478481077E-5</c:v>
                </c:pt>
                <c:pt idx="297">
                  <c:v>3.3357331170841907E-6</c:v>
                </c:pt>
                <c:pt idx="298">
                  <c:v>1.3635033430308358E-5</c:v>
                </c:pt>
                <c:pt idx="299">
                  <c:v>2.3237075768486335E-5</c:v>
                </c:pt>
                <c:pt idx="300">
                  <c:v>4.3880719787445531E-6</c:v>
                </c:pt>
                <c:pt idx="301">
                  <c:v>7.7331488114581041E-6</c:v>
                </c:pt>
                <c:pt idx="302">
                  <c:v>4.927476496234663E-6</c:v>
                </c:pt>
                <c:pt idx="303">
                  <c:v>1.1144214008846337E-5</c:v>
                </c:pt>
                <c:pt idx="304">
                  <c:v>3.4671487818161417E-6</c:v>
                </c:pt>
                <c:pt idx="305">
                  <c:v>2.2517844641539769E-5</c:v>
                </c:pt>
                <c:pt idx="306">
                  <c:v>7.4965949374349142E-6</c:v>
                </c:pt>
                <c:pt idx="307">
                  <c:v>5.593256294747905E-6</c:v>
                </c:pt>
                <c:pt idx="308">
                  <c:v>4.5243699185532529E-6</c:v>
                </c:pt>
                <c:pt idx="309">
                  <c:v>7.6134096832542093E-6</c:v>
                </c:pt>
                <c:pt idx="310">
                  <c:v>7.2467443714665971E-6</c:v>
                </c:pt>
                <c:pt idx="311">
                  <c:v>7.5832065660460743E-6</c:v>
                </c:pt>
                <c:pt idx="312">
                  <c:v>2.4326039940876172E-6</c:v>
                </c:pt>
                <c:pt idx="313">
                  <c:v>1.3776766068569619E-6</c:v>
                </c:pt>
                <c:pt idx="314">
                  <c:v>6.5096722859024237E-6</c:v>
                </c:pt>
                <c:pt idx="316">
                  <c:v>6.9643707753861862E-6</c:v>
                </c:pt>
                <c:pt idx="317">
                  <c:v>4.3933588151663373E-6</c:v>
                </c:pt>
                <c:pt idx="318">
                  <c:v>6.7744737785367881E-6</c:v>
                </c:pt>
              </c:numCache>
            </c:numRef>
          </c:yVal>
        </c:ser>
        <c:axId val="97863936"/>
        <c:axId val="97985280"/>
      </c:scatterChart>
      <c:valAx>
        <c:axId val="97863936"/>
        <c:scaling>
          <c:logBase val="10"/>
          <c:orientation val="minMax"/>
          <c:max val="6"/>
          <c:min val="2.0000000000000011E-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Dissolved Fe (nM)</a:t>
                </a:r>
              </a:p>
            </c:rich>
          </c:tx>
          <c:layout>
            <c:manualLayout>
              <c:xMode val="edge"/>
              <c:yMode val="edge"/>
              <c:x val="0.54593329742576968"/>
              <c:y val="0.93372172036777812"/>
            </c:manualLayout>
          </c:layout>
        </c:title>
        <c:numFmt formatCode="0.00" sourceLinked="1"/>
        <c:tickLblPos val="nextTo"/>
        <c:crossAx val="97985280"/>
        <c:crossesAt val="1.0000000000000272E-21"/>
        <c:crossBetween val="midCat"/>
      </c:valAx>
      <c:valAx>
        <c:axId val="97985280"/>
        <c:scaling>
          <c:logBase val="10"/>
          <c:orientation val="minMax"/>
          <c:max val="5.0000000000000114E-3"/>
          <c:min val="1.0000000000000078E-7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S.S uptake rate (mol Fe/mol C/d) </a:t>
                </a:r>
              </a:p>
            </c:rich>
          </c:tx>
          <c:layout/>
        </c:title>
        <c:numFmt formatCode="0.0E+00" sourceLinked="1"/>
        <c:tickLblPos val="nextTo"/>
        <c:crossAx val="97863936"/>
        <c:crossesAt val="1.0000000000000194E-12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14395325177186799"/>
          <c:y val="1.2105373331401062E-2"/>
          <c:w val="0.1285766070772098"/>
          <c:h val="0.43249987923288863"/>
        </c:manualLayout>
      </c:layout>
      <c:spPr>
        <a:solidFill>
          <a:schemeClr val="bg1"/>
        </a:solidFill>
        <a:ln>
          <a:solidFill>
            <a:schemeClr val="lt1">
              <a:shade val="50000"/>
            </a:schemeClr>
          </a:solidFill>
        </a:ln>
      </c:spPr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72330173822611865"/>
          <c:y val="0.20863625909421521"/>
        </c:manualLayout>
      </c:layout>
    </c:title>
    <c:plotArea>
      <c:layout>
        <c:manualLayout>
          <c:layoutTarget val="inner"/>
          <c:xMode val="edge"/>
          <c:yMode val="edge"/>
          <c:x val="0.18281444064774952"/>
          <c:y val="3.3044543213185208E-2"/>
          <c:w val="0.77567612538998665"/>
          <c:h val="0.8112896793824087"/>
        </c:manualLayout>
      </c:layout>
      <c:barChart>
        <c:barDir val="col"/>
        <c:grouping val="clustered"/>
        <c:ser>
          <c:idx val="0"/>
          <c:order val="0"/>
          <c:tx>
            <c:strRef>
              <c:f>'all data'!$AK$1026</c:f>
              <c:strCache>
                <c:ptCount val="1"/>
                <c:pt idx="0">
                  <c:v>kin/SA</c:v>
                </c:pt>
              </c:strCache>
            </c:strRef>
          </c:tx>
          <c:errBars>
            <c:errBarType val="both"/>
            <c:errValType val="cust"/>
            <c:plus>
              <c:numRef>
                <c:f>'all data'!$AL$1027:$AL$1038</c:f>
                <c:numCache>
                  <c:formatCode>General</c:formatCode>
                  <c:ptCount val="12"/>
                  <c:pt idx="0">
                    <c:v>2.1328520350274616E-10</c:v>
                  </c:pt>
                  <c:pt idx="1">
                    <c:v>2.5576073678210285E-10</c:v>
                  </c:pt>
                  <c:pt idx="2">
                    <c:v>4.8082952602148879E-10</c:v>
                  </c:pt>
                  <c:pt idx="3">
                    <c:v>8.7641915458992988E-10</c:v>
                  </c:pt>
                  <c:pt idx="4">
                    <c:v>8.0896784933618465E-10</c:v>
                  </c:pt>
                  <c:pt idx="5">
                    <c:v>5.1915664341506284E-10</c:v>
                  </c:pt>
                  <c:pt idx="6">
                    <c:v>4.7204575311077164E-10</c:v>
                  </c:pt>
                  <c:pt idx="7">
                    <c:v>4.5848357090989767E-10</c:v>
                  </c:pt>
                  <c:pt idx="8">
                    <c:v>3.0512995485541107E-10</c:v>
                  </c:pt>
                  <c:pt idx="9">
                    <c:v>1.8425931539577777E-9</c:v>
                  </c:pt>
                  <c:pt idx="10">
                    <c:v>4.755439692471306E-10</c:v>
                  </c:pt>
                  <c:pt idx="11">
                    <c:v>1.4234040524872932E-10</c:v>
                  </c:pt>
                </c:numCache>
              </c:numRef>
            </c:plus>
            <c:minus>
              <c:numRef>
                <c:f>'all data'!$AL$1027:$AL$1038</c:f>
                <c:numCache>
                  <c:formatCode>General</c:formatCode>
                  <c:ptCount val="12"/>
                  <c:pt idx="0">
                    <c:v>2.1328520350274616E-10</c:v>
                  </c:pt>
                  <c:pt idx="1">
                    <c:v>2.5576073678210285E-10</c:v>
                  </c:pt>
                  <c:pt idx="2">
                    <c:v>4.8082952602148879E-10</c:v>
                  </c:pt>
                  <c:pt idx="3">
                    <c:v>8.7641915458992988E-10</c:v>
                  </c:pt>
                  <c:pt idx="4">
                    <c:v>8.0896784933618465E-10</c:v>
                  </c:pt>
                  <c:pt idx="5">
                    <c:v>5.1915664341506284E-10</c:v>
                  </c:pt>
                  <c:pt idx="6">
                    <c:v>4.7204575311077164E-10</c:v>
                  </c:pt>
                  <c:pt idx="7">
                    <c:v>4.5848357090989767E-10</c:v>
                  </c:pt>
                  <c:pt idx="8">
                    <c:v>3.0512995485541107E-10</c:v>
                  </c:pt>
                  <c:pt idx="9">
                    <c:v>1.8425931539577777E-9</c:v>
                  </c:pt>
                  <c:pt idx="10">
                    <c:v>4.755439692471306E-10</c:v>
                  </c:pt>
                  <c:pt idx="11">
                    <c:v>1.4234040524872932E-10</c:v>
                  </c:pt>
                </c:numCache>
              </c:numRef>
            </c:minus>
          </c:errBars>
          <c:cat>
            <c:strRef>
              <c:f>'all data'!$AJ$1027:$AJ$1038</c:f>
              <c:strCache>
                <c:ptCount val="12"/>
                <c:pt idx="0">
                  <c:v>2-Dia</c:v>
                </c:pt>
                <c:pt idx="1">
                  <c:v>4-Dia</c:v>
                </c:pt>
                <c:pt idx="2">
                  <c:v>7-Dia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  <c:pt idx="9">
                  <c:v>22</c:v>
                </c:pt>
                <c:pt idx="10">
                  <c:v>26</c:v>
                </c:pt>
                <c:pt idx="11">
                  <c:v>28</c:v>
                </c:pt>
              </c:strCache>
            </c:strRef>
          </c:cat>
          <c:val>
            <c:numRef>
              <c:f>'all data'!$AK$1027:$AK$1038</c:f>
              <c:numCache>
                <c:formatCode>0.0E+00</c:formatCode>
                <c:ptCount val="12"/>
                <c:pt idx="0">
                  <c:v>5.7386780590911021E-10</c:v>
                </c:pt>
                <c:pt idx="1">
                  <c:v>7.1280719479368023E-10</c:v>
                </c:pt>
                <c:pt idx="2">
                  <c:v>9.9154340823278876E-10</c:v>
                </c:pt>
                <c:pt idx="3">
                  <c:v>1.5926378123487512E-9</c:v>
                </c:pt>
                <c:pt idx="4">
                  <c:v>1.0900552683831223E-9</c:v>
                </c:pt>
                <c:pt idx="5">
                  <c:v>4.3305102554711451E-10</c:v>
                </c:pt>
                <c:pt idx="6">
                  <c:v>4.9726729868117595E-10</c:v>
                </c:pt>
                <c:pt idx="7">
                  <c:v>5.8829556716842535E-10</c:v>
                </c:pt>
                <c:pt idx="8">
                  <c:v>4.2309124455354539E-10</c:v>
                </c:pt>
                <c:pt idx="9">
                  <c:v>9.8150885996615192E-10</c:v>
                </c:pt>
                <c:pt idx="10">
                  <c:v>4.2049266232760453E-10</c:v>
                </c:pt>
                <c:pt idx="11">
                  <c:v>1.558107686999117E-10</c:v>
                </c:pt>
              </c:numCache>
            </c:numRef>
          </c:val>
        </c:ser>
        <c:axId val="95025792"/>
        <c:axId val="96858112"/>
      </c:barChart>
      <c:catAx>
        <c:axId val="95025792"/>
        <c:scaling>
          <c:orientation val="minMax"/>
        </c:scaling>
        <c:axPos val="b"/>
        <c:numFmt formatCode="0" sourceLinked="1"/>
        <c:tickLblPos val="nextTo"/>
        <c:crossAx val="96858112"/>
        <c:crosses val="autoZero"/>
        <c:auto val="1"/>
        <c:lblAlgn val="ctr"/>
        <c:lblOffset val="100"/>
      </c:catAx>
      <c:valAx>
        <c:axId val="96858112"/>
        <c:scaling>
          <c:orientation val="minMax"/>
          <c:max val="2.0000000000000088E-9"/>
          <c:min val="0"/>
        </c:scaling>
        <c:axPos val="l"/>
        <c:majorGridlines/>
        <c:numFmt formatCode="0.0E+00" sourceLinked="1"/>
        <c:tickLblPos val="nextTo"/>
        <c:crossAx val="95025792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07174103237094"/>
          <c:y val="5.1400554097404488E-2"/>
          <c:w val="0.81914317713543161"/>
          <c:h val="0.81532035489428867"/>
        </c:manualLayout>
      </c:layout>
      <c:scatterChart>
        <c:scatterStyle val="lineMarker"/>
        <c:ser>
          <c:idx val="0"/>
          <c:order val="0"/>
          <c:tx>
            <c:v>EPZT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'all data'!$G$5:$G$211</c:f>
              <c:numCache>
                <c:formatCode>0.00</c:formatCode>
                <c:ptCount val="207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1.27</c:v>
                </c:pt>
                <c:pt idx="56">
                  <c:v>1.27</c:v>
                </c:pt>
                <c:pt idx="57">
                  <c:v>1.27</c:v>
                </c:pt>
                <c:pt idx="58">
                  <c:v>1.27</c:v>
                </c:pt>
                <c:pt idx="59">
                  <c:v>1.27</c:v>
                </c:pt>
                <c:pt idx="60">
                  <c:v>1.27</c:v>
                </c:pt>
                <c:pt idx="61">
                  <c:v>1.27</c:v>
                </c:pt>
                <c:pt idx="62">
                  <c:v>1.27</c:v>
                </c:pt>
                <c:pt idx="63">
                  <c:v>1.27</c:v>
                </c:pt>
                <c:pt idx="64">
                  <c:v>1.27</c:v>
                </c:pt>
                <c:pt idx="65">
                  <c:v>1.27</c:v>
                </c:pt>
                <c:pt idx="66">
                  <c:v>1.27</c:v>
                </c:pt>
                <c:pt idx="67">
                  <c:v>1.27</c:v>
                </c:pt>
                <c:pt idx="68">
                  <c:v>1.27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</c:numCache>
            </c:numRef>
          </c:xVal>
          <c:yVal>
            <c:numRef>
              <c:f>'all data'!$X$5:$X$211</c:f>
              <c:numCache>
                <c:formatCode>0.0E+00</c:formatCode>
                <c:ptCount val="207"/>
                <c:pt idx="0">
                  <c:v>145326.75574675028</c:v>
                </c:pt>
                <c:pt idx="1">
                  <c:v>375382.45782513183</c:v>
                </c:pt>
                <c:pt idx="2">
                  <c:v>64755.554938756934</c:v>
                </c:pt>
                <c:pt idx="3">
                  <c:v>216053.63969125744</c:v>
                </c:pt>
                <c:pt idx="4">
                  <c:v>65265.852489547324</c:v>
                </c:pt>
                <c:pt idx="5">
                  <c:v>115215.31450213428</c:v>
                </c:pt>
                <c:pt idx="6">
                  <c:v>282123.6585923371</c:v>
                </c:pt>
                <c:pt idx="7">
                  <c:v>67698.632816246696</c:v>
                </c:pt>
                <c:pt idx="8">
                  <c:v>331439.90079257358</c:v>
                </c:pt>
                <c:pt idx="9">
                  <c:v>70906.591408848253</c:v>
                </c:pt>
                <c:pt idx="10">
                  <c:v>144032.26965675212</c:v>
                </c:pt>
                <c:pt idx="11">
                  <c:v>90532.768726875904</c:v>
                </c:pt>
                <c:pt idx="12">
                  <c:v>53813.127242874521</c:v>
                </c:pt>
                <c:pt idx="13">
                  <c:v>70567.149391228624</c:v>
                </c:pt>
                <c:pt idx="14">
                  <c:v>77839.620324305259</c:v>
                </c:pt>
                <c:pt idx="15">
                  <c:v>58438.82677824478</c:v>
                </c:pt>
                <c:pt idx="16">
                  <c:v>120651.80296086315</c:v>
                </c:pt>
                <c:pt idx="17">
                  <c:v>139272.29168978473</c:v>
                </c:pt>
                <c:pt idx="18">
                  <c:v>164532.94768322614</c:v>
                </c:pt>
                <c:pt idx="19">
                  <c:v>330703.80753126252</c:v>
                </c:pt>
                <c:pt idx="20">
                  <c:v>23420.773752037869</c:v>
                </c:pt>
                <c:pt idx="21">
                  <c:v>315021.7386896367</c:v>
                </c:pt>
                <c:pt idx="22">
                  <c:v>303704.56240696</c:v>
                </c:pt>
                <c:pt idx="23">
                  <c:v>356481.32242301962</c:v>
                </c:pt>
                <c:pt idx="24">
                  <c:v>313892.10719533719</c:v>
                </c:pt>
                <c:pt idx="25">
                  <c:v>119401.62131487705</c:v>
                </c:pt>
                <c:pt idx="26">
                  <c:v>53588.868139481718</c:v>
                </c:pt>
                <c:pt idx="27">
                  <c:v>41687.560629764135</c:v>
                </c:pt>
                <c:pt idx="28">
                  <c:v>41833.978975911537</c:v>
                </c:pt>
                <c:pt idx="29">
                  <c:v>24233.944851843084</c:v>
                </c:pt>
                <c:pt idx="30">
                  <c:v>39368.818312027812</c:v>
                </c:pt>
                <c:pt idx="31">
                  <c:v>30521.557370497572</c:v>
                </c:pt>
                <c:pt idx="32">
                  <c:v>140810.50018222837</c:v>
                </c:pt>
                <c:pt idx="33">
                  <c:v>65118.466194860812</c:v>
                </c:pt>
                <c:pt idx="34">
                  <c:v>47795.976125171946</c:v>
                </c:pt>
                <c:pt idx="35">
                  <c:v>97354.711797979762</c:v>
                </c:pt>
                <c:pt idx="36">
                  <c:v>152082.88057626243</c:v>
                </c:pt>
                <c:pt idx="37">
                  <c:v>743650.82535987836</c:v>
                </c:pt>
                <c:pt idx="38">
                  <c:v>73693.071010500862</c:v>
                </c:pt>
                <c:pt idx="39">
                  <c:v>14185.451075942105</c:v>
                </c:pt>
                <c:pt idx="40">
                  <c:v>119067.73624748476</c:v>
                </c:pt>
                <c:pt idx="41">
                  <c:v>81534.711661356167</c:v>
                </c:pt>
                <c:pt idx="42">
                  <c:v>8169.8702464723237</c:v>
                </c:pt>
                <c:pt idx="43">
                  <c:v>355741.54258181044</c:v>
                </c:pt>
                <c:pt idx="44">
                  <c:v>70886.24127587353</c:v>
                </c:pt>
                <c:pt idx="45">
                  <c:v>14645.869301197159</c:v>
                </c:pt>
                <c:pt idx="46">
                  <c:v>25588.534610791852</c:v>
                </c:pt>
                <c:pt idx="47">
                  <c:v>179427.35682880663</c:v>
                </c:pt>
                <c:pt idx="48">
                  <c:v>262496.62931194855</c:v>
                </c:pt>
                <c:pt idx="49">
                  <c:v>103832.2160970525</c:v>
                </c:pt>
                <c:pt idx="50">
                  <c:v>58116.334511928137</c:v>
                </c:pt>
                <c:pt idx="51">
                  <c:v>92434.441359968259</c:v>
                </c:pt>
                <c:pt idx="52">
                  <c:v>210934.6401325232</c:v>
                </c:pt>
                <c:pt idx="53">
                  <c:v>128803.83025119512</c:v>
                </c:pt>
                <c:pt idx="54">
                  <c:v>748797.28558983421</c:v>
                </c:pt>
                <c:pt idx="55">
                  <c:v>7868.8700329521189</c:v>
                </c:pt>
                <c:pt idx="56">
                  <c:v>33928.691013522402</c:v>
                </c:pt>
                <c:pt idx="57">
                  <c:v>16323.718223682232</c:v>
                </c:pt>
                <c:pt idx="58">
                  <c:v>9904.1154453461204</c:v>
                </c:pt>
                <c:pt idx="59">
                  <c:v>13567.325854936153</c:v>
                </c:pt>
                <c:pt idx="60">
                  <c:v>25060.886302560826</c:v>
                </c:pt>
                <c:pt idx="61">
                  <c:v>20277.757259301514</c:v>
                </c:pt>
                <c:pt idx="62">
                  <c:v>310194.59105992288</c:v>
                </c:pt>
                <c:pt idx="63">
                  <c:v>10319.942150169636</c:v>
                </c:pt>
                <c:pt idx="64">
                  <c:v>21703.59219897175</c:v>
                </c:pt>
                <c:pt idx="65">
                  <c:v>12497.942170759907</c:v>
                </c:pt>
                <c:pt idx="66">
                  <c:v>6856.4016683389918</c:v>
                </c:pt>
                <c:pt idx="67">
                  <c:v>53565.669287321376</c:v>
                </c:pt>
                <c:pt idx="68">
                  <c:v>112236.6772343638</c:v>
                </c:pt>
                <c:pt idx="69">
                  <c:v>154235.42402874862</c:v>
                </c:pt>
                <c:pt idx="70">
                  <c:v>69996.526688139216</c:v>
                </c:pt>
                <c:pt idx="71">
                  <c:v>149256.23550851387</c:v>
                </c:pt>
                <c:pt idx="72">
                  <c:v>109078.15896049791</c:v>
                </c:pt>
                <c:pt idx="73">
                  <c:v>73471.997552638306</c:v>
                </c:pt>
                <c:pt idx="74">
                  <c:v>122198.79727439699</c:v>
                </c:pt>
                <c:pt idx="75">
                  <c:v>493355.6997019464</c:v>
                </c:pt>
                <c:pt idx="76">
                  <c:v>368624.54446606757</c:v>
                </c:pt>
                <c:pt idx="77">
                  <c:v>21866.890597885067</c:v>
                </c:pt>
                <c:pt idx="78">
                  <c:v>179059.05730104717</c:v>
                </c:pt>
                <c:pt idx="79">
                  <c:v>36662.53216316914</c:v>
                </c:pt>
                <c:pt idx="80">
                  <c:v>21542.73589370343</c:v>
                </c:pt>
                <c:pt idx="81">
                  <c:v>378908.63147658814</c:v>
                </c:pt>
                <c:pt idx="82">
                  <c:v>520129.61146042799</c:v>
                </c:pt>
                <c:pt idx="83">
                  <c:v>179073.96019487065</c:v>
                </c:pt>
                <c:pt idx="84">
                  <c:v>95245.44406217002</c:v>
                </c:pt>
                <c:pt idx="85">
                  <c:v>346412.10008537519</c:v>
                </c:pt>
                <c:pt idx="86">
                  <c:v>193553.98643375744</c:v>
                </c:pt>
                <c:pt idx="87">
                  <c:v>257778.17001316862</c:v>
                </c:pt>
                <c:pt idx="88">
                  <c:v>196011.60842575223</c:v>
                </c:pt>
                <c:pt idx="89">
                  <c:v>179840.58196335996</c:v>
                </c:pt>
                <c:pt idx="90">
                  <c:v>109170.81877723915</c:v>
                </c:pt>
                <c:pt idx="91">
                  <c:v>186700.38110426583</c:v>
                </c:pt>
                <c:pt idx="92">
                  <c:v>101480.82961984434</c:v>
                </c:pt>
                <c:pt idx="93">
                  <c:v>201538.51818792478</c:v>
                </c:pt>
                <c:pt idx="94">
                  <c:v>9662.8433071722848</c:v>
                </c:pt>
                <c:pt idx="95">
                  <c:v>105979.34306639622</c:v>
                </c:pt>
                <c:pt idx="96">
                  <c:v>170952.52554920319</c:v>
                </c:pt>
                <c:pt idx="97">
                  <c:v>132013.06903822129</c:v>
                </c:pt>
                <c:pt idx="98">
                  <c:v>136046.13617069711</c:v>
                </c:pt>
                <c:pt idx="99">
                  <c:v>280448.07605214155</c:v>
                </c:pt>
                <c:pt idx="100">
                  <c:v>320778.3883087869</c:v>
                </c:pt>
                <c:pt idx="101">
                  <c:v>38809.824556083462</c:v>
                </c:pt>
                <c:pt idx="102">
                  <c:v>40809.207875999957</c:v>
                </c:pt>
                <c:pt idx="103">
                  <c:v>70173.252834871295</c:v>
                </c:pt>
                <c:pt idx="104">
                  <c:v>135992.23224926103</c:v>
                </c:pt>
                <c:pt idx="105">
                  <c:v>155483.48939649135</c:v>
                </c:pt>
                <c:pt idx="106">
                  <c:v>70741.580324262366</c:v>
                </c:pt>
                <c:pt idx="107">
                  <c:v>196999.72892529512</c:v>
                </c:pt>
                <c:pt idx="108">
                  <c:v>196636.38181444211</c:v>
                </c:pt>
                <c:pt idx="109">
                  <c:v>195624.79736002407</c:v>
                </c:pt>
                <c:pt idx="110">
                  <c:v>34811.517487082638</c:v>
                </c:pt>
                <c:pt idx="111">
                  <c:v>129069.96515587298</c:v>
                </c:pt>
                <c:pt idx="112">
                  <c:v>303839.84392155695</c:v>
                </c:pt>
                <c:pt idx="113">
                  <c:v>82257.733284131507</c:v>
                </c:pt>
                <c:pt idx="114">
                  <c:v>72723.827860583522</c:v>
                </c:pt>
                <c:pt idx="115">
                  <c:v>68624.942777818389</c:v>
                </c:pt>
                <c:pt idx="116">
                  <c:v>90747.693268337855</c:v>
                </c:pt>
                <c:pt idx="117">
                  <c:v>87016.387910055331</c:v>
                </c:pt>
                <c:pt idx="118">
                  <c:v>21422.888198717643</c:v>
                </c:pt>
                <c:pt idx="119">
                  <c:v>64031.265259842898</c:v>
                </c:pt>
                <c:pt idx="120">
                  <c:v>25195.980544642131</c:v>
                </c:pt>
                <c:pt idx="121">
                  <c:v>58518.775136964308</c:v>
                </c:pt>
                <c:pt idx="122">
                  <c:v>16446.021668817906</c:v>
                </c:pt>
                <c:pt idx="123">
                  <c:v>27583.198043890465</c:v>
                </c:pt>
                <c:pt idx="124">
                  <c:v>27269.763541446504</c:v>
                </c:pt>
                <c:pt idx="125">
                  <c:v>31424.003090259208</c:v>
                </c:pt>
                <c:pt idx="126">
                  <c:v>41004.930442290046</c:v>
                </c:pt>
                <c:pt idx="127">
                  <c:v>71155.46678266357</c:v>
                </c:pt>
                <c:pt idx="128">
                  <c:v>35408.127568977907</c:v>
                </c:pt>
                <c:pt idx="129">
                  <c:v>45005.637279017203</c:v>
                </c:pt>
                <c:pt idx="130">
                  <c:v>25848.571750079689</c:v>
                </c:pt>
                <c:pt idx="131">
                  <c:v>46974.735818874236</c:v>
                </c:pt>
                <c:pt idx="132">
                  <c:v>552973.1566063452</c:v>
                </c:pt>
                <c:pt idx="133">
                  <c:v>45268.436143959239</c:v>
                </c:pt>
                <c:pt idx="134">
                  <c:v>8798.6572613143508</c:v>
                </c:pt>
                <c:pt idx="135">
                  <c:v>18057.986961914427</c:v>
                </c:pt>
                <c:pt idx="136">
                  <c:v>136999.08346161639</c:v>
                </c:pt>
                <c:pt idx="137">
                  <c:v>69226.727487853816</c:v>
                </c:pt>
                <c:pt idx="138">
                  <c:v>78984.265222962858</c:v>
                </c:pt>
                <c:pt idx="139">
                  <c:v>39417.658837829586</c:v>
                </c:pt>
                <c:pt idx="140">
                  <c:v>111744.02449179694</c:v>
                </c:pt>
                <c:pt idx="141">
                  <c:v>181344.0355287081</c:v>
                </c:pt>
                <c:pt idx="142">
                  <c:v>163939.87784339281</c:v>
                </c:pt>
                <c:pt idx="143">
                  <c:v>258644.78955273912</c:v>
                </c:pt>
                <c:pt idx="144">
                  <c:v>329057.12557478936</c:v>
                </c:pt>
                <c:pt idx="145">
                  <c:v>299334.78123734362</c:v>
                </c:pt>
                <c:pt idx="146">
                  <c:v>33122.437809125418</c:v>
                </c:pt>
                <c:pt idx="147">
                  <c:v>41038.063709859467</c:v>
                </c:pt>
                <c:pt idx="148">
                  <c:v>53675.769822097747</c:v>
                </c:pt>
                <c:pt idx="149">
                  <c:v>27858.176461229537</c:v>
                </c:pt>
                <c:pt idx="150">
                  <c:v>77992.224247531718</c:v>
                </c:pt>
                <c:pt idx="151">
                  <c:v>31431.704383039323</c:v>
                </c:pt>
                <c:pt idx="152">
                  <c:v>20708.772071297415</c:v>
                </c:pt>
                <c:pt idx="153">
                  <c:v>29615.543369797266</c:v>
                </c:pt>
                <c:pt idx="154">
                  <c:v>384176.75056952413</c:v>
                </c:pt>
                <c:pt idx="155">
                  <c:v>12477.750432010485</c:v>
                </c:pt>
                <c:pt idx="156">
                  <c:v>8764.9761313587405</c:v>
                </c:pt>
                <c:pt idx="157">
                  <c:v>37985.178612086151</c:v>
                </c:pt>
                <c:pt idx="158">
                  <c:v>539471.9394017132</c:v>
                </c:pt>
                <c:pt idx="159">
                  <c:v>8738.2283890444141</c:v>
                </c:pt>
                <c:pt idx="160">
                  <c:v>7252.9132780049649</c:v>
                </c:pt>
                <c:pt idx="161">
                  <c:v>39863.490446194388</c:v>
                </c:pt>
                <c:pt idx="162">
                  <c:v>86448.405217534833</c:v>
                </c:pt>
                <c:pt idx="163">
                  <c:v>32062.25531166025</c:v>
                </c:pt>
                <c:pt idx="164">
                  <c:v>6151.3779369680033</c:v>
                </c:pt>
                <c:pt idx="165">
                  <c:v>4884.6725536615604</c:v>
                </c:pt>
                <c:pt idx="166">
                  <c:v>12726.999262079275</c:v>
                </c:pt>
                <c:pt idx="167">
                  <c:v>5671.647455956776</c:v>
                </c:pt>
                <c:pt idx="168">
                  <c:v>117605.4069481129</c:v>
                </c:pt>
                <c:pt idx="169">
                  <c:v>26652.173282474774</c:v>
                </c:pt>
                <c:pt idx="170">
                  <c:v>85425.752909009971</c:v>
                </c:pt>
                <c:pt idx="171">
                  <c:v>4892.5418706272267</c:v>
                </c:pt>
                <c:pt idx="172">
                  <c:v>31226.754428378204</c:v>
                </c:pt>
                <c:pt idx="173">
                  <c:v>8596.5005364024273</c:v>
                </c:pt>
                <c:pt idx="174">
                  <c:v>824651.66298630368</c:v>
                </c:pt>
                <c:pt idx="175">
                  <c:v>5082.1830979788565</c:v>
                </c:pt>
                <c:pt idx="176">
                  <c:v>22418.361902628534</c:v>
                </c:pt>
                <c:pt idx="177">
                  <c:v>11596.122636252183</c:v>
                </c:pt>
                <c:pt idx="178">
                  <c:v>4270.9662239862737</c:v>
                </c:pt>
                <c:pt idx="179">
                  <c:v>3172.2020248444705</c:v>
                </c:pt>
                <c:pt idx="180">
                  <c:v>38692.39373307435</c:v>
                </c:pt>
                <c:pt idx="181">
                  <c:v>5039.0981153119619</c:v>
                </c:pt>
                <c:pt idx="182">
                  <c:v>6106.8190401967258</c:v>
                </c:pt>
                <c:pt idx="183">
                  <c:v>5658.9625577225679</c:v>
                </c:pt>
                <c:pt idx="184">
                  <c:v>22852.56332006089</c:v>
                </c:pt>
                <c:pt idx="185">
                  <c:v>5754.969425454502</c:v>
                </c:pt>
                <c:pt idx="186">
                  <c:v>14513.111912574082</c:v>
                </c:pt>
                <c:pt idx="187">
                  <c:v>34147.26471684366</c:v>
                </c:pt>
                <c:pt idx="188">
                  <c:v>15890.558078322376</c:v>
                </c:pt>
                <c:pt idx="189">
                  <c:v>9413.3121765529777</c:v>
                </c:pt>
                <c:pt idx="190">
                  <c:v>6251.2362521942514</c:v>
                </c:pt>
                <c:pt idx="191">
                  <c:v>11878.413439644186</c:v>
                </c:pt>
                <c:pt idx="192">
                  <c:v>16760.14406916772</c:v>
                </c:pt>
                <c:pt idx="193">
                  <c:v>9523.2303842571073</c:v>
                </c:pt>
                <c:pt idx="194">
                  <c:v>14515.359178135537</c:v>
                </c:pt>
                <c:pt idx="195">
                  <c:v>9931.7607840752462</c:v>
                </c:pt>
                <c:pt idx="196">
                  <c:v>21059.928970238561</c:v>
                </c:pt>
                <c:pt idx="197">
                  <c:v>13369.847554858865</c:v>
                </c:pt>
                <c:pt idx="198">
                  <c:v>50563.363513385892</c:v>
                </c:pt>
                <c:pt idx="199">
                  <c:v>52309.392124439357</c:v>
                </c:pt>
                <c:pt idx="200">
                  <c:v>46337.637694971418</c:v>
                </c:pt>
                <c:pt idx="201">
                  <c:v>111400.66730107342</c:v>
                </c:pt>
                <c:pt idx="202">
                  <c:v>41814.064951534259</c:v>
                </c:pt>
                <c:pt idx="203">
                  <c:v>42124.921842809883</c:v>
                </c:pt>
                <c:pt idx="204">
                  <c:v>24003.590733240391</c:v>
                </c:pt>
                <c:pt idx="205">
                  <c:v>121179.48078182897</c:v>
                </c:pt>
                <c:pt idx="206">
                  <c:v>26942.353494294191</c:v>
                </c:pt>
              </c:numCache>
            </c:numRef>
          </c:yVal>
        </c:ser>
        <c:ser>
          <c:idx val="1"/>
          <c:order val="1"/>
          <c:tx>
            <c:v>NAZT</c:v>
          </c:tx>
          <c:spPr>
            <a:ln w="28575">
              <a:noFill/>
            </a:ln>
          </c:spPr>
          <c:marker>
            <c:symbol val="dash"/>
            <c:size val="9"/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'all data'!$G$214:$G$371</c:f>
              <c:numCache>
                <c:formatCode>0.00</c:formatCode>
                <c:ptCount val="15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0.72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0.77</c:v>
                </c:pt>
                <c:pt idx="117">
                  <c:v>0.77</c:v>
                </c:pt>
                <c:pt idx="118">
                  <c:v>0.77</c:v>
                </c:pt>
                <c:pt idx="119">
                  <c:v>0.77</c:v>
                </c:pt>
                <c:pt idx="120">
                  <c:v>0.77</c:v>
                </c:pt>
                <c:pt idx="121">
                  <c:v>0.77</c:v>
                </c:pt>
                <c:pt idx="122">
                  <c:v>0.77</c:v>
                </c:pt>
                <c:pt idx="123">
                  <c:v>0.77</c:v>
                </c:pt>
                <c:pt idx="124">
                  <c:v>0.77</c:v>
                </c:pt>
                <c:pt idx="125">
                  <c:v>0.77</c:v>
                </c:pt>
                <c:pt idx="126">
                  <c:v>0.77</c:v>
                </c:pt>
                <c:pt idx="127">
                  <c:v>0.77</c:v>
                </c:pt>
                <c:pt idx="128">
                  <c:v>0.77</c:v>
                </c:pt>
                <c:pt idx="129">
                  <c:v>0.77</c:v>
                </c:pt>
                <c:pt idx="130">
                  <c:v>0.77</c:v>
                </c:pt>
                <c:pt idx="131">
                  <c:v>0.77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</c:numCache>
            </c:numRef>
          </c:xVal>
          <c:yVal>
            <c:numRef>
              <c:f>'all data'!$X$214:$X$371</c:f>
              <c:numCache>
                <c:formatCode>0.0E+00</c:formatCode>
                <c:ptCount val="158"/>
                <c:pt idx="0">
                  <c:v>396558.2755832377</c:v>
                </c:pt>
                <c:pt idx="1">
                  <c:v>22029.51116302596</c:v>
                </c:pt>
                <c:pt idx="2">
                  <c:v>75692.412398245069</c:v>
                </c:pt>
                <c:pt idx="3">
                  <c:v>35175.613203652458</c:v>
                </c:pt>
                <c:pt idx="4">
                  <c:v>91261.439602753395</c:v>
                </c:pt>
                <c:pt idx="5">
                  <c:v>49631.35156711319</c:v>
                </c:pt>
                <c:pt idx="6">
                  <c:v>22705.718403623461</c:v>
                </c:pt>
                <c:pt idx="7">
                  <c:v>25626.54985672759</c:v>
                </c:pt>
                <c:pt idx="8">
                  <c:v>25496.066769925939</c:v>
                </c:pt>
                <c:pt idx="9">
                  <c:v>28260.025805811689</c:v>
                </c:pt>
                <c:pt idx="10">
                  <c:v>30232.461763226063</c:v>
                </c:pt>
                <c:pt idx="11">
                  <c:v>29153.099055708262</c:v>
                </c:pt>
                <c:pt idx="12">
                  <c:v>105627.75654734157</c:v>
                </c:pt>
                <c:pt idx="13">
                  <c:v>120352.3579606579</c:v>
                </c:pt>
                <c:pt idx="14">
                  <c:v>13871.118879434207</c:v>
                </c:pt>
                <c:pt idx="15">
                  <c:v>12260.783910896302</c:v>
                </c:pt>
                <c:pt idx="16">
                  <c:v>17893.621396764021</c:v>
                </c:pt>
                <c:pt idx="17">
                  <c:v>18869.254677691988</c:v>
                </c:pt>
                <c:pt idx="18">
                  <c:v>1016.9558791082418</c:v>
                </c:pt>
                <c:pt idx="19">
                  <c:v>13103.325644635435</c:v>
                </c:pt>
                <c:pt idx="20">
                  <c:v>17968.967669121776</c:v>
                </c:pt>
                <c:pt idx="21">
                  <c:v>7191.4688514061982</c:v>
                </c:pt>
                <c:pt idx="22">
                  <c:v>14920.647236047793</c:v>
                </c:pt>
                <c:pt idx="23">
                  <c:v>13518.198607614744</c:v>
                </c:pt>
                <c:pt idx="24">
                  <c:v>15147.167011604504</c:v>
                </c:pt>
                <c:pt idx="25">
                  <c:v>29650.93345145385</c:v>
                </c:pt>
                <c:pt idx="26">
                  <c:v>14086.126853848471</c:v>
                </c:pt>
                <c:pt idx="27">
                  <c:v>16979.136127989092</c:v>
                </c:pt>
                <c:pt idx="28">
                  <c:v>22047.033589820341</c:v>
                </c:pt>
                <c:pt idx="29">
                  <c:v>42382.400037553693</c:v>
                </c:pt>
                <c:pt idx="30">
                  <c:v>63866.239060531268</c:v>
                </c:pt>
                <c:pt idx="31">
                  <c:v>7912.1240483037491</c:v>
                </c:pt>
                <c:pt idx="32">
                  <c:v>11197.9291907721</c:v>
                </c:pt>
                <c:pt idx="33">
                  <c:v>899134.61874400068</c:v>
                </c:pt>
                <c:pt idx="34">
                  <c:v>10632.766246427313</c:v>
                </c:pt>
                <c:pt idx="35">
                  <c:v>18391.335512276801</c:v>
                </c:pt>
                <c:pt idx="36">
                  <c:v>32703.287078504858</c:v>
                </c:pt>
                <c:pt idx="37">
                  <c:v>22773.318679589865</c:v>
                </c:pt>
                <c:pt idx="38">
                  <c:v>22789.109962358576</c:v>
                </c:pt>
                <c:pt idx="39">
                  <c:v>40451.465863215235</c:v>
                </c:pt>
                <c:pt idx="40">
                  <c:v>47096.810357535171</c:v>
                </c:pt>
                <c:pt idx="41">
                  <c:v>21160.592083520169</c:v>
                </c:pt>
                <c:pt idx="42">
                  <c:v>46619.901858057659</c:v>
                </c:pt>
                <c:pt idx="43">
                  <c:v>22865.000692376019</c:v>
                </c:pt>
                <c:pt idx="44">
                  <c:v>28570.83118141743</c:v>
                </c:pt>
                <c:pt idx="45">
                  <c:v>38249.259788707415</c:v>
                </c:pt>
                <c:pt idx="46">
                  <c:v>17152.294988573602</c:v>
                </c:pt>
                <c:pt idx="47">
                  <c:v>91061.233614832003</c:v>
                </c:pt>
                <c:pt idx="48">
                  <c:v>383421.01612971909</c:v>
                </c:pt>
                <c:pt idx="49">
                  <c:v>97734.821769972725</c:v>
                </c:pt>
                <c:pt idx="50">
                  <c:v>174669.99464163443</c:v>
                </c:pt>
                <c:pt idx="51">
                  <c:v>437215.82337461953</c:v>
                </c:pt>
                <c:pt idx="52">
                  <c:v>658141.82034829399</c:v>
                </c:pt>
                <c:pt idx="53">
                  <c:v>105316.3730096814</c:v>
                </c:pt>
                <c:pt idx="54">
                  <c:v>202773.66164600191</c:v>
                </c:pt>
                <c:pt idx="55">
                  <c:v>146210.77992779031</c:v>
                </c:pt>
                <c:pt idx="56">
                  <c:v>50946.493878380352</c:v>
                </c:pt>
                <c:pt idx="57">
                  <c:v>101464.71411438151</c:v>
                </c:pt>
                <c:pt idx="58">
                  <c:v>40881.886472942882</c:v>
                </c:pt>
                <c:pt idx="59">
                  <c:v>22169.109311988643</c:v>
                </c:pt>
                <c:pt idx="60">
                  <c:v>89228.352223982045</c:v>
                </c:pt>
                <c:pt idx="61">
                  <c:v>78969.275232486689</c:v>
                </c:pt>
                <c:pt idx="62">
                  <c:v>66895.073658236535</c:v>
                </c:pt>
                <c:pt idx="63">
                  <c:v>278259.5034333283</c:v>
                </c:pt>
                <c:pt idx="64">
                  <c:v>45982.687704007774</c:v>
                </c:pt>
                <c:pt idx="65">
                  <c:v>86457.301780953901</c:v>
                </c:pt>
                <c:pt idx="66">
                  <c:v>28908.769471865195</c:v>
                </c:pt>
                <c:pt idx="67">
                  <c:v>3492.499893488271</c:v>
                </c:pt>
                <c:pt idx="68">
                  <c:v>16211.555156934479</c:v>
                </c:pt>
                <c:pt idx="69">
                  <c:v>15067.86398320505</c:v>
                </c:pt>
                <c:pt idx="70">
                  <c:v>26361.081096403243</c:v>
                </c:pt>
                <c:pt idx="71">
                  <c:v>45427.74668943588</c:v>
                </c:pt>
                <c:pt idx="72">
                  <c:v>27480.335253324887</c:v>
                </c:pt>
                <c:pt idx="73">
                  <c:v>45904.985246767828</c:v>
                </c:pt>
                <c:pt idx="74">
                  <c:v>26170.110902409</c:v>
                </c:pt>
                <c:pt idx="75">
                  <c:v>36178.450684505151</c:v>
                </c:pt>
                <c:pt idx="76">
                  <c:v>68581.929760881161</c:v>
                </c:pt>
                <c:pt idx="77">
                  <c:v>47000.614156425436</c:v>
                </c:pt>
                <c:pt idx="78">
                  <c:v>59553.216337932121</c:v>
                </c:pt>
                <c:pt idx="79">
                  <c:v>55269.141770537841</c:v>
                </c:pt>
                <c:pt idx="80">
                  <c:v>30292.125110177527</c:v>
                </c:pt>
                <c:pt idx="81">
                  <c:v>12549.660804816525</c:v>
                </c:pt>
                <c:pt idx="82">
                  <c:v>14956.820121533559</c:v>
                </c:pt>
                <c:pt idx="83">
                  <c:v>81846.340648877856</c:v>
                </c:pt>
                <c:pt idx="84">
                  <c:v>36488.237297196116</c:v>
                </c:pt>
                <c:pt idx="85">
                  <c:v>21181.741179329569</c:v>
                </c:pt>
                <c:pt idx="86">
                  <c:v>5195.3672587844794</c:v>
                </c:pt>
                <c:pt idx="87">
                  <c:v>18793.779686799113</c:v>
                </c:pt>
                <c:pt idx="88">
                  <c:v>38082.653135848021</c:v>
                </c:pt>
                <c:pt idx="89">
                  <c:v>62219.131106003377</c:v>
                </c:pt>
                <c:pt idx="90">
                  <c:v>31446.970684215215</c:v>
                </c:pt>
                <c:pt idx="91">
                  <c:v>48281.16459598377</c:v>
                </c:pt>
                <c:pt idx="92">
                  <c:v>29567.780520445387</c:v>
                </c:pt>
                <c:pt idx="93">
                  <c:v>43763.792048935487</c:v>
                </c:pt>
                <c:pt idx="94">
                  <c:v>34452.035198124082</c:v>
                </c:pt>
                <c:pt idx="95">
                  <c:v>26011.44204525173</c:v>
                </c:pt>
                <c:pt idx="96">
                  <c:v>3430.2299546704244</c:v>
                </c:pt>
                <c:pt idx="97">
                  <c:v>4417.9111894953721</c:v>
                </c:pt>
                <c:pt idx="98">
                  <c:v>2790.5926112175857</c:v>
                </c:pt>
                <c:pt idx="99">
                  <c:v>224101.66357366281</c:v>
                </c:pt>
                <c:pt idx="100">
                  <c:v>14077.470049222156</c:v>
                </c:pt>
                <c:pt idx="101">
                  <c:v>11694.722969219272</c:v>
                </c:pt>
                <c:pt idx="102">
                  <c:v>3831.5549417077596</c:v>
                </c:pt>
                <c:pt idx="103">
                  <c:v>9167.1424052554758</c:v>
                </c:pt>
                <c:pt idx="104">
                  <c:v>7630.9724481913545</c:v>
                </c:pt>
                <c:pt idx="105">
                  <c:v>34464.768163024186</c:v>
                </c:pt>
                <c:pt idx="106">
                  <c:v>79406.917663581247</c:v>
                </c:pt>
                <c:pt idx="107">
                  <c:v>140098.83911118662</c:v>
                </c:pt>
                <c:pt idx="108">
                  <c:v>84262.008996922174</c:v>
                </c:pt>
                <c:pt idx="109">
                  <c:v>51219.136715892084</c:v>
                </c:pt>
                <c:pt idx="110">
                  <c:v>109507.35644729721</c:v>
                </c:pt>
                <c:pt idx="111">
                  <c:v>107708.08005614618</c:v>
                </c:pt>
                <c:pt idx="112">
                  <c:v>113469.26047915728</c:v>
                </c:pt>
                <c:pt idx="113">
                  <c:v>109525.16877800171</c:v>
                </c:pt>
                <c:pt idx="114">
                  <c:v>33316.086636100845</c:v>
                </c:pt>
                <c:pt idx="115">
                  <c:v>24638.292905550275</c:v>
                </c:pt>
                <c:pt idx="116">
                  <c:v>60539.622259736483</c:v>
                </c:pt>
                <c:pt idx="117">
                  <c:v>58628.225677598639</c:v>
                </c:pt>
                <c:pt idx="118">
                  <c:v>65950.409712065535</c:v>
                </c:pt>
                <c:pt idx="119">
                  <c:v>52930.064294080992</c:v>
                </c:pt>
                <c:pt idx="120">
                  <c:v>41162.802357916211</c:v>
                </c:pt>
                <c:pt idx="121">
                  <c:v>44601.618895688836</c:v>
                </c:pt>
                <c:pt idx="122">
                  <c:v>17724.362415095915</c:v>
                </c:pt>
                <c:pt idx="123">
                  <c:v>243839.55258612588</c:v>
                </c:pt>
                <c:pt idx="124">
                  <c:v>115159.9583749968</c:v>
                </c:pt>
                <c:pt idx="125">
                  <c:v>122948.21256028446</c:v>
                </c:pt>
                <c:pt idx="126">
                  <c:v>76613.329660458039</c:v>
                </c:pt>
                <c:pt idx="127">
                  <c:v>40876.270413033133</c:v>
                </c:pt>
                <c:pt idx="128">
                  <c:v>217313.73621029375</c:v>
                </c:pt>
                <c:pt idx="129">
                  <c:v>51671.810429568861</c:v>
                </c:pt>
                <c:pt idx="130">
                  <c:v>47437.780066073065</c:v>
                </c:pt>
                <c:pt idx="131">
                  <c:v>35663.440130888739</c:v>
                </c:pt>
                <c:pt idx="132">
                  <c:v>11465.866257346321</c:v>
                </c:pt>
                <c:pt idx="133">
                  <c:v>10847.859790756311</c:v>
                </c:pt>
                <c:pt idx="134">
                  <c:v>12244.574074930561</c:v>
                </c:pt>
                <c:pt idx="135">
                  <c:v>13090.704038402902</c:v>
                </c:pt>
                <c:pt idx="136">
                  <c:v>9270.3246692584962</c:v>
                </c:pt>
                <c:pt idx="137">
                  <c:v>12604.957560988647</c:v>
                </c:pt>
                <c:pt idx="138">
                  <c:v>9491.6164796995126</c:v>
                </c:pt>
                <c:pt idx="139">
                  <c:v>10898.077457870426</c:v>
                </c:pt>
                <c:pt idx="140">
                  <c:v>7284.5907691256762</c:v>
                </c:pt>
                <c:pt idx="141">
                  <c:v>4093.6646121744775</c:v>
                </c:pt>
                <c:pt idx="142">
                  <c:v>17735.735231371222</c:v>
                </c:pt>
                <c:pt idx="143">
                  <c:v>8348.2627574535509</c:v>
                </c:pt>
                <c:pt idx="144">
                  <c:v>25749.455659502433</c:v>
                </c:pt>
                <c:pt idx="145">
                  <c:v>18014.046085454625</c:v>
                </c:pt>
                <c:pt idx="146">
                  <c:v>13860.226635605963</c:v>
                </c:pt>
                <c:pt idx="147">
                  <c:v>38104.801785344018</c:v>
                </c:pt>
                <c:pt idx="148">
                  <c:v>34344.362834397085</c:v>
                </c:pt>
                <c:pt idx="149">
                  <c:v>29692.374604104381</c:v>
                </c:pt>
                <c:pt idx="150">
                  <c:v>20841.442453486645</c:v>
                </c:pt>
                <c:pt idx="151">
                  <c:v>22499.122646099702</c:v>
                </c:pt>
                <c:pt idx="152">
                  <c:v>32019.59904033889</c:v>
                </c:pt>
                <c:pt idx="153">
                  <c:v>180987.54393835561</c:v>
                </c:pt>
                <c:pt idx="154">
                  <c:v>37046.715219547266</c:v>
                </c:pt>
                <c:pt idx="155">
                  <c:v>36521.068231832825</c:v>
                </c:pt>
                <c:pt idx="156">
                  <c:v>18167.574503343058</c:v>
                </c:pt>
                <c:pt idx="157">
                  <c:v>7706.886155471866</c:v>
                </c:pt>
              </c:numCache>
            </c:numRef>
          </c:yVal>
        </c:ser>
        <c:ser>
          <c:idx val="2"/>
          <c:order val="2"/>
          <c:tx>
            <c:v>FeAST</c:v>
          </c:tx>
          <c:spPr>
            <a:ln w="28575">
              <a:noFill/>
            </a:ln>
          </c:spPr>
          <c:marker>
            <c:spPr>
              <a:noFill/>
              <a:ln w="6350">
                <a:solidFill>
                  <a:schemeClr val="tx1"/>
                </a:solidFill>
              </a:ln>
            </c:spPr>
          </c:marker>
          <c:xVal>
            <c:numRef>
              <c:f>'all data'!$G$512:$G$629</c:f>
              <c:numCache>
                <c:formatCode>General</c:formatCode>
                <c:ptCount val="118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0.41</c:v>
                </c:pt>
                <c:pt idx="96">
                  <c:v>0.41</c:v>
                </c:pt>
                <c:pt idx="97">
                  <c:v>0.41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0.41</c:v>
                </c:pt>
                <c:pt idx="102">
                  <c:v>0.41</c:v>
                </c:pt>
                <c:pt idx="103">
                  <c:v>0.41</c:v>
                </c:pt>
                <c:pt idx="104">
                  <c:v>0.41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</c:numCache>
            </c:numRef>
          </c:xVal>
          <c:yVal>
            <c:numRef>
              <c:f>'all data'!$X$512:$X$629</c:f>
              <c:numCache>
                <c:formatCode>0.0E+00</c:formatCode>
                <c:ptCount val="118"/>
                <c:pt idx="0">
                  <c:v>28812.611998424421</c:v>
                </c:pt>
                <c:pt idx="1">
                  <c:v>22409.024213501536</c:v>
                </c:pt>
                <c:pt idx="2">
                  <c:v>9136.3114745669209</c:v>
                </c:pt>
                <c:pt idx="3">
                  <c:v>13962.306977821168</c:v>
                </c:pt>
                <c:pt idx="4">
                  <c:v>6094.9660169155613</c:v>
                </c:pt>
                <c:pt idx="5">
                  <c:v>3366.9299641079651</c:v>
                </c:pt>
                <c:pt idx="6">
                  <c:v>7083.958088643888</c:v>
                </c:pt>
                <c:pt idx="7">
                  <c:v>3193.5665754825354</c:v>
                </c:pt>
                <c:pt idx="8">
                  <c:v>7050.2324543815303</c:v>
                </c:pt>
                <c:pt idx="9">
                  <c:v>10856.225178067511</c:v>
                </c:pt>
                <c:pt idx="10">
                  <c:v>111512.65677510567</c:v>
                </c:pt>
                <c:pt idx="11">
                  <c:v>3881.5204022067496</c:v>
                </c:pt>
                <c:pt idx="12">
                  <c:v>1667.247147772242</c:v>
                </c:pt>
                <c:pt idx="13">
                  <c:v>4834.3991072640565</c:v>
                </c:pt>
                <c:pt idx="14">
                  <c:v>2233.9828212779926</c:v>
                </c:pt>
                <c:pt idx="15">
                  <c:v>41385.400836834124</c:v>
                </c:pt>
                <c:pt idx="16">
                  <c:v>7891.0530441033588</c:v>
                </c:pt>
                <c:pt idx="17">
                  <c:v>34268.919025118448</c:v>
                </c:pt>
                <c:pt idx="18">
                  <c:v>5527.2121047107685</c:v>
                </c:pt>
                <c:pt idx="19">
                  <c:v>3438.7040858898567</c:v>
                </c:pt>
                <c:pt idx="20">
                  <c:v>3994.7124149883107</c:v>
                </c:pt>
                <c:pt idx="21">
                  <c:v>46062.812137594097</c:v>
                </c:pt>
                <c:pt idx="22">
                  <c:v>4326.0900920597505</c:v>
                </c:pt>
                <c:pt idx="23">
                  <c:v>47771.11345549587</c:v>
                </c:pt>
                <c:pt idx="24">
                  <c:v>194.08224898465051</c:v>
                </c:pt>
                <c:pt idx="25">
                  <c:v>1178.371493070159</c:v>
                </c:pt>
                <c:pt idx="26">
                  <c:v>5036.4571940526685</c:v>
                </c:pt>
                <c:pt idx="27">
                  <c:v>3118.749425060103</c:v>
                </c:pt>
                <c:pt idx="28">
                  <c:v>3725.6559713088604</c:v>
                </c:pt>
                <c:pt idx="29">
                  <c:v>2246.8310569374926</c:v>
                </c:pt>
                <c:pt idx="30">
                  <c:v>1166.9177453927621</c:v>
                </c:pt>
                <c:pt idx="31">
                  <c:v>2531.5716306658442</c:v>
                </c:pt>
                <c:pt idx="32">
                  <c:v>5757.3311020589135</c:v>
                </c:pt>
                <c:pt idx="33">
                  <c:v>44931.009419998198</c:v>
                </c:pt>
                <c:pt idx="34">
                  <c:v>5141.854778327991</c:v>
                </c:pt>
                <c:pt idx="35">
                  <c:v>358041.97112348687</c:v>
                </c:pt>
                <c:pt idx="36">
                  <c:v>8598.8630214803397</c:v>
                </c:pt>
                <c:pt idx="37">
                  <c:v>7125.9430731562443</c:v>
                </c:pt>
                <c:pt idx="38">
                  <c:v>4617.2061629221289</c:v>
                </c:pt>
                <c:pt idx="39">
                  <c:v>120.79069158134516</c:v>
                </c:pt>
                <c:pt idx="40">
                  <c:v>304.91098111318684</c:v>
                </c:pt>
                <c:pt idx="41">
                  <c:v>69.793268461151413</c:v>
                </c:pt>
                <c:pt idx="42">
                  <c:v>244.43846426085304</c:v>
                </c:pt>
                <c:pt idx="43">
                  <c:v>1558.337233664728</c:v>
                </c:pt>
                <c:pt idx="44">
                  <c:v>51.833526845917199</c:v>
                </c:pt>
                <c:pt idx="45">
                  <c:v>344.26701285910559</c:v>
                </c:pt>
                <c:pt idx="46">
                  <c:v>355.5105358065544</c:v>
                </c:pt>
                <c:pt idx="47">
                  <c:v>179.60730694942319</c:v>
                </c:pt>
                <c:pt idx="48">
                  <c:v>166.3530192857184</c:v>
                </c:pt>
                <c:pt idx="49">
                  <c:v>3717.8301646750465</c:v>
                </c:pt>
                <c:pt idx="50">
                  <c:v>1468.6430049072437</c:v>
                </c:pt>
                <c:pt idx="51">
                  <c:v>8269.8995114251793</c:v>
                </c:pt>
                <c:pt idx="52">
                  <c:v>2514.1493548217131</c:v>
                </c:pt>
                <c:pt idx="53">
                  <c:v>3710.7906403583611</c:v>
                </c:pt>
                <c:pt idx="54">
                  <c:v>1920.43132658849</c:v>
                </c:pt>
                <c:pt idx="55">
                  <c:v>4565.8693573661012</c:v>
                </c:pt>
                <c:pt idx="56">
                  <c:v>2887.1822407978811</c:v>
                </c:pt>
                <c:pt idx="57">
                  <c:v>4036.8134352510474</c:v>
                </c:pt>
                <c:pt idx="58">
                  <c:v>2846.7509589856832</c:v>
                </c:pt>
                <c:pt idx="59">
                  <c:v>2180.6449102901211</c:v>
                </c:pt>
                <c:pt idx="60">
                  <c:v>2323.7062416184203</c:v>
                </c:pt>
                <c:pt idx="61">
                  <c:v>151.60236573174913</c:v>
                </c:pt>
                <c:pt idx="62">
                  <c:v>281.28214401894036</c:v>
                </c:pt>
                <c:pt idx="63">
                  <c:v>4503.5108187772648</c:v>
                </c:pt>
                <c:pt idx="64">
                  <c:v>3539.2256118666437</c:v>
                </c:pt>
                <c:pt idx="65">
                  <c:v>2084.550764488924</c:v>
                </c:pt>
                <c:pt idx="66">
                  <c:v>716.77148832865157</c:v>
                </c:pt>
                <c:pt idx="67">
                  <c:v>22301.474451287322</c:v>
                </c:pt>
                <c:pt idx="68">
                  <c:v>7063.2290516218845</c:v>
                </c:pt>
                <c:pt idx="69">
                  <c:v>1369.8567963985943</c:v>
                </c:pt>
                <c:pt idx="70">
                  <c:v>4742.6538369309155</c:v>
                </c:pt>
                <c:pt idx="71">
                  <c:v>1713.4893249922968</c:v>
                </c:pt>
                <c:pt idx="72">
                  <c:v>3521.4447858117032</c:v>
                </c:pt>
                <c:pt idx="73">
                  <c:v>4383.831830977063</c:v>
                </c:pt>
                <c:pt idx="74">
                  <c:v>11250.686190185561</c:v>
                </c:pt>
                <c:pt idx="75">
                  <c:v>12977.959285926298</c:v>
                </c:pt>
                <c:pt idx="76">
                  <c:v>46009.918309342036</c:v>
                </c:pt>
                <c:pt idx="77">
                  <c:v>10787.504680386972</c:v>
                </c:pt>
                <c:pt idx="78">
                  <c:v>44181.738200908199</c:v>
                </c:pt>
                <c:pt idx="79">
                  <c:v>8946.0698351922802</c:v>
                </c:pt>
                <c:pt idx="81">
                  <c:v>51088.412587582199</c:v>
                </c:pt>
                <c:pt idx="82">
                  <c:v>38587.702655916619</c:v>
                </c:pt>
                <c:pt idx="83">
                  <c:v>8898.7316843876652</c:v>
                </c:pt>
                <c:pt idx="84">
                  <c:v>16800.055251478138</c:v>
                </c:pt>
                <c:pt idx="85">
                  <c:v>8995.0511354477094</c:v>
                </c:pt>
                <c:pt idx="86">
                  <c:v>48532.58089141341</c:v>
                </c:pt>
                <c:pt idx="87">
                  <c:v>10536.698205674022</c:v>
                </c:pt>
                <c:pt idx="88">
                  <c:v>14025.882495960213</c:v>
                </c:pt>
                <c:pt idx="89">
                  <c:v>55782.064491240046</c:v>
                </c:pt>
                <c:pt idx="90">
                  <c:v>25245.762223405673</c:v>
                </c:pt>
                <c:pt idx="91">
                  <c:v>23261.69657767332</c:v>
                </c:pt>
                <c:pt idx="92">
                  <c:v>8254.886325277952</c:v>
                </c:pt>
                <c:pt idx="93">
                  <c:v>10881.853297483143</c:v>
                </c:pt>
                <c:pt idx="94">
                  <c:v>10241.358620779323</c:v>
                </c:pt>
                <c:pt idx="95">
                  <c:v>113352.18131445446</c:v>
                </c:pt>
                <c:pt idx="96">
                  <c:v>6988.6195742648724</c:v>
                </c:pt>
                <c:pt idx="97">
                  <c:v>1871.204901483369</c:v>
                </c:pt>
                <c:pt idx="98">
                  <c:v>2719.2694273435409</c:v>
                </c:pt>
                <c:pt idx="99">
                  <c:v>1702.1450511138335</c:v>
                </c:pt>
                <c:pt idx="100">
                  <c:v>8755.6044292722836</c:v>
                </c:pt>
                <c:pt idx="101">
                  <c:v>8471.5982662680199</c:v>
                </c:pt>
                <c:pt idx="102">
                  <c:v>611.88253602876705</c:v>
                </c:pt>
                <c:pt idx="103">
                  <c:v>10424.424184655572</c:v>
                </c:pt>
                <c:pt idx="104">
                  <c:v>1295.7642254134264</c:v>
                </c:pt>
                <c:pt idx="105">
                  <c:v>31458.903196340503</c:v>
                </c:pt>
                <c:pt idx="106">
                  <c:v>15032.004024888227</c:v>
                </c:pt>
                <c:pt idx="107">
                  <c:v>35358.998704035323</c:v>
                </c:pt>
                <c:pt idx="108">
                  <c:v>39944.127322856802</c:v>
                </c:pt>
                <c:pt idx="109">
                  <c:v>154071.53430325692</c:v>
                </c:pt>
                <c:pt idx="110">
                  <c:v>12862.82233424191</c:v>
                </c:pt>
                <c:pt idx="111">
                  <c:v>3654.2989538487946</c:v>
                </c:pt>
                <c:pt idx="112">
                  <c:v>9780.8422176746044</c:v>
                </c:pt>
                <c:pt idx="113">
                  <c:v>12653.063567247893</c:v>
                </c:pt>
                <c:pt idx="114">
                  <c:v>18212.555161941476</c:v>
                </c:pt>
                <c:pt idx="115">
                  <c:v>1324.0713002276132</c:v>
                </c:pt>
              </c:numCache>
            </c:numRef>
          </c:yVal>
        </c:ser>
        <c:ser>
          <c:idx val="4"/>
          <c:order val="3"/>
          <c:tx>
            <c:v>FeCycle II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xVal>
            <c:numRef>
              <c:f>'all data'!$G$374:$G$509</c:f>
              <c:numCache>
                <c:formatCode>0.00</c:formatCode>
                <c:ptCount val="136"/>
                <c:pt idx="0">
                  <c:v>0.59733852777766727</c:v>
                </c:pt>
                <c:pt idx="1">
                  <c:v>0.59733852777766727</c:v>
                </c:pt>
                <c:pt idx="2">
                  <c:v>0.59733852777766727</c:v>
                </c:pt>
                <c:pt idx="3">
                  <c:v>0.59733852777766727</c:v>
                </c:pt>
                <c:pt idx="4">
                  <c:v>0.59733852777766727</c:v>
                </c:pt>
                <c:pt idx="5">
                  <c:v>0.59733852777766727</c:v>
                </c:pt>
                <c:pt idx="6">
                  <c:v>0.59733852777766727</c:v>
                </c:pt>
                <c:pt idx="7">
                  <c:v>9.8571520378345004E-2</c:v>
                </c:pt>
                <c:pt idx="8">
                  <c:v>9.8571520378345004E-2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9.7322608781399145E-2</c:v>
                </c:pt>
                <c:pt idx="111">
                  <c:v>9.7322608781399145E-2</c:v>
                </c:pt>
                <c:pt idx="112">
                  <c:v>9.7322608781399145E-2</c:v>
                </c:pt>
                <c:pt idx="113">
                  <c:v>9.7322608781399145E-2</c:v>
                </c:pt>
                <c:pt idx="114">
                  <c:v>9.7322608781399145E-2</c:v>
                </c:pt>
                <c:pt idx="115">
                  <c:v>9.7322608781399145E-2</c:v>
                </c:pt>
                <c:pt idx="116">
                  <c:v>9.7322608781399145E-2</c:v>
                </c:pt>
                <c:pt idx="117">
                  <c:v>9.7322608781399145E-2</c:v>
                </c:pt>
                <c:pt idx="118">
                  <c:v>9.7322608781399145E-2</c:v>
                </c:pt>
                <c:pt idx="119">
                  <c:v>9.7322608781399145E-2</c:v>
                </c:pt>
                <c:pt idx="120">
                  <c:v>9.7322608781399145E-2</c:v>
                </c:pt>
                <c:pt idx="121">
                  <c:v>9.7322608781399145E-2</c:v>
                </c:pt>
                <c:pt idx="122">
                  <c:v>9.7322608781399145E-2</c:v>
                </c:pt>
                <c:pt idx="123">
                  <c:v>0.15218575466141887</c:v>
                </c:pt>
                <c:pt idx="124">
                  <c:v>0.15218575466141887</c:v>
                </c:pt>
                <c:pt idx="125">
                  <c:v>0.15218575466141887</c:v>
                </c:pt>
                <c:pt idx="126">
                  <c:v>0.15218575466141887</c:v>
                </c:pt>
                <c:pt idx="127">
                  <c:v>0.15218575466141887</c:v>
                </c:pt>
                <c:pt idx="128">
                  <c:v>0.15218575466141887</c:v>
                </c:pt>
                <c:pt idx="129">
                  <c:v>0.15218575466141887</c:v>
                </c:pt>
                <c:pt idx="130">
                  <c:v>0.15218575466141887</c:v>
                </c:pt>
                <c:pt idx="131">
                  <c:v>0.15218575466141887</c:v>
                </c:pt>
                <c:pt idx="132">
                  <c:v>0.15218575466141887</c:v>
                </c:pt>
                <c:pt idx="133">
                  <c:v>0.15218575466141887</c:v>
                </c:pt>
                <c:pt idx="134">
                  <c:v>0.15218575466141887</c:v>
                </c:pt>
                <c:pt idx="135">
                  <c:v>0.15218575466141887</c:v>
                </c:pt>
              </c:numCache>
            </c:numRef>
          </c:xVal>
          <c:yVal>
            <c:numRef>
              <c:f>'all data'!$X$374:$X$509</c:f>
              <c:numCache>
                <c:formatCode>0.0E+00</c:formatCode>
                <c:ptCount val="136"/>
                <c:pt idx="0">
                  <c:v>92153.646137927848</c:v>
                </c:pt>
                <c:pt idx="1">
                  <c:v>112699.21562200367</c:v>
                </c:pt>
                <c:pt idx="2">
                  <c:v>22897.617656880328</c:v>
                </c:pt>
                <c:pt idx="3">
                  <c:v>41002.59558165491</c:v>
                </c:pt>
                <c:pt idx="4">
                  <c:v>32963.003157133542</c:v>
                </c:pt>
                <c:pt idx="5">
                  <c:v>92423.461256571682</c:v>
                </c:pt>
                <c:pt idx="6">
                  <c:v>10209.79078585525</c:v>
                </c:pt>
                <c:pt idx="7">
                  <c:v>205000.61162457743</c:v>
                </c:pt>
                <c:pt idx="8">
                  <c:v>210305.3118421954</c:v>
                </c:pt>
                <c:pt idx="9">
                  <c:v>42019.999256638774</c:v>
                </c:pt>
                <c:pt idx="10">
                  <c:v>90480.975330921428</c:v>
                </c:pt>
                <c:pt idx="11">
                  <c:v>149035.89126003129</c:v>
                </c:pt>
                <c:pt idx="12">
                  <c:v>225852.03445767899</c:v>
                </c:pt>
                <c:pt idx="13">
                  <c:v>1820574.979922757</c:v>
                </c:pt>
                <c:pt idx="14">
                  <c:v>171899.99189171012</c:v>
                </c:pt>
                <c:pt idx="15">
                  <c:v>56878.007516730846</c:v>
                </c:pt>
                <c:pt idx="16">
                  <c:v>26091.29869398431</c:v>
                </c:pt>
                <c:pt idx="17">
                  <c:v>14920.167951434225</c:v>
                </c:pt>
                <c:pt idx="18">
                  <c:v>17738.202936288752</c:v>
                </c:pt>
                <c:pt idx="19">
                  <c:v>89735.87664706308</c:v>
                </c:pt>
                <c:pt idx="20">
                  <c:v>16894.385634375121</c:v>
                </c:pt>
                <c:pt idx="21">
                  <c:v>31398.039752267876</c:v>
                </c:pt>
                <c:pt idx="22">
                  <c:v>6162.1509231018326</c:v>
                </c:pt>
                <c:pt idx="23">
                  <c:v>29282.113523379849</c:v>
                </c:pt>
                <c:pt idx="24">
                  <c:v>17948.138122167267</c:v>
                </c:pt>
                <c:pt idx="25">
                  <c:v>13319.574856410089</c:v>
                </c:pt>
                <c:pt idx="26">
                  <c:v>26991.394185075209</c:v>
                </c:pt>
                <c:pt idx="27">
                  <c:v>203564.21679329567</c:v>
                </c:pt>
                <c:pt idx="28">
                  <c:v>3224.240844432155</c:v>
                </c:pt>
                <c:pt idx="29">
                  <c:v>32954.21604629232</c:v>
                </c:pt>
                <c:pt idx="30">
                  <c:v>18329.993271218933</c:v>
                </c:pt>
                <c:pt idx="31">
                  <c:v>14467.684507388753</c:v>
                </c:pt>
                <c:pt idx="32">
                  <c:v>78072.131765732673</c:v>
                </c:pt>
                <c:pt idx="33">
                  <c:v>48722.51824452958</c:v>
                </c:pt>
                <c:pt idx="34">
                  <c:v>122354.84062465899</c:v>
                </c:pt>
                <c:pt idx="35">
                  <c:v>18935.580191998226</c:v>
                </c:pt>
                <c:pt idx="36">
                  <c:v>20943.667368248007</c:v>
                </c:pt>
                <c:pt idx="37">
                  <c:v>74044.346402010822</c:v>
                </c:pt>
                <c:pt idx="39">
                  <c:v>70958.305033754063</c:v>
                </c:pt>
                <c:pt idx="40">
                  <c:v>22154.401964459415</c:v>
                </c:pt>
                <c:pt idx="41">
                  <c:v>161271.77733495799</c:v>
                </c:pt>
                <c:pt idx="42">
                  <c:v>131985.52421944606</c:v>
                </c:pt>
                <c:pt idx="43">
                  <c:v>184008.44915567938</c:v>
                </c:pt>
                <c:pt idx="44">
                  <c:v>226240.91545161867</c:v>
                </c:pt>
                <c:pt idx="45">
                  <c:v>20070.648557955363</c:v>
                </c:pt>
                <c:pt idx="46">
                  <c:v>393616.78933457285</c:v>
                </c:pt>
                <c:pt idx="47">
                  <c:v>141143.1181616979</c:v>
                </c:pt>
                <c:pt idx="48">
                  <c:v>192053.1373813712</c:v>
                </c:pt>
                <c:pt idx="49">
                  <c:v>233495.01687676765</c:v>
                </c:pt>
                <c:pt idx="50">
                  <c:v>144849.90017996068</c:v>
                </c:pt>
                <c:pt idx="51">
                  <c:v>90483.596076990201</c:v>
                </c:pt>
                <c:pt idx="52">
                  <c:v>88173.681263769526</c:v>
                </c:pt>
                <c:pt idx="53">
                  <c:v>156598.8002290127</c:v>
                </c:pt>
                <c:pt idx="54">
                  <c:v>68594.977191660611</c:v>
                </c:pt>
                <c:pt idx="55">
                  <c:v>18339.790977944744</c:v>
                </c:pt>
                <c:pt idx="56">
                  <c:v>88020.475276765603</c:v>
                </c:pt>
                <c:pt idx="57">
                  <c:v>96810.932584662136</c:v>
                </c:pt>
                <c:pt idx="58">
                  <c:v>171535.51223355511</c:v>
                </c:pt>
                <c:pt idx="59">
                  <c:v>72482.242528457224</c:v>
                </c:pt>
                <c:pt idx="60">
                  <c:v>140961.49581995909</c:v>
                </c:pt>
                <c:pt idx="61">
                  <c:v>19144.82456617861</c:v>
                </c:pt>
                <c:pt idx="62">
                  <c:v>877490.55076734663</c:v>
                </c:pt>
                <c:pt idx="63">
                  <c:v>218838.33346872905</c:v>
                </c:pt>
                <c:pt idx="65">
                  <c:v>133102.85371814083</c:v>
                </c:pt>
                <c:pt idx="66">
                  <c:v>136835.25020610783</c:v>
                </c:pt>
                <c:pt idx="68">
                  <c:v>143016.50684504258</c:v>
                </c:pt>
                <c:pt idx="69">
                  <c:v>70343.363045243401</c:v>
                </c:pt>
                <c:pt idx="70">
                  <c:v>85488.873031095427</c:v>
                </c:pt>
                <c:pt idx="71">
                  <c:v>185092.80046625063</c:v>
                </c:pt>
                <c:pt idx="72">
                  <c:v>198083.60594305483</c:v>
                </c:pt>
                <c:pt idx="74">
                  <c:v>151100.01681092809</c:v>
                </c:pt>
                <c:pt idx="75">
                  <c:v>276245.93470678938</c:v>
                </c:pt>
                <c:pt idx="76">
                  <c:v>189869.26405447206</c:v>
                </c:pt>
                <c:pt idx="77">
                  <c:v>556967.42004420073</c:v>
                </c:pt>
                <c:pt idx="78">
                  <c:v>84825.15153596118</c:v>
                </c:pt>
                <c:pt idx="79">
                  <c:v>41849.046880288835</c:v>
                </c:pt>
                <c:pt idx="80">
                  <c:v>10915.898748508727</c:v>
                </c:pt>
                <c:pt idx="81">
                  <c:v>57416.403355596209</c:v>
                </c:pt>
                <c:pt idx="82">
                  <c:v>28554.063587367269</c:v>
                </c:pt>
                <c:pt idx="83">
                  <c:v>24183.621506124004</c:v>
                </c:pt>
                <c:pt idx="84">
                  <c:v>32340.670199499735</c:v>
                </c:pt>
                <c:pt idx="85">
                  <c:v>4534.1610140877301</c:v>
                </c:pt>
                <c:pt idx="86">
                  <c:v>157973.31713037385</c:v>
                </c:pt>
                <c:pt idx="87">
                  <c:v>26589.940053938728</c:v>
                </c:pt>
                <c:pt idx="88">
                  <c:v>35445.904693225057</c:v>
                </c:pt>
                <c:pt idx="89">
                  <c:v>63464.128294283277</c:v>
                </c:pt>
                <c:pt idx="90">
                  <c:v>110940.00569047571</c:v>
                </c:pt>
                <c:pt idx="91">
                  <c:v>137580.40018587623</c:v>
                </c:pt>
                <c:pt idx="92">
                  <c:v>56726.461555375354</c:v>
                </c:pt>
                <c:pt idx="93">
                  <c:v>12872.763321849356</c:v>
                </c:pt>
                <c:pt idx="94">
                  <c:v>15137.032140495445</c:v>
                </c:pt>
                <c:pt idx="97">
                  <c:v>39533.919863156174</c:v>
                </c:pt>
                <c:pt idx="98">
                  <c:v>199996.80170580064</c:v>
                </c:pt>
                <c:pt idx="99">
                  <c:v>60254.074866905292</c:v>
                </c:pt>
                <c:pt idx="102">
                  <c:v>184905.15444136213</c:v>
                </c:pt>
                <c:pt idx="103">
                  <c:v>370329.43305409816</c:v>
                </c:pt>
                <c:pt idx="105">
                  <c:v>124973.03244539149</c:v>
                </c:pt>
                <c:pt idx="106">
                  <c:v>285544.83779460046</c:v>
                </c:pt>
                <c:pt idx="107">
                  <c:v>34386.527432100957</c:v>
                </c:pt>
                <c:pt idx="108">
                  <c:v>7626.251088111947</c:v>
                </c:pt>
                <c:pt idx="109">
                  <c:v>5996.5254492702779</c:v>
                </c:pt>
                <c:pt idx="110">
                  <c:v>65300.50722480526</c:v>
                </c:pt>
                <c:pt idx="111">
                  <c:v>17410.756789376403</c:v>
                </c:pt>
                <c:pt idx="112">
                  <c:v>118996.70179898961</c:v>
                </c:pt>
                <c:pt idx="113">
                  <c:v>8471.3243297197223</c:v>
                </c:pt>
                <c:pt idx="114">
                  <c:v>65611.171843982447</c:v>
                </c:pt>
                <c:pt idx="115">
                  <c:v>63125.214412774891</c:v>
                </c:pt>
                <c:pt idx="116">
                  <c:v>112326.12421469197</c:v>
                </c:pt>
                <c:pt idx="117">
                  <c:v>74681.481770075916</c:v>
                </c:pt>
                <c:pt idx="118">
                  <c:v>62961.270559951336</c:v>
                </c:pt>
                <c:pt idx="119">
                  <c:v>123805.18065552032</c:v>
                </c:pt>
                <c:pt idx="120">
                  <c:v>54809.673586706216</c:v>
                </c:pt>
                <c:pt idx="121">
                  <c:v>65213.946598211754</c:v>
                </c:pt>
                <c:pt idx="122">
                  <c:v>75124.334256492526</c:v>
                </c:pt>
                <c:pt idx="123">
                  <c:v>44857.057880329012</c:v>
                </c:pt>
                <c:pt idx="124">
                  <c:v>42432.008185355917</c:v>
                </c:pt>
                <c:pt idx="125">
                  <c:v>130229.64295369503</c:v>
                </c:pt>
                <c:pt idx="126">
                  <c:v>35164.200569912173</c:v>
                </c:pt>
                <c:pt idx="127">
                  <c:v>95545.621539500295</c:v>
                </c:pt>
                <c:pt idx="128">
                  <c:v>131213.96484566535</c:v>
                </c:pt>
                <c:pt idx="129">
                  <c:v>17154.512686194892</c:v>
                </c:pt>
                <c:pt idx="130">
                  <c:v>38822.898141022102</c:v>
                </c:pt>
                <c:pt idx="131">
                  <c:v>20316.427573721052</c:v>
                </c:pt>
                <c:pt idx="132">
                  <c:v>180656.86159033628</c:v>
                </c:pt>
                <c:pt idx="133">
                  <c:v>50904.528011016679</c:v>
                </c:pt>
                <c:pt idx="134">
                  <c:v>72326.366225004196</c:v>
                </c:pt>
                <c:pt idx="135">
                  <c:v>22564.108885678444</c:v>
                </c:pt>
              </c:numCache>
            </c:numRef>
          </c:yVal>
        </c:ser>
        <c:ser>
          <c:idx val="3"/>
          <c:order val="4"/>
          <c:tx>
            <c:v>SOFeX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9999FF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'all data'!$G$632:$G$899</c:f>
              <c:numCache>
                <c:formatCode>0.00</c:formatCode>
                <c:ptCount val="2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3.51</c:v>
                </c:pt>
                <c:pt idx="232">
                  <c:v>3.51</c:v>
                </c:pt>
                <c:pt idx="233">
                  <c:v>3.51</c:v>
                </c:pt>
                <c:pt idx="234">
                  <c:v>3.51</c:v>
                </c:pt>
                <c:pt idx="235">
                  <c:v>3.51</c:v>
                </c:pt>
                <c:pt idx="236">
                  <c:v>3.51</c:v>
                </c:pt>
                <c:pt idx="237">
                  <c:v>3.51</c:v>
                </c:pt>
                <c:pt idx="238">
                  <c:v>3.51</c:v>
                </c:pt>
                <c:pt idx="239">
                  <c:v>3.51</c:v>
                </c:pt>
                <c:pt idx="240">
                  <c:v>3.51</c:v>
                </c:pt>
                <c:pt idx="241">
                  <c:v>3.51</c:v>
                </c:pt>
                <c:pt idx="242">
                  <c:v>3.51</c:v>
                </c:pt>
                <c:pt idx="243">
                  <c:v>3.51</c:v>
                </c:pt>
                <c:pt idx="244">
                  <c:v>3.51</c:v>
                </c:pt>
                <c:pt idx="245">
                  <c:v>3.51</c:v>
                </c:pt>
                <c:pt idx="246">
                  <c:v>3.51</c:v>
                </c:pt>
                <c:pt idx="247">
                  <c:v>3.51</c:v>
                </c:pt>
                <c:pt idx="248">
                  <c:v>3.51</c:v>
                </c:pt>
                <c:pt idx="249">
                  <c:v>3.51</c:v>
                </c:pt>
                <c:pt idx="250">
                  <c:v>3.51</c:v>
                </c:pt>
                <c:pt idx="251">
                  <c:v>3.51</c:v>
                </c:pt>
                <c:pt idx="252">
                  <c:v>3.51</c:v>
                </c:pt>
                <c:pt idx="253">
                  <c:v>3.51</c:v>
                </c:pt>
                <c:pt idx="254">
                  <c:v>3.51</c:v>
                </c:pt>
                <c:pt idx="255">
                  <c:v>3.51</c:v>
                </c:pt>
                <c:pt idx="256">
                  <c:v>3.51</c:v>
                </c:pt>
                <c:pt idx="257">
                  <c:v>3.51</c:v>
                </c:pt>
                <c:pt idx="258">
                  <c:v>3.51</c:v>
                </c:pt>
                <c:pt idx="259">
                  <c:v>3.51</c:v>
                </c:pt>
                <c:pt idx="260">
                  <c:v>3.51</c:v>
                </c:pt>
                <c:pt idx="261">
                  <c:v>3.51</c:v>
                </c:pt>
                <c:pt idx="262">
                  <c:v>3.51</c:v>
                </c:pt>
                <c:pt idx="263">
                  <c:v>3.51</c:v>
                </c:pt>
                <c:pt idx="264">
                  <c:v>3.51</c:v>
                </c:pt>
                <c:pt idx="265">
                  <c:v>3.51</c:v>
                </c:pt>
                <c:pt idx="266">
                  <c:v>3.51</c:v>
                </c:pt>
                <c:pt idx="267">
                  <c:v>3.51</c:v>
                </c:pt>
              </c:numCache>
            </c:numRef>
          </c:xVal>
          <c:yVal>
            <c:numRef>
              <c:f>'all data'!$X$632:$X$899</c:f>
              <c:numCache>
                <c:formatCode>0.0E+00</c:formatCode>
                <c:ptCount val="268"/>
                <c:pt idx="0">
                  <c:v>7157.8833639379482</c:v>
                </c:pt>
                <c:pt idx="3">
                  <c:v>1638.7508194138361</c:v>
                </c:pt>
                <c:pt idx="4">
                  <c:v>2857.4727923274781</c:v>
                </c:pt>
                <c:pt idx="5">
                  <c:v>2027.3557359893473</c:v>
                </c:pt>
                <c:pt idx="7">
                  <c:v>297.75034196359542</c:v>
                </c:pt>
                <c:pt idx="8">
                  <c:v>1355.8658577215444</c:v>
                </c:pt>
                <c:pt idx="9">
                  <c:v>2172.8504460059971</c:v>
                </c:pt>
                <c:pt idx="10">
                  <c:v>2466.6578258196341</c:v>
                </c:pt>
                <c:pt idx="14">
                  <c:v>4830.0053950707452</c:v>
                </c:pt>
                <c:pt idx="15">
                  <c:v>14017.658405518017</c:v>
                </c:pt>
                <c:pt idx="16">
                  <c:v>3197.5836667434919</c:v>
                </c:pt>
                <c:pt idx="22">
                  <c:v>32894.955700147984</c:v>
                </c:pt>
                <c:pt idx="23">
                  <c:v>16213.297967962755</c:v>
                </c:pt>
                <c:pt idx="24">
                  <c:v>74106.188130073439</c:v>
                </c:pt>
                <c:pt idx="25">
                  <c:v>7728.617210713951</c:v>
                </c:pt>
                <c:pt idx="26">
                  <c:v>58036.771235285232</c:v>
                </c:pt>
                <c:pt idx="27">
                  <c:v>10431.594809961634</c:v>
                </c:pt>
                <c:pt idx="28">
                  <c:v>9580.7987497775302</c:v>
                </c:pt>
                <c:pt idx="29">
                  <c:v>5694.9925753959105</c:v>
                </c:pt>
                <c:pt idx="30">
                  <c:v>6211.4254145215109</c:v>
                </c:pt>
                <c:pt idx="31">
                  <c:v>946.61593612134209</c:v>
                </c:pt>
                <c:pt idx="32">
                  <c:v>2192.9725417461118</c:v>
                </c:pt>
                <c:pt idx="34">
                  <c:v>874.60448378189938</c:v>
                </c:pt>
                <c:pt idx="35">
                  <c:v>845.85051672404734</c:v>
                </c:pt>
                <c:pt idx="36">
                  <c:v>1438.1321634277806</c:v>
                </c:pt>
                <c:pt idx="37">
                  <c:v>1354.9998935859098</c:v>
                </c:pt>
                <c:pt idx="38">
                  <c:v>4460.821379201665</c:v>
                </c:pt>
                <c:pt idx="39">
                  <c:v>13419.611230527791</c:v>
                </c:pt>
                <c:pt idx="41">
                  <c:v>8218.9681512928655</c:v>
                </c:pt>
                <c:pt idx="42">
                  <c:v>4809.1880438366707</c:v>
                </c:pt>
                <c:pt idx="44">
                  <c:v>6837.5125321478372</c:v>
                </c:pt>
                <c:pt idx="45">
                  <c:v>9127.2857212489253</c:v>
                </c:pt>
                <c:pt idx="46">
                  <c:v>9427.0773641745418</c:v>
                </c:pt>
                <c:pt idx="47">
                  <c:v>42954.966197273381</c:v>
                </c:pt>
                <c:pt idx="48">
                  <c:v>5392.2957890018661</c:v>
                </c:pt>
                <c:pt idx="49">
                  <c:v>6001.317265753315</c:v>
                </c:pt>
                <c:pt idx="50">
                  <c:v>6914.2428080139989</c:v>
                </c:pt>
                <c:pt idx="51">
                  <c:v>387.35704528201495</c:v>
                </c:pt>
                <c:pt idx="52">
                  <c:v>4048.1574468438889</c:v>
                </c:pt>
                <c:pt idx="55">
                  <c:v>9984.5241509458301</c:v>
                </c:pt>
                <c:pt idx="56">
                  <c:v>7663.9217297730193</c:v>
                </c:pt>
                <c:pt idx="57">
                  <c:v>4553.9541218175546</c:v>
                </c:pt>
                <c:pt idx="59">
                  <c:v>13950.652155643396</c:v>
                </c:pt>
                <c:pt idx="61">
                  <c:v>4157.1360112967423</c:v>
                </c:pt>
                <c:pt idx="63">
                  <c:v>4930.1028887467783</c:v>
                </c:pt>
                <c:pt idx="64">
                  <c:v>7940.3807512880421</c:v>
                </c:pt>
                <c:pt idx="65">
                  <c:v>10413.531362173537</c:v>
                </c:pt>
                <c:pt idx="66">
                  <c:v>7859.6556297893276</c:v>
                </c:pt>
                <c:pt idx="67">
                  <c:v>7988.4102336835786</c:v>
                </c:pt>
                <c:pt idx="68">
                  <c:v>4131.8917690322432</c:v>
                </c:pt>
                <c:pt idx="69">
                  <c:v>1323.6398622546842</c:v>
                </c:pt>
                <c:pt idx="70">
                  <c:v>3298.236891848137</c:v>
                </c:pt>
                <c:pt idx="71">
                  <c:v>14236.675299209408</c:v>
                </c:pt>
                <c:pt idx="73">
                  <c:v>4609.9817614008216</c:v>
                </c:pt>
                <c:pt idx="75">
                  <c:v>15031.204749515511</c:v>
                </c:pt>
                <c:pt idx="76">
                  <c:v>14646.600818646919</c:v>
                </c:pt>
                <c:pt idx="77">
                  <c:v>3820.5644051771765</c:v>
                </c:pt>
                <c:pt idx="78">
                  <c:v>2749.9327646256143</c:v>
                </c:pt>
                <c:pt idx="79">
                  <c:v>48.347003205886757</c:v>
                </c:pt>
                <c:pt idx="80">
                  <c:v>29206.961725693713</c:v>
                </c:pt>
                <c:pt idx="81">
                  <c:v>4986672.5250617051</c:v>
                </c:pt>
                <c:pt idx="82">
                  <c:v>31159.621762187271</c:v>
                </c:pt>
                <c:pt idx="84">
                  <c:v>28680.313464715673</c:v>
                </c:pt>
                <c:pt idx="85">
                  <c:v>4110.9284331402596</c:v>
                </c:pt>
                <c:pt idx="86">
                  <c:v>4206.417342498743</c:v>
                </c:pt>
                <c:pt idx="87">
                  <c:v>6301.9603493160375</c:v>
                </c:pt>
                <c:pt idx="88">
                  <c:v>10375.514732115413</c:v>
                </c:pt>
                <c:pt idx="89">
                  <c:v>41979.159982838835</c:v>
                </c:pt>
                <c:pt idx="90">
                  <c:v>11524.667808754199</c:v>
                </c:pt>
                <c:pt idx="91">
                  <c:v>32430.449692630915</c:v>
                </c:pt>
                <c:pt idx="92">
                  <c:v>8201.255348081746</c:v>
                </c:pt>
                <c:pt idx="93">
                  <c:v>7392.3081787903466</c:v>
                </c:pt>
                <c:pt idx="94">
                  <c:v>29171.43212050508</c:v>
                </c:pt>
                <c:pt idx="95">
                  <c:v>11006.388693322619</c:v>
                </c:pt>
                <c:pt idx="96">
                  <c:v>9918.8828265927823</c:v>
                </c:pt>
                <c:pt idx="97">
                  <c:v>6539.8182135857442</c:v>
                </c:pt>
                <c:pt idx="98">
                  <c:v>5549.7284596006239</c:v>
                </c:pt>
                <c:pt idx="99">
                  <c:v>3930.8714512094243</c:v>
                </c:pt>
                <c:pt idx="100">
                  <c:v>11560.96924823727</c:v>
                </c:pt>
                <c:pt idx="101">
                  <c:v>4263.4726321548651</c:v>
                </c:pt>
                <c:pt idx="102">
                  <c:v>9744.7713779797705</c:v>
                </c:pt>
                <c:pt idx="103">
                  <c:v>10666.018227318107</c:v>
                </c:pt>
                <c:pt idx="104">
                  <c:v>12596.643400473633</c:v>
                </c:pt>
                <c:pt idx="105">
                  <c:v>17799.748930144196</c:v>
                </c:pt>
                <c:pt idx="106">
                  <c:v>11855.297818170875</c:v>
                </c:pt>
                <c:pt idx="107">
                  <c:v>3886.2024093222872</c:v>
                </c:pt>
                <c:pt idx="108">
                  <c:v>6301.2855915729751</c:v>
                </c:pt>
                <c:pt idx="110">
                  <c:v>2502.4112979794231</c:v>
                </c:pt>
                <c:pt idx="113">
                  <c:v>7389.8028752316222</c:v>
                </c:pt>
                <c:pt idx="114">
                  <c:v>3740.0788767282797</c:v>
                </c:pt>
                <c:pt idx="115">
                  <c:v>5038.72098179764</c:v>
                </c:pt>
                <c:pt idx="117">
                  <c:v>16314.268663687066</c:v>
                </c:pt>
                <c:pt idx="118">
                  <c:v>405461.47335936135</c:v>
                </c:pt>
                <c:pt idx="119">
                  <c:v>37840.135292462655</c:v>
                </c:pt>
                <c:pt idx="120">
                  <c:v>19774.66294271146</c:v>
                </c:pt>
                <c:pt idx="121">
                  <c:v>14284.619867393696</c:v>
                </c:pt>
                <c:pt idx="122">
                  <c:v>16325.406100940043</c:v>
                </c:pt>
                <c:pt idx="123">
                  <c:v>16182.195699889759</c:v>
                </c:pt>
                <c:pt idx="124">
                  <c:v>33482.655271487922</c:v>
                </c:pt>
                <c:pt idx="125">
                  <c:v>35338.624563626181</c:v>
                </c:pt>
                <c:pt idx="126">
                  <c:v>10901.151676411298</c:v>
                </c:pt>
                <c:pt idx="127">
                  <c:v>5390.0984639964481</c:v>
                </c:pt>
                <c:pt idx="128">
                  <c:v>24291.910684598028</c:v>
                </c:pt>
                <c:pt idx="130">
                  <c:v>48083.251560836157</c:v>
                </c:pt>
                <c:pt idx="131">
                  <c:v>17102.194874575693</c:v>
                </c:pt>
                <c:pt idx="132">
                  <c:v>15748.351371786317</c:v>
                </c:pt>
                <c:pt idx="133">
                  <c:v>9209.0699866202576</c:v>
                </c:pt>
                <c:pt idx="134">
                  <c:v>15449.765583684184</c:v>
                </c:pt>
                <c:pt idx="136">
                  <c:v>154077.05311567112</c:v>
                </c:pt>
                <c:pt idx="137">
                  <c:v>86351.522332058667</c:v>
                </c:pt>
                <c:pt idx="138">
                  <c:v>112274.26661311425</c:v>
                </c:pt>
                <c:pt idx="139">
                  <c:v>60497.957625062809</c:v>
                </c:pt>
                <c:pt idx="140">
                  <c:v>28713.804142342524</c:v>
                </c:pt>
                <c:pt idx="141">
                  <c:v>68452.081734022795</c:v>
                </c:pt>
                <c:pt idx="143">
                  <c:v>55867.109244981191</c:v>
                </c:pt>
                <c:pt idx="144">
                  <c:v>84716.673416970225</c:v>
                </c:pt>
                <c:pt idx="146">
                  <c:v>211330.37178968024</c:v>
                </c:pt>
                <c:pt idx="147">
                  <c:v>42430.296657190403</c:v>
                </c:pt>
                <c:pt idx="148">
                  <c:v>25999.264265255755</c:v>
                </c:pt>
                <c:pt idx="150">
                  <c:v>37088.774965795943</c:v>
                </c:pt>
                <c:pt idx="152">
                  <c:v>7131.6846890458073</c:v>
                </c:pt>
                <c:pt idx="153">
                  <c:v>6256.8367612327957</c:v>
                </c:pt>
                <c:pt idx="154">
                  <c:v>41352.050583770215</c:v>
                </c:pt>
                <c:pt idx="155">
                  <c:v>1082274.2695341704</c:v>
                </c:pt>
                <c:pt idx="156">
                  <c:v>107879.62395252514</c:v>
                </c:pt>
                <c:pt idx="157">
                  <c:v>86529.833766014097</c:v>
                </c:pt>
                <c:pt idx="158">
                  <c:v>35984.939929714514</c:v>
                </c:pt>
                <c:pt idx="159">
                  <c:v>44720.470895704799</c:v>
                </c:pt>
                <c:pt idx="160">
                  <c:v>85832.638401139891</c:v>
                </c:pt>
                <c:pt idx="161">
                  <c:v>73033.427626504417</c:v>
                </c:pt>
                <c:pt idx="162">
                  <c:v>36805.956603532904</c:v>
                </c:pt>
                <c:pt idx="163">
                  <c:v>91676.141391209938</c:v>
                </c:pt>
                <c:pt idx="164">
                  <c:v>19948.743739489935</c:v>
                </c:pt>
                <c:pt idx="165">
                  <c:v>28490.002931698804</c:v>
                </c:pt>
                <c:pt idx="166">
                  <c:v>59714.12924895624</c:v>
                </c:pt>
                <c:pt idx="167">
                  <c:v>13051.858163998542</c:v>
                </c:pt>
                <c:pt idx="168">
                  <c:v>20204.274416705579</c:v>
                </c:pt>
                <c:pt idx="169">
                  <c:v>21949.988198921896</c:v>
                </c:pt>
                <c:pt idx="170">
                  <c:v>18124.291618687021</c:v>
                </c:pt>
                <c:pt idx="171">
                  <c:v>25698.392904840563</c:v>
                </c:pt>
                <c:pt idx="172">
                  <c:v>90248.140191260871</c:v>
                </c:pt>
                <c:pt idx="173">
                  <c:v>20934.332444168143</c:v>
                </c:pt>
                <c:pt idx="174">
                  <c:v>50849.933613725865</c:v>
                </c:pt>
                <c:pt idx="175">
                  <c:v>17602.807420504334</c:v>
                </c:pt>
                <c:pt idx="176">
                  <c:v>8787.3109114721592</c:v>
                </c:pt>
                <c:pt idx="177">
                  <c:v>17196.000337001402</c:v>
                </c:pt>
                <c:pt idx="178">
                  <c:v>21284.215667304383</c:v>
                </c:pt>
                <c:pt idx="179">
                  <c:v>1491302.8586902809</c:v>
                </c:pt>
                <c:pt idx="180">
                  <c:v>339851.07979283517</c:v>
                </c:pt>
                <c:pt idx="182">
                  <c:v>10559.73593083149</c:v>
                </c:pt>
                <c:pt idx="183">
                  <c:v>14375.234478997476</c:v>
                </c:pt>
                <c:pt idx="185">
                  <c:v>14904.692527128485</c:v>
                </c:pt>
                <c:pt idx="187">
                  <c:v>8248.1833223585854</c:v>
                </c:pt>
                <c:pt idx="189">
                  <c:v>4750.4110229332509</c:v>
                </c:pt>
                <c:pt idx="190">
                  <c:v>12925.706109300138</c:v>
                </c:pt>
                <c:pt idx="191">
                  <c:v>3184.8684686803899</c:v>
                </c:pt>
                <c:pt idx="192">
                  <c:v>2153.9473999590209</c:v>
                </c:pt>
                <c:pt idx="194">
                  <c:v>4547.4754766945352</c:v>
                </c:pt>
                <c:pt idx="197">
                  <c:v>109829.18232021049</c:v>
                </c:pt>
                <c:pt idx="198">
                  <c:v>28481.603428090704</c:v>
                </c:pt>
                <c:pt idx="201">
                  <c:v>9173.7687456833173</c:v>
                </c:pt>
                <c:pt idx="202">
                  <c:v>9113.9709324732557</c:v>
                </c:pt>
                <c:pt idx="203">
                  <c:v>48183.100989054496</c:v>
                </c:pt>
                <c:pt idx="204">
                  <c:v>12239.709648481328</c:v>
                </c:pt>
                <c:pt idx="205">
                  <c:v>12340.30534388649</c:v>
                </c:pt>
                <c:pt idx="206">
                  <c:v>26848.977692446995</c:v>
                </c:pt>
                <c:pt idx="207">
                  <c:v>4478.6745579714334</c:v>
                </c:pt>
                <c:pt idx="208">
                  <c:v>19469.938113215419</c:v>
                </c:pt>
                <c:pt idx="209">
                  <c:v>5511.1318354815885</c:v>
                </c:pt>
                <c:pt idx="210">
                  <c:v>41308.603929503603</c:v>
                </c:pt>
                <c:pt idx="211">
                  <c:v>568.6901335982385</c:v>
                </c:pt>
                <c:pt idx="212">
                  <c:v>24399.492291978386</c:v>
                </c:pt>
                <c:pt idx="213">
                  <c:v>76931.580957614249</c:v>
                </c:pt>
                <c:pt idx="214">
                  <c:v>5821.2353443517786</c:v>
                </c:pt>
                <c:pt idx="215">
                  <c:v>4800.2729127881448</c:v>
                </c:pt>
                <c:pt idx="217">
                  <c:v>23846.119076742405</c:v>
                </c:pt>
                <c:pt idx="218">
                  <c:v>7580.0661603572016</c:v>
                </c:pt>
                <c:pt idx="219">
                  <c:v>12511.007201585564</c:v>
                </c:pt>
                <c:pt idx="220">
                  <c:v>28308.151505112484</c:v>
                </c:pt>
                <c:pt idx="221">
                  <c:v>44125.913497351685</c:v>
                </c:pt>
                <c:pt idx="222">
                  <c:v>4964.9492373713192</c:v>
                </c:pt>
                <c:pt idx="223">
                  <c:v>23275.002831262933</c:v>
                </c:pt>
                <c:pt idx="224">
                  <c:v>7754.2035389538714</c:v>
                </c:pt>
                <c:pt idx="225">
                  <c:v>10207.580194367014</c:v>
                </c:pt>
                <c:pt idx="226">
                  <c:v>67656.12017663999</c:v>
                </c:pt>
                <c:pt idx="227">
                  <c:v>16811.327834390191</c:v>
                </c:pt>
                <c:pt idx="228">
                  <c:v>9978.7367173005841</c:v>
                </c:pt>
                <c:pt idx="230">
                  <c:v>52403.817453667878</c:v>
                </c:pt>
                <c:pt idx="232">
                  <c:v>7520.5915147080259</c:v>
                </c:pt>
                <c:pt idx="233">
                  <c:v>11948.54462558478</c:v>
                </c:pt>
                <c:pt idx="234">
                  <c:v>5654.2492272695181</c:v>
                </c:pt>
                <c:pt idx="235">
                  <c:v>12663.538106448626</c:v>
                </c:pt>
                <c:pt idx="236">
                  <c:v>4188.0956025243904</c:v>
                </c:pt>
                <c:pt idx="237">
                  <c:v>8416.3218780552925</c:v>
                </c:pt>
                <c:pt idx="238">
                  <c:v>28267.540394434644</c:v>
                </c:pt>
                <c:pt idx="240">
                  <c:v>7400.5592938943973</c:v>
                </c:pt>
                <c:pt idx="241">
                  <c:v>8234.1085899695809</c:v>
                </c:pt>
                <c:pt idx="243">
                  <c:v>51676.823124013266</c:v>
                </c:pt>
                <c:pt idx="245">
                  <c:v>3099.2482957132493</c:v>
                </c:pt>
                <c:pt idx="246">
                  <c:v>10447.960490463805</c:v>
                </c:pt>
                <c:pt idx="247">
                  <c:v>5020.2524233437598</c:v>
                </c:pt>
                <c:pt idx="248">
                  <c:v>8759.6502076033576</c:v>
                </c:pt>
                <c:pt idx="249">
                  <c:v>43374.18241783492</c:v>
                </c:pt>
                <c:pt idx="250">
                  <c:v>9566.1233696665713</c:v>
                </c:pt>
                <c:pt idx="252">
                  <c:v>9768.6515940679838</c:v>
                </c:pt>
                <c:pt idx="255">
                  <c:v>3413.6864116819979</c:v>
                </c:pt>
                <c:pt idx="256">
                  <c:v>3867.5988786704802</c:v>
                </c:pt>
                <c:pt idx="257">
                  <c:v>9.6850147800825663</c:v>
                </c:pt>
                <c:pt idx="258">
                  <c:v>4314.2121449002634</c:v>
                </c:pt>
                <c:pt idx="259">
                  <c:v>2524.539562300698</c:v>
                </c:pt>
                <c:pt idx="260">
                  <c:v>3274.2222457625039</c:v>
                </c:pt>
                <c:pt idx="261">
                  <c:v>1854.9747281622219</c:v>
                </c:pt>
                <c:pt idx="262">
                  <c:v>2958.2948109516255</c:v>
                </c:pt>
                <c:pt idx="263">
                  <c:v>7558.7853124783624</c:v>
                </c:pt>
                <c:pt idx="264">
                  <c:v>9928.2903773422167</c:v>
                </c:pt>
                <c:pt idx="265">
                  <c:v>5361.4518145807169</c:v>
                </c:pt>
                <c:pt idx="266">
                  <c:v>8483.9390575949074</c:v>
                </c:pt>
                <c:pt idx="267">
                  <c:v>10820.379967022334</c:v>
                </c:pt>
              </c:numCache>
            </c:numRef>
          </c:yVal>
        </c:ser>
        <c:ser>
          <c:idx val="5"/>
          <c:order val="5"/>
          <c:tx>
            <c:v>GeoMICS</c:v>
          </c:tx>
          <c:spPr>
            <a:ln w="28575">
              <a:noFill/>
            </a:ln>
          </c:spPr>
          <c:marker>
            <c:symbol val="dash"/>
            <c:size val="9"/>
            <c:spPr>
              <a:ln w="19050">
                <a:solidFill>
                  <a:srgbClr val="FF9900"/>
                </a:solidFill>
              </a:ln>
            </c:spPr>
          </c:marker>
          <c:xVal>
            <c:numRef>
              <c:f>'all data'!$G$902:$G$975</c:f>
              <c:numCache>
                <c:formatCode>0.00</c:formatCode>
                <c:ptCount val="74"/>
                <c:pt idx="0">
                  <c:v>1.278</c:v>
                </c:pt>
                <c:pt idx="1">
                  <c:v>1.278</c:v>
                </c:pt>
                <c:pt idx="2">
                  <c:v>1.278</c:v>
                </c:pt>
                <c:pt idx="3">
                  <c:v>1.278</c:v>
                </c:pt>
                <c:pt idx="4">
                  <c:v>1.278</c:v>
                </c:pt>
                <c:pt idx="5">
                  <c:v>1.278</c:v>
                </c:pt>
                <c:pt idx="6">
                  <c:v>1.278</c:v>
                </c:pt>
                <c:pt idx="7">
                  <c:v>1.278</c:v>
                </c:pt>
                <c:pt idx="8">
                  <c:v>1.278</c:v>
                </c:pt>
                <c:pt idx="9">
                  <c:v>1.278</c:v>
                </c:pt>
                <c:pt idx="10">
                  <c:v>1.278</c:v>
                </c:pt>
                <c:pt idx="11">
                  <c:v>1.278</c:v>
                </c:pt>
                <c:pt idx="12">
                  <c:v>1.278</c:v>
                </c:pt>
                <c:pt idx="13">
                  <c:v>1.278</c:v>
                </c:pt>
                <c:pt idx="14">
                  <c:v>1.278</c:v>
                </c:pt>
                <c:pt idx="15">
                  <c:v>1.278</c:v>
                </c:pt>
                <c:pt idx="16">
                  <c:v>1.278</c:v>
                </c:pt>
                <c:pt idx="17">
                  <c:v>1.278</c:v>
                </c:pt>
                <c:pt idx="18">
                  <c:v>1.278</c:v>
                </c:pt>
                <c:pt idx="19">
                  <c:v>1.278</c:v>
                </c:pt>
                <c:pt idx="20">
                  <c:v>1.278</c:v>
                </c:pt>
                <c:pt idx="21">
                  <c:v>1.278</c:v>
                </c:pt>
                <c:pt idx="22">
                  <c:v>1.278</c:v>
                </c:pt>
                <c:pt idx="23">
                  <c:v>1.278</c:v>
                </c:pt>
                <c:pt idx="24">
                  <c:v>1.278</c:v>
                </c:pt>
                <c:pt idx="25">
                  <c:v>1.278</c:v>
                </c:pt>
                <c:pt idx="26">
                  <c:v>1.278</c:v>
                </c:pt>
                <c:pt idx="27">
                  <c:v>1.278</c:v>
                </c:pt>
                <c:pt idx="28">
                  <c:v>0.63900000000000001</c:v>
                </c:pt>
                <c:pt idx="29">
                  <c:v>0.63900000000000001</c:v>
                </c:pt>
                <c:pt idx="30">
                  <c:v>0.63900000000000001</c:v>
                </c:pt>
                <c:pt idx="31">
                  <c:v>0.63900000000000001</c:v>
                </c:pt>
                <c:pt idx="32">
                  <c:v>0.63900000000000001</c:v>
                </c:pt>
                <c:pt idx="33">
                  <c:v>0.63900000000000001</c:v>
                </c:pt>
                <c:pt idx="34">
                  <c:v>0.63900000000000001</c:v>
                </c:pt>
                <c:pt idx="35">
                  <c:v>0.63900000000000001</c:v>
                </c:pt>
                <c:pt idx="36">
                  <c:v>0.63900000000000001</c:v>
                </c:pt>
                <c:pt idx="37">
                  <c:v>0.63900000000000001</c:v>
                </c:pt>
                <c:pt idx="38">
                  <c:v>0.63900000000000001</c:v>
                </c:pt>
                <c:pt idx="39">
                  <c:v>0.63900000000000001</c:v>
                </c:pt>
                <c:pt idx="40">
                  <c:v>0.63900000000000001</c:v>
                </c:pt>
                <c:pt idx="41">
                  <c:v>0.46300000000000002</c:v>
                </c:pt>
                <c:pt idx="42">
                  <c:v>0.46300000000000002</c:v>
                </c:pt>
                <c:pt idx="43">
                  <c:v>0.46300000000000002</c:v>
                </c:pt>
                <c:pt idx="44">
                  <c:v>0.46300000000000002</c:v>
                </c:pt>
                <c:pt idx="45">
                  <c:v>0.46300000000000002</c:v>
                </c:pt>
                <c:pt idx="46">
                  <c:v>0.46300000000000002</c:v>
                </c:pt>
                <c:pt idx="47">
                  <c:v>0.46300000000000002</c:v>
                </c:pt>
                <c:pt idx="48">
                  <c:v>0.46300000000000002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0.16600000000000001</c:v>
                </c:pt>
                <c:pt idx="55">
                  <c:v>0.16600000000000001</c:v>
                </c:pt>
                <c:pt idx="56">
                  <c:v>0.16600000000000001</c:v>
                </c:pt>
                <c:pt idx="57">
                  <c:v>0.16600000000000001</c:v>
                </c:pt>
                <c:pt idx="58">
                  <c:v>0.16600000000000001</c:v>
                </c:pt>
                <c:pt idx="59">
                  <c:v>0.16600000000000001</c:v>
                </c:pt>
                <c:pt idx="60">
                  <c:v>0.16600000000000001</c:v>
                </c:pt>
                <c:pt idx="61">
                  <c:v>0.16600000000000001</c:v>
                </c:pt>
                <c:pt idx="62">
                  <c:v>0.16600000000000001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</c:numCache>
            </c:numRef>
          </c:xVal>
          <c:yVal>
            <c:numRef>
              <c:f>'all data'!$X$902:$X$975</c:f>
              <c:numCache>
                <c:formatCode>0.0E+00</c:formatCode>
                <c:ptCount val="74"/>
                <c:pt idx="0">
                  <c:v>23411.212929273701</c:v>
                </c:pt>
                <c:pt idx="1">
                  <c:v>8735.4842366977609</c:v>
                </c:pt>
                <c:pt idx="2">
                  <c:v>4357.3922414975077</c:v>
                </c:pt>
                <c:pt idx="3">
                  <c:v>8889.5481563750363</c:v>
                </c:pt>
                <c:pt idx="4">
                  <c:v>7357.5387013853606</c:v>
                </c:pt>
                <c:pt idx="5">
                  <c:v>79230.721983565527</c:v>
                </c:pt>
                <c:pt idx="6">
                  <c:v>53160.617846946465</c:v>
                </c:pt>
                <c:pt idx="7">
                  <c:v>18871.199342488042</c:v>
                </c:pt>
                <c:pt idx="8">
                  <c:v>35498.460925142172</c:v>
                </c:pt>
                <c:pt idx="9">
                  <c:v>7960.0600313494388</c:v>
                </c:pt>
                <c:pt idx="10">
                  <c:v>5040.4350973330074</c:v>
                </c:pt>
                <c:pt idx="11">
                  <c:v>17797.312379887815</c:v>
                </c:pt>
                <c:pt idx="12">
                  <c:v>15599.768499624259</c:v>
                </c:pt>
                <c:pt idx="13">
                  <c:v>15249.824685523337</c:v>
                </c:pt>
                <c:pt idx="14">
                  <c:v>59511.032584512832</c:v>
                </c:pt>
                <c:pt idx="15">
                  <c:v>4261.9684085520375</c:v>
                </c:pt>
                <c:pt idx="16">
                  <c:v>7355.3426900613567</c:v>
                </c:pt>
                <c:pt idx="17">
                  <c:v>5953.6812498930631</c:v>
                </c:pt>
                <c:pt idx="18">
                  <c:v>3238.4335253444629</c:v>
                </c:pt>
                <c:pt idx="19">
                  <c:v>12443.795291061642</c:v>
                </c:pt>
                <c:pt idx="20">
                  <c:v>6839.1316558772814</c:v>
                </c:pt>
                <c:pt idx="21">
                  <c:v>8575.0062979224131</c:v>
                </c:pt>
                <c:pt idx="22">
                  <c:v>43266.50980912846</c:v>
                </c:pt>
                <c:pt idx="24">
                  <c:v>35349.28385476453</c:v>
                </c:pt>
                <c:pt idx="25">
                  <c:v>30501.399856697932</c:v>
                </c:pt>
                <c:pt idx="26">
                  <c:v>32319.040286112195</c:v>
                </c:pt>
                <c:pt idx="27">
                  <c:v>10998.156442308811</c:v>
                </c:pt>
                <c:pt idx="28">
                  <c:v>6930.0281680062635</c:v>
                </c:pt>
                <c:pt idx="29">
                  <c:v>6312.7587840346941</c:v>
                </c:pt>
                <c:pt idx="30">
                  <c:v>15839.155215456929</c:v>
                </c:pt>
                <c:pt idx="31">
                  <c:v>21222.549624475876</c:v>
                </c:pt>
                <c:pt idx="32">
                  <c:v>19610.238488911382</c:v>
                </c:pt>
                <c:pt idx="33">
                  <c:v>30172.780566475769</c:v>
                </c:pt>
                <c:pt idx="34">
                  <c:v>24875.508075091911</c:v>
                </c:pt>
                <c:pt idx="35">
                  <c:v>14342.095063651297</c:v>
                </c:pt>
                <c:pt idx="36">
                  <c:v>5355.8600731913275</c:v>
                </c:pt>
                <c:pt idx="37">
                  <c:v>22062.381370832689</c:v>
                </c:pt>
                <c:pt idx="38">
                  <c:v>8395.0818215240506</c:v>
                </c:pt>
                <c:pt idx="39">
                  <c:v>5120.1401647403218</c:v>
                </c:pt>
                <c:pt idx="40">
                  <c:v>27731.863885632651</c:v>
                </c:pt>
                <c:pt idx="41">
                  <c:v>24200.476976617105</c:v>
                </c:pt>
                <c:pt idx="42">
                  <c:v>14704.908248794671</c:v>
                </c:pt>
                <c:pt idx="43">
                  <c:v>21010.370257122686</c:v>
                </c:pt>
                <c:pt idx="44">
                  <c:v>30347.829351367483</c:v>
                </c:pt>
                <c:pt idx="45">
                  <c:v>12570.497711261412</c:v>
                </c:pt>
                <c:pt idx="46">
                  <c:v>33171.967190031974</c:v>
                </c:pt>
                <c:pt idx="47">
                  <c:v>27153.848239138857</c:v>
                </c:pt>
                <c:pt idx="48">
                  <c:v>17344.880469348511</c:v>
                </c:pt>
                <c:pt idx="49">
                  <c:v>9293.0605516221658</c:v>
                </c:pt>
                <c:pt idx="50">
                  <c:v>8356.0791315530569</c:v>
                </c:pt>
                <c:pt idx="51">
                  <c:v>6935.0757530367164</c:v>
                </c:pt>
                <c:pt idx="52">
                  <c:v>523.425778536027</c:v>
                </c:pt>
                <c:pt idx="53">
                  <c:v>5371.9830646957726</c:v>
                </c:pt>
                <c:pt idx="54">
                  <c:v>23692.735642590465</c:v>
                </c:pt>
                <c:pt idx="55">
                  <c:v>34584.611119751338</c:v>
                </c:pt>
                <c:pt idx="56">
                  <c:v>26747.973713477557</c:v>
                </c:pt>
                <c:pt idx="57">
                  <c:v>53047.932255497122</c:v>
                </c:pt>
                <c:pt idx="58">
                  <c:v>24632.47881578932</c:v>
                </c:pt>
                <c:pt idx="59">
                  <c:v>19824.484146722974</c:v>
                </c:pt>
                <c:pt idx="60">
                  <c:v>27394.50416048427</c:v>
                </c:pt>
                <c:pt idx="62">
                  <c:v>20933.098497480343</c:v>
                </c:pt>
                <c:pt idx="63">
                  <c:v>59228.584233937167</c:v>
                </c:pt>
                <c:pt idx="64">
                  <c:v>271977.81962590065</c:v>
                </c:pt>
                <c:pt idx="65">
                  <c:v>102587.6242925032</c:v>
                </c:pt>
                <c:pt idx="66">
                  <c:v>99157.466583213856</c:v>
                </c:pt>
                <c:pt idx="67">
                  <c:v>61110.279896623688</c:v>
                </c:pt>
                <c:pt idx="68">
                  <c:v>95442.455143876854</c:v>
                </c:pt>
                <c:pt idx="69">
                  <c:v>97914.43098645845</c:v>
                </c:pt>
                <c:pt idx="70">
                  <c:v>161214.15939933946</c:v>
                </c:pt>
                <c:pt idx="71">
                  <c:v>147518.43089826926</c:v>
                </c:pt>
                <c:pt idx="72">
                  <c:v>7771.5504969628282</c:v>
                </c:pt>
                <c:pt idx="73">
                  <c:v>102318.83202128064</c:v>
                </c:pt>
              </c:numCache>
            </c:numRef>
          </c:yVal>
        </c:ser>
        <c:ser>
          <c:idx val="6"/>
          <c:order val="6"/>
          <c:tx>
            <c:v>IronBru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'all data'!$G$994:$G$1021</c:f>
              <c:numCache>
                <c:formatCode>0.00</c:formatCode>
                <c:ptCount val="28"/>
                <c:pt idx="0">
                  <c:v>0.349742</c:v>
                </c:pt>
                <c:pt idx="1">
                  <c:v>0.349742</c:v>
                </c:pt>
                <c:pt idx="2">
                  <c:v>0.349742</c:v>
                </c:pt>
                <c:pt idx="3">
                  <c:v>0.349742</c:v>
                </c:pt>
                <c:pt idx="4">
                  <c:v>0.349742</c:v>
                </c:pt>
                <c:pt idx="5">
                  <c:v>0.349742</c:v>
                </c:pt>
                <c:pt idx="6">
                  <c:v>0.349742</c:v>
                </c:pt>
                <c:pt idx="7">
                  <c:v>0.349742</c:v>
                </c:pt>
                <c:pt idx="8">
                  <c:v>0.349742</c:v>
                </c:pt>
                <c:pt idx="9">
                  <c:v>0.349742</c:v>
                </c:pt>
                <c:pt idx="10">
                  <c:v>0.349742</c:v>
                </c:pt>
                <c:pt idx="11">
                  <c:v>0.349742</c:v>
                </c:pt>
                <c:pt idx="12">
                  <c:v>0.349742</c:v>
                </c:pt>
                <c:pt idx="13">
                  <c:v>0.349742</c:v>
                </c:pt>
                <c:pt idx="14">
                  <c:v>0.349742</c:v>
                </c:pt>
                <c:pt idx="15">
                  <c:v>5.6995880000000003</c:v>
                </c:pt>
                <c:pt idx="16">
                  <c:v>5.6995880000000003</c:v>
                </c:pt>
                <c:pt idx="17">
                  <c:v>5.6995880000000003</c:v>
                </c:pt>
                <c:pt idx="18">
                  <c:v>5.6995880000000003</c:v>
                </c:pt>
                <c:pt idx="19">
                  <c:v>5.6995880000000003</c:v>
                </c:pt>
                <c:pt idx="20">
                  <c:v>5.6995880000000003</c:v>
                </c:pt>
                <c:pt idx="21">
                  <c:v>5.6995880000000003</c:v>
                </c:pt>
                <c:pt idx="22">
                  <c:v>5.6995880000000003</c:v>
                </c:pt>
                <c:pt idx="23">
                  <c:v>5.6995880000000003</c:v>
                </c:pt>
                <c:pt idx="24">
                  <c:v>5.6995880000000003</c:v>
                </c:pt>
                <c:pt idx="25">
                  <c:v>5.6995880000000003</c:v>
                </c:pt>
                <c:pt idx="26">
                  <c:v>5.6995880000000003</c:v>
                </c:pt>
                <c:pt idx="27">
                  <c:v>5.6995880000000003</c:v>
                </c:pt>
              </c:numCache>
            </c:numRef>
          </c:xVal>
          <c:yVal>
            <c:numRef>
              <c:f>'all data'!$R$994:$R$1021</c:f>
              <c:numCache>
                <c:formatCode>0.0E+00</c:formatCode>
                <c:ptCount val="28"/>
                <c:pt idx="0">
                  <c:v>58026.48083214221</c:v>
                </c:pt>
                <c:pt idx="1">
                  <c:v>35217.232371125421</c:v>
                </c:pt>
                <c:pt idx="2">
                  <c:v>55573.697956497803</c:v>
                </c:pt>
                <c:pt idx="3">
                  <c:v>26430.031284298053</c:v>
                </c:pt>
                <c:pt idx="4">
                  <c:v>34389.108767914942</c:v>
                </c:pt>
                <c:pt idx="5">
                  <c:v>28217.924946269413</c:v>
                </c:pt>
                <c:pt idx="6">
                  <c:v>42896.347557033434</c:v>
                </c:pt>
                <c:pt idx="7">
                  <c:v>32208.38832607431</c:v>
                </c:pt>
                <c:pt idx="8">
                  <c:v>20274.203102470412</c:v>
                </c:pt>
                <c:pt idx="9">
                  <c:v>57369.696952147046</c:v>
                </c:pt>
                <c:pt idx="10">
                  <c:v>34206.968759589741</c:v>
                </c:pt>
                <c:pt idx="11">
                  <c:v>52999.201537626897</c:v>
                </c:pt>
                <c:pt idx="12">
                  <c:v>30754.364614323873</c:v>
                </c:pt>
                <c:pt idx="13">
                  <c:v>90614.783659093795</c:v>
                </c:pt>
                <c:pt idx="14">
                  <c:v>150736.15989115031</c:v>
                </c:pt>
                <c:pt idx="15">
                  <c:v>8168.4911830600367</c:v>
                </c:pt>
                <c:pt idx="16">
                  <c:v>7845.5639219585391</c:v>
                </c:pt>
                <c:pt idx="18">
                  <c:v>7156.5462445066532</c:v>
                </c:pt>
                <c:pt idx="19">
                  <c:v>8257.8536653917508</c:v>
                </c:pt>
                <c:pt idx="20">
                  <c:v>9287.0863444527804</c:v>
                </c:pt>
                <c:pt idx="21">
                  <c:v>8013.1741873605106</c:v>
                </c:pt>
                <c:pt idx="22">
                  <c:v>4581.7135694830786</c:v>
                </c:pt>
                <c:pt idx="23">
                  <c:v>23152.710216727944</c:v>
                </c:pt>
                <c:pt idx="24">
                  <c:v>25670.623445634719</c:v>
                </c:pt>
                <c:pt idx="25">
                  <c:v>23004.468346765458</c:v>
                </c:pt>
                <c:pt idx="26">
                  <c:v>44600.189264578083</c:v>
                </c:pt>
                <c:pt idx="27">
                  <c:v>51429.761532881166</c:v>
                </c:pt>
              </c:numCache>
            </c:numRef>
          </c:yVal>
        </c:ser>
        <c:ser>
          <c:idx val="7"/>
          <c:order val="7"/>
          <c:tx>
            <c:v>Line P</c:v>
          </c:tx>
          <c:spPr>
            <a:ln w="28575">
              <a:noFill/>
            </a:ln>
          </c:spPr>
          <c:xVal>
            <c:numRef>
              <c:f>'all data'!$G$978:$G$991</c:f>
              <c:numCache>
                <c:formatCode>0.00</c:formatCode>
                <c:ptCount val="14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</c:numCache>
            </c:numRef>
          </c:xVal>
          <c:yVal>
            <c:numRef>
              <c:f>'all data'!$X$978:$X$991</c:f>
              <c:numCache>
                <c:formatCode>0.0E+00</c:formatCode>
                <c:ptCount val="14"/>
                <c:pt idx="0">
                  <c:v>21229.950496235073</c:v>
                </c:pt>
                <c:pt idx="1">
                  <c:v>24304.094314989656</c:v>
                </c:pt>
                <c:pt idx="2">
                  <c:v>17331.321891049065</c:v>
                </c:pt>
                <c:pt idx="3">
                  <c:v>15827.284002794491</c:v>
                </c:pt>
                <c:pt idx="4">
                  <c:v>62058.647398950539</c:v>
                </c:pt>
                <c:pt idx="5">
                  <c:v>7432.6025768608924</c:v>
                </c:pt>
                <c:pt idx="6">
                  <c:v>82907.691719946015</c:v>
                </c:pt>
                <c:pt idx="7">
                  <c:v>7492.8897282897024</c:v>
                </c:pt>
                <c:pt idx="8">
                  <c:v>11117.67546030727</c:v>
                </c:pt>
                <c:pt idx="9">
                  <c:v>9171.1383453059298</c:v>
                </c:pt>
                <c:pt idx="10">
                  <c:v>42915.776739557732</c:v>
                </c:pt>
                <c:pt idx="11">
                  <c:v>39245.807053927289</c:v>
                </c:pt>
                <c:pt idx="12">
                  <c:v>27118.727216183106</c:v>
                </c:pt>
                <c:pt idx="13">
                  <c:v>18939.646668727371</c:v>
                </c:pt>
              </c:numCache>
            </c:numRef>
          </c:yVal>
        </c:ser>
        <c:ser>
          <c:idx val="8"/>
          <c:order val="8"/>
          <c:tx>
            <c:v>EB04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'all data'!$G$1024:$G$1342</c:f>
              <c:numCache>
                <c:formatCode>General</c:formatCode>
                <c:ptCount val="319"/>
                <c:pt idx="0">
                  <c:v>7.9000000000000001E-2</c:v>
                </c:pt>
                <c:pt idx="1">
                  <c:v>7.9000000000000001E-2</c:v>
                </c:pt>
                <c:pt idx="2">
                  <c:v>7.9000000000000001E-2</c:v>
                </c:pt>
                <c:pt idx="3">
                  <c:v>7.9000000000000001E-2</c:v>
                </c:pt>
                <c:pt idx="4">
                  <c:v>7.9000000000000001E-2</c:v>
                </c:pt>
                <c:pt idx="5">
                  <c:v>7.9000000000000001E-2</c:v>
                </c:pt>
                <c:pt idx="6">
                  <c:v>7.9000000000000001E-2</c:v>
                </c:pt>
                <c:pt idx="7">
                  <c:v>7.9000000000000001E-2</c:v>
                </c:pt>
                <c:pt idx="8">
                  <c:v>7.9000000000000001E-2</c:v>
                </c:pt>
                <c:pt idx="9">
                  <c:v>7.9000000000000001E-2</c:v>
                </c:pt>
                <c:pt idx="10">
                  <c:v>7.9000000000000001E-2</c:v>
                </c:pt>
                <c:pt idx="11">
                  <c:v>7.9000000000000001E-2</c:v>
                </c:pt>
                <c:pt idx="12">
                  <c:v>7.9000000000000001E-2</c:v>
                </c:pt>
                <c:pt idx="13">
                  <c:v>7.9000000000000001E-2</c:v>
                </c:pt>
                <c:pt idx="14">
                  <c:v>7.9000000000000001E-2</c:v>
                </c:pt>
                <c:pt idx="15">
                  <c:v>7.9000000000000001E-2</c:v>
                </c:pt>
                <c:pt idx="16">
                  <c:v>7.9000000000000001E-2</c:v>
                </c:pt>
                <c:pt idx="17">
                  <c:v>7.9000000000000001E-2</c:v>
                </c:pt>
                <c:pt idx="18">
                  <c:v>7.9000000000000001E-2</c:v>
                </c:pt>
                <c:pt idx="19">
                  <c:v>7.9000000000000001E-2</c:v>
                </c:pt>
                <c:pt idx="20">
                  <c:v>7.9000000000000001E-2</c:v>
                </c:pt>
                <c:pt idx="21">
                  <c:v>7.9000000000000001E-2</c:v>
                </c:pt>
                <c:pt idx="22">
                  <c:v>7.9000000000000001E-2</c:v>
                </c:pt>
                <c:pt idx="23">
                  <c:v>7.9000000000000001E-2</c:v>
                </c:pt>
                <c:pt idx="24">
                  <c:v>7.9000000000000001E-2</c:v>
                </c:pt>
                <c:pt idx="25">
                  <c:v>7.9000000000000001E-2</c:v>
                </c:pt>
                <c:pt idx="26">
                  <c:v>7.9000000000000001E-2</c:v>
                </c:pt>
                <c:pt idx="27">
                  <c:v>7.9000000000000001E-2</c:v>
                </c:pt>
                <c:pt idx="28">
                  <c:v>7.9000000000000001E-2</c:v>
                </c:pt>
                <c:pt idx="29">
                  <c:v>7.9000000000000001E-2</c:v>
                </c:pt>
                <c:pt idx="30">
                  <c:v>7.9000000000000001E-2</c:v>
                </c:pt>
                <c:pt idx="31">
                  <c:v>7.9000000000000001E-2</c:v>
                </c:pt>
                <c:pt idx="32">
                  <c:v>7.9000000000000001E-2</c:v>
                </c:pt>
                <c:pt idx="33">
                  <c:v>7.9000000000000001E-2</c:v>
                </c:pt>
                <c:pt idx="34">
                  <c:v>7.9000000000000001E-2</c:v>
                </c:pt>
                <c:pt idx="35">
                  <c:v>7.9000000000000001E-2</c:v>
                </c:pt>
                <c:pt idx="36">
                  <c:v>7.9000000000000001E-2</c:v>
                </c:pt>
                <c:pt idx="37">
                  <c:v>7.9000000000000001E-2</c:v>
                </c:pt>
                <c:pt idx="38">
                  <c:v>7.9000000000000001E-2</c:v>
                </c:pt>
                <c:pt idx="39">
                  <c:v>7.9000000000000001E-2</c:v>
                </c:pt>
                <c:pt idx="40">
                  <c:v>7.9000000000000001E-2</c:v>
                </c:pt>
                <c:pt idx="41">
                  <c:v>7.9000000000000001E-2</c:v>
                </c:pt>
                <c:pt idx="42">
                  <c:v>7.9000000000000001E-2</c:v>
                </c:pt>
                <c:pt idx="43">
                  <c:v>7.9000000000000001E-2</c:v>
                </c:pt>
                <c:pt idx="44">
                  <c:v>7.9000000000000001E-2</c:v>
                </c:pt>
                <c:pt idx="45">
                  <c:v>7.9000000000000001E-2</c:v>
                </c:pt>
                <c:pt idx="46">
                  <c:v>7.9000000000000001E-2</c:v>
                </c:pt>
                <c:pt idx="47">
                  <c:v>7.9000000000000001E-2</c:v>
                </c:pt>
                <c:pt idx="48">
                  <c:v>7.9000000000000001E-2</c:v>
                </c:pt>
                <c:pt idx="49">
                  <c:v>7.9000000000000001E-2</c:v>
                </c:pt>
                <c:pt idx="50">
                  <c:v>7.9000000000000001E-2</c:v>
                </c:pt>
                <c:pt idx="51">
                  <c:v>7.9000000000000001E-2</c:v>
                </c:pt>
                <c:pt idx="52">
                  <c:v>7.9000000000000001E-2</c:v>
                </c:pt>
                <c:pt idx="53">
                  <c:v>7.9000000000000001E-2</c:v>
                </c:pt>
                <c:pt idx="54">
                  <c:v>7.9000000000000001E-2</c:v>
                </c:pt>
                <c:pt idx="55">
                  <c:v>7.9000000000000001E-2</c:v>
                </c:pt>
                <c:pt idx="56">
                  <c:v>7.9000000000000001E-2</c:v>
                </c:pt>
                <c:pt idx="57">
                  <c:v>7.9000000000000001E-2</c:v>
                </c:pt>
                <c:pt idx="58">
                  <c:v>7.9000000000000001E-2</c:v>
                </c:pt>
                <c:pt idx="59">
                  <c:v>7.9000000000000001E-2</c:v>
                </c:pt>
                <c:pt idx="60">
                  <c:v>7.9000000000000001E-2</c:v>
                </c:pt>
                <c:pt idx="61">
                  <c:v>7.9000000000000001E-2</c:v>
                </c:pt>
                <c:pt idx="62">
                  <c:v>7.9000000000000001E-2</c:v>
                </c:pt>
                <c:pt idx="63">
                  <c:v>7.9000000000000001E-2</c:v>
                </c:pt>
                <c:pt idx="64">
                  <c:v>7.9000000000000001E-2</c:v>
                </c:pt>
                <c:pt idx="65">
                  <c:v>7.9000000000000001E-2</c:v>
                </c:pt>
                <c:pt idx="66">
                  <c:v>7.9000000000000001E-2</c:v>
                </c:pt>
                <c:pt idx="67">
                  <c:v>7.9000000000000001E-2</c:v>
                </c:pt>
                <c:pt idx="68">
                  <c:v>7.9000000000000001E-2</c:v>
                </c:pt>
                <c:pt idx="69">
                  <c:v>7.9000000000000001E-2</c:v>
                </c:pt>
                <c:pt idx="70">
                  <c:v>7.9000000000000001E-2</c:v>
                </c:pt>
                <c:pt idx="71">
                  <c:v>7.9000000000000001E-2</c:v>
                </c:pt>
                <c:pt idx="72">
                  <c:v>7.9000000000000001E-2</c:v>
                </c:pt>
                <c:pt idx="73">
                  <c:v>7.9000000000000001E-2</c:v>
                </c:pt>
                <c:pt idx="74">
                  <c:v>7.9000000000000001E-2</c:v>
                </c:pt>
                <c:pt idx="75">
                  <c:v>7.9000000000000001E-2</c:v>
                </c:pt>
                <c:pt idx="76">
                  <c:v>7.9000000000000001E-2</c:v>
                </c:pt>
                <c:pt idx="77">
                  <c:v>7.9000000000000001E-2</c:v>
                </c:pt>
                <c:pt idx="78">
                  <c:v>7.9000000000000001E-2</c:v>
                </c:pt>
                <c:pt idx="79">
                  <c:v>7.9000000000000001E-2</c:v>
                </c:pt>
                <c:pt idx="80">
                  <c:v>7.9000000000000001E-2</c:v>
                </c:pt>
                <c:pt idx="81">
                  <c:v>7.9000000000000001E-2</c:v>
                </c:pt>
                <c:pt idx="82">
                  <c:v>7.9000000000000001E-2</c:v>
                </c:pt>
                <c:pt idx="83">
                  <c:v>7.9000000000000001E-2</c:v>
                </c:pt>
                <c:pt idx="84">
                  <c:v>7.9000000000000001E-2</c:v>
                </c:pt>
                <c:pt idx="85">
                  <c:v>7.9000000000000001E-2</c:v>
                </c:pt>
                <c:pt idx="86">
                  <c:v>7.9000000000000001E-2</c:v>
                </c:pt>
                <c:pt idx="87">
                  <c:v>7.9000000000000001E-2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7.9000000000000001E-2</c:v>
                </c:pt>
                <c:pt idx="91">
                  <c:v>7.9000000000000001E-2</c:v>
                </c:pt>
                <c:pt idx="92">
                  <c:v>7.9000000000000001E-2</c:v>
                </c:pt>
                <c:pt idx="93">
                  <c:v>7.9000000000000001E-2</c:v>
                </c:pt>
                <c:pt idx="94">
                  <c:v>7.9000000000000001E-2</c:v>
                </c:pt>
                <c:pt idx="95">
                  <c:v>7.9000000000000001E-2</c:v>
                </c:pt>
                <c:pt idx="96">
                  <c:v>7.9000000000000001E-2</c:v>
                </c:pt>
                <c:pt idx="97">
                  <c:v>7.9000000000000001E-2</c:v>
                </c:pt>
                <c:pt idx="98">
                  <c:v>7.9000000000000001E-2</c:v>
                </c:pt>
                <c:pt idx="99">
                  <c:v>7.9000000000000001E-2</c:v>
                </c:pt>
                <c:pt idx="100">
                  <c:v>7.9000000000000001E-2</c:v>
                </c:pt>
                <c:pt idx="101">
                  <c:v>7.9000000000000001E-2</c:v>
                </c:pt>
                <c:pt idx="102">
                  <c:v>7.9000000000000001E-2</c:v>
                </c:pt>
                <c:pt idx="103">
                  <c:v>7.9000000000000001E-2</c:v>
                </c:pt>
                <c:pt idx="104">
                  <c:v>7.9000000000000001E-2</c:v>
                </c:pt>
                <c:pt idx="105">
                  <c:v>7.9000000000000001E-2</c:v>
                </c:pt>
                <c:pt idx="106">
                  <c:v>7.9000000000000001E-2</c:v>
                </c:pt>
                <c:pt idx="107">
                  <c:v>7.9000000000000001E-2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0.32</c:v>
                </c:pt>
                <c:pt idx="305">
                  <c:v>0.32</c:v>
                </c:pt>
                <c:pt idx="306">
                  <c:v>0.32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0.32</c:v>
                </c:pt>
                <c:pt idx="316">
                  <c:v>0.32</c:v>
                </c:pt>
                <c:pt idx="317">
                  <c:v>0.32</c:v>
                </c:pt>
                <c:pt idx="318">
                  <c:v>0.32</c:v>
                </c:pt>
              </c:numCache>
            </c:numRef>
          </c:xVal>
          <c:yVal>
            <c:numRef>
              <c:f>'all data'!$X$1024:$X$1342</c:f>
              <c:numCache>
                <c:formatCode>0.0E+00</c:formatCode>
                <c:ptCount val="319"/>
                <c:pt idx="0">
                  <c:v>71193.219750319651</c:v>
                </c:pt>
                <c:pt idx="2">
                  <c:v>375883.06669670803</c:v>
                </c:pt>
                <c:pt idx="3">
                  <c:v>56855.321597559894</c:v>
                </c:pt>
                <c:pt idx="4">
                  <c:v>91900.874368165358</c:v>
                </c:pt>
                <c:pt idx="5">
                  <c:v>108978.37934353377</c:v>
                </c:pt>
                <c:pt idx="6">
                  <c:v>125009.45327669162</c:v>
                </c:pt>
                <c:pt idx="7">
                  <c:v>189837.62383008309</c:v>
                </c:pt>
                <c:pt idx="8">
                  <c:v>110181.6831780818</c:v>
                </c:pt>
                <c:pt idx="9">
                  <c:v>144384.7072045313</c:v>
                </c:pt>
                <c:pt idx="10">
                  <c:v>94784.707528536892</c:v>
                </c:pt>
                <c:pt idx="11">
                  <c:v>85254.750718292897</c:v>
                </c:pt>
                <c:pt idx="12">
                  <c:v>90558.96830514264</c:v>
                </c:pt>
                <c:pt idx="13">
                  <c:v>68033.131880649584</c:v>
                </c:pt>
                <c:pt idx="14">
                  <c:v>57220.323497096135</c:v>
                </c:pt>
                <c:pt idx="15">
                  <c:v>94128.570289341078</c:v>
                </c:pt>
                <c:pt idx="16">
                  <c:v>60555.369920901074</c:v>
                </c:pt>
                <c:pt idx="17">
                  <c:v>85692.814668875435</c:v>
                </c:pt>
                <c:pt idx="18">
                  <c:v>120671.38047199225</c:v>
                </c:pt>
                <c:pt idx="19">
                  <c:v>72580.140959096534</c:v>
                </c:pt>
                <c:pt idx="20">
                  <c:v>77613.673609612422</c:v>
                </c:pt>
                <c:pt idx="21">
                  <c:v>110653.36466905022</c:v>
                </c:pt>
                <c:pt idx="22">
                  <c:v>207441.71837117636</c:v>
                </c:pt>
                <c:pt idx="23">
                  <c:v>125231.06800889393</c:v>
                </c:pt>
                <c:pt idx="24">
                  <c:v>54871.746379628894</c:v>
                </c:pt>
                <c:pt idx="25">
                  <c:v>192237.93239487111</c:v>
                </c:pt>
                <c:pt idx="26">
                  <c:v>93421.966102655177</c:v>
                </c:pt>
                <c:pt idx="27">
                  <c:v>127120.33893991298</c:v>
                </c:pt>
                <c:pt idx="28">
                  <c:v>118850.0617843315</c:v>
                </c:pt>
                <c:pt idx="29">
                  <c:v>171814.10987089947</c:v>
                </c:pt>
                <c:pt idx="31">
                  <c:v>59332.789583233673</c:v>
                </c:pt>
                <c:pt idx="33">
                  <c:v>94842.579474945407</c:v>
                </c:pt>
                <c:pt idx="34">
                  <c:v>104416.76300741114</c:v>
                </c:pt>
                <c:pt idx="35">
                  <c:v>52748.718863850314</c:v>
                </c:pt>
                <c:pt idx="36">
                  <c:v>87640.000218268338</c:v>
                </c:pt>
                <c:pt idx="37">
                  <c:v>94942.774730143836</c:v>
                </c:pt>
                <c:pt idx="38">
                  <c:v>241131.23526145818</c:v>
                </c:pt>
                <c:pt idx="40">
                  <c:v>117480.55004767666</c:v>
                </c:pt>
                <c:pt idx="41">
                  <c:v>55916.643731121774</c:v>
                </c:pt>
                <c:pt idx="42">
                  <c:v>206278.21652449938</c:v>
                </c:pt>
                <c:pt idx="43">
                  <c:v>402228.4611561186</c:v>
                </c:pt>
                <c:pt idx="44">
                  <c:v>91441.845664463151</c:v>
                </c:pt>
                <c:pt idx="45">
                  <c:v>141037.59065941515</c:v>
                </c:pt>
                <c:pt idx="46">
                  <c:v>107076.79395265967</c:v>
                </c:pt>
                <c:pt idx="47">
                  <c:v>129718.94202006191</c:v>
                </c:pt>
                <c:pt idx="48">
                  <c:v>169681.9515523545</c:v>
                </c:pt>
                <c:pt idx="49">
                  <c:v>138639.73554509672</c:v>
                </c:pt>
                <c:pt idx="50">
                  <c:v>51335.418018653196</c:v>
                </c:pt>
                <c:pt idx="51">
                  <c:v>200343.32129152011</c:v>
                </c:pt>
                <c:pt idx="52">
                  <c:v>144837.01330106356</c:v>
                </c:pt>
                <c:pt idx="53">
                  <c:v>267937.86095088191</c:v>
                </c:pt>
                <c:pt idx="54">
                  <c:v>70979.257490233882</c:v>
                </c:pt>
                <c:pt idx="55">
                  <c:v>225002.26462045053</c:v>
                </c:pt>
                <c:pt idx="56">
                  <c:v>220497.30200596299</c:v>
                </c:pt>
                <c:pt idx="57">
                  <c:v>150243.18514668095</c:v>
                </c:pt>
                <c:pt idx="58">
                  <c:v>114296.20166023239</c:v>
                </c:pt>
                <c:pt idx="59">
                  <c:v>111329.00904402764</c:v>
                </c:pt>
                <c:pt idx="60">
                  <c:v>217363.12731303001</c:v>
                </c:pt>
                <c:pt idx="61">
                  <c:v>75882.080610328325</c:v>
                </c:pt>
                <c:pt idx="62">
                  <c:v>91705.897923633995</c:v>
                </c:pt>
                <c:pt idx="63">
                  <c:v>438038.66339254245</c:v>
                </c:pt>
                <c:pt idx="64">
                  <c:v>83814.140272455043</c:v>
                </c:pt>
                <c:pt idx="65">
                  <c:v>528489.56548815034</c:v>
                </c:pt>
                <c:pt idx="66">
                  <c:v>169309.04720371426</c:v>
                </c:pt>
                <c:pt idx="67">
                  <c:v>97924.206059914912</c:v>
                </c:pt>
                <c:pt idx="68">
                  <c:v>236513.04701395705</c:v>
                </c:pt>
                <c:pt idx="69">
                  <c:v>144261.05408616309</c:v>
                </c:pt>
                <c:pt idx="70">
                  <c:v>56860.799193910396</c:v>
                </c:pt>
                <c:pt idx="71">
                  <c:v>105937.575485772</c:v>
                </c:pt>
                <c:pt idx="72">
                  <c:v>379263.94592793722</c:v>
                </c:pt>
                <c:pt idx="73">
                  <c:v>183073.59578062166</c:v>
                </c:pt>
                <c:pt idx="74">
                  <c:v>90026.074951766772</c:v>
                </c:pt>
                <c:pt idx="75">
                  <c:v>111495.6796258237</c:v>
                </c:pt>
                <c:pt idx="76">
                  <c:v>329782.75505733123</c:v>
                </c:pt>
                <c:pt idx="77">
                  <c:v>220995.32785098074</c:v>
                </c:pt>
                <c:pt idx="78">
                  <c:v>303611.8040205015</c:v>
                </c:pt>
                <c:pt idx="79">
                  <c:v>131809.83926026546</c:v>
                </c:pt>
                <c:pt idx="80">
                  <c:v>232854.59319979115</c:v>
                </c:pt>
                <c:pt idx="81">
                  <c:v>268599.6300188881</c:v>
                </c:pt>
                <c:pt idx="82">
                  <c:v>240269.32996302558</c:v>
                </c:pt>
                <c:pt idx="83">
                  <c:v>150063.50036349791</c:v>
                </c:pt>
                <c:pt idx="84">
                  <c:v>85187.449756618953</c:v>
                </c:pt>
                <c:pt idx="85">
                  <c:v>137510.24487645095</c:v>
                </c:pt>
                <c:pt idx="87">
                  <c:v>271294.97786068701</c:v>
                </c:pt>
                <c:pt idx="88">
                  <c:v>82158.784382642407</c:v>
                </c:pt>
                <c:pt idx="89">
                  <c:v>250218.04115969242</c:v>
                </c:pt>
                <c:pt idx="90">
                  <c:v>65149.92142170282</c:v>
                </c:pt>
                <c:pt idx="91">
                  <c:v>246150.28009591263</c:v>
                </c:pt>
                <c:pt idx="92">
                  <c:v>307243.90737488243</c:v>
                </c:pt>
                <c:pt idx="93">
                  <c:v>474257.13378424401</c:v>
                </c:pt>
                <c:pt idx="94">
                  <c:v>203720.31253036167</c:v>
                </c:pt>
                <c:pt idx="95">
                  <c:v>102476.43584018391</c:v>
                </c:pt>
                <c:pt idx="96">
                  <c:v>198027.81834400026</c:v>
                </c:pt>
                <c:pt idx="97">
                  <c:v>387600.42310186446</c:v>
                </c:pt>
                <c:pt idx="99">
                  <c:v>132047.01674614134</c:v>
                </c:pt>
                <c:pt idx="100">
                  <c:v>403488.90833717171</c:v>
                </c:pt>
                <c:pt idx="101">
                  <c:v>66444.952861762358</c:v>
                </c:pt>
                <c:pt idx="102">
                  <c:v>79862.347724276391</c:v>
                </c:pt>
                <c:pt idx="104">
                  <c:v>31022.291366596961</c:v>
                </c:pt>
                <c:pt idx="105">
                  <c:v>20766.417437640132</c:v>
                </c:pt>
                <c:pt idx="106">
                  <c:v>141069.58683154295</c:v>
                </c:pt>
                <c:pt idx="107">
                  <c:v>230174.5290460157</c:v>
                </c:pt>
                <c:pt idx="108">
                  <c:v>29420.216656160952</c:v>
                </c:pt>
                <c:pt idx="110">
                  <c:v>32429.284100863431</c:v>
                </c:pt>
                <c:pt idx="111">
                  <c:v>59380.682550797887</c:v>
                </c:pt>
                <c:pt idx="112">
                  <c:v>31845.158746025914</c:v>
                </c:pt>
                <c:pt idx="113">
                  <c:v>20391.841385689975</c:v>
                </c:pt>
                <c:pt idx="114">
                  <c:v>30009.942203704151</c:v>
                </c:pt>
                <c:pt idx="115">
                  <c:v>198757.46029141036</c:v>
                </c:pt>
                <c:pt idx="116">
                  <c:v>20781.81866883918</c:v>
                </c:pt>
                <c:pt idx="117">
                  <c:v>53799.034373170965</c:v>
                </c:pt>
                <c:pt idx="118">
                  <c:v>72982.432784041594</c:v>
                </c:pt>
                <c:pt idx="119">
                  <c:v>49591.172465823598</c:v>
                </c:pt>
                <c:pt idx="120">
                  <c:v>29391.691117274131</c:v>
                </c:pt>
                <c:pt idx="121">
                  <c:v>84396.872098882712</c:v>
                </c:pt>
                <c:pt idx="122">
                  <c:v>388791.47937718837</c:v>
                </c:pt>
                <c:pt idx="123">
                  <c:v>105114.85905823999</c:v>
                </c:pt>
                <c:pt idx="124">
                  <c:v>18815.391877787388</c:v>
                </c:pt>
                <c:pt idx="125">
                  <c:v>50525.290696240489</c:v>
                </c:pt>
                <c:pt idx="126">
                  <c:v>25059.142956682961</c:v>
                </c:pt>
                <c:pt idx="127">
                  <c:v>17036.807696680939</c:v>
                </c:pt>
                <c:pt idx="128">
                  <c:v>105979.46912517861</c:v>
                </c:pt>
                <c:pt idx="129">
                  <c:v>210213.72793937221</c:v>
                </c:pt>
                <c:pt idx="130">
                  <c:v>19984.58612065011</c:v>
                </c:pt>
                <c:pt idx="131">
                  <c:v>20693.782634864561</c:v>
                </c:pt>
                <c:pt idx="132">
                  <c:v>85143.03058701189</c:v>
                </c:pt>
                <c:pt idx="133">
                  <c:v>77209.227799116954</c:v>
                </c:pt>
                <c:pt idx="134">
                  <c:v>47732.337060527811</c:v>
                </c:pt>
                <c:pt idx="135">
                  <c:v>95035.832046851763</c:v>
                </c:pt>
                <c:pt idx="136">
                  <c:v>434292.9462722282</c:v>
                </c:pt>
                <c:pt idx="137">
                  <c:v>17875.267349170408</c:v>
                </c:pt>
                <c:pt idx="138">
                  <c:v>146264.32109120069</c:v>
                </c:pt>
                <c:pt idx="139">
                  <c:v>258886.19196983779</c:v>
                </c:pt>
                <c:pt idx="140">
                  <c:v>43907.798334678584</c:v>
                </c:pt>
                <c:pt idx="141">
                  <c:v>25567.896696319782</c:v>
                </c:pt>
                <c:pt idx="142">
                  <c:v>1470.6779596797364</c:v>
                </c:pt>
                <c:pt idx="143">
                  <c:v>149605.89349790075</c:v>
                </c:pt>
                <c:pt idx="144">
                  <c:v>55593.921885889351</c:v>
                </c:pt>
                <c:pt idx="145">
                  <c:v>49929.983392022012</c:v>
                </c:pt>
                <c:pt idx="146">
                  <c:v>44855.841237475826</c:v>
                </c:pt>
                <c:pt idx="147">
                  <c:v>41330.927597355214</c:v>
                </c:pt>
                <c:pt idx="148">
                  <c:v>865914.05920695164</c:v>
                </c:pt>
                <c:pt idx="149">
                  <c:v>71141.284282707275</c:v>
                </c:pt>
                <c:pt idx="150">
                  <c:v>121361.3321817496</c:v>
                </c:pt>
                <c:pt idx="151">
                  <c:v>3297950.388206617</c:v>
                </c:pt>
                <c:pt idx="152">
                  <c:v>9754.974884729123</c:v>
                </c:pt>
                <c:pt idx="153">
                  <c:v>26326.694030798313</c:v>
                </c:pt>
                <c:pt idx="154">
                  <c:v>45813.591027910647</c:v>
                </c:pt>
                <c:pt idx="155">
                  <c:v>23808.403636936226</c:v>
                </c:pt>
                <c:pt idx="156">
                  <c:v>8710.433741047882</c:v>
                </c:pt>
                <c:pt idx="158">
                  <c:v>17663.883276636632</c:v>
                </c:pt>
                <c:pt idx="159">
                  <c:v>10382.335339648565</c:v>
                </c:pt>
                <c:pt idx="160">
                  <c:v>63092.923371731958</c:v>
                </c:pt>
                <c:pt idx="161">
                  <c:v>17470.484523290997</c:v>
                </c:pt>
                <c:pt idx="162">
                  <c:v>41313.30854748033</c:v>
                </c:pt>
                <c:pt idx="163">
                  <c:v>31491.88164720128</c:v>
                </c:pt>
                <c:pt idx="164">
                  <c:v>276561.57272723701</c:v>
                </c:pt>
                <c:pt idx="165">
                  <c:v>405392.97104530199</c:v>
                </c:pt>
                <c:pt idx="166">
                  <c:v>19578.703433073173</c:v>
                </c:pt>
                <c:pt idx="167">
                  <c:v>27808.570439336178</c:v>
                </c:pt>
                <c:pt idx="168">
                  <c:v>64402.76522586128</c:v>
                </c:pt>
                <c:pt idx="169">
                  <c:v>103856.45596850681</c:v>
                </c:pt>
                <c:pt idx="170">
                  <c:v>153544.61865224582</c:v>
                </c:pt>
                <c:pt idx="171">
                  <c:v>278865.33056986984</c:v>
                </c:pt>
                <c:pt idx="172">
                  <c:v>60887.442857126625</c:v>
                </c:pt>
                <c:pt idx="173">
                  <c:v>77758.085924586747</c:v>
                </c:pt>
                <c:pt idx="174">
                  <c:v>164719.6145252873</c:v>
                </c:pt>
                <c:pt idx="175">
                  <c:v>53920.236455429309</c:v>
                </c:pt>
                <c:pt idx="176">
                  <c:v>134350.78724870028</c:v>
                </c:pt>
                <c:pt idx="177">
                  <c:v>85787.639019774157</c:v>
                </c:pt>
                <c:pt idx="178">
                  <c:v>284190.84919346398</c:v>
                </c:pt>
                <c:pt idx="180">
                  <c:v>83158.883557860012</c:v>
                </c:pt>
                <c:pt idx="181">
                  <c:v>220500.23562398119</c:v>
                </c:pt>
                <c:pt idx="182">
                  <c:v>34609.688466423548</c:v>
                </c:pt>
                <c:pt idx="183">
                  <c:v>481938.35016292625</c:v>
                </c:pt>
                <c:pt idx="184">
                  <c:v>59725.633547123311</c:v>
                </c:pt>
                <c:pt idx="185">
                  <c:v>86205.932136947042</c:v>
                </c:pt>
                <c:pt idx="186">
                  <c:v>75496.253115896383</c:v>
                </c:pt>
                <c:pt idx="187">
                  <c:v>93490.461323558629</c:v>
                </c:pt>
                <c:pt idx="188">
                  <c:v>79494.401233572178</c:v>
                </c:pt>
                <c:pt idx="189">
                  <c:v>391320.64927021903</c:v>
                </c:pt>
                <c:pt idx="190">
                  <c:v>19661.816062978913</c:v>
                </c:pt>
                <c:pt idx="191">
                  <c:v>29288.622058992325</c:v>
                </c:pt>
                <c:pt idx="192">
                  <c:v>25778.034186901656</c:v>
                </c:pt>
                <c:pt idx="193">
                  <c:v>17882.599959087176</c:v>
                </c:pt>
                <c:pt idx="194">
                  <c:v>20617.484753715951</c:v>
                </c:pt>
                <c:pt idx="195">
                  <c:v>49785.581268652553</c:v>
                </c:pt>
                <c:pt idx="196">
                  <c:v>24047.662260443874</c:v>
                </c:pt>
                <c:pt idx="197">
                  <c:v>88444.996912853123</c:v>
                </c:pt>
                <c:pt idx="198">
                  <c:v>41124.252681148442</c:v>
                </c:pt>
                <c:pt idx="199">
                  <c:v>34697.149678213595</c:v>
                </c:pt>
                <c:pt idx="200">
                  <c:v>38577.527836897607</c:v>
                </c:pt>
                <c:pt idx="201">
                  <c:v>37570.295278700956</c:v>
                </c:pt>
                <c:pt idx="202">
                  <c:v>173655.1827921496</c:v>
                </c:pt>
                <c:pt idx="203">
                  <c:v>41745.064024368432</c:v>
                </c:pt>
                <c:pt idx="204">
                  <c:v>72424.574371811119</c:v>
                </c:pt>
                <c:pt idx="205">
                  <c:v>22996.211419305804</c:v>
                </c:pt>
                <c:pt idx="206">
                  <c:v>71936.100460597212</c:v>
                </c:pt>
                <c:pt idx="207">
                  <c:v>21490.093199844028</c:v>
                </c:pt>
                <c:pt idx="208">
                  <c:v>93877.315107156988</c:v>
                </c:pt>
                <c:pt idx="209">
                  <c:v>24455.296434545471</c:v>
                </c:pt>
                <c:pt idx="210">
                  <c:v>208815.79690429856</c:v>
                </c:pt>
                <c:pt idx="211">
                  <c:v>82175.270362140145</c:v>
                </c:pt>
                <c:pt idx="212">
                  <c:v>94750.71083225288</c:v>
                </c:pt>
                <c:pt idx="213">
                  <c:v>44142.523108821129</c:v>
                </c:pt>
                <c:pt idx="214">
                  <c:v>34249.477714507491</c:v>
                </c:pt>
                <c:pt idx="215">
                  <c:v>134341.78002891919</c:v>
                </c:pt>
                <c:pt idx="216">
                  <c:v>161268.40594202781</c:v>
                </c:pt>
                <c:pt idx="217">
                  <c:v>80651.954703810799</c:v>
                </c:pt>
                <c:pt idx="218">
                  <c:v>1103429.5551202616</c:v>
                </c:pt>
                <c:pt idx="219">
                  <c:v>36080.58821160622</c:v>
                </c:pt>
                <c:pt idx="220">
                  <c:v>124527.00696466852</c:v>
                </c:pt>
                <c:pt idx="221">
                  <c:v>85929.412971114143</c:v>
                </c:pt>
                <c:pt idx="222">
                  <c:v>84318.768382556824</c:v>
                </c:pt>
                <c:pt idx="223">
                  <c:v>30070.270619091814</c:v>
                </c:pt>
                <c:pt idx="224">
                  <c:v>35816.463386965879</c:v>
                </c:pt>
                <c:pt idx="225">
                  <c:v>5483.3413358767257</c:v>
                </c:pt>
                <c:pt idx="226">
                  <c:v>13015.232168877457</c:v>
                </c:pt>
                <c:pt idx="227">
                  <c:v>2701.5865274646253</c:v>
                </c:pt>
                <c:pt idx="228">
                  <c:v>22966.72325677476</c:v>
                </c:pt>
                <c:pt idx="229">
                  <c:v>34043.441207022472</c:v>
                </c:pt>
                <c:pt idx="230">
                  <c:v>91156.906040530099</c:v>
                </c:pt>
                <c:pt idx="231">
                  <c:v>66262.296704024193</c:v>
                </c:pt>
                <c:pt idx="232">
                  <c:v>35557.312755120773</c:v>
                </c:pt>
                <c:pt idx="233">
                  <c:v>11227.637057305968</c:v>
                </c:pt>
                <c:pt idx="234">
                  <c:v>68417.328759314565</c:v>
                </c:pt>
                <c:pt idx="235">
                  <c:v>110445.25314502009</c:v>
                </c:pt>
                <c:pt idx="236">
                  <c:v>38720.437864748434</c:v>
                </c:pt>
                <c:pt idx="239">
                  <c:v>587567.55860916828</c:v>
                </c:pt>
                <c:pt idx="240">
                  <c:v>45133.014430579387</c:v>
                </c:pt>
                <c:pt idx="241">
                  <c:v>48199.057013854217</c:v>
                </c:pt>
                <c:pt idx="242">
                  <c:v>31472.383003740244</c:v>
                </c:pt>
                <c:pt idx="243">
                  <c:v>81935.012039636626</c:v>
                </c:pt>
                <c:pt idx="244">
                  <c:v>54930.211232464673</c:v>
                </c:pt>
                <c:pt idx="245">
                  <c:v>78065.245175839533</c:v>
                </c:pt>
                <c:pt idx="246">
                  <c:v>76970.806581079567</c:v>
                </c:pt>
                <c:pt idx="247">
                  <c:v>17613.854750510814</c:v>
                </c:pt>
                <c:pt idx="248">
                  <c:v>41379.371258278938</c:v>
                </c:pt>
                <c:pt idx="249">
                  <c:v>266256.95608586445</c:v>
                </c:pt>
                <c:pt idx="250">
                  <c:v>29868.687173624669</c:v>
                </c:pt>
                <c:pt idx="251">
                  <c:v>5580.1889127004115</c:v>
                </c:pt>
                <c:pt idx="252">
                  <c:v>43571.033489348025</c:v>
                </c:pt>
                <c:pt idx="253">
                  <c:v>3631.0948433461208</c:v>
                </c:pt>
                <c:pt idx="254">
                  <c:v>48702.520111485414</c:v>
                </c:pt>
                <c:pt idx="255">
                  <c:v>21584.693653224003</c:v>
                </c:pt>
                <c:pt idx="256">
                  <c:v>41335.539424379</c:v>
                </c:pt>
                <c:pt idx="257">
                  <c:v>83507.596906789971</c:v>
                </c:pt>
                <c:pt idx="258">
                  <c:v>42912.32926018646</c:v>
                </c:pt>
                <c:pt idx="259">
                  <c:v>42777.293667648184</c:v>
                </c:pt>
                <c:pt idx="260">
                  <c:v>514160.73094983597</c:v>
                </c:pt>
                <c:pt idx="263">
                  <c:v>43500.732057086861</c:v>
                </c:pt>
                <c:pt idx="264">
                  <c:v>65495.746313901749</c:v>
                </c:pt>
                <c:pt idx="265">
                  <c:v>14849.035043504537</c:v>
                </c:pt>
                <c:pt idx="266">
                  <c:v>83962.936676074169</c:v>
                </c:pt>
                <c:pt idx="267">
                  <c:v>34158.655236211896</c:v>
                </c:pt>
                <c:pt idx="268">
                  <c:v>45482.975728006684</c:v>
                </c:pt>
                <c:pt idx="269">
                  <c:v>305014.07138616842</c:v>
                </c:pt>
                <c:pt idx="270">
                  <c:v>25788.192698260307</c:v>
                </c:pt>
                <c:pt idx="271">
                  <c:v>70009.549017804253</c:v>
                </c:pt>
                <c:pt idx="273">
                  <c:v>142828.61535351118</c:v>
                </c:pt>
                <c:pt idx="274">
                  <c:v>135352.38242276467</c:v>
                </c:pt>
                <c:pt idx="275">
                  <c:v>131139.65332591656</c:v>
                </c:pt>
                <c:pt idx="277">
                  <c:v>43224.384344263788</c:v>
                </c:pt>
                <c:pt idx="278">
                  <c:v>26722.108125610117</c:v>
                </c:pt>
                <c:pt idx="279">
                  <c:v>39347.338137301733</c:v>
                </c:pt>
                <c:pt idx="280">
                  <c:v>34330.185906884792</c:v>
                </c:pt>
                <c:pt idx="281">
                  <c:v>35011.47597023211</c:v>
                </c:pt>
                <c:pt idx="282">
                  <c:v>27277.916855959898</c:v>
                </c:pt>
                <c:pt idx="283">
                  <c:v>29011.6530600486</c:v>
                </c:pt>
                <c:pt idx="284">
                  <c:v>24375.585819825319</c:v>
                </c:pt>
                <c:pt idx="285">
                  <c:v>18355.8149138017</c:v>
                </c:pt>
                <c:pt idx="286">
                  <c:v>64858.448225483466</c:v>
                </c:pt>
                <c:pt idx="287">
                  <c:v>60321.73034935457</c:v>
                </c:pt>
                <c:pt idx="288">
                  <c:v>42966.547289977643</c:v>
                </c:pt>
                <c:pt idx="289">
                  <c:v>25184.900499767686</c:v>
                </c:pt>
                <c:pt idx="290">
                  <c:v>42909.388191995698</c:v>
                </c:pt>
                <c:pt idx="291">
                  <c:v>84117.672847415641</c:v>
                </c:pt>
                <c:pt idx="293">
                  <c:v>36960.140029104317</c:v>
                </c:pt>
                <c:pt idx="294">
                  <c:v>37685.89280444193</c:v>
                </c:pt>
                <c:pt idx="295">
                  <c:v>70034.809162479782</c:v>
                </c:pt>
                <c:pt idx="296">
                  <c:v>73998.579620253353</c:v>
                </c:pt>
                <c:pt idx="297">
                  <c:v>10424.165990888096</c:v>
                </c:pt>
                <c:pt idx="298">
                  <c:v>42609.479469713609</c:v>
                </c:pt>
                <c:pt idx="299">
                  <c:v>72615.861776519785</c:v>
                </c:pt>
                <c:pt idx="300">
                  <c:v>13712.724933576726</c:v>
                </c:pt>
                <c:pt idx="301">
                  <c:v>24166.090035806574</c:v>
                </c:pt>
                <c:pt idx="302">
                  <c:v>15398.36405073332</c:v>
                </c:pt>
                <c:pt idx="303">
                  <c:v>34825.668777644802</c:v>
                </c:pt>
                <c:pt idx="304">
                  <c:v>10834.839943175442</c:v>
                </c:pt>
                <c:pt idx="305">
                  <c:v>70368.26450481177</c:v>
                </c:pt>
                <c:pt idx="306">
                  <c:v>23426.859179484105</c:v>
                </c:pt>
                <c:pt idx="307">
                  <c:v>17478.925921087201</c:v>
                </c:pt>
                <c:pt idx="308">
                  <c:v>14138.655995478914</c:v>
                </c:pt>
                <c:pt idx="309">
                  <c:v>23791.905260169402</c:v>
                </c:pt>
                <c:pt idx="310">
                  <c:v>22646.076160833112</c:v>
                </c:pt>
                <c:pt idx="311">
                  <c:v>23697.52051889398</c:v>
                </c:pt>
                <c:pt idx="312">
                  <c:v>7601.8874815238032</c:v>
                </c:pt>
                <c:pt idx="313">
                  <c:v>4305.2393964280054</c:v>
                </c:pt>
                <c:pt idx="314">
                  <c:v>20342.725893445073</c:v>
                </c:pt>
                <c:pt idx="316">
                  <c:v>21763.658673081831</c:v>
                </c:pt>
                <c:pt idx="317">
                  <c:v>13729.246297394802</c:v>
                </c:pt>
                <c:pt idx="318">
                  <c:v>21170.230557927462</c:v>
                </c:pt>
              </c:numCache>
            </c:numRef>
          </c:yVal>
        </c:ser>
        <c:axId val="98032640"/>
        <c:axId val="98125312"/>
      </c:scatterChart>
      <c:valAx>
        <c:axId val="98032640"/>
        <c:scaling>
          <c:logBase val="10"/>
          <c:orientation val="minMax"/>
          <c:max val="10"/>
          <c:min val="1.0000000000000005E-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Dissolved Fe (nM)</a:t>
                </a:r>
              </a:p>
            </c:rich>
          </c:tx>
          <c:layout/>
        </c:title>
        <c:numFmt formatCode="0.00" sourceLinked="1"/>
        <c:tickLblPos val="nextTo"/>
        <c:crossAx val="98125312"/>
        <c:crossesAt val="1.000000000000018E-12"/>
        <c:crossBetween val="midCat"/>
      </c:valAx>
      <c:valAx>
        <c:axId val="98125312"/>
        <c:scaling>
          <c:logBase val="10"/>
          <c:orientation val="minMax"/>
          <c:max val="10000000"/>
          <c:min val="10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Practical kin    (L/mol</a:t>
                </a:r>
                <a:r>
                  <a:rPr lang="en-US" baseline="0"/>
                  <a:t> C</a:t>
                </a:r>
                <a:r>
                  <a:rPr lang="en-US"/>
                  <a:t>/d)</a:t>
                </a:r>
              </a:p>
            </c:rich>
          </c:tx>
          <c:layout>
            <c:manualLayout>
              <c:xMode val="edge"/>
              <c:yMode val="edge"/>
              <c:x val="9.1937042071695996E-3"/>
              <c:y val="0.23136112587153598"/>
            </c:manualLayout>
          </c:layout>
        </c:title>
        <c:numFmt formatCode="0.0E+00" sourceLinked="1"/>
        <c:tickLblPos val="nextTo"/>
        <c:crossAx val="98032640"/>
        <c:crossesAt val="1.000000000000018E-12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12304720286927492"/>
          <c:y val="0.61333236719643158"/>
          <c:w val="0.23080529331739344"/>
          <c:h val="0.23942836899988729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07174103237094"/>
          <c:y val="5.1400554097404488E-2"/>
          <c:w val="0.81914317713543161"/>
          <c:h val="0.83986023219490591"/>
        </c:manualLayout>
      </c:layout>
      <c:scatterChart>
        <c:scatterStyle val="lineMarker"/>
        <c:ser>
          <c:idx val="0"/>
          <c:order val="0"/>
          <c:tx>
            <c:v>EPZT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'all data'!$G$5:$G$211</c:f>
              <c:numCache>
                <c:formatCode>0.00</c:formatCode>
                <c:ptCount val="207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1.27</c:v>
                </c:pt>
                <c:pt idx="56">
                  <c:v>1.27</c:v>
                </c:pt>
                <c:pt idx="57">
                  <c:v>1.27</c:v>
                </c:pt>
                <c:pt idx="58">
                  <c:v>1.27</c:v>
                </c:pt>
                <c:pt idx="59">
                  <c:v>1.27</c:v>
                </c:pt>
                <c:pt idx="60">
                  <c:v>1.27</c:v>
                </c:pt>
                <c:pt idx="61">
                  <c:v>1.27</c:v>
                </c:pt>
                <c:pt idx="62">
                  <c:v>1.27</c:v>
                </c:pt>
                <c:pt idx="63">
                  <c:v>1.27</c:v>
                </c:pt>
                <c:pt idx="64">
                  <c:v>1.27</c:v>
                </c:pt>
                <c:pt idx="65">
                  <c:v>1.27</c:v>
                </c:pt>
                <c:pt idx="66">
                  <c:v>1.27</c:v>
                </c:pt>
                <c:pt idx="67">
                  <c:v>1.27</c:v>
                </c:pt>
                <c:pt idx="68">
                  <c:v>1.27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</c:numCache>
            </c:numRef>
          </c:xVal>
          <c:yVal>
            <c:numRef>
              <c:f>'all data'!$AA$5:$AA$211</c:f>
              <c:numCache>
                <c:formatCode>0.0E+00</c:formatCode>
                <c:ptCount val="207"/>
                <c:pt idx="0">
                  <c:v>1.9582424335309184E-19</c:v>
                </c:pt>
                <c:pt idx="1">
                  <c:v>3.0098977015325274E-19</c:v>
                </c:pt>
                <c:pt idx="2">
                  <c:v>6.0389382492540145E-20</c:v>
                </c:pt>
                <c:pt idx="3">
                  <c:v>3.280114142548635E-19</c:v>
                </c:pt>
                <c:pt idx="4">
                  <c:v>6.1874893975317916E-20</c:v>
                </c:pt>
                <c:pt idx="5">
                  <c:v>1.1932154993847369E-19</c:v>
                </c:pt>
                <c:pt idx="6">
                  <c:v>5.4311832118911898E-19</c:v>
                </c:pt>
                <c:pt idx="7">
                  <c:v>5.3992913807559668E-20</c:v>
                </c:pt>
                <c:pt idx="8">
                  <c:v>4.2714025515141359E-19</c:v>
                </c:pt>
                <c:pt idx="9">
                  <c:v>6.0528014720758433E-20</c:v>
                </c:pt>
                <c:pt idx="10">
                  <c:v>1.7896873866150371E-19</c:v>
                </c:pt>
                <c:pt idx="11">
                  <c:v>9.2785445616076636E-20</c:v>
                </c:pt>
                <c:pt idx="12">
                  <c:v>4.6933024715258354E-20</c:v>
                </c:pt>
                <c:pt idx="13">
                  <c:v>4.5244522344237885E-20</c:v>
                </c:pt>
                <c:pt idx="14">
                  <c:v>7.320995283322684E-20</c:v>
                </c:pt>
                <c:pt idx="15">
                  <c:v>5.672230901820309E-20</c:v>
                </c:pt>
                <c:pt idx="16">
                  <c:v>1.0970557396921402E-19</c:v>
                </c:pt>
                <c:pt idx="17">
                  <c:v>1.42758109081473E-19</c:v>
                </c:pt>
                <c:pt idx="18">
                  <c:v>1.5317944621823126E-19</c:v>
                </c:pt>
                <c:pt idx="19">
                  <c:v>1.1788684220512705E-19</c:v>
                </c:pt>
                <c:pt idx="20">
                  <c:v>2.1481619453951741E-20</c:v>
                </c:pt>
                <c:pt idx="21">
                  <c:v>2.4224700438625775E-19</c:v>
                </c:pt>
                <c:pt idx="22">
                  <c:v>2.4840309580774453E-19</c:v>
                </c:pt>
                <c:pt idx="23">
                  <c:v>2.9156975247826401E-19</c:v>
                </c:pt>
                <c:pt idx="24">
                  <c:v>2.6927363957104709E-19</c:v>
                </c:pt>
                <c:pt idx="25">
                  <c:v>1.3166891239529471E-19</c:v>
                </c:pt>
                <c:pt idx="26">
                  <c:v>7.033481198418384E-19</c:v>
                </c:pt>
                <c:pt idx="27">
                  <c:v>6.9876503840150854E-19</c:v>
                </c:pt>
                <c:pt idx="28">
                  <c:v>6.2970018104363448E-19</c:v>
                </c:pt>
                <c:pt idx="29">
                  <c:v>2.954056710250441E-19</c:v>
                </c:pt>
                <c:pt idx="30">
                  <c:v>2.2241038719377185E-19</c:v>
                </c:pt>
                <c:pt idx="31">
                  <c:v>2.9277018707127134E-19</c:v>
                </c:pt>
                <c:pt idx="32">
                  <c:v>8.9091603587285677E-19</c:v>
                </c:pt>
                <c:pt idx="33">
                  <c:v>7.2881679070694183E-19</c:v>
                </c:pt>
                <c:pt idx="34">
                  <c:v>5.9660512826291607E-19</c:v>
                </c:pt>
                <c:pt idx="35">
                  <c:v>1.4575778372345509E-18</c:v>
                </c:pt>
                <c:pt idx="36">
                  <c:v>2.6409634978913249E-18</c:v>
                </c:pt>
                <c:pt idx="37">
                  <c:v>8.0592016635154947E-18</c:v>
                </c:pt>
                <c:pt idx="38">
                  <c:v>1.0634433168464562E-18</c:v>
                </c:pt>
                <c:pt idx="39">
                  <c:v>1.3653815250628063E-19</c:v>
                </c:pt>
                <c:pt idx="40">
                  <c:v>1.2475201802658412E-18</c:v>
                </c:pt>
                <c:pt idx="41">
                  <c:v>9.8102724891262285E-19</c:v>
                </c:pt>
                <c:pt idx="42">
                  <c:v>1.0365767454419388E-19</c:v>
                </c:pt>
                <c:pt idx="43">
                  <c:v>3.8143242129359072E-18</c:v>
                </c:pt>
                <c:pt idx="44">
                  <c:v>1.0374463412272893E-18</c:v>
                </c:pt>
                <c:pt idx="45">
                  <c:v>1.8302655354018105E-19</c:v>
                </c:pt>
                <c:pt idx="46">
                  <c:v>3.534974338789524E-19</c:v>
                </c:pt>
                <c:pt idx="47">
                  <c:v>5.6049464556039511E-18</c:v>
                </c:pt>
                <c:pt idx="48">
                  <c:v>2.3871016210719826E-18</c:v>
                </c:pt>
                <c:pt idx="49">
                  <c:v>1.9834739821307835E-18</c:v>
                </c:pt>
                <c:pt idx="50">
                  <c:v>8.31867473803952E-19</c:v>
                </c:pt>
                <c:pt idx="51">
                  <c:v>1.6254959029589477E-18</c:v>
                </c:pt>
                <c:pt idx="52">
                  <c:v>2.9993248730674925E-18</c:v>
                </c:pt>
                <c:pt idx="53">
                  <c:v>1.51939098085916E-18</c:v>
                </c:pt>
                <c:pt idx="54">
                  <c:v>1.058119605880118E-17</c:v>
                </c:pt>
                <c:pt idx="55">
                  <c:v>1.8080732977701802E-19</c:v>
                </c:pt>
                <c:pt idx="56">
                  <c:v>8.3407267901856824E-19</c:v>
                </c:pt>
                <c:pt idx="57">
                  <c:v>3.8421816329145987E-19</c:v>
                </c:pt>
                <c:pt idx="58">
                  <c:v>2.2018224309957356E-19</c:v>
                </c:pt>
                <c:pt idx="59">
                  <c:v>3.5201845298819822E-19</c:v>
                </c:pt>
                <c:pt idx="60">
                  <c:v>5.9711836795485685E-19</c:v>
                </c:pt>
                <c:pt idx="61">
                  <c:v>4.3924907679640511E-19</c:v>
                </c:pt>
                <c:pt idx="62">
                  <c:v>5.4899941232581728E-18</c:v>
                </c:pt>
                <c:pt idx="63">
                  <c:v>2.4589022669434271E-19</c:v>
                </c:pt>
                <c:pt idx="64">
                  <c:v>2.9076103355670149E-19</c:v>
                </c:pt>
                <c:pt idx="65">
                  <c:v>1.8937502281634284E-19</c:v>
                </c:pt>
                <c:pt idx="66">
                  <c:v>1.3713915300127115E-19</c:v>
                </c:pt>
                <c:pt idx="67">
                  <c:v>1.0507696088892501E-18</c:v>
                </c:pt>
                <c:pt idx="68">
                  <c:v>2.2281432925431348E-18</c:v>
                </c:pt>
                <c:pt idx="69">
                  <c:v>7.7074365174913098E-19</c:v>
                </c:pt>
                <c:pt idx="70">
                  <c:v>3.3888384705567225E-19</c:v>
                </c:pt>
                <c:pt idx="71">
                  <c:v>7.6525564756490231E-19</c:v>
                </c:pt>
                <c:pt idx="72">
                  <c:v>4.9224465021474538E-19</c:v>
                </c:pt>
                <c:pt idx="73">
                  <c:v>3.5060692997181937E-19</c:v>
                </c:pt>
                <c:pt idx="74">
                  <c:v>1.4648487291747837E-18</c:v>
                </c:pt>
                <c:pt idx="75">
                  <c:v>2.1882617770997201E-18</c:v>
                </c:pt>
                <c:pt idx="76">
                  <c:v>3.3904493722582558E-18</c:v>
                </c:pt>
                <c:pt idx="77">
                  <c:v>1.7043643824471014E-19</c:v>
                </c:pt>
                <c:pt idx="78">
                  <c:v>8.6727129507696387E-19</c:v>
                </c:pt>
                <c:pt idx="79">
                  <c:v>2.1259236327388831E-19</c:v>
                </c:pt>
                <c:pt idx="80">
                  <c:v>1.4845861036764228E-19</c:v>
                </c:pt>
                <c:pt idx="81">
                  <c:v>1.3154945076662992E-18</c:v>
                </c:pt>
                <c:pt idx="82">
                  <c:v>1.4183717927943648E-18</c:v>
                </c:pt>
                <c:pt idx="83">
                  <c:v>3.9080897937403265E-19</c:v>
                </c:pt>
                <c:pt idx="84">
                  <c:v>7.4342154159297283E-19</c:v>
                </c:pt>
                <c:pt idx="85">
                  <c:v>1.3645003074952113E-18</c:v>
                </c:pt>
                <c:pt idx="86">
                  <c:v>1.2975996132081121E-18</c:v>
                </c:pt>
                <c:pt idx="87">
                  <c:v>1.7756106561321291E-18</c:v>
                </c:pt>
                <c:pt idx="88">
                  <c:v>6.8871961596253174E-19</c:v>
                </c:pt>
                <c:pt idx="89">
                  <c:v>8.160709839746013E-19</c:v>
                </c:pt>
                <c:pt idx="90">
                  <c:v>5.5670138849180235E-19</c:v>
                </c:pt>
                <c:pt idx="91">
                  <c:v>1.2396054147216337E-18</c:v>
                </c:pt>
                <c:pt idx="92">
                  <c:v>1.6413837372371543E-19</c:v>
                </c:pt>
                <c:pt idx="93">
                  <c:v>2.8451104420567822E-19</c:v>
                </c:pt>
                <c:pt idx="94">
                  <c:v>2.1637749957412119E-20</c:v>
                </c:pt>
                <c:pt idx="95">
                  <c:v>1.6442652465481766E-19</c:v>
                </c:pt>
                <c:pt idx="96">
                  <c:v>3.0085906399924072E-19</c:v>
                </c:pt>
                <c:pt idx="97">
                  <c:v>2.801363751370633E-19</c:v>
                </c:pt>
                <c:pt idx="98">
                  <c:v>4.1286450408922014E-19</c:v>
                </c:pt>
                <c:pt idx="99">
                  <c:v>5.3426874107591477E-19</c:v>
                </c:pt>
                <c:pt idx="100">
                  <c:v>5.8627662917999999E-19</c:v>
                </c:pt>
                <c:pt idx="101">
                  <c:v>8.267983978243836E-20</c:v>
                </c:pt>
                <c:pt idx="102">
                  <c:v>1.0361127608770753E-19</c:v>
                </c:pt>
                <c:pt idx="103">
                  <c:v>1.3362773996910469E-19</c:v>
                </c:pt>
                <c:pt idx="104">
                  <c:v>4.9151576993773011E-20</c:v>
                </c:pt>
                <c:pt idx="105">
                  <c:v>7.1345717560296516E-20</c:v>
                </c:pt>
                <c:pt idx="106">
                  <c:v>4.0402740696653166E-20</c:v>
                </c:pt>
                <c:pt idx="107">
                  <c:v>1.8470758609475679E-20</c:v>
                </c:pt>
                <c:pt idx="108">
                  <c:v>1.0277425595576479E-19</c:v>
                </c:pt>
                <c:pt idx="109">
                  <c:v>4.6840404602917891E-20</c:v>
                </c:pt>
                <c:pt idx="110">
                  <c:v>1.1716243382675777E-20</c:v>
                </c:pt>
                <c:pt idx="111">
                  <c:v>6.4890248707153182E-20</c:v>
                </c:pt>
                <c:pt idx="112">
                  <c:v>4.3852041479528596E-20</c:v>
                </c:pt>
                <c:pt idx="113">
                  <c:v>2.9218535889529275E-20</c:v>
                </c:pt>
                <c:pt idx="114">
                  <c:v>2.575513501758914E-20</c:v>
                </c:pt>
                <c:pt idx="115">
                  <c:v>3.0196893858803167E-20</c:v>
                </c:pt>
                <c:pt idx="116">
                  <c:v>3.9102062343489805E-20</c:v>
                </c:pt>
                <c:pt idx="117">
                  <c:v>6.5666295898960119E-20</c:v>
                </c:pt>
                <c:pt idx="118">
                  <c:v>7.9908457861575405E-21</c:v>
                </c:pt>
                <c:pt idx="119">
                  <c:v>3.4286262517440795E-20</c:v>
                </c:pt>
                <c:pt idx="120">
                  <c:v>2.4771433414447526E-20</c:v>
                </c:pt>
                <c:pt idx="121">
                  <c:v>4.4846673107245014E-20</c:v>
                </c:pt>
                <c:pt idx="122">
                  <c:v>1.2682355098506537E-20</c:v>
                </c:pt>
                <c:pt idx="123">
                  <c:v>2.0242858140614006E-20</c:v>
                </c:pt>
                <c:pt idx="124">
                  <c:v>2.8065465612449737E-20</c:v>
                </c:pt>
                <c:pt idx="125">
                  <c:v>2.1441824929969567E-20</c:v>
                </c:pt>
                <c:pt idx="126">
                  <c:v>2.5749512598494782E-20</c:v>
                </c:pt>
                <c:pt idx="127">
                  <c:v>1.7647522846194235E-19</c:v>
                </c:pt>
                <c:pt idx="128">
                  <c:v>2.3059846595412935E-20</c:v>
                </c:pt>
                <c:pt idx="129">
                  <c:v>3.2767635196863866E-20</c:v>
                </c:pt>
                <c:pt idx="130">
                  <c:v>1.3591691604947151E-20</c:v>
                </c:pt>
                <c:pt idx="131">
                  <c:v>2.9459513025076593E-20</c:v>
                </c:pt>
                <c:pt idx="132">
                  <c:v>4.0257991082146379E-19</c:v>
                </c:pt>
                <c:pt idx="133">
                  <c:v>2.9941274322622736E-20</c:v>
                </c:pt>
                <c:pt idx="134">
                  <c:v>6.1759226092733236E-21</c:v>
                </c:pt>
                <c:pt idx="135">
                  <c:v>1.2756322239790132E-20</c:v>
                </c:pt>
                <c:pt idx="136">
                  <c:v>1.7908866110742017E-20</c:v>
                </c:pt>
                <c:pt idx="137">
                  <c:v>5.273518838973693E-20</c:v>
                </c:pt>
                <c:pt idx="138">
                  <c:v>4.9386320913051011E-20</c:v>
                </c:pt>
                <c:pt idx="139">
                  <c:v>1.95504297685646E-20</c:v>
                </c:pt>
                <c:pt idx="140">
                  <c:v>2.2561644973912427E-20</c:v>
                </c:pt>
                <c:pt idx="141">
                  <c:v>4.516914766088031E-20</c:v>
                </c:pt>
                <c:pt idx="142">
                  <c:v>4.4382459051594693E-20</c:v>
                </c:pt>
                <c:pt idx="143">
                  <c:v>7.7675971448943792E-20</c:v>
                </c:pt>
                <c:pt idx="144">
                  <c:v>7.660608795733981E-20</c:v>
                </c:pt>
                <c:pt idx="145">
                  <c:v>7.072896680548777E-20</c:v>
                </c:pt>
                <c:pt idx="146">
                  <c:v>2.3457455502751056E-20</c:v>
                </c:pt>
                <c:pt idx="147">
                  <c:v>2.9063336428935081E-20</c:v>
                </c:pt>
                <c:pt idx="148">
                  <c:v>4.4865616642101825E-20</c:v>
                </c:pt>
                <c:pt idx="149">
                  <c:v>2.2348198777230135E-20</c:v>
                </c:pt>
                <c:pt idx="150">
                  <c:v>1.4851024176317285E-20</c:v>
                </c:pt>
                <c:pt idx="151">
                  <c:v>2.6830006998180346E-20</c:v>
                </c:pt>
                <c:pt idx="152">
                  <c:v>1.4037904559371118E-20</c:v>
                </c:pt>
                <c:pt idx="153">
                  <c:v>2.6865779464279808E-20</c:v>
                </c:pt>
                <c:pt idx="154">
                  <c:v>6.4936143639094413E-19</c:v>
                </c:pt>
                <c:pt idx="155">
                  <c:v>8.4341325281032345E-21</c:v>
                </c:pt>
                <c:pt idx="156">
                  <c:v>1.5513620425562988E-20</c:v>
                </c:pt>
                <c:pt idx="157">
                  <c:v>4.0829446813820498E-20</c:v>
                </c:pt>
                <c:pt idx="158">
                  <c:v>3.3478207293347644E-19</c:v>
                </c:pt>
                <c:pt idx="159">
                  <c:v>8.5164283294179583E-21</c:v>
                </c:pt>
                <c:pt idx="160">
                  <c:v>8.9948935623754187E-21</c:v>
                </c:pt>
                <c:pt idx="161">
                  <c:v>7.9829400529245745E-20</c:v>
                </c:pt>
                <c:pt idx="162">
                  <c:v>8.5456730441279525E-20</c:v>
                </c:pt>
                <c:pt idx="163">
                  <c:v>7.3103543175831361E-20</c:v>
                </c:pt>
                <c:pt idx="164">
                  <c:v>1.1377698218168559E-20</c:v>
                </c:pt>
                <c:pt idx="165">
                  <c:v>7.4987193323737484E-21</c:v>
                </c:pt>
                <c:pt idx="166">
                  <c:v>2.2309807023271855E-20</c:v>
                </c:pt>
                <c:pt idx="167">
                  <c:v>1.2815166098421167E-20</c:v>
                </c:pt>
                <c:pt idx="168">
                  <c:v>2.376705936510815E-19</c:v>
                </c:pt>
                <c:pt idx="169">
                  <c:v>4.0897029282993674E-20</c:v>
                </c:pt>
                <c:pt idx="170">
                  <c:v>1.4016357691777135E-19</c:v>
                </c:pt>
                <c:pt idx="171">
                  <c:v>6.9032478739227781E-21</c:v>
                </c:pt>
                <c:pt idx="172">
                  <c:v>5.5027348106982451E-20</c:v>
                </c:pt>
                <c:pt idx="173">
                  <c:v>1.0749341162086046E-20</c:v>
                </c:pt>
                <c:pt idx="174">
                  <c:v>1.1404800661163855E-18</c:v>
                </c:pt>
                <c:pt idx="175">
                  <c:v>7.8789234186435894E-21</c:v>
                </c:pt>
                <c:pt idx="176">
                  <c:v>2.1600353371054608E-20</c:v>
                </c:pt>
                <c:pt idx="177">
                  <c:v>1.1316602942776274E-20</c:v>
                </c:pt>
                <c:pt idx="178">
                  <c:v>4.7471668432637325E-21</c:v>
                </c:pt>
                <c:pt idx="179">
                  <c:v>2.5866592585435244E-21</c:v>
                </c:pt>
                <c:pt idx="180">
                  <c:v>2.546916329871909E-20</c:v>
                </c:pt>
                <c:pt idx="181">
                  <c:v>3.5335559193005891E-21</c:v>
                </c:pt>
                <c:pt idx="182">
                  <c:v>4.7392429218374685E-21</c:v>
                </c:pt>
                <c:pt idx="183">
                  <c:v>7.7769151240432383E-21</c:v>
                </c:pt>
                <c:pt idx="184">
                  <c:v>2.8160894207384775E-20</c:v>
                </c:pt>
                <c:pt idx="185">
                  <c:v>7.2297669460818881E-21</c:v>
                </c:pt>
                <c:pt idx="186">
                  <c:v>8.7685445882736559E-21</c:v>
                </c:pt>
                <c:pt idx="187">
                  <c:v>2.567423103457111E-20</c:v>
                </c:pt>
                <c:pt idx="188">
                  <c:v>1.4300301424947192E-20</c:v>
                </c:pt>
                <c:pt idx="189">
                  <c:v>8.417589849332242E-21</c:v>
                </c:pt>
                <c:pt idx="190">
                  <c:v>6.7145500702765947E-21</c:v>
                </c:pt>
                <c:pt idx="191">
                  <c:v>7.221888083758741E-21</c:v>
                </c:pt>
                <c:pt idx="192">
                  <c:v>9.30098581181205E-21</c:v>
                </c:pt>
                <c:pt idx="193">
                  <c:v>9.2843859514687156E-21</c:v>
                </c:pt>
                <c:pt idx="194">
                  <c:v>1.1754818000259849E-20</c:v>
                </c:pt>
                <c:pt idx="195">
                  <c:v>4.7651148132863051E-21</c:v>
                </c:pt>
                <c:pt idx="196">
                  <c:v>1.8441899820002554E-20</c:v>
                </c:pt>
                <c:pt idx="197">
                  <c:v>3.3605760387406395E-20</c:v>
                </c:pt>
                <c:pt idx="198">
                  <c:v>2.9149257304330872E-20</c:v>
                </c:pt>
                <c:pt idx="199">
                  <c:v>2.8542834906897106E-20</c:v>
                </c:pt>
                <c:pt idx="200">
                  <c:v>2.4825362038514026E-20</c:v>
                </c:pt>
                <c:pt idx="201">
                  <c:v>4.935582065613762E-20</c:v>
                </c:pt>
                <c:pt idx="202">
                  <c:v>2.491335139414409E-20</c:v>
                </c:pt>
                <c:pt idx="203">
                  <c:v>2.4136441883448941E-20</c:v>
                </c:pt>
                <c:pt idx="204">
                  <c:v>1.6613430641055217E-20</c:v>
                </c:pt>
                <c:pt idx="205">
                  <c:v>4.5795141758005205E-20</c:v>
                </c:pt>
                <c:pt idx="206">
                  <c:v>2.6525609036941949E-20</c:v>
                </c:pt>
              </c:numCache>
            </c:numRef>
          </c:yVal>
        </c:ser>
        <c:ser>
          <c:idx val="1"/>
          <c:order val="1"/>
          <c:tx>
            <c:v>NAZT</c:v>
          </c:tx>
          <c:spPr>
            <a:ln w="28575">
              <a:noFill/>
            </a:ln>
          </c:spPr>
          <c:marker>
            <c:symbol val="dash"/>
            <c:size val="9"/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'all data'!$G$214:$G$371</c:f>
              <c:numCache>
                <c:formatCode>0.00</c:formatCode>
                <c:ptCount val="15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0.72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0.77</c:v>
                </c:pt>
                <c:pt idx="117">
                  <c:v>0.77</c:v>
                </c:pt>
                <c:pt idx="118">
                  <c:v>0.77</c:v>
                </c:pt>
                <c:pt idx="119">
                  <c:v>0.77</c:v>
                </c:pt>
                <c:pt idx="120">
                  <c:v>0.77</c:v>
                </c:pt>
                <c:pt idx="121">
                  <c:v>0.77</c:v>
                </c:pt>
                <c:pt idx="122">
                  <c:v>0.77</c:v>
                </c:pt>
                <c:pt idx="123">
                  <c:v>0.77</c:v>
                </c:pt>
                <c:pt idx="124">
                  <c:v>0.77</c:v>
                </c:pt>
                <c:pt idx="125">
                  <c:v>0.77</c:v>
                </c:pt>
                <c:pt idx="126">
                  <c:v>0.77</c:v>
                </c:pt>
                <c:pt idx="127">
                  <c:v>0.77</c:v>
                </c:pt>
                <c:pt idx="128">
                  <c:v>0.77</c:v>
                </c:pt>
                <c:pt idx="129">
                  <c:v>0.77</c:v>
                </c:pt>
                <c:pt idx="130">
                  <c:v>0.77</c:v>
                </c:pt>
                <c:pt idx="131">
                  <c:v>0.77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</c:numCache>
            </c:numRef>
          </c:xVal>
          <c:yVal>
            <c:numRef>
              <c:f>'all data'!$AA$214:$AA$371</c:f>
              <c:numCache>
                <c:formatCode>0.0E+00</c:formatCode>
                <c:ptCount val="158"/>
                <c:pt idx="0">
                  <c:v>4.0591083822310659E-19</c:v>
                </c:pt>
                <c:pt idx="1">
                  <c:v>4.2161345693469204E-20</c:v>
                </c:pt>
                <c:pt idx="2">
                  <c:v>5.878093170720395E-20</c:v>
                </c:pt>
                <c:pt idx="3">
                  <c:v>3.3314421706811986E-20</c:v>
                </c:pt>
                <c:pt idx="4">
                  <c:v>6.8045272260578889E-20</c:v>
                </c:pt>
                <c:pt idx="5">
                  <c:v>5.0795717850291971E-20</c:v>
                </c:pt>
                <c:pt idx="6">
                  <c:v>1.7931322672673391E-20</c:v>
                </c:pt>
                <c:pt idx="7">
                  <c:v>2.3166397523861684E-20</c:v>
                </c:pt>
                <c:pt idx="8">
                  <c:v>2.732778885362557E-20</c:v>
                </c:pt>
                <c:pt idx="9">
                  <c:v>3.3905782248759849E-20</c:v>
                </c:pt>
                <c:pt idx="10">
                  <c:v>3.3464069605397723E-20</c:v>
                </c:pt>
                <c:pt idx="11">
                  <c:v>3.0977427120679201E-20</c:v>
                </c:pt>
                <c:pt idx="12">
                  <c:v>7.7728671767442018E-20</c:v>
                </c:pt>
                <c:pt idx="13">
                  <c:v>9.0610329353669674E-20</c:v>
                </c:pt>
                <c:pt idx="14">
                  <c:v>3.1810573293978949E-20</c:v>
                </c:pt>
                <c:pt idx="15">
                  <c:v>2.5528784009302212E-20</c:v>
                </c:pt>
                <c:pt idx="16">
                  <c:v>4.1048571197972132E-20</c:v>
                </c:pt>
                <c:pt idx="17">
                  <c:v>3.5875809856723317E-20</c:v>
                </c:pt>
                <c:pt idx="18">
                  <c:v>4.3356821176483183E-21</c:v>
                </c:pt>
                <c:pt idx="19">
                  <c:v>2.4741967618497545E-20</c:v>
                </c:pt>
                <c:pt idx="20">
                  <c:v>2.6012083769765516E-20</c:v>
                </c:pt>
                <c:pt idx="21">
                  <c:v>1.73476881696117E-20</c:v>
                </c:pt>
                <c:pt idx="22">
                  <c:v>2.733185211405073E-20</c:v>
                </c:pt>
                <c:pt idx="23">
                  <c:v>3.6449845053354286E-20</c:v>
                </c:pt>
                <c:pt idx="24">
                  <c:v>2.7006875206880938E-20</c:v>
                </c:pt>
                <c:pt idx="25">
                  <c:v>4.8285746310558654E-20</c:v>
                </c:pt>
                <c:pt idx="26">
                  <c:v>2.1896125018034761E-20</c:v>
                </c:pt>
                <c:pt idx="27">
                  <c:v>1.823415555443497E-19</c:v>
                </c:pt>
                <c:pt idx="28">
                  <c:v>1.8108800851951491E-19</c:v>
                </c:pt>
                <c:pt idx="29">
                  <c:v>2.9503860284691473E-19</c:v>
                </c:pt>
                <c:pt idx="30">
                  <c:v>3.7150679240289412E-19</c:v>
                </c:pt>
                <c:pt idx="31">
                  <c:v>5.0536192041624833E-20</c:v>
                </c:pt>
                <c:pt idx="32">
                  <c:v>8.2592610950365887E-20</c:v>
                </c:pt>
                <c:pt idx="33">
                  <c:v>8.8658782743061389E-18</c:v>
                </c:pt>
                <c:pt idx="34">
                  <c:v>7.9027855816912678E-20</c:v>
                </c:pt>
                <c:pt idx="35">
                  <c:v>1.508371288961044E-19</c:v>
                </c:pt>
                <c:pt idx="36">
                  <c:v>2.7497134532926097E-19</c:v>
                </c:pt>
                <c:pt idx="37">
                  <c:v>2.5156559247988075E-19</c:v>
                </c:pt>
                <c:pt idx="38">
                  <c:v>2.082951057416805E-19</c:v>
                </c:pt>
                <c:pt idx="39">
                  <c:v>2.4049260260461887E-19</c:v>
                </c:pt>
                <c:pt idx="40">
                  <c:v>7.6985723735249703E-19</c:v>
                </c:pt>
                <c:pt idx="41">
                  <c:v>4.0932442473564538E-19</c:v>
                </c:pt>
                <c:pt idx="42">
                  <c:v>2.6429784364350422E-19</c:v>
                </c:pt>
                <c:pt idx="43">
                  <c:v>1.4397741152590642E-19</c:v>
                </c:pt>
                <c:pt idx="44">
                  <c:v>1.6582951433591693E-19</c:v>
                </c:pt>
                <c:pt idx="45">
                  <c:v>1.9186998084777097E-19</c:v>
                </c:pt>
                <c:pt idx="46">
                  <c:v>5.0413092603904078E-20</c:v>
                </c:pt>
                <c:pt idx="47">
                  <c:v>3.8975859915733647E-19</c:v>
                </c:pt>
                <c:pt idx="48">
                  <c:v>1.3629679879128171E-18</c:v>
                </c:pt>
                <c:pt idx="49">
                  <c:v>2.604746242161351E-19</c:v>
                </c:pt>
                <c:pt idx="50">
                  <c:v>6.8068461285680809E-19</c:v>
                </c:pt>
                <c:pt idx="51">
                  <c:v>8.2851600846518428E-19</c:v>
                </c:pt>
                <c:pt idx="52">
                  <c:v>2.0399279011630082E-18</c:v>
                </c:pt>
                <c:pt idx="53">
                  <c:v>1.9132245974836005E-19</c:v>
                </c:pt>
                <c:pt idx="54">
                  <c:v>1.9810532580118514E-19</c:v>
                </c:pt>
                <c:pt idx="55">
                  <c:v>2.2440046438250809E-19</c:v>
                </c:pt>
                <c:pt idx="56">
                  <c:v>1.0896217532301837E-19</c:v>
                </c:pt>
                <c:pt idx="57">
                  <c:v>2.4488943120797324E-19</c:v>
                </c:pt>
                <c:pt idx="58">
                  <c:v>1.750114141741149E-19</c:v>
                </c:pt>
                <c:pt idx="59">
                  <c:v>3.9560127968765102E-20</c:v>
                </c:pt>
                <c:pt idx="60">
                  <c:v>1.2881463464168794E-19</c:v>
                </c:pt>
                <c:pt idx="61">
                  <c:v>6.6262477471484234E-20</c:v>
                </c:pt>
                <c:pt idx="62">
                  <c:v>1.1334717862908507E-19</c:v>
                </c:pt>
                <c:pt idx="63">
                  <c:v>3.4218515969201927E-19</c:v>
                </c:pt>
                <c:pt idx="64">
                  <c:v>6.2032416623492541E-20</c:v>
                </c:pt>
                <c:pt idx="65">
                  <c:v>1.1199723454492878E-19</c:v>
                </c:pt>
                <c:pt idx="66">
                  <c:v>9.1180669120493206E-20</c:v>
                </c:pt>
                <c:pt idx="67">
                  <c:v>5.5484687124042726E-21</c:v>
                </c:pt>
                <c:pt idx="68">
                  <c:v>1.6288000197800843E-20</c:v>
                </c:pt>
                <c:pt idx="69">
                  <c:v>1.9185836581101448E-20</c:v>
                </c:pt>
                <c:pt idx="70">
                  <c:v>3.5286940464593222E-20</c:v>
                </c:pt>
                <c:pt idx="71">
                  <c:v>4.73415512650127E-20</c:v>
                </c:pt>
                <c:pt idx="72">
                  <c:v>4.5795783934530493E-20</c:v>
                </c:pt>
                <c:pt idx="73">
                  <c:v>4.8562655818168994E-20</c:v>
                </c:pt>
                <c:pt idx="74">
                  <c:v>2.8304891030486575E-20</c:v>
                </c:pt>
                <c:pt idx="75">
                  <c:v>7.8661589276947486E-20</c:v>
                </c:pt>
                <c:pt idx="76">
                  <c:v>7.2937413975759734E-20</c:v>
                </c:pt>
                <c:pt idx="77">
                  <c:v>4.3300409166322445E-20</c:v>
                </c:pt>
                <c:pt idx="78">
                  <c:v>6.329257759968297E-20</c:v>
                </c:pt>
                <c:pt idx="79">
                  <c:v>5.1446631507475461E-20</c:v>
                </c:pt>
                <c:pt idx="80">
                  <c:v>5.9782750119793487E-20</c:v>
                </c:pt>
                <c:pt idx="81">
                  <c:v>1.2474231385627227E-19</c:v>
                </c:pt>
                <c:pt idx="82">
                  <c:v>3.5277313129955724E-20</c:v>
                </c:pt>
                <c:pt idx="83">
                  <c:v>1.7779503875231397E-19</c:v>
                </c:pt>
                <c:pt idx="84">
                  <c:v>1.0066164285518162E-19</c:v>
                </c:pt>
                <c:pt idx="85">
                  <c:v>5.7718789249805463E-20</c:v>
                </c:pt>
                <c:pt idx="86">
                  <c:v>1.2875874837900068E-20</c:v>
                </c:pt>
                <c:pt idx="87">
                  <c:v>6.8095104809979245E-20</c:v>
                </c:pt>
                <c:pt idx="88">
                  <c:v>9.4381677145777866E-20</c:v>
                </c:pt>
                <c:pt idx="89">
                  <c:v>1.2402384079543067E-19</c:v>
                </c:pt>
                <c:pt idx="90">
                  <c:v>6.6083921950379266E-20</c:v>
                </c:pt>
                <c:pt idx="91">
                  <c:v>7.0617123900882375E-20</c:v>
                </c:pt>
                <c:pt idx="92">
                  <c:v>4.4693318449603265E-20</c:v>
                </c:pt>
                <c:pt idx="93">
                  <c:v>6.1359575863474725E-20</c:v>
                </c:pt>
                <c:pt idx="94">
                  <c:v>4.6409093515142812E-20</c:v>
                </c:pt>
                <c:pt idx="95">
                  <c:v>1.1240184405352395E-19</c:v>
                </c:pt>
                <c:pt idx="96">
                  <c:v>2.6274032534518753E-20</c:v>
                </c:pt>
                <c:pt idx="97">
                  <c:v>3.1392437627651429E-20</c:v>
                </c:pt>
                <c:pt idx="98">
                  <c:v>1.6819998684801013E-20</c:v>
                </c:pt>
                <c:pt idx="99">
                  <c:v>3.8613739848494692E-18</c:v>
                </c:pt>
                <c:pt idx="100">
                  <c:v>1.6013236213452593E-19</c:v>
                </c:pt>
                <c:pt idx="101">
                  <c:v>1.2280191774193576E-19</c:v>
                </c:pt>
                <c:pt idx="102">
                  <c:v>3.8036792711451677E-20</c:v>
                </c:pt>
                <c:pt idx="103">
                  <c:v>1.0623074841830549E-19</c:v>
                </c:pt>
                <c:pt idx="104">
                  <c:v>5.9041447569693588E-20</c:v>
                </c:pt>
                <c:pt idx="105">
                  <c:v>2.2101733814163208E-19</c:v>
                </c:pt>
                <c:pt idx="106">
                  <c:v>6.4950922428304792E-20</c:v>
                </c:pt>
                <c:pt idx="107">
                  <c:v>3.8716627238830728E-19</c:v>
                </c:pt>
                <c:pt idx="108">
                  <c:v>1.7685247676296148E-19</c:v>
                </c:pt>
                <c:pt idx="109">
                  <c:v>1.3133292916537704E-19</c:v>
                </c:pt>
                <c:pt idx="110">
                  <c:v>5.7102382657549126E-19</c:v>
                </c:pt>
                <c:pt idx="111">
                  <c:v>9.5113973812500132E-19</c:v>
                </c:pt>
                <c:pt idx="112">
                  <c:v>1.0020151008273835E-18</c:v>
                </c:pt>
                <c:pt idx="113">
                  <c:v>5.7111670860249917E-19</c:v>
                </c:pt>
                <c:pt idx="114">
                  <c:v>5.3882068429089081E-19</c:v>
                </c:pt>
                <c:pt idx="115">
                  <c:v>3.0956657195452132E-19</c:v>
                </c:pt>
                <c:pt idx="116">
                  <c:v>1.7683168536568126E-19</c:v>
                </c:pt>
                <c:pt idx="117">
                  <c:v>1.7124863964445891E-19</c:v>
                </c:pt>
                <c:pt idx="118">
                  <c:v>1.8628796212613994E-19</c:v>
                </c:pt>
                <c:pt idx="119">
                  <c:v>1.2348304573658962E-19</c:v>
                </c:pt>
                <c:pt idx="120">
                  <c:v>4.4033655668504554E-19</c:v>
                </c:pt>
                <c:pt idx="121">
                  <c:v>3.435867604458393E-19</c:v>
                </c:pt>
                <c:pt idx="122">
                  <c:v>1.3582639695080092E-19</c:v>
                </c:pt>
                <c:pt idx="123">
                  <c:v>1.1108650774454199E-18</c:v>
                </c:pt>
                <c:pt idx="124">
                  <c:v>1.117611510687021E-18</c:v>
                </c:pt>
                <c:pt idx="125">
                  <c:v>9.9812378330260886E-19</c:v>
                </c:pt>
                <c:pt idx="126">
                  <c:v>7.7924401672348927E-19</c:v>
                </c:pt>
                <c:pt idx="127">
                  <c:v>1.6344398278146184E-19</c:v>
                </c:pt>
                <c:pt idx="128">
                  <c:v>8.4219159042108811E-19</c:v>
                </c:pt>
                <c:pt idx="129">
                  <c:v>1.8924605849923739E-19</c:v>
                </c:pt>
                <c:pt idx="130">
                  <c:v>1.8634990899343573E-19</c:v>
                </c:pt>
                <c:pt idx="131">
                  <c:v>1.4478313934791765E-19</c:v>
                </c:pt>
                <c:pt idx="132">
                  <c:v>4.4555402358932657E-20</c:v>
                </c:pt>
                <c:pt idx="133">
                  <c:v>4.2153880645586504E-20</c:v>
                </c:pt>
                <c:pt idx="134">
                  <c:v>4.7581396152492054E-20</c:v>
                </c:pt>
                <c:pt idx="135">
                  <c:v>5.0869386795702685E-20</c:v>
                </c:pt>
                <c:pt idx="136">
                  <c:v>1.1658354370655403E-19</c:v>
                </c:pt>
                <c:pt idx="137">
                  <c:v>5.281920077773404E-20</c:v>
                </c:pt>
                <c:pt idx="138">
                  <c:v>3.501624338086829E-20</c:v>
                </c:pt>
                <c:pt idx="139">
                  <c:v>4.6035843600321168E-20</c:v>
                </c:pt>
                <c:pt idx="140">
                  <c:v>3.1361970493003109E-20</c:v>
                </c:pt>
                <c:pt idx="141">
                  <c:v>1.7624241751424597E-20</c:v>
                </c:pt>
                <c:pt idx="142">
                  <c:v>4.9082157545391676E-20</c:v>
                </c:pt>
                <c:pt idx="143">
                  <c:v>3.2586458302918283E-20</c:v>
                </c:pt>
                <c:pt idx="144">
                  <c:v>1.4481959245075219E-19</c:v>
                </c:pt>
                <c:pt idx="145">
                  <c:v>1.0815572654107928E-19</c:v>
                </c:pt>
                <c:pt idx="146">
                  <c:v>4.4582313295687543E-20</c:v>
                </c:pt>
                <c:pt idx="147">
                  <c:v>5.5652197641556987E-20</c:v>
                </c:pt>
                <c:pt idx="148">
                  <c:v>7.6758272387702684E-20</c:v>
                </c:pt>
                <c:pt idx="149">
                  <c:v>9.2037153128195885E-20</c:v>
                </c:pt>
                <c:pt idx="150">
                  <c:v>2.8618624237259646E-20</c:v>
                </c:pt>
                <c:pt idx="151">
                  <c:v>4.6382532644617228E-20</c:v>
                </c:pt>
                <c:pt idx="152">
                  <c:v>4.2042631071214782E-20</c:v>
                </c:pt>
                <c:pt idx="153">
                  <c:v>2.1577939247884916E-19</c:v>
                </c:pt>
                <c:pt idx="154">
                  <c:v>3.7556522711386819E-20</c:v>
                </c:pt>
                <c:pt idx="155">
                  <c:v>1.0435273548687379E-19</c:v>
                </c:pt>
                <c:pt idx="156">
                  <c:v>5.9888801646667667E-20</c:v>
                </c:pt>
                <c:pt idx="157">
                  <c:v>2.9828147372329519E-20</c:v>
                </c:pt>
              </c:numCache>
            </c:numRef>
          </c:yVal>
        </c:ser>
        <c:ser>
          <c:idx val="2"/>
          <c:order val="2"/>
          <c:tx>
            <c:v>FeAST</c:v>
          </c:tx>
          <c:spPr>
            <a:ln w="28575">
              <a:noFill/>
            </a:ln>
          </c:spPr>
          <c:marker>
            <c:spPr>
              <a:noFill/>
              <a:ln w="6350">
                <a:solidFill>
                  <a:schemeClr val="tx1"/>
                </a:solidFill>
              </a:ln>
            </c:spPr>
          </c:marker>
          <c:xVal>
            <c:numRef>
              <c:f>'all data'!$G$512:$G$629</c:f>
              <c:numCache>
                <c:formatCode>General</c:formatCode>
                <c:ptCount val="118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0.41</c:v>
                </c:pt>
                <c:pt idx="96">
                  <c:v>0.41</c:v>
                </c:pt>
                <c:pt idx="97">
                  <c:v>0.41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0.41</c:v>
                </c:pt>
                <c:pt idx="102">
                  <c:v>0.41</c:v>
                </c:pt>
                <c:pt idx="103">
                  <c:v>0.41</c:v>
                </c:pt>
                <c:pt idx="104">
                  <c:v>0.41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</c:numCache>
            </c:numRef>
          </c:xVal>
          <c:yVal>
            <c:numRef>
              <c:f>'all data'!$V$512:$V$629</c:f>
              <c:numCache>
                <c:formatCode>0.0E+00</c:formatCode>
                <c:ptCount val="118"/>
                <c:pt idx="0">
                  <c:v>4.0337656797794202E-6</c:v>
                </c:pt>
                <c:pt idx="1">
                  <c:v>3.1372633898902156E-6</c:v>
                </c:pt>
                <c:pt idx="2">
                  <c:v>1.2790836064393691E-6</c:v>
                </c:pt>
                <c:pt idx="3">
                  <c:v>1.954722976894964E-6</c:v>
                </c:pt>
                <c:pt idx="4">
                  <c:v>8.532952423681788E-7</c:v>
                </c:pt>
                <c:pt idx="5">
                  <c:v>4.7137019497511522E-7</c:v>
                </c:pt>
                <c:pt idx="6">
                  <c:v>9.9175413241014461E-7</c:v>
                </c:pt>
                <c:pt idx="7">
                  <c:v>4.4709932056755506E-7</c:v>
                </c:pt>
                <c:pt idx="8">
                  <c:v>9.8703254361341452E-7</c:v>
                </c:pt>
                <c:pt idx="9">
                  <c:v>1.5198715249294519E-6</c:v>
                </c:pt>
                <c:pt idx="10">
                  <c:v>1.5611771948514798E-5</c:v>
                </c:pt>
                <c:pt idx="11">
                  <c:v>5.4341285630894511E-7</c:v>
                </c:pt>
                <c:pt idx="12">
                  <c:v>2.3341460068811393E-7</c:v>
                </c:pt>
                <c:pt idx="13">
                  <c:v>6.768158750169681E-7</c:v>
                </c:pt>
                <c:pt idx="14">
                  <c:v>3.1275759497891906E-7</c:v>
                </c:pt>
                <c:pt idx="15">
                  <c:v>5.7939561171567789E-6</c:v>
                </c:pt>
                <c:pt idx="16">
                  <c:v>1.1047474261744704E-6</c:v>
                </c:pt>
                <c:pt idx="17">
                  <c:v>4.7976486635165838E-6</c:v>
                </c:pt>
                <c:pt idx="18">
                  <c:v>7.7380969465950781E-7</c:v>
                </c:pt>
                <c:pt idx="19">
                  <c:v>4.8141857202458004E-7</c:v>
                </c:pt>
                <c:pt idx="20">
                  <c:v>5.5925973809836366E-7</c:v>
                </c:pt>
                <c:pt idx="21">
                  <c:v>6.4487936992631749E-6</c:v>
                </c:pt>
                <c:pt idx="22">
                  <c:v>1.946740541426888E-6</c:v>
                </c:pt>
                <c:pt idx="23">
                  <c:v>2.1497001054973143E-5</c:v>
                </c:pt>
                <c:pt idx="24">
                  <c:v>8.7337012043092735E-8</c:v>
                </c:pt>
                <c:pt idx="25">
                  <c:v>5.3026717188157162E-7</c:v>
                </c:pt>
                <c:pt idx="26">
                  <c:v>2.2664057373237012E-6</c:v>
                </c:pt>
                <c:pt idx="27">
                  <c:v>1.4034372412770466E-6</c:v>
                </c:pt>
                <c:pt idx="28">
                  <c:v>1.6765451870889875E-6</c:v>
                </c:pt>
                <c:pt idx="29">
                  <c:v>1.0110739756218718E-6</c:v>
                </c:pt>
                <c:pt idx="30">
                  <c:v>5.2511298542674298E-7</c:v>
                </c:pt>
                <c:pt idx="31">
                  <c:v>1.1392072337996299E-6</c:v>
                </c:pt>
                <c:pt idx="32">
                  <c:v>2.2453591298029766E-6</c:v>
                </c:pt>
                <c:pt idx="33">
                  <c:v>1.7523093673799299E-5</c:v>
                </c:pt>
                <c:pt idx="34">
                  <c:v>2.0053233635479166E-6</c:v>
                </c:pt>
                <c:pt idx="35">
                  <c:v>1.3963636873815991E-4</c:v>
                </c:pt>
                <c:pt idx="36">
                  <c:v>3.3535565783773326E-6</c:v>
                </c:pt>
                <c:pt idx="37">
                  <c:v>2.7791177985309357E-6</c:v>
                </c:pt>
                <c:pt idx="38">
                  <c:v>1.8007104035396306E-6</c:v>
                </c:pt>
                <c:pt idx="39">
                  <c:v>1.1233534317065101E-7</c:v>
                </c:pt>
                <c:pt idx="40">
                  <c:v>2.835672124352638E-7</c:v>
                </c:pt>
                <c:pt idx="41">
                  <c:v>6.4907739668870824E-8</c:v>
                </c:pt>
                <c:pt idx="42">
                  <c:v>2.2732777176259334E-7</c:v>
                </c:pt>
                <c:pt idx="43">
                  <c:v>1.4492536273081972E-6</c:v>
                </c:pt>
                <c:pt idx="44">
                  <c:v>4.8205179966703001E-8</c:v>
                </c:pt>
                <c:pt idx="45">
                  <c:v>3.2016832195896823E-7</c:v>
                </c:pt>
                <c:pt idx="46">
                  <c:v>3.3062479830009564E-7</c:v>
                </c:pt>
                <c:pt idx="47">
                  <c:v>1.6703479546296358E-7</c:v>
                </c:pt>
                <c:pt idx="48">
                  <c:v>1.5470830793571813E-7</c:v>
                </c:pt>
                <c:pt idx="49">
                  <c:v>6.6920942964150833E-7</c:v>
                </c:pt>
                <c:pt idx="50">
                  <c:v>2.6435574088330388E-7</c:v>
                </c:pt>
                <c:pt idx="51">
                  <c:v>1.4885819120565323E-6</c:v>
                </c:pt>
                <c:pt idx="52">
                  <c:v>4.5254688386790837E-7</c:v>
                </c:pt>
                <c:pt idx="53">
                  <c:v>6.6794231526450495E-7</c:v>
                </c:pt>
                <c:pt idx="54">
                  <c:v>3.4567763878592822E-7</c:v>
                </c:pt>
                <c:pt idx="55">
                  <c:v>8.2185648432589818E-7</c:v>
                </c:pt>
                <c:pt idx="56">
                  <c:v>5.1969280334361863E-7</c:v>
                </c:pt>
                <c:pt idx="57">
                  <c:v>7.2662641834518855E-7</c:v>
                </c:pt>
                <c:pt idx="58">
                  <c:v>5.12415172617423E-7</c:v>
                </c:pt>
                <c:pt idx="59">
                  <c:v>3.9251608385222182E-7</c:v>
                </c:pt>
                <c:pt idx="60">
                  <c:v>4.1826712349131568E-7</c:v>
                </c:pt>
                <c:pt idx="61">
                  <c:v>2.7288425831714845E-8</c:v>
                </c:pt>
                <c:pt idx="62">
                  <c:v>5.0630785923409266E-8</c:v>
                </c:pt>
                <c:pt idx="63">
                  <c:v>8.1063194737990759E-7</c:v>
                </c:pt>
                <c:pt idx="64">
                  <c:v>6.3706061013599586E-7</c:v>
                </c:pt>
                <c:pt idx="65">
                  <c:v>3.7521913760800627E-7</c:v>
                </c:pt>
                <c:pt idx="66">
                  <c:v>1.2901886789915728E-7</c:v>
                </c:pt>
                <c:pt idx="67">
                  <c:v>4.0142654012317177E-6</c:v>
                </c:pt>
                <c:pt idx="68">
                  <c:v>1.2713812292919392E-6</c:v>
                </c:pt>
                <c:pt idx="69">
                  <c:v>2.4657422335174698E-7</c:v>
                </c:pt>
                <c:pt idx="70">
                  <c:v>8.5367769064756478E-7</c:v>
                </c:pt>
                <c:pt idx="71">
                  <c:v>3.0842807849861344E-7</c:v>
                </c:pt>
                <c:pt idx="72">
                  <c:v>6.3386006144610657E-7</c:v>
                </c:pt>
                <c:pt idx="73">
                  <c:v>7.8908972957587134E-7</c:v>
                </c:pt>
                <c:pt idx="74">
                  <c:v>2.025123514233401E-6</c:v>
                </c:pt>
                <c:pt idx="75">
                  <c:v>2.3360326714667336E-6</c:v>
                </c:pt>
                <c:pt idx="76">
                  <c:v>5.5211901971210441E-6</c:v>
                </c:pt>
                <c:pt idx="77">
                  <c:v>1.2945005616464366E-6</c:v>
                </c:pt>
                <c:pt idx="78">
                  <c:v>5.3018085841089839E-6</c:v>
                </c:pt>
                <c:pt idx="79">
                  <c:v>1.0735283802230735E-6</c:v>
                </c:pt>
                <c:pt idx="81">
                  <c:v>6.1306095105098641E-6</c:v>
                </c:pt>
                <c:pt idx="82">
                  <c:v>4.6305243187099943E-6</c:v>
                </c:pt>
                <c:pt idx="83">
                  <c:v>1.0678478021265198E-6</c:v>
                </c:pt>
                <c:pt idx="84">
                  <c:v>2.0160066301773763E-6</c:v>
                </c:pt>
                <c:pt idx="85">
                  <c:v>1.0794061362537251E-6</c:v>
                </c:pt>
                <c:pt idx="86">
                  <c:v>5.8239097069696093E-6</c:v>
                </c:pt>
                <c:pt idx="87">
                  <c:v>1.2644037846808827E-6</c:v>
                </c:pt>
                <c:pt idx="88">
                  <c:v>1.6831058995152255E-6</c:v>
                </c:pt>
                <c:pt idx="89">
                  <c:v>6.6938477389488051E-6</c:v>
                </c:pt>
                <c:pt idx="90">
                  <c:v>3.0294914668086807E-6</c:v>
                </c:pt>
                <c:pt idx="91">
                  <c:v>2.7914035893207983E-6</c:v>
                </c:pt>
                <c:pt idx="92">
                  <c:v>9.9058635903335431E-7</c:v>
                </c:pt>
                <c:pt idx="93">
                  <c:v>1.3058223956979773E-6</c:v>
                </c:pt>
                <c:pt idx="94">
                  <c:v>1.2289630344935188E-6</c:v>
                </c:pt>
                <c:pt idx="95">
                  <c:v>4.6474394338926323E-5</c:v>
                </c:pt>
                <c:pt idx="96">
                  <c:v>2.8653340254485975E-6</c:v>
                </c:pt>
                <c:pt idx="97">
                  <c:v>7.6719400960818121E-7</c:v>
                </c:pt>
                <c:pt idx="98">
                  <c:v>1.1149004652108517E-6</c:v>
                </c:pt>
                <c:pt idx="99">
                  <c:v>6.9787947095667171E-7</c:v>
                </c:pt>
                <c:pt idx="100">
                  <c:v>3.5897978160016361E-6</c:v>
                </c:pt>
                <c:pt idx="101">
                  <c:v>3.4733552891698877E-6</c:v>
                </c:pt>
                <c:pt idx="102">
                  <c:v>2.5087183977179447E-7</c:v>
                </c:pt>
                <c:pt idx="103">
                  <c:v>4.2740139157087843E-6</c:v>
                </c:pt>
                <c:pt idx="104">
                  <c:v>5.3126333241950479E-7</c:v>
                </c:pt>
                <c:pt idx="105">
                  <c:v>2.8313012876706451E-6</c:v>
                </c:pt>
                <c:pt idx="106">
                  <c:v>1.3528803622399404E-6</c:v>
                </c:pt>
                <c:pt idx="107">
                  <c:v>3.1823098833631793E-6</c:v>
                </c:pt>
                <c:pt idx="108">
                  <c:v>3.5949714590571123E-6</c:v>
                </c:pt>
                <c:pt idx="109">
                  <c:v>1.3866438087293124E-5</c:v>
                </c:pt>
                <c:pt idx="110">
                  <c:v>1.1576540100817719E-6</c:v>
                </c:pt>
                <c:pt idx="111">
                  <c:v>3.288869058463915E-7</c:v>
                </c:pt>
                <c:pt idx="112">
                  <c:v>8.8027579959071437E-7</c:v>
                </c:pt>
                <c:pt idx="113">
                  <c:v>1.1387757210523103E-6</c:v>
                </c:pt>
                <c:pt idx="114">
                  <c:v>1.639129964574733E-6</c:v>
                </c:pt>
                <c:pt idx="115">
                  <c:v>1.1916641702048519E-7</c:v>
                </c:pt>
              </c:numCache>
            </c:numRef>
          </c:yVal>
        </c:ser>
        <c:ser>
          <c:idx val="4"/>
          <c:order val="3"/>
          <c:tx>
            <c:v>FeCycle II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xVal>
            <c:numRef>
              <c:f>'all data'!$G$374:$G$509</c:f>
              <c:numCache>
                <c:formatCode>0.00</c:formatCode>
                <c:ptCount val="136"/>
                <c:pt idx="0">
                  <c:v>0.59733852777766727</c:v>
                </c:pt>
                <c:pt idx="1">
                  <c:v>0.59733852777766727</c:v>
                </c:pt>
                <c:pt idx="2">
                  <c:v>0.59733852777766727</c:v>
                </c:pt>
                <c:pt idx="3">
                  <c:v>0.59733852777766727</c:v>
                </c:pt>
                <c:pt idx="4">
                  <c:v>0.59733852777766727</c:v>
                </c:pt>
                <c:pt idx="5">
                  <c:v>0.59733852777766727</c:v>
                </c:pt>
                <c:pt idx="6">
                  <c:v>0.59733852777766727</c:v>
                </c:pt>
                <c:pt idx="7">
                  <c:v>9.8571520378345004E-2</c:v>
                </c:pt>
                <c:pt idx="8">
                  <c:v>9.8571520378345004E-2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9.7322608781399145E-2</c:v>
                </c:pt>
                <c:pt idx="111">
                  <c:v>9.7322608781399145E-2</c:v>
                </c:pt>
                <c:pt idx="112">
                  <c:v>9.7322608781399145E-2</c:v>
                </c:pt>
                <c:pt idx="113">
                  <c:v>9.7322608781399145E-2</c:v>
                </c:pt>
                <c:pt idx="114">
                  <c:v>9.7322608781399145E-2</c:v>
                </c:pt>
                <c:pt idx="115">
                  <c:v>9.7322608781399145E-2</c:v>
                </c:pt>
                <c:pt idx="116">
                  <c:v>9.7322608781399145E-2</c:v>
                </c:pt>
                <c:pt idx="117">
                  <c:v>9.7322608781399145E-2</c:v>
                </c:pt>
                <c:pt idx="118">
                  <c:v>9.7322608781399145E-2</c:v>
                </c:pt>
                <c:pt idx="119">
                  <c:v>9.7322608781399145E-2</c:v>
                </c:pt>
                <c:pt idx="120">
                  <c:v>9.7322608781399145E-2</c:v>
                </c:pt>
                <c:pt idx="121">
                  <c:v>9.7322608781399145E-2</c:v>
                </c:pt>
                <c:pt idx="122">
                  <c:v>9.7322608781399145E-2</c:v>
                </c:pt>
                <c:pt idx="123">
                  <c:v>0.15218575466141887</c:v>
                </c:pt>
                <c:pt idx="124">
                  <c:v>0.15218575466141887</c:v>
                </c:pt>
                <c:pt idx="125">
                  <c:v>0.15218575466141887</c:v>
                </c:pt>
                <c:pt idx="126">
                  <c:v>0.15218575466141887</c:v>
                </c:pt>
                <c:pt idx="127">
                  <c:v>0.15218575466141887</c:v>
                </c:pt>
                <c:pt idx="128">
                  <c:v>0.15218575466141887</c:v>
                </c:pt>
                <c:pt idx="129">
                  <c:v>0.15218575466141887</c:v>
                </c:pt>
                <c:pt idx="130">
                  <c:v>0.15218575466141887</c:v>
                </c:pt>
                <c:pt idx="131">
                  <c:v>0.15218575466141887</c:v>
                </c:pt>
                <c:pt idx="132">
                  <c:v>0.15218575466141887</c:v>
                </c:pt>
                <c:pt idx="133">
                  <c:v>0.15218575466141887</c:v>
                </c:pt>
                <c:pt idx="134">
                  <c:v>0.15218575466141887</c:v>
                </c:pt>
                <c:pt idx="135">
                  <c:v>0.15218575466141887</c:v>
                </c:pt>
              </c:numCache>
            </c:numRef>
          </c:xVal>
          <c:yVal>
            <c:numRef>
              <c:f>'all data'!$AA$374:$AA$509</c:f>
              <c:numCache>
                <c:formatCode>0.0E+00</c:formatCode>
                <c:ptCount val="136"/>
                <c:pt idx="0">
                  <c:v>7.3088433104024594E-19</c:v>
                </c:pt>
                <c:pt idx="1">
                  <c:v>8.4573107403987574E-19</c:v>
                </c:pt>
                <c:pt idx="2">
                  <c:v>1.8160442548866698E-19</c:v>
                </c:pt>
                <c:pt idx="3">
                  <c:v>3.0769663309817403E-19</c:v>
                </c:pt>
                <c:pt idx="4">
                  <c:v>2.3826437526053482E-19</c:v>
                </c:pt>
                <c:pt idx="5">
                  <c:v>7.0058573618350557E-19</c:v>
                </c:pt>
                <c:pt idx="6">
                  <c:v>1.274035769084573E-19</c:v>
                </c:pt>
                <c:pt idx="7">
                  <c:v>2.5923806560210665E-20</c:v>
                </c:pt>
                <c:pt idx="8">
                  <c:v>9.3385804691514159E-20</c:v>
                </c:pt>
                <c:pt idx="9">
                  <c:v>9.647705785463825E-20</c:v>
                </c:pt>
                <c:pt idx="10">
                  <c:v>2.0862997519018722E-19</c:v>
                </c:pt>
                <c:pt idx="11">
                  <c:v>2.8057416458213038E-19</c:v>
                </c:pt>
                <c:pt idx="12">
                  <c:v>6.4868374738375051E-19</c:v>
                </c:pt>
                <c:pt idx="13">
                  <c:v>4.5960628319773774E-18</c:v>
                </c:pt>
                <c:pt idx="14">
                  <c:v>4.0632622185641606E-19</c:v>
                </c:pt>
                <c:pt idx="15">
                  <c:v>2.4287724966423189E-19</c:v>
                </c:pt>
                <c:pt idx="16">
                  <c:v>1.2425606021517158E-19</c:v>
                </c:pt>
                <c:pt idx="17">
                  <c:v>3.4926270782425668E-20</c:v>
                </c:pt>
                <c:pt idx="18">
                  <c:v>4.5487338665753167E-20</c:v>
                </c:pt>
                <c:pt idx="19">
                  <c:v>1.6997969647778164E-19</c:v>
                </c:pt>
                <c:pt idx="20">
                  <c:v>3.9547670595235327E-20</c:v>
                </c:pt>
                <c:pt idx="21">
                  <c:v>7.3498933925851623E-20</c:v>
                </c:pt>
                <c:pt idx="22">
                  <c:v>1.8403512956682844E-20</c:v>
                </c:pt>
                <c:pt idx="23">
                  <c:v>1.133264049025227E-19</c:v>
                </c:pt>
                <c:pt idx="24">
                  <c:v>4.683152746632303E-20</c:v>
                </c:pt>
                <c:pt idx="25">
                  <c:v>3.6906502166950654E-20</c:v>
                </c:pt>
                <c:pt idx="26">
                  <c:v>9.2396832247429459E-20</c:v>
                </c:pt>
                <c:pt idx="27">
                  <c:v>8.7273834347118148E-19</c:v>
                </c:pt>
                <c:pt idx="28">
                  <c:v>1.8291837182907971E-20</c:v>
                </c:pt>
                <c:pt idx="29">
                  <c:v>1.5854064047477528E-19</c:v>
                </c:pt>
                <c:pt idx="30">
                  <c:v>6.4869730622564312E-20</c:v>
                </c:pt>
                <c:pt idx="31">
                  <c:v>4.7168514224951253E-20</c:v>
                </c:pt>
                <c:pt idx="32">
                  <c:v>1.3718373122471005E-19</c:v>
                </c:pt>
                <c:pt idx="33">
                  <c:v>9.0372933301930489E-20</c:v>
                </c:pt>
                <c:pt idx="34">
                  <c:v>1.3360099161888417E-19</c:v>
                </c:pt>
                <c:pt idx="35">
                  <c:v>2.4371921071937369E-20</c:v>
                </c:pt>
                <c:pt idx="36">
                  <c:v>1.5019665789369158E-20</c:v>
                </c:pt>
                <c:pt idx="37">
                  <c:v>3.3925032196402099E-20</c:v>
                </c:pt>
                <c:pt idx="39">
                  <c:v>3.6304537412587535E-20</c:v>
                </c:pt>
                <c:pt idx="40">
                  <c:v>1.2260392763536341E-20</c:v>
                </c:pt>
                <c:pt idx="41">
                  <c:v>7.3890182091078062E-20</c:v>
                </c:pt>
                <c:pt idx="42">
                  <c:v>8.3252004702953819E-20</c:v>
                </c:pt>
                <c:pt idx="43">
                  <c:v>1.0052354475534575E-19</c:v>
                </c:pt>
                <c:pt idx="44">
                  <c:v>1.1258761781129486E-19</c:v>
                </c:pt>
                <c:pt idx="45">
                  <c:v>1.5055719851753997E-20</c:v>
                </c:pt>
                <c:pt idx="46">
                  <c:v>2.5458536915600189E-19</c:v>
                </c:pt>
                <c:pt idx="47">
                  <c:v>7.8461931002368779E-20</c:v>
                </c:pt>
                <c:pt idx="48">
                  <c:v>6.9562442545382911E-20</c:v>
                </c:pt>
                <c:pt idx="49">
                  <c:v>1.6760668114681964E-19</c:v>
                </c:pt>
                <c:pt idx="50">
                  <c:v>1.0919144494537963E-19</c:v>
                </c:pt>
                <c:pt idx="51">
                  <c:v>9.5838429796894477E-20</c:v>
                </c:pt>
                <c:pt idx="52">
                  <c:v>9.2031052775225118E-20</c:v>
                </c:pt>
                <c:pt idx="53">
                  <c:v>7.01962744472356E-20</c:v>
                </c:pt>
                <c:pt idx="54">
                  <c:v>5.052253366042491E-20</c:v>
                </c:pt>
                <c:pt idx="55">
                  <c:v>1.4170391680478435E-20</c:v>
                </c:pt>
                <c:pt idx="56">
                  <c:v>4.9909623063228728E-20</c:v>
                </c:pt>
                <c:pt idx="57">
                  <c:v>5.3227248228786039E-20</c:v>
                </c:pt>
                <c:pt idx="58">
                  <c:v>9.431128330183998E-20</c:v>
                </c:pt>
                <c:pt idx="59">
                  <c:v>1.0782812317331155E-19</c:v>
                </c:pt>
                <c:pt idx="60">
                  <c:v>7.1703431609218642E-20</c:v>
                </c:pt>
                <c:pt idx="61">
                  <c:v>1.6856267633166956E-20</c:v>
                </c:pt>
                <c:pt idx="62">
                  <c:v>1.0005504824553512E-18</c:v>
                </c:pt>
                <c:pt idx="63">
                  <c:v>1.8978851187255425E-19</c:v>
                </c:pt>
                <c:pt idx="65">
                  <c:v>9.9423797858123645E-20</c:v>
                </c:pt>
                <c:pt idx="66">
                  <c:v>1.193203658473682E-19</c:v>
                </c:pt>
                <c:pt idx="68">
                  <c:v>1.6138704050550255E-19</c:v>
                </c:pt>
                <c:pt idx="69">
                  <c:v>4.3070842549595778E-20</c:v>
                </c:pt>
                <c:pt idx="70">
                  <c:v>6.2783440285974038E-20</c:v>
                </c:pt>
                <c:pt idx="71">
                  <c:v>7.7900685374937686E-20</c:v>
                </c:pt>
                <c:pt idx="72">
                  <c:v>1.0890758907175762E-19</c:v>
                </c:pt>
                <c:pt idx="74">
                  <c:v>8.4315542602000525E-20</c:v>
                </c:pt>
                <c:pt idx="75">
                  <c:v>1.1673641416996044E-19</c:v>
                </c:pt>
                <c:pt idx="76">
                  <c:v>8.2525721487356314E-20</c:v>
                </c:pt>
                <c:pt idx="77">
                  <c:v>2.3133242888870733E-19</c:v>
                </c:pt>
                <c:pt idx="78">
                  <c:v>4.9999017819951216E-20</c:v>
                </c:pt>
                <c:pt idx="79">
                  <c:v>5.1248753231212972E-21</c:v>
                </c:pt>
                <c:pt idx="80">
                  <c:v>5.0743984182694603E-21</c:v>
                </c:pt>
                <c:pt idx="81">
                  <c:v>2.0140183256610122E-20</c:v>
                </c:pt>
                <c:pt idx="82">
                  <c:v>1.2147685054678811E-20</c:v>
                </c:pt>
                <c:pt idx="83">
                  <c:v>1.1960808261738142E-20</c:v>
                </c:pt>
                <c:pt idx="84">
                  <c:v>1.9170222204279997E-20</c:v>
                </c:pt>
                <c:pt idx="85">
                  <c:v>1.9536220425126982E-21</c:v>
                </c:pt>
                <c:pt idx="86">
                  <c:v>5.2556544516789234E-20</c:v>
                </c:pt>
                <c:pt idx="87">
                  <c:v>1.2007375880436832E-20</c:v>
                </c:pt>
                <c:pt idx="88">
                  <c:v>1.1871604930006883E-20</c:v>
                </c:pt>
                <c:pt idx="89">
                  <c:v>2.5110592028769067E-20</c:v>
                </c:pt>
                <c:pt idx="90">
                  <c:v>5.6411913912272112E-20</c:v>
                </c:pt>
                <c:pt idx="91">
                  <c:v>4.4124822662234867E-20</c:v>
                </c:pt>
                <c:pt idx="92">
                  <c:v>1.7636736241521523E-20</c:v>
                </c:pt>
                <c:pt idx="93">
                  <c:v>4.1285560878011968E-21</c:v>
                </c:pt>
                <c:pt idx="94">
                  <c:v>5.2978196208806799E-21</c:v>
                </c:pt>
                <c:pt idx="97">
                  <c:v>1.3076371555070033E-20</c:v>
                </c:pt>
                <c:pt idx="98">
                  <c:v>5.1569226082081126E-20</c:v>
                </c:pt>
                <c:pt idx="99">
                  <c:v>2.3614214997144122E-20</c:v>
                </c:pt>
                <c:pt idx="102">
                  <c:v>1.769467551544029E-19</c:v>
                </c:pt>
                <c:pt idx="103">
                  <c:v>1.5003597692398532E-19</c:v>
                </c:pt>
                <c:pt idx="105">
                  <c:v>8.5347797733210269E-20</c:v>
                </c:pt>
                <c:pt idx="106">
                  <c:v>6.0104712153143361E-19</c:v>
                </c:pt>
                <c:pt idx="107">
                  <c:v>1.0730121797345696E-19</c:v>
                </c:pt>
                <c:pt idx="108">
                  <c:v>9.0858677023333519E-21</c:v>
                </c:pt>
                <c:pt idx="109">
                  <c:v>8.0441901311043389E-21</c:v>
                </c:pt>
                <c:pt idx="110">
                  <c:v>3.3199959390547402E-20</c:v>
                </c:pt>
                <c:pt idx="111">
                  <c:v>2.0007479272512517E-20</c:v>
                </c:pt>
                <c:pt idx="112">
                  <c:v>1.167362331162978E-19</c:v>
                </c:pt>
                <c:pt idx="113">
                  <c:v>8.8035406877934144E-21</c:v>
                </c:pt>
                <c:pt idx="114">
                  <c:v>3.3229747224321988E-20</c:v>
                </c:pt>
                <c:pt idx="115">
                  <c:v>3.6819853102906742E-20</c:v>
                </c:pt>
                <c:pt idx="116">
                  <c:v>7.4310289208111084E-20</c:v>
                </c:pt>
                <c:pt idx="117">
                  <c:v>5.767320441541979E-20</c:v>
                </c:pt>
                <c:pt idx="118">
                  <c:v>5.294866112425927E-20</c:v>
                </c:pt>
                <c:pt idx="119">
                  <c:v>3.9838554555190281E-20</c:v>
                </c:pt>
                <c:pt idx="120">
                  <c:v>2.426146777272167E-20</c:v>
                </c:pt>
                <c:pt idx="121">
                  <c:v>2.0655322585031807E-20</c:v>
                </c:pt>
                <c:pt idx="122">
                  <c:v>2.3794256274871101E-20</c:v>
                </c:pt>
                <c:pt idx="123">
                  <c:v>4.1216078375669575E-20</c:v>
                </c:pt>
                <c:pt idx="124">
                  <c:v>3.9173915321983862E-20</c:v>
                </c:pt>
                <c:pt idx="125">
                  <c:v>7.1798131899048529E-20</c:v>
                </c:pt>
                <c:pt idx="126">
                  <c:v>2.5286812328842776E-20</c:v>
                </c:pt>
                <c:pt idx="127">
                  <c:v>4.8076827843965726E-20</c:v>
                </c:pt>
                <c:pt idx="128">
                  <c:v>6.6024492770725618E-20</c:v>
                </c:pt>
                <c:pt idx="129">
                  <c:v>9.455963875935055E-21</c:v>
                </c:pt>
                <c:pt idx="130">
                  <c:v>3.5614141982730485E-20</c:v>
                </c:pt>
                <c:pt idx="131">
                  <c:v>2.2630927023797733E-20</c:v>
                </c:pt>
                <c:pt idx="132">
                  <c:v>2.0365402564995759E-19</c:v>
                </c:pt>
                <c:pt idx="133">
                  <c:v>7.4416546746571891E-20</c:v>
                </c:pt>
                <c:pt idx="134">
                  <c:v>8.4099161251977683E-20</c:v>
                </c:pt>
                <c:pt idx="135">
                  <c:v>1.5380386875988361E-20</c:v>
                </c:pt>
              </c:numCache>
            </c:numRef>
          </c:yVal>
        </c:ser>
        <c:ser>
          <c:idx val="3"/>
          <c:order val="4"/>
          <c:tx>
            <c:v>SOFeX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'all data'!$G$632:$G$899</c:f>
              <c:numCache>
                <c:formatCode>0.00</c:formatCode>
                <c:ptCount val="2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3.51</c:v>
                </c:pt>
                <c:pt idx="232">
                  <c:v>3.51</c:v>
                </c:pt>
                <c:pt idx="233">
                  <c:v>3.51</c:v>
                </c:pt>
                <c:pt idx="234">
                  <c:v>3.51</c:v>
                </c:pt>
                <c:pt idx="235">
                  <c:v>3.51</c:v>
                </c:pt>
                <c:pt idx="236">
                  <c:v>3.51</c:v>
                </c:pt>
                <c:pt idx="237">
                  <c:v>3.51</c:v>
                </c:pt>
                <c:pt idx="238">
                  <c:v>3.51</c:v>
                </c:pt>
                <c:pt idx="239">
                  <c:v>3.51</c:v>
                </c:pt>
                <c:pt idx="240">
                  <c:v>3.51</c:v>
                </c:pt>
                <c:pt idx="241">
                  <c:v>3.51</c:v>
                </c:pt>
                <c:pt idx="242">
                  <c:v>3.51</c:v>
                </c:pt>
                <c:pt idx="243">
                  <c:v>3.51</c:v>
                </c:pt>
                <c:pt idx="244">
                  <c:v>3.51</c:v>
                </c:pt>
                <c:pt idx="245">
                  <c:v>3.51</c:v>
                </c:pt>
                <c:pt idx="246">
                  <c:v>3.51</c:v>
                </c:pt>
                <c:pt idx="247">
                  <c:v>3.51</c:v>
                </c:pt>
                <c:pt idx="248">
                  <c:v>3.51</c:v>
                </c:pt>
                <c:pt idx="249">
                  <c:v>3.51</c:v>
                </c:pt>
                <c:pt idx="250">
                  <c:v>3.51</c:v>
                </c:pt>
                <c:pt idx="251">
                  <c:v>3.51</c:v>
                </c:pt>
                <c:pt idx="252">
                  <c:v>3.51</c:v>
                </c:pt>
                <c:pt idx="253">
                  <c:v>3.51</c:v>
                </c:pt>
                <c:pt idx="254">
                  <c:v>3.51</c:v>
                </c:pt>
                <c:pt idx="255">
                  <c:v>3.51</c:v>
                </c:pt>
                <c:pt idx="256">
                  <c:v>3.51</c:v>
                </c:pt>
                <c:pt idx="257">
                  <c:v>3.51</c:v>
                </c:pt>
                <c:pt idx="258">
                  <c:v>3.51</c:v>
                </c:pt>
                <c:pt idx="259">
                  <c:v>3.51</c:v>
                </c:pt>
                <c:pt idx="260">
                  <c:v>3.51</c:v>
                </c:pt>
                <c:pt idx="261">
                  <c:v>3.51</c:v>
                </c:pt>
                <c:pt idx="262">
                  <c:v>3.51</c:v>
                </c:pt>
                <c:pt idx="263">
                  <c:v>3.51</c:v>
                </c:pt>
                <c:pt idx="264">
                  <c:v>3.51</c:v>
                </c:pt>
                <c:pt idx="265">
                  <c:v>3.51</c:v>
                </c:pt>
                <c:pt idx="266">
                  <c:v>3.51</c:v>
                </c:pt>
                <c:pt idx="267">
                  <c:v>3.51</c:v>
                </c:pt>
              </c:numCache>
            </c:numRef>
          </c:xVal>
          <c:yVal>
            <c:numRef>
              <c:f>'all data'!$AA$632:$AA$899</c:f>
              <c:numCache>
                <c:formatCode>0.0E+00</c:formatCode>
                <c:ptCount val="268"/>
                <c:pt idx="0">
                  <c:v>4.4732436973330891E-20</c:v>
                </c:pt>
                <c:pt idx="3">
                  <c:v>9.3611925457332152E-21</c:v>
                </c:pt>
                <c:pt idx="4">
                  <c:v>1.9541624296901641E-20</c:v>
                </c:pt>
                <c:pt idx="5">
                  <c:v>1.0874756542904018E-20</c:v>
                </c:pt>
                <c:pt idx="7">
                  <c:v>1.9608799441008935E-21</c:v>
                </c:pt>
                <c:pt idx="8">
                  <c:v>9.2504156093563542E-21</c:v>
                </c:pt>
                <c:pt idx="9">
                  <c:v>1.7025813227470284E-20</c:v>
                </c:pt>
                <c:pt idx="10">
                  <c:v>1.2953749932072449E-20</c:v>
                </c:pt>
                <c:pt idx="14">
                  <c:v>3.7851051002891588E-20</c:v>
                </c:pt>
                <c:pt idx="15">
                  <c:v>1.5313110453940772E-19</c:v>
                </c:pt>
                <c:pt idx="16">
                  <c:v>4.0861954633219746E-20</c:v>
                </c:pt>
                <c:pt idx="22">
                  <c:v>2.4525559333666334E-19</c:v>
                </c:pt>
                <c:pt idx="23">
                  <c:v>1.1408326418195755E-19</c:v>
                </c:pt>
                <c:pt idx="24">
                  <c:v>4.8936362836373893E-19</c:v>
                </c:pt>
                <c:pt idx="25">
                  <c:v>5.8662983995065253E-20</c:v>
                </c:pt>
                <c:pt idx="26">
                  <c:v>5.4679416266703233E-19</c:v>
                </c:pt>
                <c:pt idx="27">
                  <c:v>1.1668397284236181E-19</c:v>
                </c:pt>
                <c:pt idx="28">
                  <c:v>1.40463064417491E-19</c:v>
                </c:pt>
                <c:pt idx="29">
                  <c:v>3.0782305110779151E-20</c:v>
                </c:pt>
                <c:pt idx="30">
                  <c:v>5.1390509167726554E-20</c:v>
                </c:pt>
                <c:pt idx="31">
                  <c:v>6.8130869718566783E-21</c:v>
                </c:pt>
                <c:pt idx="32">
                  <c:v>1.5613570447644576E-20</c:v>
                </c:pt>
                <c:pt idx="34">
                  <c:v>4.7346307279625781E-21</c:v>
                </c:pt>
                <c:pt idx="35">
                  <c:v>4.6539074047169675E-21</c:v>
                </c:pt>
                <c:pt idx="36">
                  <c:v>7.9031235550505742E-21</c:v>
                </c:pt>
                <c:pt idx="37">
                  <c:v>1.1826484856434155E-20</c:v>
                </c:pt>
                <c:pt idx="38">
                  <c:v>4.7845613903519823E-20</c:v>
                </c:pt>
                <c:pt idx="39">
                  <c:v>9.0263747211587352E-20</c:v>
                </c:pt>
                <c:pt idx="41">
                  <c:v>4.5306886959995549E-20</c:v>
                </c:pt>
                <c:pt idx="42">
                  <c:v>2.4790480577613211E-20</c:v>
                </c:pt>
                <c:pt idx="43">
                  <c:v>0</c:v>
                </c:pt>
                <c:pt idx="44">
                  <c:v>2.7038114894998126E-20</c:v>
                </c:pt>
                <c:pt idx="45">
                  <c:v>2.5224203911657285E-20</c:v>
                </c:pt>
                <c:pt idx="46">
                  <c:v>7.0780104805902831E-20</c:v>
                </c:pt>
                <c:pt idx="47">
                  <c:v>2.6240707510707118E-19</c:v>
                </c:pt>
                <c:pt idx="48">
                  <c:v>3.9014406546129306E-20</c:v>
                </c:pt>
                <c:pt idx="49">
                  <c:v>2.7740488173422958E-20</c:v>
                </c:pt>
                <c:pt idx="50">
                  <c:v>2.4538457164872808E-20</c:v>
                </c:pt>
                <c:pt idx="51">
                  <c:v>5.0077822103067241E-21</c:v>
                </c:pt>
                <c:pt idx="52">
                  <c:v>4.8395032210649198E-20</c:v>
                </c:pt>
                <c:pt idx="55">
                  <c:v>7.011752394001029E-20</c:v>
                </c:pt>
                <c:pt idx="56">
                  <c:v>3.4958791983302868E-20</c:v>
                </c:pt>
                <c:pt idx="57">
                  <c:v>5.4811172038519505E-20</c:v>
                </c:pt>
                <c:pt idx="59">
                  <c:v>6.8387240942748355E-20</c:v>
                </c:pt>
                <c:pt idx="61">
                  <c:v>7.7150135121210572E-20</c:v>
                </c:pt>
                <c:pt idx="63">
                  <c:v>2.9618702870349144E-20</c:v>
                </c:pt>
                <c:pt idx="64">
                  <c:v>5.5090360432693533E-20</c:v>
                </c:pt>
                <c:pt idx="65">
                  <c:v>6.6805312244196453E-20</c:v>
                </c:pt>
                <c:pt idx="66">
                  <c:v>4.4527897966330499E-20</c:v>
                </c:pt>
                <c:pt idx="67">
                  <c:v>5.6747882133213198E-20</c:v>
                </c:pt>
                <c:pt idx="68">
                  <c:v>3.4801150777855148E-20</c:v>
                </c:pt>
                <c:pt idx="69">
                  <c:v>7.6131478667215171E-21</c:v>
                </c:pt>
                <c:pt idx="70">
                  <c:v>3.3849703847411982E-20</c:v>
                </c:pt>
                <c:pt idx="71">
                  <c:v>1.0290246996795053E-19</c:v>
                </c:pt>
                <c:pt idx="73">
                  <c:v>6.1265515689976491E-20</c:v>
                </c:pt>
                <c:pt idx="75">
                  <c:v>2.1476026808418595E-19</c:v>
                </c:pt>
                <c:pt idx="76">
                  <c:v>1.5088648152779237E-19</c:v>
                </c:pt>
                <c:pt idx="77">
                  <c:v>3.7042633158174007E-20</c:v>
                </c:pt>
                <c:pt idx="78">
                  <c:v>2.9194199459359122E-20</c:v>
                </c:pt>
                <c:pt idx="79">
                  <c:v>1.2363960386913006E-21</c:v>
                </c:pt>
                <c:pt idx="80">
                  <c:v>1.4883583123637554E-19</c:v>
                </c:pt>
                <c:pt idx="81">
                  <c:v>2.1047463121762024E-17</c:v>
                </c:pt>
                <c:pt idx="82">
                  <c:v>1.8464879061560437E-19</c:v>
                </c:pt>
                <c:pt idx="84">
                  <c:v>2.0014210106901138E-19</c:v>
                </c:pt>
                <c:pt idx="85">
                  <c:v>2.9897056958045315E-20</c:v>
                </c:pt>
                <c:pt idx="86">
                  <c:v>3.6800253909160432E-20</c:v>
                </c:pt>
                <c:pt idx="87">
                  <c:v>3.0547101831676579E-20</c:v>
                </c:pt>
                <c:pt idx="88">
                  <c:v>4.6348286378886384E-20</c:v>
                </c:pt>
                <c:pt idx="89">
                  <c:v>1.739919671519753E-19</c:v>
                </c:pt>
                <c:pt idx="90">
                  <c:v>3.9986364407320684E-20</c:v>
                </c:pt>
                <c:pt idx="91">
                  <c:v>1.4692219846300607E-19</c:v>
                </c:pt>
                <c:pt idx="92">
                  <c:v>4.718959044437018E-20</c:v>
                </c:pt>
                <c:pt idx="93">
                  <c:v>3.7765238275475395E-20</c:v>
                </c:pt>
                <c:pt idx="94">
                  <c:v>2.0754149716539179E-19</c:v>
                </c:pt>
                <c:pt idx="95">
                  <c:v>5.9198539431121228E-20</c:v>
                </c:pt>
                <c:pt idx="96">
                  <c:v>5.6593277347944727E-20</c:v>
                </c:pt>
                <c:pt idx="97">
                  <c:v>5.0213488356845313E-20</c:v>
                </c:pt>
                <c:pt idx="98">
                  <c:v>3.775603776587841E-20</c:v>
                </c:pt>
                <c:pt idx="99">
                  <c:v>2.7036235946260784E-20</c:v>
                </c:pt>
                <c:pt idx="100">
                  <c:v>6.6706028403200945E-20</c:v>
                </c:pt>
                <c:pt idx="101">
                  <c:v>2.5393054456014608E-20</c:v>
                </c:pt>
                <c:pt idx="102">
                  <c:v>5.3220376073662374E-20</c:v>
                </c:pt>
                <c:pt idx="103">
                  <c:v>5.39420894326672E-20</c:v>
                </c:pt>
                <c:pt idx="104">
                  <c:v>6.3375323253838131E-20</c:v>
                </c:pt>
                <c:pt idx="105">
                  <c:v>9.2772627321077134E-20</c:v>
                </c:pt>
                <c:pt idx="106">
                  <c:v>6.8380720021556181E-20</c:v>
                </c:pt>
                <c:pt idx="107">
                  <c:v>2.7657883010272808E-20</c:v>
                </c:pt>
                <c:pt idx="108">
                  <c:v>4.9691821853985509E-20</c:v>
                </c:pt>
                <c:pt idx="110">
                  <c:v>1.8460892211701618E-20</c:v>
                </c:pt>
                <c:pt idx="113">
                  <c:v>4.1280205733969164E-20</c:v>
                </c:pt>
                <c:pt idx="114">
                  <c:v>2.0835489719741698E-20</c:v>
                </c:pt>
                <c:pt idx="115">
                  <c:v>2.834122496986959E-20</c:v>
                </c:pt>
                <c:pt idx="117">
                  <c:v>1.0896681309630369E-19</c:v>
                </c:pt>
                <c:pt idx="118">
                  <c:v>1.5836307914228595E-18</c:v>
                </c:pt>
                <c:pt idx="119">
                  <c:v>1.4361107823752497E-19</c:v>
                </c:pt>
                <c:pt idx="120">
                  <c:v>7.8391551199426078E-20</c:v>
                </c:pt>
                <c:pt idx="121">
                  <c:v>1.0691882688067493E-19</c:v>
                </c:pt>
                <c:pt idx="122">
                  <c:v>6.5915200386406993E-20</c:v>
                </c:pt>
                <c:pt idx="123">
                  <c:v>9.9194414051814076E-20</c:v>
                </c:pt>
                <c:pt idx="124">
                  <c:v>1.5856867815307115E-19</c:v>
                </c:pt>
                <c:pt idx="125">
                  <c:v>2.0017319096045025E-19</c:v>
                </c:pt>
                <c:pt idx="126">
                  <c:v>6.023139856240375E-20</c:v>
                </c:pt>
                <c:pt idx="127">
                  <c:v>3.5285993151287579E-20</c:v>
                </c:pt>
                <c:pt idx="128">
                  <c:v>1.1819261346724512E-19</c:v>
                </c:pt>
                <c:pt idx="130">
                  <c:v>2.9444667768682074E-19</c:v>
                </c:pt>
                <c:pt idx="131">
                  <c:v>8.5101210715161314E-20</c:v>
                </c:pt>
                <c:pt idx="132">
                  <c:v>9.6476325283463282E-20</c:v>
                </c:pt>
                <c:pt idx="133">
                  <c:v>5.0216421841622779E-20</c:v>
                </c:pt>
                <c:pt idx="134">
                  <c:v>8.5999630565487418E-20</c:v>
                </c:pt>
                <c:pt idx="136">
                  <c:v>4.7444154713406046E-19</c:v>
                </c:pt>
                <c:pt idx="137">
                  <c:v>2.7254387630318112E-19</c:v>
                </c:pt>
                <c:pt idx="138">
                  <c:v>5.6596301171169446E-19</c:v>
                </c:pt>
                <c:pt idx="139">
                  <c:v>1.7317886296001692E-19</c:v>
                </c:pt>
                <c:pt idx="140">
                  <c:v>1.6984848455345366E-19</c:v>
                </c:pt>
                <c:pt idx="141">
                  <c:v>3.6872108157526416E-19</c:v>
                </c:pt>
                <c:pt idx="143">
                  <c:v>4.883637433838184E-19</c:v>
                </c:pt>
                <c:pt idx="144">
                  <c:v>3.8995877352155455E-19</c:v>
                </c:pt>
                <c:pt idx="146">
                  <c:v>1.2717363414121875E-18</c:v>
                </c:pt>
                <c:pt idx="147">
                  <c:v>2.8162846958314331E-19</c:v>
                </c:pt>
                <c:pt idx="148">
                  <c:v>1.2233823172364996E-19</c:v>
                </c:pt>
                <c:pt idx="150">
                  <c:v>3.0030240902295185E-19</c:v>
                </c:pt>
                <c:pt idx="152">
                  <c:v>7.2734160213480496E-20</c:v>
                </c:pt>
                <c:pt idx="153">
                  <c:v>6.9550562837153922E-20</c:v>
                </c:pt>
                <c:pt idx="154">
                  <c:v>2.3656262187940127E-19</c:v>
                </c:pt>
                <c:pt idx="155">
                  <c:v>3.9291915040530334E-18</c:v>
                </c:pt>
                <c:pt idx="156">
                  <c:v>4.4531269190762108E-19</c:v>
                </c:pt>
                <c:pt idx="157">
                  <c:v>5.4140766721821478E-19</c:v>
                </c:pt>
                <c:pt idx="158">
                  <c:v>1.175113380481323E-19</c:v>
                </c:pt>
                <c:pt idx="159">
                  <c:v>3.7178105437384099E-19</c:v>
                </c:pt>
                <c:pt idx="160">
                  <c:v>3.712683767687154E-19</c:v>
                </c:pt>
                <c:pt idx="161">
                  <c:v>2.441198051020533E-19</c:v>
                </c:pt>
                <c:pt idx="162">
                  <c:v>1.5562116739964731E-19</c:v>
                </c:pt>
                <c:pt idx="163">
                  <c:v>9.3228073349540842E-19</c:v>
                </c:pt>
                <c:pt idx="164">
                  <c:v>8.6314833236646291E-20</c:v>
                </c:pt>
                <c:pt idx="165">
                  <c:v>1.5783478781355684E-19</c:v>
                </c:pt>
                <c:pt idx="166">
                  <c:v>6.2689295450368649E-19</c:v>
                </c:pt>
                <c:pt idx="167">
                  <c:v>2.7064275584656392E-20</c:v>
                </c:pt>
                <c:pt idx="168">
                  <c:v>3.5804910603132373E-20</c:v>
                </c:pt>
                <c:pt idx="169">
                  <c:v>3.5261674180285985E-20</c:v>
                </c:pt>
                <c:pt idx="170">
                  <c:v>3.1834869753509199E-20</c:v>
                </c:pt>
                <c:pt idx="171">
                  <c:v>3.6539828519219748E-20</c:v>
                </c:pt>
                <c:pt idx="172">
                  <c:v>9.9934086507670995E-20</c:v>
                </c:pt>
                <c:pt idx="173">
                  <c:v>2.8255482982733784E-20</c:v>
                </c:pt>
                <c:pt idx="174">
                  <c:v>2.84396262140535E-20</c:v>
                </c:pt>
                <c:pt idx="175">
                  <c:v>2.0094522417307784E-20</c:v>
                </c:pt>
                <c:pt idx="176">
                  <c:v>8.8694448352352524E-21</c:v>
                </c:pt>
                <c:pt idx="177">
                  <c:v>1.7627703500769627E-20</c:v>
                </c:pt>
                <c:pt idx="178">
                  <c:v>3.0486637459390116E-20</c:v>
                </c:pt>
                <c:pt idx="179">
                  <c:v>1.4747462759894898E-18</c:v>
                </c:pt>
                <c:pt idx="180">
                  <c:v>3.5271958052652848E-19</c:v>
                </c:pt>
                <c:pt idx="182">
                  <c:v>1.0326522759172145E-20</c:v>
                </c:pt>
                <c:pt idx="183">
                  <c:v>2.0620792594878901E-20</c:v>
                </c:pt>
                <c:pt idx="185">
                  <c:v>3.5582575831695828E-20</c:v>
                </c:pt>
                <c:pt idx="187">
                  <c:v>8.8718078227603165E-20</c:v>
                </c:pt>
                <c:pt idx="189">
                  <c:v>2.4344962240788713E-20</c:v>
                </c:pt>
                <c:pt idx="190">
                  <c:v>3.4188091081834171E-20</c:v>
                </c:pt>
                <c:pt idx="191">
                  <c:v>3.4081129154833141E-20</c:v>
                </c:pt>
                <c:pt idx="192">
                  <c:v>2.2751131301947666E-20</c:v>
                </c:pt>
                <c:pt idx="194">
                  <c:v>3.0556062520435794E-20</c:v>
                </c:pt>
                <c:pt idx="197">
                  <c:v>4.5437273052043925E-19</c:v>
                </c:pt>
                <c:pt idx="198">
                  <c:v>1.5675983475933971E-19</c:v>
                </c:pt>
                <c:pt idx="201">
                  <c:v>4.1480662578195086E-20</c:v>
                </c:pt>
                <c:pt idx="202">
                  <c:v>5.5581667823644159E-20</c:v>
                </c:pt>
                <c:pt idx="203">
                  <c:v>2.0728924905004155E-19</c:v>
                </c:pt>
                <c:pt idx="204">
                  <c:v>4.5168482903555811E-20</c:v>
                </c:pt>
                <c:pt idx="205">
                  <c:v>5.1285911091044918E-20</c:v>
                </c:pt>
                <c:pt idx="206">
                  <c:v>8.7351335995485125E-20</c:v>
                </c:pt>
                <c:pt idx="207">
                  <c:v>1.8971507957332763E-20</c:v>
                </c:pt>
                <c:pt idx="208">
                  <c:v>4.3269947761544396E-20</c:v>
                </c:pt>
                <c:pt idx="209">
                  <c:v>8.2118876935226534E-21</c:v>
                </c:pt>
                <c:pt idx="210">
                  <c:v>2.1300850782781966E-19</c:v>
                </c:pt>
                <c:pt idx="211">
                  <c:v>3.0714652897877633E-21</c:v>
                </c:pt>
                <c:pt idx="212">
                  <c:v>1.2199071461733027E-19</c:v>
                </c:pt>
                <c:pt idx="213">
                  <c:v>4.0181324328398606E-19</c:v>
                </c:pt>
                <c:pt idx="214">
                  <c:v>2.9360691281023535E-20</c:v>
                </c:pt>
                <c:pt idx="215">
                  <c:v>1.7601731340590239E-20</c:v>
                </c:pt>
                <c:pt idx="217">
                  <c:v>5.5470189105725015E-20</c:v>
                </c:pt>
                <c:pt idx="218">
                  <c:v>3.5445933436972853E-20</c:v>
                </c:pt>
                <c:pt idx="219">
                  <c:v>3.5977015003770273E-20</c:v>
                </c:pt>
                <c:pt idx="220">
                  <c:v>2.0440122146351586E-19</c:v>
                </c:pt>
                <c:pt idx="221">
                  <c:v>2.2261468776432837E-19</c:v>
                </c:pt>
                <c:pt idx="222">
                  <c:v>3.1922560646446008E-20</c:v>
                </c:pt>
                <c:pt idx="223">
                  <c:v>1.6561447227520108E-19</c:v>
                </c:pt>
                <c:pt idx="224">
                  <c:v>3.4155760245285494E-20</c:v>
                </c:pt>
                <c:pt idx="225">
                  <c:v>5.0894865551233934E-20</c:v>
                </c:pt>
                <c:pt idx="226">
                  <c:v>2.9735629349167773E-19</c:v>
                </c:pt>
                <c:pt idx="227">
                  <c:v>8.5976526140283631E-20</c:v>
                </c:pt>
                <c:pt idx="228">
                  <c:v>4.306566209385728E-20</c:v>
                </c:pt>
                <c:pt idx="230">
                  <c:v>6.9692093764812935E-19</c:v>
                </c:pt>
                <c:pt idx="232">
                  <c:v>1.8821710307357617E-19</c:v>
                </c:pt>
                <c:pt idx="233">
                  <c:v>2.551375654847797E-19</c:v>
                </c:pt>
                <c:pt idx="234">
                  <c:v>1.5819017233034199E-19</c:v>
                </c:pt>
                <c:pt idx="235">
                  <c:v>5.6712389575556775E-19</c:v>
                </c:pt>
                <c:pt idx="236">
                  <c:v>3.8604450531319549E-19</c:v>
                </c:pt>
                <c:pt idx="237">
                  <c:v>3.3735937785597141E-19</c:v>
                </c:pt>
                <c:pt idx="238">
                  <c:v>1.6147134434073561E-18</c:v>
                </c:pt>
                <c:pt idx="240">
                  <c:v>3.512481236357917E-19</c:v>
                </c:pt>
                <c:pt idx="241">
                  <c:v>3.2718002286152378E-19</c:v>
                </c:pt>
                <c:pt idx="243">
                  <c:v>2.1903593723083476E-18</c:v>
                </c:pt>
                <c:pt idx="245">
                  <c:v>4.2984303089363069E-20</c:v>
                </c:pt>
                <c:pt idx="246">
                  <c:v>4.158735127821296E-19</c:v>
                </c:pt>
                <c:pt idx="247">
                  <c:v>3.5091444305417427E-19</c:v>
                </c:pt>
                <c:pt idx="248">
                  <c:v>7.1678751613266085E-19</c:v>
                </c:pt>
                <c:pt idx="249">
                  <c:v>1.9603480095439808E-18</c:v>
                </c:pt>
                <c:pt idx="250">
                  <c:v>2.8776345394092934E-19</c:v>
                </c:pt>
                <c:pt idx="252">
                  <c:v>2.3564184292142879E-19</c:v>
                </c:pt>
                <c:pt idx="255">
                  <c:v>2.7728681429163042E-19</c:v>
                </c:pt>
                <c:pt idx="256">
                  <c:v>3.1597013211376063E-19</c:v>
                </c:pt>
                <c:pt idx="257">
                  <c:v>9.1302114708388606E-22</c:v>
                </c:pt>
                <c:pt idx="258">
                  <c:v>2.6920666231434284E-19</c:v>
                </c:pt>
                <c:pt idx="259">
                  <c:v>1.9978811432511592E-19</c:v>
                </c:pt>
                <c:pt idx="260">
                  <c:v>1.7923158694962104E-19</c:v>
                </c:pt>
                <c:pt idx="261">
                  <c:v>7.7051548493657834E-20</c:v>
                </c:pt>
                <c:pt idx="262">
                  <c:v>9.6730451274012643E-20</c:v>
                </c:pt>
                <c:pt idx="263">
                  <c:v>1.8314831910712011E-19</c:v>
                </c:pt>
                <c:pt idx="264">
                  <c:v>2.4054224247600244E-19</c:v>
                </c:pt>
                <c:pt idx="265">
                  <c:v>1.305398157404335E-19</c:v>
                </c:pt>
                <c:pt idx="266">
                  <c:v>1.679113503057996E-19</c:v>
                </c:pt>
                <c:pt idx="267">
                  <c:v>2.0848358588718476E-19</c:v>
                </c:pt>
              </c:numCache>
            </c:numRef>
          </c:yVal>
        </c:ser>
        <c:ser>
          <c:idx val="5"/>
          <c:order val="5"/>
          <c:tx>
            <c:v>GeoMICS</c:v>
          </c:tx>
          <c:spPr>
            <a:ln w="28575">
              <a:noFill/>
            </a:ln>
          </c:spPr>
          <c:marker>
            <c:symbol val="dash"/>
            <c:size val="9"/>
            <c:spPr>
              <a:ln w="19050">
                <a:solidFill>
                  <a:srgbClr val="FF9900"/>
                </a:solidFill>
              </a:ln>
            </c:spPr>
          </c:marker>
          <c:xVal>
            <c:numRef>
              <c:f>'all data'!$G$902:$G$975</c:f>
              <c:numCache>
                <c:formatCode>0.00</c:formatCode>
                <c:ptCount val="74"/>
                <c:pt idx="0">
                  <c:v>1.278</c:v>
                </c:pt>
                <c:pt idx="1">
                  <c:v>1.278</c:v>
                </c:pt>
                <c:pt idx="2">
                  <c:v>1.278</c:v>
                </c:pt>
                <c:pt idx="3">
                  <c:v>1.278</c:v>
                </c:pt>
                <c:pt idx="4">
                  <c:v>1.278</c:v>
                </c:pt>
                <c:pt idx="5">
                  <c:v>1.278</c:v>
                </c:pt>
                <c:pt idx="6">
                  <c:v>1.278</c:v>
                </c:pt>
                <c:pt idx="7">
                  <c:v>1.278</c:v>
                </c:pt>
                <c:pt idx="8">
                  <c:v>1.278</c:v>
                </c:pt>
                <c:pt idx="9">
                  <c:v>1.278</c:v>
                </c:pt>
                <c:pt idx="10">
                  <c:v>1.278</c:v>
                </c:pt>
                <c:pt idx="11">
                  <c:v>1.278</c:v>
                </c:pt>
                <c:pt idx="12">
                  <c:v>1.278</c:v>
                </c:pt>
                <c:pt idx="13">
                  <c:v>1.278</c:v>
                </c:pt>
                <c:pt idx="14">
                  <c:v>1.278</c:v>
                </c:pt>
                <c:pt idx="15">
                  <c:v>1.278</c:v>
                </c:pt>
                <c:pt idx="16">
                  <c:v>1.278</c:v>
                </c:pt>
                <c:pt idx="17">
                  <c:v>1.278</c:v>
                </c:pt>
                <c:pt idx="18">
                  <c:v>1.278</c:v>
                </c:pt>
                <c:pt idx="19">
                  <c:v>1.278</c:v>
                </c:pt>
                <c:pt idx="20">
                  <c:v>1.278</c:v>
                </c:pt>
                <c:pt idx="21">
                  <c:v>1.278</c:v>
                </c:pt>
                <c:pt idx="22">
                  <c:v>1.278</c:v>
                </c:pt>
                <c:pt idx="23">
                  <c:v>1.278</c:v>
                </c:pt>
                <c:pt idx="24">
                  <c:v>1.278</c:v>
                </c:pt>
                <c:pt idx="25">
                  <c:v>1.278</c:v>
                </c:pt>
                <c:pt idx="26">
                  <c:v>1.278</c:v>
                </c:pt>
                <c:pt idx="27">
                  <c:v>1.278</c:v>
                </c:pt>
                <c:pt idx="28">
                  <c:v>0.63900000000000001</c:v>
                </c:pt>
                <c:pt idx="29">
                  <c:v>0.63900000000000001</c:v>
                </c:pt>
                <c:pt idx="30">
                  <c:v>0.63900000000000001</c:v>
                </c:pt>
                <c:pt idx="31">
                  <c:v>0.63900000000000001</c:v>
                </c:pt>
                <c:pt idx="32">
                  <c:v>0.63900000000000001</c:v>
                </c:pt>
                <c:pt idx="33">
                  <c:v>0.63900000000000001</c:v>
                </c:pt>
                <c:pt idx="34">
                  <c:v>0.63900000000000001</c:v>
                </c:pt>
                <c:pt idx="35">
                  <c:v>0.63900000000000001</c:v>
                </c:pt>
                <c:pt idx="36">
                  <c:v>0.63900000000000001</c:v>
                </c:pt>
                <c:pt idx="37">
                  <c:v>0.63900000000000001</c:v>
                </c:pt>
                <c:pt idx="38">
                  <c:v>0.63900000000000001</c:v>
                </c:pt>
                <c:pt idx="39">
                  <c:v>0.63900000000000001</c:v>
                </c:pt>
                <c:pt idx="40">
                  <c:v>0.63900000000000001</c:v>
                </c:pt>
                <c:pt idx="41">
                  <c:v>0.46300000000000002</c:v>
                </c:pt>
                <c:pt idx="42">
                  <c:v>0.46300000000000002</c:v>
                </c:pt>
                <c:pt idx="43">
                  <c:v>0.46300000000000002</c:v>
                </c:pt>
                <c:pt idx="44">
                  <c:v>0.46300000000000002</c:v>
                </c:pt>
                <c:pt idx="45">
                  <c:v>0.46300000000000002</c:v>
                </c:pt>
                <c:pt idx="46">
                  <c:v>0.46300000000000002</c:v>
                </c:pt>
                <c:pt idx="47">
                  <c:v>0.46300000000000002</c:v>
                </c:pt>
                <c:pt idx="48">
                  <c:v>0.46300000000000002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0.16600000000000001</c:v>
                </c:pt>
                <c:pt idx="55">
                  <c:v>0.16600000000000001</c:v>
                </c:pt>
                <c:pt idx="56">
                  <c:v>0.16600000000000001</c:v>
                </c:pt>
                <c:pt idx="57">
                  <c:v>0.16600000000000001</c:v>
                </c:pt>
                <c:pt idx="58">
                  <c:v>0.16600000000000001</c:v>
                </c:pt>
                <c:pt idx="59">
                  <c:v>0.16600000000000001</c:v>
                </c:pt>
                <c:pt idx="60">
                  <c:v>0.16600000000000001</c:v>
                </c:pt>
                <c:pt idx="61">
                  <c:v>0.16600000000000001</c:v>
                </c:pt>
                <c:pt idx="62">
                  <c:v>0.16600000000000001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</c:numCache>
            </c:numRef>
          </c:xVal>
          <c:yVal>
            <c:numRef>
              <c:f>'all data'!$AA$902:$AA$975</c:f>
              <c:numCache>
                <c:formatCode>0.0E+00</c:formatCode>
                <c:ptCount val="74"/>
                <c:pt idx="0">
                  <c:v>2.9180991847199822E-19</c:v>
                </c:pt>
                <c:pt idx="1">
                  <c:v>8.5584395113448782E-20</c:v>
                </c:pt>
                <c:pt idx="2">
                  <c:v>9.3244849032675907E-20</c:v>
                </c:pt>
                <c:pt idx="3">
                  <c:v>6.861771872426945E-20</c:v>
                </c:pt>
                <c:pt idx="4">
                  <c:v>8.3880891320052004E-20</c:v>
                </c:pt>
                <c:pt idx="5">
                  <c:v>3.0535650885697104E-19</c:v>
                </c:pt>
                <c:pt idx="6">
                  <c:v>4.2553424777186397E-19</c:v>
                </c:pt>
                <c:pt idx="7">
                  <c:v>1.1927938312188368E-19</c:v>
                </c:pt>
                <c:pt idx="8">
                  <c:v>3.2316729190550129E-19</c:v>
                </c:pt>
                <c:pt idx="9">
                  <c:v>8.9305082420447119E-20</c:v>
                </c:pt>
                <c:pt idx="10">
                  <c:v>6.3858661459385964E-20</c:v>
                </c:pt>
                <c:pt idx="11">
                  <c:v>8.8149963219322306E-20</c:v>
                </c:pt>
                <c:pt idx="12">
                  <c:v>8.0919915934557416E-20</c:v>
                </c:pt>
                <c:pt idx="13">
                  <c:v>9.8010085996154163E-20</c:v>
                </c:pt>
                <c:pt idx="14">
                  <c:v>4.0475580745194176E-19</c:v>
                </c:pt>
                <c:pt idx="15">
                  <c:v>8.3743784819773121E-20</c:v>
                </c:pt>
                <c:pt idx="16">
                  <c:v>1.3716537910545605E-19</c:v>
                </c:pt>
                <c:pt idx="17">
                  <c:v>1.1843233207423126E-19</c:v>
                </c:pt>
                <c:pt idx="18">
                  <c:v>7.3918694165269894E-20</c:v>
                </c:pt>
                <c:pt idx="19">
                  <c:v>2.6743550681319618E-19</c:v>
                </c:pt>
                <c:pt idx="20">
                  <c:v>1.2199440269639917E-19</c:v>
                </c:pt>
                <c:pt idx="21">
                  <c:v>1.9060982086400444E-19</c:v>
                </c:pt>
                <c:pt idx="22">
                  <c:v>2.0058588804718944E-19</c:v>
                </c:pt>
                <c:pt idx="24">
                  <c:v>1.8526048414740489E-19</c:v>
                </c:pt>
                <c:pt idx="25">
                  <c:v>2.0541545515024724E-19</c:v>
                </c:pt>
                <c:pt idx="26">
                  <c:v>1.7762840645343477E-19</c:v>
                </c:pt>
                <c:pt idx="27">
                  <c:v>2.3311445398060361E-19</c:v>
                </c:pt>
                <c:pt idx="28">
                  <c:v>3.944550481250194E-20</c:v>
                </c:pt>
                <c:pt idx="29">
                  <c:v>4.450347307132193E-20</c:v>
                </c:pt>
                <c:pt idx="30">
                  <c:v>1.2006420711499152E-19</c:v>
                </c:pt>
                <c:pt idx="31">
                  <c:v>1.8423435486317693E-20</c:v>
                </c:pt>
                <c:pt idx="32">
                  <c:v>1.2765722016546016E-19</c:v>
                </c:pt>
                <c:pt idx="33">
                  <c:v>2.6193190075907995E-20</c:v>
                </c:pt>
                <c:pt idx="34">
                  <c:v>2.0948948861591608E-20</c:v>
                </c:pt>
                <c:pt idx="35">
                  <c:v>7.1605414446553842E-20</c:v>
                </c:pt>
                <c:pt idx="36">
                  <c:v>3.2112160775799579E-20</c:v>
                </c:pt>
                <c:pt idx="37">
                  <c:v>2.2500546722936716E-20</c:v>
                </c:pt>
                <c:pt idx="38">
                  <c:v>9.0121855336976821E-20</c:v>
                </c:pt>
                <c:pt idx="39">
                  <c:v>3.022219655885608E-20</c:v>
                </c:pt>
                <c:pt idx="40">
                  <c:v>7.9263409654037071E-20</c:v>
                </c:pt>
                <c:pt idx="41">
                  <c:v>1.1911199035479047E-19</c:v>
                </c:pt>
                <c:pt idx="42">
                  <c:v>5.9368131461595468E-20</c:v>
                </c:pt>
                <c:pt idx="43">
                  <c:v>1.0704739762443545E-19</c:v>
                </c:pt>
                <c:pt idx="44">
                  <c:v>1.5032233097134801E-19</c:v>
                </c:pt>
                <c:pt idx="45">
                  <c:v>6.5072240393859948E-20</c:v>
                </c:pt>
                <c:pt idx="46">
                  <c:v>1.3292535320915221E-19</c:v>
                </c:pt>
                <c:pt idx="47">
                  <c:v>1.1813150893389263E-19</c:v>
                </c:pt>
                <c:pt idx="48">
                  <c:v>6.9897215354732295E-20</c:v>
                </c:pt>
                <c:pt idx="49">
                  <c:v>1.1489936808937769E-19</c:v>
                </c:pt>
                <c:pt idx="50">
                  <c:v>9.0516693828115694E-20</c:v>
                </c:pt>
                <c:pt idx="51">
                  <c:v>5.9427569272477507E-20</c:v>
                </c:pt>
                <c:pt idx="52">
                  <c:v>9.5532016759218364E-21</c:v>
                </c:pt>
                <c:pt idx="53">
                  <c:v>5.5680500410878442E-20</c:v>
                </c:pt>
                <c:pt idx="54">
                  <c:v>3.1730382171639856E-20</c:v>
                </c:pt>
                <c:pt idx="55">
                  <c:v>4.2299750334008304E-20</c:v>
                </c:pt>
                <c:pt idx="56">
                  <c:v>3.5362531855182195E-20</c:v>
                </c:pt>
                <c:pt idx="57">
                  <c:v>6.6171822263111416E-20</c:v>
                </c:pt>
                <c:pt idx="58">
                  <c:v>3.0696095721332649E-20</c:v>
                </c:pt>
                <c:pt idx="59">
                  <c:v>2.5022404801194658E-20</c:v>
                </c:pt>
                <c:pt idx="60">
                  <c:v>3.3887075295476268E-20</c:v>
                </c:pt>
                <c:pt idx="62">
                  <c:v>2.7237105268147654E-20</c:v>
                </c:pt>
                <c:pt idx="63">
                  <c:v>3.6465820241910219E-20</c:v>
                </c:pt>
                <c:pt idx="64">
                  <c:v>1.3566642479593926E-19</c:v>
                </c:pt>
                <c:pt idx="65">
                  <c:v>1.0070427728649292E-19</c:v>
                </c:pt>
                <c:pt idx="66">
                  <c:v>3.9447592605790917E-20</c:v>
                </c:pt>
                <c:pt idx="67">
                  <c:v>4.0927500084137349E-20</c:v>
                </c:pt>
                <c:pt idx="68">
                  <c:v>6.8545648292381703E-20</c:v>
                </c:pt>
                <c:pt idx="69">
                  <c:v>4.1296610822506887E-20</c:v>
                </c:pt>
                <c:pt idx="70">
                  <c:v>3.3768307463705424E-20</c:v>
                </c:pt>
                <c:pt idx="71">
                  <c:v>1.2286576500771537E-19</c:v>
                </c:pt>
                <c:pt idx="72">
                  <c:v>3.63292007514479E-20</c:v>
                </c:pt>
                <c:pt idx="73">
                  <c:v>2.9555602735538812E-20</c:v>
                </c:pt>
              </c:numCache>
            </c:numRef>
          </c:yVal>
        </c:ser>
        <c:ser>
          <c:idx val="6"/>
          <c:order val="6"/>
          <c:tx>
            <c:v>IronBru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'all data'!$G$994:$G$1021</c:f>
              <c:numCache>
                <c:formatCode>0.00</c:formatCode>
                <c:ptCount val="28"/>
                <c:pt idx="0">
                  <c:v>0.349742</c:v>
                </c:pt>
                <c:pt idx="1">
                  <c:v>0.349742</c:v>
                </c:pt>
                <c:pt idx="2">
                  <c:v>0.349742</c:v>
                </c:pt>
                <c:pt idx="3">
                  <c:v>0.349742</c:v>
                </c:pt>
                <c:pt idx="4">
                  <c:v>0.349742</c:v>
                </c:pt>
                <c:pt idx="5">
                  <c:v>0.349742</c:v>
                </c:pt>
                <c:pt idx="6">
                  <c:v>0.349742</c:v>
                </c:pt>
                <c:pt idx="7">
                  <c:v>0.349742</c:v>
                </c:pt>
                <c:pt idx="8">
                  <c:v>0.349742</c:v>
                </c:pt>
                <c:pt idx="9">
                  <c:v>0.349742</c:v>
                </c:pt>
                <c:pt idx="10">
                  <c:v>0.349742</c:v>
                </c:pt>
                <c:pt idx="11">
                  <c:v>0.349742</c:v>
                </c:pt>
                <c:pt idx="12">
                  <c:v>0.349742</c:v>
                </c:pt>
                <c:pt idx="13">
                  <c:v>0.349742</c:v>
                </c:pt>
                <c:pt idx="14">
                  <c:v>0.349742</c:v>
                </c:pt>
                <c:pt idx="15">
                  <c:v>5.6995880000000003</c:v>
                </c:pt>
                <c:pt idx="16">
                  <c:v>5.6995880000000003</c:v>
                </c:pt>
                <c:pt idx="17">
                  <c:v>5.6995880000000003</c:v>
                </c:pt>
                <c:pt idx="18">
                  <c:v>5.6995880000000003</c:v>
                </c:pt>
                <c:pt idx="19">
                  <c:v>5.6995880000000003</c:v>
                </c:pt>
                <c:pt idx="20">
                  <c:v>5.6995880000000003</c:v>
                </c:pt>
                <c:pt idx="21">
                  <c:v>5.6995880000000003</c:v>
                </c:pt>
                <c:pt idx="22">
                  <c:v>5.6995880000000003</c:v>
                </c:pt>
                <c:pt idx="23">
                  <c:v>5.6995880000000003</c:v>
                </c:pt>
                <c:pt idx="24">
                  <c:v>5.6995880000000003</c:v>
                </c:pt>
                <c:pt idx="25">
                  <c:v>5.6995880000000003</c:v>
                </c:pt>
                <c:pt idx="26">
                  <c:v>5.6995880000000003</c:v>
                </c:pt>
                <c:pt idx="27">
                  <c:v>5.6995880000000003</c:v>
                </c:pt>
              </c:numCache>
            </c:numRef>
          </c:xVal>
          <c:yVal>
            <c:numRef>
              <c:f>'all data'!$AA$994:$AA$1021</c:f>
              <c:numCache>
                <c:formatCode>0.0E+00</c:formatCode>
                <c:ptCount val="28"/>
                <c:pt idx="0">
                  <c:v>1.4973441260643247E-19</c:v>
                </c:pt>
                <c:pt idx="1">
                  <c:v>1.06905908853827E-19</c:v>
                </c:pt>
                <c:pt idx="2">
                  <c:v>1.6777439044661793E-19</c:v>
                </c:pt>
                <c:pt idx="3">
                  <c:v>8.267295531192399E-20</c:v>
                </c:pt>
                <c:pt idx="4">
                  <c:v>1.0486752115769795E-19</c:v>
                </c:pt>
                <c:pt idx="5">
                  <c:v>8.8581004037996539E-20</c:v>
                </c:pt>
                <c:pt idx="6">
                  <c:v>1.2270207184968225E-19</c:v>
                </c:pt>
                <c:pt idx="7">
                  <c:v>1.0480369967535018E-19</c:v>
                </c:pt>
                <c:pt idx="8">
                  <c:v>6.7254297038843509E-20</c:v>
                </c:pt>
                <c:pt idx="9">
                  <c:v>1.6179199271374139E-19</c:v>
                </c:pt>
                <c:pt idx="10">
                  <c:v>1.1007838063499323E-19</c:v>
                </c:pt>
                <c:pt idx="11">
                  <c:v>1.6166701279174594E-19</c:v>
                </c:pt>
                <c:pt idx="12">
                  <c:v>8.6736584313512697E-20</c:v>
                </c:pt>
                <c:pt idx="13">
                  <c:v>2.0566534198384755E-19</c:v>
                </c:pt>
                <c:pt idx="14">
                  <c:v>4.3513036517121037E-19</c:v>
                </c:pt>
                <c:pt idx="15">
                  <c:v>5.6402520874155569E-19</c:v>
                </c:pt>
                <c:pt idx="16">
                  <c:v>4.9004354811255337E-19</c:v>
                </c:pt>
                <c:pt idx="18">
                  <c:v>4.8164028561549821E-19</c:v>
                </c:pt>
                <c:pt idx="19">
                  <c:v>2.8345068874053493E-19</c:v>
                </c:pt>
                <c:pt idx="20">
                  <c:v>5.9250186261544614E-19</c:v>
                </c:pt>
                <c:pt idx="21">
                  <c:v>3.5788704148264217E-19</c:v>
                </c:pt>
                <c:pt idx="22">
                  <c:v>1.974525994631587E-19</c:v>
                </c:pt>
                <c:pt idx="23">
                  <c:v>1.2052175174540797E-18</c:v>
                </c:pt>
                <c:pt idx="24">
                  <c:v>1.1545262833857945E-18</c:v>
                </c:pt>
                <c:pt idx="25">
                  <c:v>1.245100653501243E-18</c:v>
                </c:pt>
                <c:pt idx="26">
                  <c:v>2.1507621979300304E-18</c:v>
                </c:pt>
                <c:pt idx="27">
                  <c:v>2.4972096471034695E-18</c:v>
                </c:pt>
              </c:numCache>
            </c:numRef>
          </c:yVal>
        </c:ser>
        <c:ser>
          <c:idx val="7"/>
          <c:order val="7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graphs1!$K$99:$K$102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graphs1!$M$99:$M$102</c:f>
              <c:numCache>
                <c:formatCode>0.0E+00</c:formatCode>
                <c:ptCount val="4"/>
                <c:pt idx="0">
                  <c:v>2.4000000000000002E-20</c:v>
                </c:pt>
                <c:pt idx="1">
                  <c:v>2.4000000000000002E-19</c:v>
                </c:pt>
                <c:pt idx="2">
                  <c:v>2.4000000000000003E-18</c:v>
                </c:pt>
                <c:pt idx="3">
                  <c:v>2.4000000000000002E-17</c:v>
                </c:pt>
              </c:numCache>
            </c:numRef>
          </c:yVal>
        </c:ser>
        <c:ser>
          <c:idx val="8"/>
          <c:order val="8"/>
          <c:tx>
            <c:v>Line P</c:v>
          </c:tx>
          <c:spPr>
            <a:ln w="28575">
              <a:noFill/>
            </a:ln>
          </c:spPr>
          <c:marker>
            <c:symbol val="plus"/>
            <c:size val="10"/>
            <c:spPr>
              <a:ln w="12700">
                <a:solidFill>
                  <a:schemeClr val="tx1"/>
                </a:solidFill>
              </a:ln>
            </c:spPr>
          </c:marker>
          <c:xVal>
            <c:numRef>
              <c:f>'all data'!$G$978:$G$991</c:f>
              <c:numCache>
                <c:formatCode>0.00</c:formatCode>
                <c:ptCount val="14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</c:numCache>
            </c:numRef>
          </c:xVal>
          <c:yVal>
            <c:numRef>
              <c:f>'all data'!$AA$978:$AA$991</c:f>
              <c:numCache>
                <c:formatCode>0.0E+00</c:formatCode>
                <c:ptCount val="14"/>
                <c:pt idx="0">
                  <c:v>1.1605642200886773E-19</c:v>
                </c:pt>
                <c:pt idx="1">
                  <c:v>1.2720278025293369E-19</c:v>
                </c:pt>
                <c:pt idx="2">
                  <c:v>1.2888032326505103E-19</c:v>
                </c:pt>
                <c:pt idx="3">
                  <c:v>9.5964274123593665E-20</c:v>
                </c:pt>
                <c:pt idx="4">
                  <c:v>4.3597131585068263E-19</c:v>
                </c:pt>
                <c:pt idx="5">
                  <c:v>4.8077224514411356E-20</c:v>
                </c:pt>
                <c:pt idx="6">
                  <c:v>4.9862998625075963E-19</c:v>
                </c:pt>
                <c:pt idx="7">
                  <c:v>5.247635095865167E-20</c:v>
                </c:pt>
                <c:pt idx="8">
                  <c:v>7.3860373786185107E-20</c:v>
                </c:pt>
                <c:pt idx="9">
                  <c:v>3.8701578966113885E-20</c:v>
                </c:pt>
                <c:pt idx="10">
                  <c:v>2.499435488638094E-19</c:v>
                </c:pt>
                <c:pt idx="11">
                  <c:v>6.07967659926649E-20</c:v>
                </c:pt>
                <c:pt idx="12">
                  <c:v>5.3785844553398505E-20</c:v>
                </c:pt>
                <c:pt idx="13">
                  <c:v>8.1951911886170002E-20</c:v>
                </c:pt>
              </c:numCache>
            </c:numRef>
          </c:yVal>
        </c:ser>
        <c:ser>
          <c:idx val="9"/>
          <c:order val="9"/>
          <c:tx>
            <c:v>EB04</c:v>
          </c:tx>
          <c:spPr>
            <a:ln w="28575">
              <a:noFill/>
            </a:ln>
          </c:spPr>
          <c:marker>
            <c:symbol val="plus"/>
            <c:size val="8"/>
            <c:spPr>
              <a:ln>
                <a:solidFill>
                  <a:srgbClr val="00B050"/>
                </a:solidFill>
              </a:ln>
            </c:spPr>
          </c:marker>
          <c:xVal>
            <c:numRef>
              <c:f>'all data'!$G$1024:$G$1342</c:f>
              <c:numCache>
                <c:formatCode>General</c:formatCode>
                <c:ptCount val="319"/>
                <c:pt idx="0">
                  <c:v>7.9000000000000001E-2</c:v>
                </c:pt>
                <c:pt idx="1">
                  <c:v>7.9000000000000001E-2</c:v>
                </c:pt>
                <c:pt idx="2">
                  <c:v>7.9000000000000001E-2</c:v>
                </c:pt>
                <c:pt idx="3">
                  <c:v>7.9000000000000001E-2</c:v>
                </c:pt>
                <c:pt idx="4">
                  <c:v>7.9000000000000001E-2</c:v>
                </c:pt>
                <c:pt idx="5">
                  <c:v>7.9000000000000001E-2</c:v>
                </c:pt>
                <c:pt idx="6">
                  <c:v>7.9000000000000001E-2</c:v>
                </c:pt>
                <c:pt idx="7">
                  <c:v>7.9000000000000001E-2</c:v>
                </c:pt>
                <c:pt idx="8">
                  <c:v>7.9000000000000001E-2</c:v>
                </c:pt>
                <c:pt idx="9">
                  <c:v>7.9000000000000001E-2</c:v>
                </c:pt>
                <c:pt idx="10">
                  <c:v>7.9000000000000001E-2</c:v>
                </c:pt>
                <c:pt idx="11">
                  <c:v>7.9000000000000001E-2</c:v>
                </c:pt>
                <c:pt idx="12">
                  <c:v>7.9000000000000001E-2</c:v>
                </c:pt>
                <c:pt idx="13">
                  <c:v>7.9000000000000001E-2</c:v>
                </c:pt>
                <c:pt idx="14">
                  <c:v>7.9000000000000001E-2</c:v>
                </c:pt>
                <c:pt idx="15">
                  <c:v>7.9000000000000001E-2</c:v>
                </c:pt>
                <c:pt idx="16">
                  <c:v>7.9000000000000001E-2</c:v>
                </c:pt>
                <c:pt idx="17">
                  <c:v>7.9000000000000001E-2</c:v>
                </c:pt>
                <c:pt idx="18">
                  <c:v>7.9000000000000001E-2</c:v>
                </c:pt>
                <c:pt idx="19">
                  <c:v>7.9000000000000001E-2</c:v>
                </c:pt>
                <c:pt idx="20">
                  <c:v>7.9000000000000001E-2</c:v>
                </c:pt>
                <c:pt idx="21">
                  <c:v>7.9000000000000001E-2</c:v>
                </c:pt>
                <c:pt idx="22">
                  <c:v>7.9000000000000001E-2</c:v>
                </c:pt>
                <c:pt idx="23">
                  <c:v>7.9000000000000001E-2</c:v>
                </c:pt>
                <c:pt idx="24">
                  <c:v>7.9000000000000001E-2</c:v>
                </c:pt>
                <c:pt idx="25">
                  <c:v>7.9000000000000001E-2</c:v>
                </c:pt>
                <c:pt idx="26">
                  <c:v>7.9000000000000001E-2</c:v>
                </c:pt>
                <c:pt idx="27">
                  <c:v>7.9000000000000001E-2</c:v>
                </c:pt>
                <c:pt idx="28">
                  <c:v>7.9000000000000001E-2</c:v>
                </c:pt>
                <c:pt idx="29">
                  <c:v>7.9000000000000001E-2</c:v>
                </c:pt>
                <c:pt idx="30">
                  <c:v>7.9000000000000001E-2</c:v>
                </c:pt>
                <c:pt idx="31">
                  <c:v>7.9000000000000001E-2</c:v>
                </c:pt>
                <c:pt idx="32">
                  <c:v>7.9000000000000001E-2</c:v>
                </c:pt>
                <c:pt idx="33">
                  <c:v>7.9000000000000001E-2</c:v>
                </c:pt>
                <c:pt idx="34">
                  <c:v>7.9000000000000001E-2</c:v>
                </c:pt>
                <c:pt idx="35">
                  <c:v>7.9000000000000001E-2</c:v>
                </c:pt>
                <c:pt idx="36">
                  <c:v>7.9000000000000001E-2</c:v>
                </c:pt>
                <c:pt idx="37">
                  <c:v>7.9000000000000001E-2</c:v>
                </c:pt>
                <c:pt idx="38">
                  <c:v>7.9000000000000001E-2</c:v>
                </c:pt>
                <c:pt idx="39">
                  <c:v>7.9000000000000001E-2</c:v>
                </c:pt>
                <c:pt idx="40">
                  <c:v>7.9000000000000001E-2</c:v>
                </c:pt>
                <c:pt idx="41">
                  <c:v>7.9000000000000001E-2</c:v>
                </c:pt>
                <c:pt idx="42">
                  <c:v>7.9000000000000001E-2</c:v>
                </c:pt>
                <c:pt idx="43">
                  <c:v>7.9000000000000001E-2</c:v>
                </c:pt>
                <c:pt idx="44">
                  <c:v>7.9000000000000001E-2</c:v>
                </c:pt>
                <c:pt idx="45">
                  <c:v>7.9000000000000001E-2</c:v>
                </c:pt>
                <c:pt idx="46">
                  <c:v>7.9000000000000001E-2</c:v>
                </c:pt>
                <c:pt idx="47">
                  <c:v>7.9000000000000001E-2</c:v>
                </c:pt>
                <c:pt idx="48">
                  <c:v>7.9000000000000001E-2</c:v>
                </c:pt>
                <c:pt idx="49">
                  <c:v>7.9000000000000001E-2</c:v>
                </c:pt>
                <c:pt idx="50">
                  <c:v>7.9000000000000001E-2</c:v>
                </c:pt>
                <c:pt idx="51">
                  <c:v>7.9000000000000001E-2</c:v>
                </c:pt>
                <c:pt idx="52">
                  <c:v>7.9000000000000001E-2</c:v>
                </c:pt>
                <c:pt idx="53">
                  <c:v>7.9000000000000001E-2</c:v>
                </c:pt>
                <c:pt idx="54">
                  <c:v>7.9000000000000001E-2</c:v>
                </c:pt>
                <c:pt idx="55">
                  <c:v>7.9000000000000001E-2</c:v>
                </c:pt>
                <c:pt idx="56">
                  <c:v>7.9000000000000001E-2</c:v>
                </c:pt>
                <c:pt idx="57">
                  <c:v>7.9000000000000001E-2</c:v>
                </c:pt>
                <c:pt idx="58">
                  <c:v>7.9000000000000001E-2</c:v>
                </c:pt>
                <c:pt idx="59">
                  <c:v>7.9000000000000001E-2</c:v>
                </c:pt>
                <c:pt idx="60">
                  <c:v>7.9000000000000001E-2</c:v>
                </c:pt>
                <c:pt idx="61">
                  <c:v>7.9000000000000001E-2</c:v>
                </c:pt>
                <c:pt idx="62">
                  <c:v>7.9000000000000001E-2</c:v>
                </c:pt>
                <c:pt idx="63">
                  <c:v>7.9000000000000001E-2</c:v>
                </c:pt>
                <c:pt idx="64">
                  <c:v>7.9000000000000001E-2</c:v>
                </c:pt>
                <c:pt idx="65">
                  <c:v>7.9000000000000001E-2</c:v>
                </c:pt>
                <c:pt idx="66">
                  <c:v>7.9000000000000001E-2</c:v>
                </c:pt>
                <c:pt idx="67">
                  <c:v>7.9000000000000001E-2</c:v>
                </c:pt>
                <c:pt idx="68">
                  <c:v>7.9000000000000001E-2</c:v>
                </c:pt>
                <c:pt idx="69">
                  <c:v>7.9000000000000001E-2</c:v>
                </c:pt>
                <c:pt idx="70">
                  <c:v>7.9000000000000001E-2</c:v>
                </c:pt>
                <c:pt idx="71">
                  <c:v>7.9000000000000001E-2</c:v>
                </c:pt>
                <c:pt idx="72">
                  <c:v>7.9000000000000001E-2</c:v>
                </c:pt>
                <c:pt idx="73">
                  <c:v>7.9000000000000001E-2</c:v>
                </c:pt>
                <c:pt idx="74">
                  <c:v>7.9000000000000001E-2</c:v>
                </c:pt>
                <c:pt idx="75">
                  <c:v>7.9000000000000001E-2</c:v>
                </c:pt>
                <c:pt idx="76">
                  <c:v>7.9000000000000001E-2</c:v>
                </c:pt>
                <c:pt idx="77">
                  <c:v>7.9000000000000001E-2</c:v>
                </c:pt>
                <c:pt idx="78">
                  <c:v>7.9000000000000001E-2</c:v>
                </c:pt>
                <c:pt idx="79">
                  <c:v>7.9000000000000001E-2</c:v>
                </c:pt>
                <c:pt idx="80">
                  <c:v>7.9000000000000001E-2</c:v>
                </c:pt>
                <c:pt idx="81">
                  <c:v>7.9000000000000001E-2</c:v>
                </c:pt>
                <c:pt idx="82">
                  <c:v>7.9000000000000001E-2</c:v>
                </c:pt>
                <c:pt idx="83">
                  <c:v>7.9000000000000001E-2</c:v>
                </c:pt>
                <c:pt idx="84">
                  <c:v>7.9000000000000001E-2</c:v>
                </c:pt>
                <c:pt idx="85">
                  <c:v>7.9000000000000001E-2</c:v>
                </c:pt>
                <c:pt idx="86">
                  <c:v>7.9000000000000001E-2</c:v>
                </c:pt>
                <c:pt idx="87">
                  <c:v>7.9000000000000001E-2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7.9000000000000001E-2</c:v>
                </c:pt>
                <c:pt idx="91">
                  <c:v>7.9000000000000001E-2</c:v>
                </c:pt>
                <c:pt idx="92">
                  <c:v>7.9000000000000001E-2</c:v>
                </c:pt>
                <c:pt idx="93">
                  <c:v>7.9000000000000001E-2</c:v>
                </c:pt>
                <c:pt idx="94">
                  <c:v>7.9000000000000001E-2</c:v>
                </c:pt>
                <c:pt idx="95">
                  <c:v>7.9000000000000001E-2</c:v>
                </c:pt>
                <c:pt idx="96">
                  <c:v>7.9000000000000001E-2</c:v>
                </c:pt>
                <c:pt idx="97">
                  <c:v>7.9000000000000001E-2</c:v>
                </c:pt>
                <c:pt idx="98">
                  <c:v>7.9000000000000001E-2</c:v>
                </c:pt>
                <c:pt idx="99">
                  <c:v>7.9000000000000001E-2</c:v>
                </c:pt>
                <c:pt idx="100">
                  <c:v>7.9000000000000001E-2</c:v>
                </c:pt>
                <c:pt idx="101">
                  <c:v>7.9000000000000001E-2</c:v>
                </c:pt>
                <c:pt idx="102">
                  <c:v>7.9000000000000001E-2</c:v>
                </c:pt>
                <c:pt idx="103">
                  <c:v>7.9000000000000001E-2</c:v>
                </c:pt>
                <c:pt idx="104">
                  <c:v>7.9000000000000001E-2</c:v>
                </c:pt>
                <c:pt idx="105">
                  <c:v>7.9000000000000001E-2</c:v>
                </c:pt>
                <c:pt idx="106">
                  <c:v>7.9000000000000001E-2</c:v>
                </c:pt>
                <c:pt idx="107">
                  <c:v>7.9000000000000001E-2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0.32</c:v>
                </c:pt>
                <c:pt idx="305">
                  <c:v>0.32</c:v>
                </c:pt>
                <c:pt idx="306">
                  <c:v>0.32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0.32</c:v>
                </c:pt>
                <c:pt idx="316">
                  <c:v>0.32</c:v>
                </c:pt>
                <c:pt idx="317">
                  <c:v>0.32</c:v>
                </c:pt>
                <c:pt idx="318">
                  <c:v>0.32</c:v>
                </c:pt>
              </c:numCache>
            </c:numRef>
          </c:xVal>
          <c:yVal>
            <c:numRef>
              <c:f>'all data'!$AA$1024:$AA$1342</c:f>
              <c:numCache>
                <c:formatCode>0.0E+00</c:formatCode>
                <c:ptCount val="319"/>
                <c:pt idx="0">
                  <c:v>3.2938220258431385E-20</c:v>
                </c:pt>
                <c:pt idx="2">
                  <c:v>1.7385051007042738E-19</c:v>
                </c:pt>
                <c:pt idx="3">
                  <c:v>2.4582324810400226E-20</c:v>
                </c:pt>
                <c:pt idx="4">
                  <c:v>3.7737338051879394E-20</c:v>
                </c:pt>
                <c:pt idx="5">
                  <c:v>4.2684041351875098E-20</c:v>
                </c:pt>
                <c:pt idx="6">
                  <c:v>6.1500863410856336E-20</c:v>
                </c:pt>
                <c:pt idx="7">
                  <c:v>7.6428230968454471E-20</c:v>
                </c:pt>
                <c:pt idx="8">
                  <c:v>5.1595583759433221E-20</c:v>
                </c:pt>
                <c:pt idx="9">
                  <c:v>4.9574124863489402E-20</c:v>
                </c:pt>
                <c:pt idx="10">
                  <c:v>4.3877502420943528E-20</c:v>
                </c:pt>
                <c:pt idx="11">
                  <c:v>3.7706480323325499E-20</c:v>
                </c:pt>
                <c:pt idx="12">
                  <c:v>4.1370673710300564E-20</c:v>
                </c:pt>
                <c:pt idx="13">
                  <c:v>3.6252891859267242E-20</c:v>
                </c:pt>
                <c:pt idx="14">
                  <c:v>2.5864400223790007E-20</c:v>
                </c:pt>
                <c:pt idx="15">
                  <c:v>3.8206925101323429E-20</c:v>
                </c:pt>
                <c:pt idx="16">
                  <c:v>2.4421261043576366E-20</c:v>
                </c:pt>
                <c:pt idx="17">
                  <c:v>4.0400466707692415E-20</c:v>
                </c:pt>
                <c:pt idx="18">
                  <c:v>6.317939787815462E-20</c:v>
                </c:pt>
                <c:pt idx="19">
                  <c:v>3.7568264026103321E-20</c:v>
                </c:pt>
                <c:pt idx="20">
                  <c:v>3.8083927739056408E-20</c:v>
                </c:pt>
                <c:pt idx="21">
                  <c:v>5.777446138431268E-20</c:v>
                </c:pt>
                <c:pt idx="22">
                  <c:v>9.106497515210558E-20</c:v>
                </c:pt>
                <c:pt idx="23">
                  <c:v>6.2037798514573087E-20</c:v>
                </c:pt>
                <c:pt idx="24">
                  <c:v>2.7867649777509105E-20</c:v>
                </c:pt>
                <c:pt idx="25">
                  <c:v>7.9991247911341127E-20</c:v>
                </c:pt>
                <c:pt idx="26">
                  <c:v>4.2006246213215049E-20</c:v>
                </c:pt>
                <c:pt idx="27">
                  <c:v>5.1852050069832614E-20</c:v>
                </c:pt>
                <c:pt idx="28">
                  <c:v>5.2787893534796327E-20</c:v>
                </c:pt>
                <c:pt idx="29">
                  <c:v>7.7758164206992501E-20</c:v>
                </c:pt>
                <c:pt idx="31">
                  <c:v>3.5193040087215852E-20</c:v>
                </c:pt>
                <c:pt idx="33">
                  <c:v>5.6911587543075139E-20</c:v>
                </c:pt>
                <c:pt idx="34">
                  <c:v>5.0739494764637283E-20</c:v>
                </c:pt>
                <c:pt idx="35">
                  <c:v>2.6909432245991894E-20</c:v>
                </c:pt>
                <c:pt idx="36">
                  <c:v>4.9971669401214219E-20</c:v>
                </c:pt>
                <c:pt idx="37">
                  <c:v>4.6349688765171234E-20</c:v>
                </c:pt>
                <c:pt idx="38">
                  <c:v>1.0271718972255383E-19</c:v>
                </c:pt>
                <c:pt idx="40">
                  <c:v>5.8865284587072567E-20</c:v>
                </c:pt>
                <c:pt idx="41">
                  <c:v>4.3787503694171531E-20</c:v>
                </c:pt>
                <c:pt idx="42">
                  <c:v>9.880576748088205E-20</c:v>
                </c:pt>
                <c:pt idx="43">
                  <c:v>1.7501156872844798E-19</c:v>
                </c:pt>
                <c:pt idx="44">
                  <c:v>7.1802626590201891E-20</c:v>
                </c:pt>
                <c:pt idx="45">
                  <c:v>6.9125081425653713E-20</c:v>
                </c:pt>
                <c:pt idx="46">
                  <c:v>5.1230836965662709E-20</c:v>
                </c:pt>
                <c:pt idx="47">
                  <c:v>5.7861216469107668E-20</c:v>
                </c:pt>
                <c:pt idx="48">
                  <c:v>1.1083602006243849E-19</c:v>
                </c:pt>
                <c:pt idx="49">
                  <c:v>7.8173928361208524E-20</c:v>
                </c:pt>
                <c:pt idx="50">
                  <c:v>2.2739062693845082E-20</c:v>
                </c:pt>
                <c:pt idx="51">
                  <c:v>8.9504483071778769E-20</c:v>
                </c:pt>
                <c:pt idx="52">
                  <c:v>7.4130429718188059E-20</c:v>
                </c:pt>
                <c:pt idx="53">
                  <c:v>1.6043748344154239E-19</c:v>
                </c:pt>
                <c:pt idx="54">
                  <c:v>3.1991186742635695E-20</c:v>
                </c:pt>
                <c:pt idx="55">
                  <c:v>9.3477199237531393E-20</c:v>
                </c:pt>
                <c:pt idx="56">
                  <c:v>1.1417718630965413E-19</c:v>
                </c:pt>
                <c:pt idx="57">
                  <c:v>7.1424245636684057E-20</c:v>
                </c:pt>
                <c:pt idx="58">
                  <c:v>6.9284061979228537E-20</c:v>
                </c:pt>
                <c:pt idx="59">
                  <c:v>6.7403423799623491E-20</c:v>
                </c:pt>
                <c:pt idx="60">
                  <c:v>9.1650758232444065E-20</c:v>
                </c:pt>
                <c:pt idx="61">
                  <c:v>3.5916563013043576E-20</c:v>
                </c:pt>
                <c:pt idx="62">
                  <c:v>4.4531809854612925E-20</c:v>
                </c:pt>
                <c:pt idx="63">
                  <c:v>2.4187402124612471E-19</c:v>
                </c:pt>
                <c:pt idx="64">
                  <c:v>7.5433381614750927E-20</c:v>
                </c:pt>
                <c:pt idx="65">
                  <c:v>1.8119283875603631E-19</c:v>
                </c:pt>
                <c:pt idx="66">
                  <c:v>1.121275730965997E-19</c:v>
                </c:pt>
                <c:pt idx="67">
                  <c:v>4.8050165205232999E-20</c:v>
                </c:pt>
                <c:pt idx="68">
                  <c:v>1.5746830031455811E-19</c:v>
                </c:pt>
                <c:pt idx="69">
                  <c:v>1.0718993447226051E-19</c:v>
                </c:pt>
                <c:pt idx="70">
                  <c:v>2.8252852543394595E-20</c:v>
                </c:pt>
                <c:pt idx="71">
                  <c:v>5.813585151684735E-20</c:v>
                </c:pt>
                <c:pt idx="72">
                  <c:v>1.8000432603894729E-19</c:v>
                </c:pt>
                <c:pt idx="73">
                  <c:v>8.0587228886074935E-20</c:v>
                </c:pt>
                <c:pt idx="74">
                  <c:v>4.5892491266488969E-20</c:v>
                </c:pt>
                <c:pt idx="75">
                  <c:v>4.616680753438104E-20</c:v>
                </c:pt>
                <c:pt idx="76">
                  <c:v>1.388536980178921E-19</c:v>
                </c:pt>
                <c:pt idx="77">
                  <c:v>8.7222951610999864E-20</c:v>
                </c:pt>
                <c:pt idx="78">
                  <c:v>1.0557622283219345E-19</c:v>
                </c:pt>
                <c:pt idx="79">
                  <c:v>5.1456678785271136E-20</c:v>
                </c:pt>
                <c:pt idx="80">
                  <c:v>1.0298973259690632E-19</c:v>
                </c:pt>
                <c:pt idx="81">
                  <c:v>1.5492715609159375E-19</c:v>
                </c:pt>
                <c:pt idx="82">
                  <c:v>1.2223788900696629E-19</c:v>
                </c:pt>
                <c:pt idx="83">
                  <c:v>1.8882051017360999E-19</c:v>
                </c:pt>
                <c:pt idx="84">
                  <c:v>1.5774170827869078E-19</c:v>
                </c:pt>
                <c:pt idx="85">
                  <c:v>1.0237077280473008E-19</c:v>
                </c:pt>
                <c:pt idx="87">
                  <c:v>2.5003439392291199E-19</c:v>
                </c:pt>
                <c:pt idx="88">
                  <c:v>1.4457952447457081E-19</c:v>
                </c:pt>
                <c:pt idx="89">
                  <c:v>3.020910554763009E-19</c:v>
                </c:pt>
                <c:pt idx="90">
                  <c:v>4.7360701674172213E-20</c:v>
                </c:pt>
                <c:pt idx="91">
                  <c:v>1.0204971368402586E-19</c:v>
                </c:pt>
                <c:pt idx="92">
                  <c:v>1.7014999374176358E-19</c:v>
                </c:pt>
                <c:pt idx="93">
                  <c:v>1.9299978969818356E-19</c:v>
                </c:pt>
                <c:pt idx="94">
                  <c:v>9.3894779180538966E-20</c:v>
                </c:pt>
                <c:pt idx="95">
                  <c:v>5.1400224356612534E-20</c:v>
                </c:pt>
                <c:pt idx="96">
                  <c:v>8.5045815848746867E-20</c:v>
                </c:pt>
                <c:pt idx="97">
                  <c:v>2.2931825123662142E-19</c:v>
                </c:pt>
                <c:pt idx="99">
                  <c:v>6.379860909366915E-20</c:v>
                </c:pt>
                <c:pt idx="100">
                  <c:v>1.1421702299894868E-19</c:v>
                </c:pt>
                <c:pt idx="101">
                  <c:v>2.8457065736646064E-20</c:v>
                </c:pt>
                <c:pt idx="102">
                  <c:v>3.7456503275849025E-20</c:v>
                </c:pt>
                <c:pt idx="104">
                  <c:v>1.3095430898567805E-20</c:v>
                </c:pt>
                <c:pt idx="105">
                  <c:v>8.2483987086719709E-21</c:v>
                </c:pt>
                <c:pt idx="106">
                  <c:v>5.6661294103183377E-20</c:v>
                </c:pt>
                <c:pt idx="107">
                  <c:v>8.3676265000065253E-20</c:v>
                </c:pt>
                <c:pt idx="108">
                  <c:v>3.0760800419575972E-20</c:v>
                </c:pt>
                <c:pt idx="110">
                  <c:v>3.1753427738742946E-20</c:v>
                </c:pt>
                <c:pt idx="111">
                  <c:v>9.2554661973530662E-20</c:v>
                </c:pt>
                <c:pt idx="112">
                  <c:v>3.3417515254763509E-20</c:v>
                </c:pt>
                <c:pt idx="113">
                  <c:v>5.4877105774440515E-20</c:v>
                </c:pt>
                <c:pt idx="114">
                  <c:v>3.3103776618513961E-20</c:v>
                </c:pt>
                <c:pt idx="115">
                  <c:v>7.8927511806416941E-19</c:v>
                </c:pt>
                <c:pt idx="116">
                  <c:v>2.373681606900514E-20</c:v>
                </c:pt>
                <c:pt idx="117">
                  <c:v>5.3682498807206614E-20</c:v>
                </c:pt>
                <c:pt idx="118">
                  <c:v>9.4132895263622019E-20</c:v>
                </c:pt>
                <c:pt idx="119">
                  <c:v>1.7974152859308921E-19</c:v>
                </c:pt>
                <c:pt idx="120">
                  <c:v>3.5542003118716877E-20</c:v>
                </c:pt>
                <c:pt idx="121">
                  <c:v>6.797357218583881E-20</c:v>
                </c:pt>
                <c:pt idx="122">
                  <c:v>4.4358090307974831E-19</c:v>
                </c:pt>
                <c:pt idx="123">
                  <c:v>1.1065423962477109E-19</c:v>
                </c:pt>
                <c:pt idx="124">
                  <c:v>2.3107401001582948E-20</c:v>
                </c:pt>
                <c:pt idx="125">
                  <c:v>7.7144136227618088E-20</c:v>
                </c:pt>
                <c:pt idx="126">
                  <c:v>3.799720896156846E-20</c:v>
                </c:pt>
                <c:pt idx="127">
                  <c:v>2.4825932049384774E-20</c:v>
                </c:pt>
                <c:pt idx="128">
                  <c:v>1.4826032208465006E-19</c:v>
                </c:pt>
                <c:pt idx="129">
                  <c:v>4.068078065986884E-19</c:v>
                </c:pt>
                <c:pt idx="130">
                  <c:v>3.5579638050071121E-20</c:v>
                </c:pt>
                <c:pt idx="131">
                  <c:v>3.9747115291207374E-20</c:v>
                </c:pt>
                <c:pt idx="132">
                  <c:v>8.8971340915143701E-20</c:v>
                </c:pt>
                <c:pt idx="133">
                  <c:v>1.2544972308267077E-19</c:v>
                </c:pt>
                <c:pt idx="134">
                  <c:v>5.8345615031413058E-20</c:v>
                </c:pt>
                <c:pt idx="135">
                  <c:v>8.5801037548871266E-20</c:v>
                </c:pt>
                <c:pt idx="136">
                  <c:v>3.9997127879909964E-19</c:v>
                </c:pt>
                <c:pt idx="137">
                  <c:v>4.5651882868257183E-20</c:v>
                </c:pt>
                <c:pt idx="138">
                  <c:v>1.538287517059322E-19</c:v>
                </c:pt>
                <c:pt idx="139">
                  <c:v>4.2268396302307643E-19</c:v>
                </c:pt>
                <c:pt idx="140">
                  <c:v>8.164912214267077E-20</c:v>
                </c:pt>
                <c:pt idx="141">
                  <c:v>7.4377839594424772E-20</c:v>
                </c:pt>
                <c:pt idx="142">
                  <c:v>3.5887682686577014E-21</c:v>
                </c:pt>
                <c:pt idx="143">
                  <c:v>2.4390473618960564E-19</c:v>
                </c:pt>
                <c:pt idx="144">
                  <c:v>1.3737685282774968E-19</c:v>
                </c:pt>
                <c:pt idx="145">
                  <c:v>4.1421280263872573E-20</c:v>
                </c:pt>
                <c:pt idx="146">
                  <c:v>9.2984062063185991E-20</c:v>
                </c:pt>
                <c:pt idx="147">
                  <c:v>1.1508295938245098E-19</c:v>
                </c:pt>
                <c:pt idx="148">
                  <c:v>1.4040232088369354E-18</c:v>
                </c:pt>
                <c:pt idx="149">
                  <c:v>1.1358543601744385E-19</c:v>
                </c:pt>
                <c:pt idx="150">
                  <c:v>1.1077662799236001E-19</c:v>
                </c:pt>
                <c:pt idx="151">
                  <c:v>2.3754351708814118E-18</c:v>
                </c:pt>
                <c:pt idx="152">
                  <c:v>2.986785449099133E-20</c:v>
                </c:pt>
                <c:pt idx="153">
                  <c:v>6.7903147444401947E-20</c:v>
                </c:pt>
                <c:pt idx="154">
                  <c:v>7.2707079969299024E-20</c:v>
                </c:pt>
                <c:pt idx="155">
                  <c:v>5.5823138598199082E-20</c:v>
                </c:pt>
                <c:pt idx="156">
                  <c:v>3.0254494150812873E-20</c:v>
                </c:pt>
                <c:pt idx="158">
                  <c:v>3.7115214909740909E-20</c:v>
                </c:pt>
                <c:pt idx="159">
                  <c:v>1.7127604403919413E-20</c:v>
                </c:pt>
                <c:pt idx="160">
                  <c:v>4.4994376249595796E-20</c:v>
                </c:pt>
                <c:pt idx="161">
                  <c:v>1.8512002975623708E-20</c:v>
                </c:pt>
                <c:pt idx="162">
                  <c:v>3.6280901264106013E-20</c:v>
                </c:pt>
                <c:pt idx="163">
                  <c:v>3.1316594787150811E-20</c:v>
                </c:pt>
                <c:pt idx="164">
                  <c:v>8.8858881163413924E-20</c:v>
                </c:pt>
                <c:pt idx="165">
                  <c:v>1.5125333014734462E-19</c:v>
                </c:pt>
                <c:pt idx="166">
                  <c:v>5.5952888192087993E-20</c:v>
                </c:pt>
                <c:pt idx="167">
                  <c:v>6.7864420064638253E-20</c:v>
                </c:pt>
                <c:pt idx="168">
                  <c:v>4.8198375488900197E-20</c:v>
                </c:pt>
                <c:pt idx="169">
                  <c:v>7.8508832066568652E-20</c:v>
                </c:pt>
                <c:pt idx="170">
                  <c:v>1.1783234689572676E-19</c:v>
                </c:pt>
                <c:pt idx="171">
                  <c:v>2.0272150957483091E-19</c:v>
                </c:pt>
                <c:pt idx="172">
                  <c:v>4.8271293910094434E-20</c:v>
                </c:pt>
                <c:pt idx="173">
                  <c:v>9.859298556598768E-20</c:v>
                </c:pt>
                <c:pt idx="174">
                  <c:v>1.0592203063352198E-19</c:v>
                </c:pt>
                <c:pt idx="175">
                  <c:v>3.4763558509081045E-20</c:v>
                </c:pt>
                <c:pt idx="176">
                  <c:v>2.7510664302333542E-19</c:v>
                </c:pt>
                <c:pt idx="177">
                  <c:v>5.8785021855554175E-20</c:v>
                </c:pt>
                <c:pt idx="178">
                  <c:v>1.4644185537119057E-19</c:v>
                </c:pt>
                <c:pt idx="180">
                  <c:v>8.155627714626738E-20</c:v>
                </c:pt>
                <c:pt idx="181">
                  <c:v>2.3259673949759694E-19</c:v>
                </c:pt>
                <c:pt idx="182">
                  <c:v>3.9290358110053683E-20</c:v>
                </c:pt>
                <c:pt idx="183">
                  <c:v>2.8326015635362824E-19</c:v>
                </c:pt>
                <c:pt idx="184">
                  <c:v>1.4496191594043244E-19</c:v>
                </c:pt>
                <c:pt idx="185">
                  <c:v>2.1256045577055654E-19</c:v>
                </c:pt>
                <c:pt idx="186">
                  <c:v>8.0026992574289553E-20</c:v>
                </c:pt>
                <c:pt idx="187">
                  <c:v>1.4916257380913242E-19</c:v>
                </c:pt>
                <c:pt idx="188">
                  <c:v>1.7424139027347483E-19</c:v>
                </c:pt>
                <c:pt idx="189">
                  <c:v>6.9593156831528614E-19</c:v>
                </c:pt>
                <c:pt idx="190">
                  <c:v>4.4656437339647543E-20</c:v>
                </c:pt>
                <c:pt idx="191">
                  <c:v>6.5873909609308073E-20</c:v>
                </c:pt>
                <c:pt idx="192">
                  <c:v>5.5348366369590039E-20</c:v>
                </c:pt>
                <c:pt idx="193">
                  <c:v>5.0280852612064374E-20</c:v>
                </c:pt>
                <c:pt idx="194">
                  <c:v>4.1529665155722474E-20</c:v>
                </c:pt>
                <c:pt idx="195">
                  <c:v>1.6547761673228326E-19</c:v>
                </c:pt>
                <c:pt idx="196">
                  <c:v>3.399433855468735E-20</c:v>
                </c:pt>
                <c:pt idx="197">
                  <c:v>1.1083538542394559E-19</c:v>
                </c:pt>
                <c:pt idx="198">
                  <c:v>7.2703886812025295E-20</c:v>
                </c:pt>
                <c:pt idx="199">
                  <c:v>4.0393487755086589E-20</c:v>
                </c:pt>
                <c:pt idx="200">
                  <c:v>5.458444244758524E-20</c:v>
                </c:pt>
                <c:pt idx="201">
                  <c:v>3.4818295425072385E-20</c:v>
                </c:pt>
                <c:pt idx="202">
                  <c:v>1.1053715797131286E-19</c:v>
                </c:pt>
                <c:pt idx="203">
                  <c:v>6.7758468076996232E-20</c:v>
                </c:pt>
                <c:pt idx="204">
                  <c:v>9.359379999555967E-20</c:v>
                </c:pt>
                <c:pt idx="205">
                  <c:v>2.6471474117932805E-20</c:v>
                </c:pt>
                <c:pt idx="206">
                  <c:v>3.0585085747743167E-19</c:v>
                </c:pt>
                <c:pt idx="207">
                  <c:v>4.6602760608592052E-20</c:v>
                </c:pt>
                <c:pt idx="208">
                  <c:v>1.1494212395826618E-19</c:v>
                </c:pt>
                <c:pt idx="209">
                  <c:v>3.5560418390418597E-20</c:v>
                </c:pt>
                <c:pt idx="210">
                  <c:v>7.3672083028666296E-19</c:v>
                </c:pt>
                <c:pt idx="211">
                  <c:v>1.0337061420145979E-19</c:v>
                </c:pt>
                <c:pt idx="212">
                  <c:v>1.2377531964332242E-19</c:v>
                </c:pt>
                <c:pt idx="213">
                  <c:v>1.0841481461288151E-19</c:v>
                </c:pt>
                <c:pt idx="214">
                  <c:v>4.1234487052473472E-20</c:v>
                </c:pt>
                <c:pt idx="215">
                  <c:v>3.0969656259084219E-19</c:v>
                </c:pt>
                <c:pt idx="216">
                  <c:v>6.8421832104231571E-19</c:v>
                </c:pt>
                <c:pt idx="217">
                  <c:v>1.0794591771129277E-19</c:v>
                </c:pt>
                <c:pt idx="218">
                  <c:v>1.4256211092722697E-18</c:v>
                </c:pt>
                <c:pt idx="219">
                  <c:v>5.5074560689894046E-20</c:v>
                </c:pt>
                <c:pt idx="220">
                  <c:v>9.210339272784153E-20</c:v>
                </c:pt>
                <c:pt idx="221">
                  <c:v>6.7362944362359708E-20</c:v>
                </c:pt>
                <c:pt idx="222">
                  <c:v>9.7023333392421605E-20</c:v>
                </c:pt>
                <c:pt idx="223">
                  <c:v>2.7530646817999982E-20</c:v>
                </c:pt>
                <c:pt idx="224">
                  <c:v>6.7813221929200483E-20</c:v>
                </c:pt>
                <c:pt idx="225">
                  <c:v>6.5200198251307406E-21</c:v>
                </c:pt>
                <c:pt idx="226">
                  <c:v>1.5072063856655642E-20</c:v>
                </c:pt>
                <c:pt idx="227">
                  <c:v>4.2175459125834024E-21</c:v>
                </c:pt>
                <c:pt idx="228">
                  <c:v>3.0979410095525327E-20</c:v>
                </c:pt>
                <c:pt idx="229">
                  <c:v>4.5869307468034864E-20</c:v>
                </c:pt>
                <c:pt idx="230">
                  <c:v>5.6718417752443546E-20</c:v>
                </c:pt>
                <c:pt idx="231">
                  <c:v>1.0471592386109384E-19</c:v>
                </c:pt>
                <c:pt idx="232">
                  <c:v>3.9612450619840115E-20</c:v>
                </c:pt>
                <c:pt idx="233">
                  <c:v>1.2484793956170779E-20</c:v>
                </c:pt>
                <c:pt idx="234">
                  <c:v>7.8372649282464214E-20</c:v>
                </c:pt>
                <c:pt idx="235">
                  <c:v>1.0298243008151872E-19</c:v>
                </c:pt>
                <c:pt idx="236">
                  <c:v>3.4220487257971798E-20</c:v>
                </c:pt>
                <c:pt idx="239">
                  <c:v>2.9748573283760631E-19</c:v>
                </c:pt>
                <c:pt idx="240">
                  <c:v>4.5041457339865669E-20</c:v>
                </c:pt>
                <c:pt idx="241">
                  <c:v>4.1108315114206338E-20</c:v>
                </c:pt>
                <c:pt idx="242">
                  <c:v>2.9694552285264539E-20</c:v>
                </c:pt>
                <c:pt idx="243">
                  <c:v>9.5675614557412558E-20</c:v>
                </c:pt>
                <c:pt idx="244">
                  <c:v>4.8672913591577061E-20</c:v>
                </c:pt>
                <c:pt idx="245">
                  <c:v>9.775469386468095E-20</c:v>
                </c:pt>
                <c:pt idx="246">
                  <c:v>3.7319121778425636E-19</c:v>
                </c:pt>
                <c:pt idx="247">
                  <c:v>1.839851300199112E-20</c:v>
                </c:pt>
                <c:pt idx="248">
                  <c:v>2.9251505917250968E-20</c:v>
                </c:pt>
                <c:pt idx="249">
                  <c:v>1.8804204859206192E-19</c:v>
                </c:pt>
                <c:pt idx="250">
                  <c:v>2.4001881076049451E-20</c:v>
                </c:pt>
                <c:pt idx="251">
                  <c:v>4.4309145544055231E-21</c:v>
                </c:pt>
                <c:pt idx="252">
                  <c:v>3.2705861440446585E-20</c:v>
                </c:pt>
                <c:pt idx="253">
                  <c:v>4.0152019246096132E-21</c:v>
                </c:pt>
                <c:pt idx="254">
                  <c:v>2.5644277977712487E-20</c:v>
                </c:pt>
                <c:pt idx="255">
                  <c:v>1.6169343909637327E-20</c:v>
                </c:pt>
                <c:pt idx="256">
                  <c:v>2.0095343615976347E-20</c:v>
                </c:pt>
                <c:pt idx="257">
                  <c:v>5.9025055033449218E-20</c:v>
                </c:pt>
                <c:pt idx="258">
                  <c:v>1.7021403335444838E-20</c:v>
                </c:pt>
                <c:pt idx="259">
                  <c:v>3.6733092164778372E-20</c:v>
                </c:pt>
                <c:pt idx="260">
                  <c:v>2.671847018814367E-19</c:v>
                </c:pt>
                <c:pt idx="262">
                  <c:v>9.5505925542371105E-18</c:v>
                </c:pt>
                <c:pt idx="263">
                  <c:v>2.7239018113653237E-20</c:v>
                </c:pt>
                <c:pt idx="264">
                  <c:v>4.1582313884747688E-20</c:v>
                </c:pt>
                <c:pt idx="265">
                  <c:v>9.6523808619503451E-21</c:v>
                </c:pt>
                <c:pt idx="266">
                  <c:v>1.0499544076571428E-19</c:v>
                </c:pt>
                <c:pt idx="267">
                  <c:v>3.6536108147850134E-20</c:v>
                </c:pt>
                <c:pt idx="268">
                  <c:v>5.2696245065032842E-20</c:v>
                </c:pt>
                <c:pt idx="269">
                  <c:v>2.0045035878806621E-19</c:v>
                </c:pt>
                <c:pt idx="270">
                  <c:v>1.0169439036977296E-20</c:v>
                </c:pt>
                <c:pt idx="271">
                  <c:v>4.8605482565226437E-20</c:v>
                </c:pt>
                <c:pt idx="273">
                  <c:v>3.8774358794417969E-20</c:v>
                </c:pt>
                <c:pt idx="274">
                  <c:v>8.0329917810294614E-20</c:v>
                </c:pt>
                <c:pt idx="275">
                  <c:v>1.2699750317034511E-19</c:v>
                </c:pt>
                <c:pt idx="277">
                  <c:v>3.8679410769358234E-20</c:v>
                </c:pt>
                <c:pt idx="278">
                  <c:v>2.6791362213131184E-20</c:v>
                </c:pt>
                <c:pt idx="279">
                  <c:v>2.8636114293152078E-20</c:v>
                </c:pt>
                <c:pt idx="280">
                  <c:v>5.0246064351938885E-20</c:v>
                </c:pt>
                <c:pt idx="281">
                  <c:v>4.0274472060540428E-20</c:v>
                </c:pt>
                <c:pt idx="282">
                  <c:v>2.19249437247644E-20</c:v>
                </c:pt>
                <c:pt idx="283">
                  <c:v>2.9024209352593834E-20</c:v>
                </c:pt>
                <c:pt idx="284">
                  <c:v>3.5068790914535517E-20</c:v>
                </c:pt>
                <c:pt idx="285">
                  <c:v>1.0114552363487708E-20</c:v>
                </c:pt>
                <c:pt idx="286">
                  <c:v>8.2785806077117907E-20</c:v>
                </c:pt>
                <c:pt idx="287">
                  <c:v>8.2221256723804887E-20</c:v>
                </c:pt>
                <c:pt idx="288">
                  <c:v>9.0834045401694487E-20</c:v>
                </c:pt>
                <c:pt idx="289">
                  <c:v>4.9446056071008674E-20</c:v>
                </c:pt>
                <c:pt idx="290">
                  <c:v>6.1921171604503032E-20</c:v>
                </c:pt>
                <c:pt idx="291">
                  <c:v>7.9521790454469028E-20</c:v>
                </c:pt>
                <c:pt idx="293">
                  <c:v>5.6798822836137975E-20</c:v>
                </c:pt>
                <c:pt idx="294">
                  <c:v>5.7154856844658946E-20</c:v>
                </c:pt>
                <c:pt idx="295">
                  <c:v>6.9874661015221809E-20</c:v>
                </c:pt>
                <c:pt idx="296">
                  <c:v>2.2283784803257688E-19</c:v>
                </c:pt>
                <c:pt idx="297">
                  <c:v>2.3889937142577309E-20</c:v>
                </c:pt>
                <c:pt idx="298">
                  <c:v>6.8251507814380912E-20</c:v>
                </c:pt>
                <c:pt idx="299">
                  <c:v>1.2744982609916401E-19</c:v>
                </c:pt>
                <c:pt idx="300">
                  <c:v>2.9266828156582563E-20</c:v>
                </c:pt>
                <c:pt idx="301">
                  <c:v>5.816285206862883E-20</c:v>
                </c:pt>
                <c:pt idx="302">
                  <c:v>1.953911987863814E-20</c:v>
                </c:pt>
                <c:pt idx="303">
                  <c:v>9.8667539750786926E-20</c:v>
                </c:pt>
                <c:pt idx="304">
                  <c:v>1.7144627277133177E-20</c:v>
                </c:pt>
                <c:pt idx="305">
                  <c:v>6.7148031864640272E-20</c:v>
                </c:pt>
                <c:pt idx="306">
                  <c:v>2.2792455325343445E-20</c:v>
                </c:pt>
                <c:pt idx="307">
                  <c:v>1.8737469968103239E-20</c:v>
                </c:pt>
                <c:pt idx="308">
                  <c:v>1.4240959537179336E-20</c:v>
                </c:pt>
                <c:pt idx="309">
                  <c:v>2.0194837029938094E-20</c:v>
                </c:pt>
                <c:pt idx="310">
                  <c:v>1.8984733961314922E-20</c:v>
                </c:pt>
                <c:pt idx="311">
                  <c:v>2.2889210990502305E-20</c:v>
                </c:pt>
                <c:pt idx="312">
                  <c:v>7.1572480754653489E-21</c:v>
                </c:pt>
                <c:pt idx="313">
                  <c:v>3.928973982415271E-21</c:v>
                </c:pt>
                <c:pt idx="314">
                  <c:v>1.6813869267743181E-20</c:v>
                </c:pt>
                <c:pt idx="316">
                  <c:v>1.1509099806489237E-20</c:v>
                </c:pt>
                <c:pt idx="317">
                  <c:v>1.1542271181133446E-20</c:v>
                </c:pt>
                <c:pt idx="318">
                  <c:v>1.3935111263770226E-20</c:v>
                </c:pt>
              </c:numCache>
            </c:numRef>
          </c:yVal>
        </c:ser>
        <c:axId val="98201600"/>
        <c:axId val="98203904"/>
      </c:scatterChart>
      <c:valAx>
        <c:axId val="98201600"/>
        <c:scaling>
          <c:logBase val="10"/>
          <c:orientation val="minMax"/>
          <c:max val="6"/>
          <c:min val="2.0000000000000011E-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Dissolved Fe (nM)</a:t>
                </a:r>
              </a:p>
            </c:rich>
          </c:tx>
          <c:layout>
            <c:manualLayout>
              <c:xMode val="edge"/>
              <c:yMode val="edge"/>
              <c:x val="0.54593329742576968"/>
              <c:y val="0.93372172036777834"/>
            </c:manualLayout>
          </c:layout>
        </c:title>
        <c:numFmt formatCode="0.00" sourceLinked="1"/>
        <c:tickLblPos val="nextTo"/>
        <c:crossAx val="98203904"/>
        <c:crossesAt val="1.0000000000000296E-21"/>
        <c:crossBetween val="midCat"/>
      </c:valAx>
      <c:valAx>
        <c:axId val="98203904"/>
        <c:scaling>
          <c:logBase val="10"/>
          <c:orientation val="minMax"/>
          <c:max val="1.0000000000000135E-16"/>
          <c:min val="1.0000000000000174E-21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S.S uptake rate (mol Fe/um2/d) </a:t>
                </a:r>
              </a:p>
            </c:rich>
          </c:tx>
          <c:layout/>
        </c:title>
        <c:numFmt formatCode="0.0E+00" sourceLinked="1"/>
        <c:tickLblPos val="nextTo"/>
        <c:crossAx val="98201600"/>
        <c:crossesAt val="1.0000000000000208E-12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14395325177186807"/>
          <c:y val="5.7095148382525787E-2"/>
          <c:w val="0.12640505441705779"/>
          <c:h val="0.42840989968278598"/>
        </c:manualLayout>
      </c:layout>
      <c:spPr>
        <a:solidFill>
          <a:schemeClr val="bg1"/>
        </a:solidFill>
        <a:ln>
          <a:solidFill>
            <a:schemeClr val="lt1">
              <a:shade val="50000"/>
            </a:schemeClr>
          </a:solidFill>
        </a:ln>
      </c:spPr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519291124498507E-2"/>
          <c:y val="5.1400554097404488E-2"/>
          <c:w val="0.87569570932508056"/>
          <c:h val="0.83986023219490613"/>
        </c:manualLayout>
      </c:layout>
      <c:scatterChart>
        <c:scatterStyle val="lineMarker"/>
        <c:ser>
          <c:idx val="0"/>
          <c:order val="0"/>
          <c:tx>
            <c:v>EPZT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'all data'!$G$5:$G$211</c:f>
              <c:numCache>
                <c:formatCode>0.00</c:formatCode>
                <c:ptCount val="207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1.27</c:v>
                </c:pt>
                <c:pt idx="56">
                  <c:v>1.27</c:v>
                </c:pt>
                <c:pt idx="57">
                  <c:v>1.27</c:v>
                </c:pt>
                <c:pt idx="58">
                  <c:v>1.27</c:v>
                </c:pt>
                <c:pt idx="59">
                  <c:v>1.27</c:v>
                </c:pt>
                <c:pt idx="60">
                  <c:v>1.27</c:v>
                </c:pt>
                <c:pt idx="61">
                  <c:v>1.27</c:v>
                </c:pt>
                <c:pt idx="62">
                  <c:v>1.27</c:v>
                </c:pt>
                <c:pt idx="63">
                  <c:v>1.27</c:v>
                </c:pt>
                <c:pt idx="64">
                  <c:v>1.27</c:v>
                </c:pt>
                <c:pt idx="65">
                  <c:v>1.27</c:v>
                </c:pt>
                <c:pt idx="66">
                  <c:v>1.27</c:v>
                </c:pt>
                <c:pt idx="67">
                  <c:v>1.27</c:v>
                </c:pt>
                <c:pt idx="68">
                  <c:v>1.27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</c:numCache>
            </c:numRef>
          </c:xVal>
          <c:yVal>
            <c:numRef>
              <c:f>'all data'!$T$5:$T$211</c:f>
              <c:numCache>
                <c:formatCode>0.00</c:formatCode>
                <c:ptCount val="207"/>
                <c:pt idx="0">
                  <c:v>0.98999999999999988</c:v>
                </c:pt>
                <c:pt idx="1">
                  <c:v>0.98999999999999988</c:v>
                </c:pt>
                <c:pt idx="2">
                  <c:v>0.98999999999999988</c:v>
                </c:pt>
                <c:pt idx="3">
                  <c:v>0.98999999999999988</c:v>
                </c:pt>
                <c:pt idx="4">
                  <c:v>0.98999999999999988</c:v>
                </c:pt>
                <c:pt idx="5">
                  <c:v>0.98999999999999988</c:v>
                </c:pt>
                <c:pt idx="6">
                  <c:v>0.98999999999999988</c:v>
                </c:pt>
                <c:pt idx="7">
                  <c:v>0.98999999999999988</c:v>
                </c:pt>
                <c:pt idx="8">
                  <c:v>0.98999999999999988</c:v>
                </c:pt>
                <c:pt idx="9">
                  <c:v>0.98999999999999988</c:v>
                </c:pt>
                <c:pt idx="10">
                  <c:v>0.98999999999999988</c:v>
                </c:pt>
                <c:pt idx="11">
                  <c:v>0.98999999999999988</c:v>
                </c:pt>
                <c:pt idx="12">
                  <c:v>0.98999999999999988</c:v>
                </c:pt>
                <c:pt idx="13">
                  <c:v>0.98999999999999988</c:v>
                </c:pt>
                <c:pt idx="14">
                  <c:v>0.98999999999999988</c:v>
                </c:pt>
                <c:pt idx="15">
                  <c:v>0.98999999999999988</c:v>
                </c:pt>
                <c:pt idx="16">
                  <c:v>0.98999999999999988</c:v>
                </c:pt>
                <c:pt idx="17">
                  <c:v>0.98999999999999988</c:v>
                </c:pt>
                <c:pt idx="18">
                  <c:v>0.98999999999999988</c:v>
                </c:pt>
                <c:pt idx="19">
                  <c:v>0.52500000000000002</c:v>
                </c:pt>
                <c:pt idx="20">
                  <c:v>0.52500000000000002</c:v>
                </c:pt>
                <c:pt idx="21">
                  <c:v>0.52500000000000002</c:v>
                </c:pt>
                <c:pt idx="22">
                  <c:v>0.52500000000000002</c:v>
                </c:pt>
                <c:pt idx="23">
                  <c:v>0.52500000000000002</c:v>
                </c:pt>
                <c:pt idx="24">
                  <c:v>0.52500000000000002</c:v>
                </c:pt>
                <c:pt idx="25">
                  <c:v>0.52500000000000002</c:v>
                </c:pt>
                <c:pt idx="26">
                  <c:v>0.68480000000000008</c:v>
                </c:pt>
                <c:pt idx="27">
                  <c:v>0.68480000000000008</c:v>
                </c:pt>
                <c:pt idx="28">
                  <c:v>0.68480000000000008</c:v>
                </c:pt>
                <c:pt idx="29">
                  <c:v>0.68480000000000008</c:v>
                </c:pt>
                <c:pt idx="30">
                  <c:v>0.68480000000000008</c:v>
                </c:pt>
                <c:pt idx="31">
                  <c:v>0.68480000000000008</c:v>
                </c:pt>
                <c:pt idx="32">
                  <c:v>0.68480000000000008</c:v>
                </c:pt>
                <c:pt idx="33">
                  <c:v>0.68480000000000008</c:v>
                </c:pt>
                <c:pt idx="34">
                  <c:v>0.68480000000000008</c:v>
                </c:pt>
                <c:pt idx="35">
                  <c:v>0.68480000000000008</c:v>
                </c:pt>
                <c:pt idx="36">
                  <c:v>1.52</c:v>
                </c:pt>
                <c:pt idx="37">
                  <c:v>1.52</c:v>
                </c:pt>
                <c:pt idx="38">
                  <c:v>1.52</c:v>
                </c:pt>
                <c:pt idx="39">
                  <c:v>1.52</c:v>
                </c:pt>
                <c:pt idx="40">
                  <c:v>1.52</c:v>
                </c:pt>
                <c:pt idx="41">
                  <c:v>1.52</c:v>
                </c:pt>
                <c:pt idx="42">
                  <c:v>1.52</c:v>
                </c:pt>
                <c:pt idx="43">
                  <c:v>1.52</c:v>
                </c:pt>
                <c:pt idx="44">
                  <c:v>1.52</c:v>
                </c:pt>
                <c:pt idx="45">
                  <c:v>1.52</c:v>
                </c:pt>
                <c:pt idx="46">
                  <c:v>1.52</c:v>
                </c:pt>
                <c:pt idx="47">
                  <c:v>1.52</c:v>
                </c:pt>
                <c:pt idx="48">
                  <c:v>1.52</c:v>
                </c:pt>
                <c:pt idx="49">
                  <c:v>1.52</c:v>
                </c:pt>
                <c:pt idx="50">
                  <c:v>1.52</c:v>
                </c:pt>
                <c:pt idx="51">
                  <c:v>1.52</c:v>
                </c:pt>
                <c:pt idx="52">
                  <c:v>1.52</c:v>
                </c:pt>
                <c:pt idx="53">
                  <c:v>1.52</c:v>
                </c:pt>
                <c:pt idx="54">
                  <c:v>1.52</c:v>
                </c:pt>
                <c:pt idx="55">
                  <c:v>1.52</c:v>
                </c:pt>
                <c:pt idx="56">
                  <c:v>1.52</c:v>
                </c:pt>
                <c:pt idx="57">
                  <c:v>1.52</c:v>
                </c:pt>
                <c:pt idx="58">
                  <c:v>1.52</c:v>
                </c:pt>
                <c:pt idx="59">
                  <c:v>1.52</c:v>
                </c:pt>
                <c:pt idx="60">
                  <c:v>1.52</c:v>
                </c:pt>
                <c:pt idx="61">
                  <c:v>1.52</c:v>
                </c:pt>
                <c:pt idx="62">
                  <c:v>1.52</c:v>
                </c:pt>
                <c:pt idx="63">
                  <c:v>1.52</c:v>
                </c:pt>
                <c:pt idx="64">
                  <c:v>1.52</c:v>
                </c:pt>
                <c:pt idx="65">
                  <c:v>1.52</c:v>
                </c:pt>
                <c:pt idx="66">
                  <c:v>1.52</c:v>
                </c:pt>
                <c:pt idx="67">
                  <c:v>1.52</c:v>
                </c:pt>
                <c:pt idx="68">
                  <c:v>1.52</c:v>
                </c:pt>
                <c:pt idx="69">
                  <c:v>0.68480000000000008</c:v>
                </c:pt>
                <c:pt idx="70">
                  <c:v>0.68480000000000008</c:v>
                </c:pt>
                <c:pt idx="71">
                  <c:v>0.68480000000000008</c:v>
                </c:pt>
                <c:pt idx="72">
                  <c:v>0.68480000000000008</c:v>
                </c:pt>
                <c:pt idx="73">
                  <c:v>1.52</c:v>
                </c:pt>
                <c:pt idx="74">
                  <c:v>1.52</c:v>
                </c:pt>
                <c:pt idx="75">
                  <c:v>1.52</c:v>
                </c:pt>
                <c:pt idx="76">
                  <c:v>1.52</c:v>
                </c:pt>
                <c:pt idx="77">
                  <c:v>1.52</c:v>
                </c:pt>
                <c:pt idx="78">
                  <c:v>1.52</c:v>
                </c:pt>
                <c:pt idx="79">
                  <c:v>1.52</c:v>
                </c:pt>
                <c:pt idx="80">
                  <c:v>1.52</c:v>
                </c:pt>
                <c:pt idx="81">
                  <c:v>1.52</c:v>
                </c:pt>
                <c:pt idx="82">
                  <c:v>1.52</c:v>
                </c:pt>
                <c:pt idx="83">
                  <c:v>1.52</c:v>
                </c:pt>
                <c:pt idx="84">
                  <c:v>1.52</c:v>
                </c:pt>
                <c:pt idx="85">
                  <c:v>1.52</c:v>
                </c:pt>
                <c:pt idx="86">
                  <c:v>1.52</c:v>
                </c:pt>
                <c:pt idx="87">
                  <c:v>1.52</c:v>
                </c:pt>
                <c:pt idx="88">
                  <c:v>1.52</c:v>
                </c:pt>
                <c:pt idx="89">
                  <c:v>1.52</c:v>
                </c:pt>
                <c:pt idx="90">
                  <c:v>1.52</c:v>
                </c:pt>
                <c:pt idx="91">
                  <c:v>1.52</c:v>
                </c:pt>
                <c:pt idx="92">
                  <c:v>1.52</c:v>
                </c:pt>
                <c:pt idx="93">
                  <c:v>1.52</c:v>
                </c:pt>
                <c:pt idx="94">
                  <c:v>1.52</c:v>
                </c:pt>
                <c:pt idx="95">
                  <c:v>1.52</c:v>
                </c:pt>
                <c:pt idx="96">
                  <c:v>1.52</c:v>
                </c:pt>
                <c:pt idx="97">
                  <c:v>1.52</c:v>
                </c:pt>
                <c:pt idx="98">
                  <c:v>1.52</c:v>
                </c:pt>
                <c:pt idx="99">
                  <c:v>1.52</c:v>
                </c:pt>
                <c:pt idx="100">
                  <c:v>1.52</c:v>
                </c:pt>
                <c:pt idx="101">
                  <c:v>1.52</c:v>
                </c:pt>
                <c:pt idx="102">
                  <c:v>1.52</c:v>
                </c:pt>
                <c:pt idx="103">
                  <c:v>1.52</c:v>
                </c:pt>
                <c:pt idx="104">
                  <c:v>0.2412</c:v>
                </c:pt>
                <c:pt idx="105">
                  <c:v>0.2412</c:v>
                </c:pt>
                <c:pt idx="106">
                  <c:v>0.2412</c:v>
                </c:pt>
                <c:pt idx="107">
                  <c:v>0.2412</c:v>
                </c:pt>
                <c:pt idx="108">
                  <c:v>0.2412</c:v>
                </c:pt>
                <c:pt idx="109">
                  <c:v>0.2412</c:v>
                </c:pt>
                <c:pt idx="110">
                  <c:v>0.2412</c:v>
                </c:pt>
                <c:pt idx="111">
                  <c:v>0.2412</c:v>
                </c:pt>
                <c:pt idx="112">
                  <c:v>0.2412</c:v>
                </c:pt>
                <c:pt idx="113">
                  <c:v>0.2412</c:v>
                </c:pt>
                <c:pt idx="114">
                  <c:v>0.36479999999999996</c:v>
                </c:pt>
                <c:pt idx="115">
                  <c:v>0.36479999999999996</c:v>
                </c:pt>
                <c:pt idx="116">
                  <c:v>0.36479999999999996</c:v>
                </c:pt>
                <c:pt idx="117">
                  <c:v>0.36479999999999996</c:v>
                </c:pt>
                <c:pt idx="118">
                  <c:v>0.36479999999999996</c:v>
                </c:pt>
                <c:pt idx="119">
                  <c:v>0.36479999999999996</c:v>
                </c:pt>
                <c:pt idx="120">
                  <c:v>0.18560000000000001</c:v>
                </c:pt>
                <c:pt idx="121">
                  <c:v>0.18560000000000001</c:v>
                </c:pt>
                <c:pt idx="122">
                  <c:v>0.18560000000000001</c:v>
                </c:pt>
                <c:pt idx="123">
                  <c:v>0.18560000000000001</c:v>
                </c:pt>
                <c:pt idx="124">
                  <c:v>0.18560000000000001</c:v>
                </c:pt>
                <c:pt idx="125">
                  <c:v>0.18560000000000001</c:v>
                </c:pt>
                <c:pt idx="126">
                  <c:v>0.18560000000000001</c:v>
                </c:pt>
                <c:pt idx="127">
                  <c:v>0.18560000000000001</c:v>
                </c:pt>
                <c:pt idx="128">
                  <c:v>0.18560000000000001</c:v>
                </c:pt>
                <c:pt idx="129">
                  <c:v>0.18560000000000001</c:v>
                </c:pt>
                <c:pt idx="130">
                  <c:v>0.18560000000000001</c:v>
                </c:pt>
                <c:pt idx="131">
                  <c:v>0.18560000000000001</c:v>
                </c:pt>
                <c:pt idx="132">
                  <c:v>0.18560000000000001</c:v>
                </c:pt>
                <c:pt idx="133">
                  <c:v>0.18560000000000001</c:v>
                </c:pt>
                <c:pt idx="134">
                  <c:v>0.18560000000000001</c:v>
                </c:pt>
                <c:pt idx="135">
                  <c:v>0.18560000000000001</c:v>
                </c:pt>
                <c:pt idx="136">
                  <c:v>0.11040000000000001</c:v>
                </c:pt>
                <c:pt idx="137">
                  <c:v>0.11040000000000001</c:v>
                </c:pt>
                <c:pt idx="138">
                  <c:v>0.34800000000000003</c:v>
                </c:pt>
                <c:pt idx="139">
                  <c:v>0.34800000000000003</c:v>
                </c:pt>
                <c:pt idx="140">
                  <c:v>0.20700000000000002</c:v>
                </c:pt>
                <c:pt idx="141">
                  <c:v>0.20700000000000002</c:v>
                </c:pt>
                <c:pt idx="142">
                  <c:v>0.20700000000000002</c:v>
                </c:pt>
                <c:pt idx="143">
                  <c:v>0.20700000000000002</c:v>
                </c:pt>
                <c:pt idx="144">
                  <c:v>0.20700000000000002</c:v>
                </c:pt>
                <c:pt idx="145">
                  <c:v>0.20700000000000002</c:v>
                </c:pt>
                <c:pt idx="146">
                  <c:v>0.124</c:v>
                </c:pt>
                <c:pt idx="147">
                  <c:v>0.124</c:v>
                </c:pt>
                <c:pt idx="148">
                  <c:v>0.124</c:v>
                </c:pt>
                <c:pt idx="149">
                  <c:v>0.124</c:v>
                </c:pt>
                <c:pt idx="150">
                  <c:v>0.124</c:v>
                </c:pt>
                <c:pt idx="151">
                  <c:v>0.20480000000000001</c:v>
                </c:pt>
                <c:pt idx="152">
                  <c:v>0.20480000000000001</c:v>
                </c:pt>
                <c:pt idx="153">
                  <c:v>0.20480000000000001</c:v>
                </c:pt>
                <c:pt idx="154">
                  <c:v>0.20480000000000001</c:v>
                </c:pt>
                <c:pt idx="155">
                  <c:v>0.20480000000000001</c:v>
                </c:pt>
                <c:pt idx="156">
                  <c:v>0.20480000000000001</c:v>
                </c:pt>
                <c:pt idx="157">
                  <c:v>0.20480000000000001</c:v>
                </c:pt>
                <c:pt idx="158">
                  <c:v>0.20480000000000001</c:v>
                </c:pt>
                <c:pt idx="159">
                  <c:v>0.20480000000000001</c:v>
                </c:pt>
                <c:pt idx="160">
                  <c:v>0.20480000000000001</c:v>
                </c:pt>
                <c:pt idx="161">
                  <c:v>0.14480000000000001</c:v>
                </c:pt>
                <c:pt idx="162">
                  <c:v>0.14480000000000001</c:v>
                </c:pt>
                <c:pt idx="163">
                  <c:v>0.2432</c:v>
                </c:pt>
                <c:pt idx="164">
                  <c:v>0.2432</c:v>
                </c:pt>
                <c:pt idx="165">
                  <c:v>0.2432</c:v>
                </c:pt>
                <c:pt idx="166">
                  <c:v>0.2432</c:v>
                </c:pt>
                <c:pt idx="167">
                  <c:v>0.2432</c:v>
                </c:pt>
                <c:pt idx="168">
                  <c:v>0.2432</c:v>
                </c:pt>
                <c:pt idx="169">
                  <c:v>0.2432</c:v>
                </c:pt>
                <c:pt idx="170">
                  <c:v>0.2432</c:v>
                </c:pt>
                <c:pt idx="171">
                  <c:v>0.2432</c:v>
                </c:pt>
                <c:pt idx="172">
                  <c:v>0.2432</c:v>
                </c:pt>
                <c:pt idx="173">
                  <c:v>0.2432</c:v>
                </c:pt>
                <c:pt idx="174">
                  <c:v>0.2432</c:v>
                </c:pt>
                <c:pt idx="175">
                  <c:v>0.2432</c:v>
                </c:pt>
                <c:pt idx="176">
                  <c:v>0.2432</c:v>
                </c:pt>
                <c:pt idx="177">
                  <c:v>0.2432</c:v>
                </c:pt>
                <c:pt idx="178">
                  <c:v>0.18400000000000002</c:v>
                </c:pt>
                <c:pt idx="179">
                  <c:v>0.18400000000000002</c:v>
                </c:pt>
                <c:pt idx="180">
                  <c:v>0.18400000000000002</c:v>
                </c:pt>
                <c:pt idx="181">
                  <c:v>0.18400000000000002</c:v>
                </c:pt>
                <c:pt idx="182">
                  <c:v>0.18400000000000002</c:v>
                </c:pt>
                <c:pt idx="183">
                  <c:v>0.18400000000000002</c:v>
                </c:pt>
                <c:pt idx="184">
                  <c:v>0.18400000000000002</c:v>
                </c:pt>
                <c:pt idx="185">
                  <c:v>0.18400000000000002</c:v>
                </c:pt>
                <c:pt idx="186">
                  <c:v>0.18400000000000002</c:v>
                </c:pt>
                <c:pt idx="187">
                  <c:v>0.18400000000000002</c:v>
                </c:pt>
                <c:pt idx="188">
                  <c:v>0.18400000000000002</c:v>
                </c:pt>
                <c:pt idx="189">
                  <c:v>0.18400000000000002</c:v>
                </c:pt>
                <c:pt idx="190">
                  <c:v>0.18400000000000002</c:v>
                </c:pt>
                <c:pt idx="191">
                  <c:v>0.18400000000000002</c:v>
                </c:pt>
                <c:pt idx="192">
                  <c:v>0.18400000000000002</c:v>
                </c:pt>
                <c:pt idx="193">
                  <c:v>0.18400000000000002</c:v>
                </c:pt>
                <c:pt idx="194">
                  <c:v>0.18400000000000002</c:v>
                </c:pt>
                <c:pt idx="195">
                  <c:v>0.18400000000000002</c:v>
                </c:pt>
                <c:pt idx="196">
                  <c:v>0.18400000000000002</c:v>
                </c:pt>
                <c:pt idx="197">
                  <c:v>0.18400000000000002</c:v>
                </c:pt>
                <c:pt idx="198">
                  <c:v>0.10400000000000001</c:v>
                </c:pt>
                <c:pt idx="199">
                  <c:v>0.10400000000000001</c:v>
                </c:pt>
                <c:pt idx="200">
                  <c:v>0.10400000000000001</c:v>
                </c:pt>
                <c:pt idx="201">
                  <c:v>0.10400000000000001</c:v>
                </c:pt>
                <c:pt idx="202">
                  <c:v>0.10400000000000001</c:v>
                </c:pt>
                <c:pt idx="203">
                  <c:v>0.10400000000000001</c:v>
                </c:pt>
                <c:pt idx="204">
                  <c:v>0.10400000000000001</c:v>
                </c:pt>
                <c:pt idx="205">
                  <c:v>0.10400000000000001</c:v>
                </c:pt>
                <c:pt idx="206">
                  <c:v>0.10400000000000001</c:v>
                </c:pt>
              </c:numCache>
            </c:numRef>
          </c:yVal>
        </c:ser>
        <c:ser>
          <c:idx val="1"/>
          <c:order val="1"/>
          <c:tx>
            <c:v>NAZT</c:v>
          </c:tx>
          <c:spPr>
            <a:ln w="28575">
              <a:noFill/>
            </a:ln>
          </c:spPr>
          <c:marker>
            <c:symbol val="dash"/>
            <c:size val="9"/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'all data'!$G$214:$G$371</c:f>
              <c:numCache>
                <c:formatCode>0.00</c:formatCode>
                <c:ptCount val="15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0.72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0.77</c:v>
                </c:pt>
                <c:pt idx="117">
                  <c:v>0.77</c:v>
                </c:pt>
                <c:pt idx="118">
                  <c:v>0.77</c:v>
                </c:pt>
                <c:pt idx="119">
                  <c:v>0.77</c:v>
                </c:pt>
                <c:pt idx="120">
                  <c:v>0.77</c:v>
                </c:pt>
                <c:pt idx="121">
                  <c:v>0.77</c:v>
                </c:pt>
                <c:pt idx="122">
                  <c:v>0.77</c:v>
                </c:pt>
                <c:pt idx="123">
                  <c:v>0.77</c:v>
                </c:pt>
                <c:pt idx="124">
                  <c:v>0.77</c:v>
                </c:pt>
                <c:pt idx="125">
                  <c:v>0.77</c:v>
                </c:pt>
                <c:pt idx="126">
                  <c:v>0.77</c:v>
                </c:pt>
                <c:pt idx="127">
                  <c:v>0.77</c:v>
                </c:pt>
                <c:pt idx="128">
                  <c:v>0.77</c:v>
                </c:pt>
                <c:pt idx="129">
                  <c:v>0.77</c:v>
                </c:pt>
                <c:pt idx="130">
                  <c:v>0.77</c:v>
                </c:pt>
                <c:pt idx="131">
                  <c:v>0.77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</c:numCache>
            </c:numRef>
          </c:xVal>
          <c:yVal>
            <c:numRef>
              <c:f>'all data'!$T$214:$T$371</c:f>
              <c:numCache>
                <c:formatCode>0.00</c:formatCode>
                <c:ptCount val="15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0.80400000000000005</c:v>
                </c:pt>
                <c:pt idx="28">
                  <c:v>0.80400000000000005</c:v>
                </c:pt>
                <c:pt idx="29">
                  <c:v>0.80400000000000005</c:v>
                </c:pt>
                <c:pt idx="30">
                  <c:v>0.80400000000000005</c:v>
                </c:pt>
                <c:pt idx="31">
                  <c:v>0.80400000000000005</c:v>
                </c:pt>
                <c:pt idx="32">
                  <c:v>0.80400000000000005</c:v>
                </c:pt>
                <c:pt idx="33">
                  <c:v>0.80400000000000005</c:v>
                </c:pt>
                <c:pt idx="34">
                  <c:v>0.80400000000000005</c:v>
                </c:pt>
                <c:pt idx="35">
                  <c:v>0.80400000000000005</c:v>
                </c:pt>
                <c:pt idx="36">
                  <c:v>0.80400000000000005</c:v>
                </c:pt>
                <c:pt idx="37">
                  <c:v>0.80400000000000005</c:v>
                </c:pt>
                <c:pt idx="38">
                  <c:v>0.80400000000000005</c:v>
                </c:pt>
                <c:pt idx="39">
                  <c:v>0.80400000000000005</c:v>
                </c:pt>
                <c:pt idx="40">
                  <c:v>0.80400000000000005</c:v>
                </c:pt>
                <c:pt idx="41">
                  <c:v>0.80400000000000005</c:v>
                </c:pt>
                <c:pt idx="42">
                  <c:v>0.80400000000000005</c:v>
                </c:pt>
                <c:pt idx="43">
                  <c:v>0.80400000000000005</c:v>
                </c:pt>
                <c:pt idx="44">
                  <c:v>0.5</c:v>
                </c:pt>
                <c:pt idx="45">
                  <c:v>0.5</c:v>
                </c:pt>
                <c:pt idx="46">
                  <c:v>0.75</c:v>
                </c:pt>
                <c:pt idx="47">
                  <c:v>1.206</c:v>
                </c:pt>
                <c:pt idx="48">
                  <c:v>1.206</c:v>
                </c:pt>
                <c:pt idx="49">
                  <c:v>1.206</c:v>
                </c:pt>
                <c:pt idx="50">
                  <c:v>1.206</c:v>
                </c:pt>
                <c:pt idx="51">
                  <c:v>1.206</c:v>
                </c:pt>
                <c:pt idx="52">
                  <c:v>1.206</c:v>
                </c:pt>
                <c:pt idx="53">
                  <c:v>1.206</c:v>
                </c:pt>
                <c:pt idx="54">
                  <c:v>1.206</c:v>
                </c:pt>
                <c:pt idx="55">
                  <c:v>1.206</c:v>
                </c:pt>
                <c:pt idx="56">
                  <c:v>1.206</c:v>
                </c:pt>
                <c:pt idx="57">
                  <c:v>1.206</c:v>
                </c:pt>
                <c:pt idx="58">
                  <c:v>1.206</c:v>
                </c:pt>
                <c:pt idx="59">
                  <c:v>1.206</c:v>
                </c:pt>
                <c:pt idx="60">
                  <c:v>1.206</c:v>
                </c:pt>
                <c:pt idx="61">
                  <c:v>1.206</c:v>
                </c:pt>
                <c:pt idx="62">
                  <c:v>1.206</c:v>
                </c:pt>
                <c:pt idx="63">
                  <c:v>1.206</c:v>
                </c:pt>
                <c:pt idx="64">
                  <c:v>1.206</c:v>
                </c:pt>
                <c:pt idx="65">
                  <c:v>1.206</c:v>
                </c:pt>
                <c:pt idx="66">
                  <c:v>0.371</c:v>
                </c:pt>
                <c:pt idx="67">
                  <c:v>0.371</c:v>
                </c:pt>
                <c:pt idx="68">
                  <c:v>0.371</c:v>
                </c:pt>
                <c:pt idx="69">
                  <c:v>0.371</c:v>
                </c:pt>
                <c:pt idx="70">
                  <c:v>0.371</c:v>
                </c:pt>
                <c:pt idx="71">
                  <c:v>0.371</c:v>
                </c:pt>
                <c:pt idx="72">
                  <c:v>0.371</c:v>
                </c:pt>
                <c:pt idx="73">
                  <c:v>0.371</c:v>
                </c:pt>
                <c:pt idx="74">
                  <c:v>0.371</c:v>
                </c:pt>
                <c:pt idx="75">
                  <c:v>0.371</c:v>
                </c:pt>
                <c:pt idx="76">
                  <c:v>0.371</c:v>
                </c:pt>
                <c:pt idx="77">
                  <c:v>0.371</c:v>
                </c:pt>
                <c:pt idx="78">
                  <c:v>0.371</c:v>
                </c:pt>
                <c:pt idx="79">
                  <c:v>0.371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0.68</c:v>
                </c:pt>
                <c:pt idx="111">
                  <c:v>0.68</c:v>
                </c:pt>
                <c:pt idx="112">
                  <c:v>0.68</c:v>
                </c:pt>
                <c:pt idx="113">
                  <c:v>0.68</c:v>
                </c:pt>
                <c:pt idx="114">
                  <c:v>0.68</c:v>
                </c:pt>
                <c:pt idx="115">
                  <c:v>0.68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0.68220000000000003</c:v>
                </c:pt>
                <c:pt idx="121">
                  <c:v>0.68220000000000003</c:v>
                </c:pt>
                <c:pt idx="122">
                  <c:v>0.68220000000000003</c:v>
                </c:pt>
                <c:pt idx="123">
                  <c:v>0.68220000000000003</c:v>
                </c:pt>
                <c:pt idx="124">
                  <c:v>0.68220000000000003</c:v>
                </c:pt>
                <c:pt idx="125">
                  <c:v>0.68220000000000003</c:v>
                </c:pt>
                <c:pt idx="126">
                  <c:v>0.68220000000000003</c:v>
                </c:pt>
                <c:pt idx="127">
                  <c:v>0.68220000000000003</c:v>
                </c:pt>
                <c:pt idx="128">
                  <c:v>0.68220000000000003</c:v>
                </c:pt>
                <c:pt idx="129">
                  <c:v>0.68220000000000003</c:v>
                </c:pt>
                <c:pt idx="130">
                  <c:v>0.68220000000000003</c:v>
                </c:pt>
                <c:pt idx="131">
                  <c:v>0.68220000000000003</c:v>
                </c:pt>
                <c:pt idx="132">
                  <c:v>0.214</c:v>
                </c:pt>
                <c:pt idx="133">
                  <c:v>0.214</c:v>
                </c:pt>
                <c:pt idx="134">
                  <c:v>0.214</c:v>
                </c:pt>
                <c:pt idx="135">
                  <c:v>0.214</c:v>
                </c:pt>
                <c:pt idx="136">
                  <c:v>0.214</c:v>
                </c:pt>
                <c:pt idx="137">
                  <c:v>0.214</c:v>
                </c:pt>
                <c:pt idx="138">
                  <c:v>0.214</c:v>
                </c:pt>
                <c:pt idx="139">
                  <c:v>0.214</c:v>
                </c:pt>
                <c:pt idx="140">
                  <c:v>0.214</c:v>
                </c:pt>
                <c:pt idx="141">
                  <c:v>0.214</c:v>
                </c:pt>
                <c:pt idx="142">
                  <c:v>0.214</c:v>
                </c:pt>
                <c:pt idx="143">
                  <c:v>0.214</c:v>
                </c:pt>
                <c:pt idx="144">
                  <c:v>0.214</c:v>
                </c:pt>
                <c:pt idx="145">
                  <c:v>0.18</c:v>
                </c:pt>
                <c:pt idx="146">
                  <c:v>0.18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</c:numCache>
            </c:numRef>
          </c:yVal>
        </c:ser>
        <c:ser>
          <c:idx val="2"/>
          <c:order val="2"/>
          <c:tx>
            <c:v>FeAST</c:v>
          </c:tx>
          <c:spPr>
            <a:ln w="28575">
              <a:noFill/>
            </a:ln>
          </c:spPr>
          <c:marker>
            <c:spPr>
              <a:noFill/>
              <a:ln w="6350">
                <a:solidFill>
                  <a:schemeClr val="tx1"/>
                </a:solidFill>
              </a:ln>
            </c:spPr>
          </c:marker>
          <c:xVal>
            <c:numRef>
              <c:f>'all data'!$G$512:$G$629</c:f>
              <c:numCache>
                <c:formatCode>General</c:formatCode>
                <c:ptCount val="118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0.41</c:v>
                </c:pt>
                <c:pt idx="96">
                  <c:v>0.41</c:v>
                </c:pt>
                <c:pt idx="97">
                  <c:v>0.41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0.41</c:v>
                </c:pt>
                <c:pt idx="102">
                  <c:v>0.41</c:v>
                </c:pt>
                <c:pt idx="103">
                  <c:v>0.41</c:v>
                </c:pt>
                <c:pt idx="104">
                  <c:v>0.41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</c:numCache>
            </c:numRef>
          </c:xVal>
          <c:yVal>
            <c:numRef>
              <c:f>'all data'!$T$512:$T$629</c:f>
              <c:numCache>
                <c:formatCode>0.00</c:formatCode>
                <c:ptCount val="118"/>
                <c:pt idx="0">
                  <c:v>0.49679999999999996</c:v>
                </c:pt>
                <c:pt idx="1">
                  <c:v>0.49679999999999996</c:v>
                </c:pt>
                <c:pt idx="2">
                  <c:v>0.49679999999999996</c:v>
                </c:pt>
                <c:pt idx="3">
                  <c:v>0.49679999999999996</c:v>
                </c:pt>
                <c:pt idx="4">
                  <c:v>0.49679999999999996</c:v>
                </c:pt>
                <c:pt idx="5">
                  <c:v>0.49679999999999996</c:v>
                </c:pt>
                <c:pt idx="6">
                  <c:v>0.49679999999999996</c:v>
                </c:pt>
                <c:pt idx="7">
                  <c:v>0.49679999999999996</c:v>
                </c:pt>
                <c:pt idx="8">
                  <c:v>0.49679999999999996</c:v>
                </c:pt>
                <c:pt idx="9">
                  <c:v>0.49679999999999996</c:v>
                </c:pt>
                <c:pt idx="10">
                  <c:v>0.49679999999999996</c:v>
                </c:pt>
                <c:pt idx="11">
                  <c:v>0.49679999999999996</c:v>
                </c:pt>
                <c:pt idx="12">
                  <c:v>0.49679999999999996</c:v>
                </c:pt>
                <c:pt idx="13">
                  <c:v>0.49679999999999996</c:v>
                </c:pt>
                <c:pt idx="14">
                  <c:v>0.49679999999999996</c:v>
                </c:pt>
                <c:pt idx="15">
                  <c:v>0.49679999999999996</c:v>
                </c:pt>
                <c:pt idx="16">
                  <c:v>0.49679999999999996</c:v>
                </c:pt>
                <c:pt idx="17">
                  <c:v>0.49679999999999996</c:v>
                </c:pt>
                <c:pt idx="18">
                  <c:v>0.49679999999999996</c:v>
                </c:pt>
                <c:pt idx="19">
                  <c:v>0.49679999999999996</c:v>
                </c:pt>
                <c:pt idx="20">
                  <c:v>0.49679999999999996</c:v>
                </c:pt>
                <c:pt idx="21">
                  <c:v>0.49679999999999996</c:v>
                </c:pt>
                <c:pt idx="22">
                  <c:v>0.41399999999999998</c:v>
                </c:pt>
                <c:pt idx="23">
                  <c:v>0.41399999999999998</c:v>
                </c:pt>
                <c:pt idx="24">
                  <c:v>0.41399999999999998</c:v>
                </c:pt>
                <c:pt idx="25">
                  <c:v>0.41399999999999998</c:v>
                </c:pt>
                <c:pt idx="26">
                  <c:v>0.41399999999999998</c:v>
                </c:pt>
                <c:pt idx="27">
                  <c:v>0.41399999999999998</c:v>
                </c:pt>
                <c:pt idx="28">
                  <c:v>0.41399999999999998</c:v>
                </c:pt>
                <c:pt idx="29">
                  <c:v>0.41399999999999998</c:v>
                </c:pt>
                <c:pt idx="30">
                  <c:v>0.41399999999999998</c:v>
                </c:pt>
                <c:pt idx="31">
                  <c:v>0.41399999999999998</c:v>
                </c:pt>
                <c:pt idx="32">
                  <c:v>0.41399999999999998</c:v>
                </c:pt>
                <c:pt idx="33">
                  <c:v>0.41399999999999998</c:v>
                </c:pt>
                <c:pt idx="34">
                  <c:v>0.41399999999999998</c:v>
                </c:pt>
                <c:pt idx="35">
                  <c:v>0.41399999999999998</c:v>
                </c:pt>
                <c:pt idx="36">
                  <c:v>0.41399999999999998</c:v>
                </c:pt>
                <c:pt idx="37">
                  <c:v>0.41399999999999998</c:v>
                </c:pt>
                <c:pt idx="38">
                  <c:v>0.41399999999999998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0.10500000000000001</c:v>
                </c:pt>
                <c:pt idx="64">
                  <c:v>0.10500000000000001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0.10500000000000001</c:v>
                </c:pt>
                <c:pt idx="76">
                  <c:v>0.316</c:v>
                </c:pt>
                <c:pt idx="77">
                  <c:v>0.316</c:v>
                </c:pt>
                <c:pt idx="78">
                  <c:v>0.316</c:v>
                </c:pt>
                <c:pt idx="79">
                  <c:v>0.316</c:v>
                </c:pt>
                <c:pt idx="81">
                  <c:v>0.316</c:v>
                </c:pt>
                <c:pt idx="82">
                  <c:v>0.316</c:v>
                </c:pt>
                <c:pt idx="83">
                  <c:v>0.316</c:v>
                </c:pt>
                <c:pt idx="84">
                  <c:v>0.316</c:v>
                </c:pt>
                <c:pt idx="85">
                  <c:v>0.316</c:v>
                </c:pt>
                <c:pt idx="86">
                  <c:v>0.316</c:v>
                </c:pt>
                <c:pt idx="87">
                  <c:v>0.316</c:v>
                </c:pt>
                <c:pt idx="88">
                  <c:v>0.316</c:v>
                </c:pt>
                <c:pt idx="89">
                  <c:v>0.316</c:v>
                </c:pt>
                <c:pt idx="90">
                  <c:v>0.316</c:v>
                </c:pt>
                <c:pt idx="91">
                  <c:v>0.316</c:v>
                </c:pt>
                <c:pt idx="92">
                  <c:v>0.316</c:v>
                </c:pt>
                <c:pt idx="93">
                  <c:v>0.316</c:v>
                </c:pt>
                <c:pt idx="94">
                  <c:v>0.316</c:v>
                </c:pt>
                <c:pt idx="95">
                  <c:v>0.41399999999999998</c:v>
                </c:pt>
                <c:pt idx="96">
                  <c:v>0.41399999999999998</c:v>
                </c:pt>
                <c:pt idx="97">
                  <c:v>0.41399999999999998</c:v>
                </c:pt>
                <c:pt idx="98">
                  <c:v>0.41399999999999998</c:v>
                </c:pt>
                <c:pt idx="99">
                  <c:v>0.41399999999999998</c:v>
                </c:pt>
                <c:pt idx="100">
                  <c:v>0.41399999999999998</c:v>
                </c:pt>
                <c:pt idx="101">
                  <c:v>0.41399999999999998</c:v>
                </c:pt>
                <c:pt idx="102">
                  <c:v>0.41399999999999998</c:v>
                </c:pt>
                <c:pt idx="103">
                  <c:v>0.41399999999999998</c:v>
                </c:pt>
                <c:pt idx="104">
                  <c:v>0.41399999999999998</c:v>
                </c:pt>
                <c:pt idx="105">
                  <c:v>0.49679999999999996</c:v>
                </c:pt>
                <c:pt idx="106">
                  <c:v>0.49679999999999996</c:v>
                </c:pt>
                <c:pt idx="107">
                  <c:v>0.49679999999999996</c:v>
                </c:pt>
                <c:pt idx="108">
                  <c:v>0.49679999999999996</c:v>
                </c:pt>
                <c:pt idx="109">
                  <c:v>0.49679999999999996</c:v>
                </c:pt>
                <c:pt idx="110">
                  <c:v>0.49679999999999996</c:v>
                </c:pt>
                <c:pt idx="111">
                  <c:v>0.49679999999999996</c:v>
                </c:pt>
                <c:pt idx="112">
                  <c:v>0.49679999999999996</c:v>
                </c:pt>
                <c:pt idx="113">
                  <c:v>0.49679999999999996</c:v>
                </c:pt>
                <c:pt idx="114">
                  <c:v>0.49679999999999996</c:v>
                </c:pt>
                <c:pt idx="115">
                  <c:v>0.49679999999999996</c:v>
                </c:pt>
              </c:numCache>
            </c:numRef>
          </c:yVal>
        </c:ser>
        <c:ser>
          <c:idx val="4"/>
          <c:order val="3"/>
          <c:tx>
            <c:v>FeCycle II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xVal>
            <c:numRef>
              <c:f>'all data'!$G$374:$G$509</c:f>
              <c:numCache>
                <c:formatCode>0.00</c:formatCode>
                <c:ptCount val="136"/>
                <c:pt idx="0">
                  <c:v>0.59733852777766727</c:v>
                </c:pt>
                <c:pt idx="1">
                  <c:v>0.59733852777766727</c:v>
                </c:pt>
                <c:pt idx="2">
                  <c:v>0.59733852777766727</c:v>
                </c:pt>
                <c:pt idx="3">
                  <c:v>0.59733852777766727</c:v>
                </c:pt>
                <c:pt idx="4">
                  <c:v>0.59733852777766727</c:v>
                </c:pt>
                <c:pt idx="5">
                  <c:v>0.59733852777766727</c:v>
                </c:pt>
                <c:pt idx="6">
                  <c:v>0.59733852777766727</c:v>
                </c:pt>
                <c:pt idx="7">
                  <c:v>9.8571520378345004E-2</c:v>
                </c:pt>
                <c:pt idx="8">
                  <c:v>9.8571520378345004E-2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9.7322608781399145E-2</c:v>
                </c:pt>
                <c:pt idx="111">
                  <c:v>9.7322608781399145E-2</c:v>
                </c:pt>
                <c:pt idx="112">
                  <c:v>9.7322608781399145E-2</c:v>
                </c:pt>
                <c:pt idx="113">
                  <c:v>9.7322608781399145E-2</c:v>
                </c:pt>
                <c:pt idx="114">
                  <c:v>9.7322608781399145E-2</c:v>
                </c:pt>
                <c:pt idx="115">
                  <c:v>9.7322608781399145E-2</c:v>
                </c:pt>
                <c:pt idx="116">
                  <c:v>9.7322608781399145E-2</c:v>
                </c:pt>
                <c:pt idx="117">
                  <c:v>9.7322608781399145E-2</c:v>
                </c:pt>
                <c:pt idx="118">
                  <c:v>9.7322608781399145E-2</c:v>
                </c:pt>
                <c:pt idx="119">
                  <c:v>9.7322608781399145E-2</c:v>
                </c:pt>
                <c:pt idx="120">
                  <c:v>9.7322608781399145E-2</c:v>
                </c:pt>
                <c:pt idx="121">
                  <c:v>9.7322608781399145E-2</c:v>
                </c:pt>
                <c:pt idx="122">
                  <c:v>9.7322608781399145E-2</c:v>
                </c:pt>
                <c:pt idx="123">
                  <c:v>0.15218575466141887</c:v>
                </c:pt>
                <c:pt idx="124">
                  <c:v>0.15218575466141887</c:v>
                </c:pt>
                <c:pt idx="125">
                  <c:v>0.15218575466141887</c:v>
                </c:pt>
                <c:pt idx="126">
                  <c:v>0.15218575466141887</c:v>
                </c:pt>
                <c:pt idx="127">
                  <c:v>0.15218575466141887</c:v>
                </c:pt>
                <c:pt idx="128">
                  <c:v>0.15218575466141887</c:v>
                </c:pt>
                <c:pt idx="129">
                  <c:v>0.15218575466141887</c:v>
                </c:pt>
                <c:pt idx="130">
                  <c:v>0.15218575466141887</c:v>
                </c:pt>
                <c:pt idx="131">
                  <c:v>0.15218575466141887</c:v>
                </c:pt>
                <c:pt idx="132">
                  <c:v>0.15218575466141887</c:v>
                </c:pt>
                <c:pt idx="133">
                  <c:v>0.15218575466141887</c:v>
                </c:pt>
                <c:pt idx="134">
                  <c:v>0.15218575466141887</c:v>
                </c:pt>
                <c:pt idx="135">
                  <c:v>0.15218575466141887</c:v>
                </c:pt>
              </c:numCache>
            </c:numRef>
          </c:xVal>
          <c:yVal>
            <c:numRef>
              <c:f>'all data'!$T$374:$T$509</c:f>
              <c:numCache>
                <c:formatCode>0.00</c:formatCode>
                <c:ptCount val="136"/>
                <c:pt idx="0">
                  <c:v>0.60099999999999998</c:v>
                </c:pt>
                <c:pt idx="1">
                  <c:v>0.60099999999999998</c:v>
                </c:pt>
                <c:pt idx="2">
                  <c:v>0.60099999999999998</c:v>
                </c:pt>
                <c:pt idx="3">
                  <c:v>0.60099999999999998</c:v>
                </c:pt>
                <c:pt idx="4">
                  <c:v>0.60099999999999998</c:v>
                </c:pt>
                <c:pt idx="5">
                  <c:v>0.60099999999999998</c:v>
                </c:pt>
                <c:pt idx="6">
                  <c:v>0.60099999999999998</c:v>
                </c:pt>
                <c:pt idx="7">
                  <c:v>0.60099999999999998</c:v>
                </c:pt>
                <c:pt idx="8">
                  <c:v>0.60099999999999998</c:v>
                </c:pt>
                <c:pt idx="9">
                  <c:v>0.60099999999999998</c:v>
                </c:pt>
                <c:pt idx="10">
                  <c:v>0.60099999999999998</c:v>
                </c:pt>
                <c:pt idx="11">
                  <c:v>0.60099999999999998</c:v>
                </c:pt>
                <c:pt idx="12">
                  <c:v>0.60099999999999998</c:v>
                </c:pt>
                <c:pt idx="13">
                  <c:v>0.60099999999999998</c:v>
                </c:pt>
                <c:pt idx="14">
                  <c:v>0.60099999999999998</c:v>
                </c:pt>
                <c:pt idx="15">
                  <c:v>0.88100000000000001</c:v>
                </c:pt>
                <c:pt idx="16">
                  <c:v>0.88100000000000001</c:v>
                </c:pt>
                <c:pt idx="17">
                  <c:v>0.88100000000000001</c:v>
                </c:pt>
                <c:pt idx="18">
                  <c:v>0.88100000000000001</c:v>
                </c:pt>
                <c:pt idx="19">
                  <c:v>0.88100000000000001</c:v>
                </c:pt>
                <c:pt idx="20">
                  <c:v>0.88100000000000001</c:v>
                </c:pt>
                <c:pt idx="21">
                  <c:v>0.88100000000000001</c:v>
                </c:pt>
                <c:pt idx="22">
                  <c:v>0.88100000000000001</c:v>
                </c:pt>
                <c:pt idx="23">
                  <c:v>0.88100000000000001</c:v>
                </c:pt>
                <c:pt idx="24">
                  <c:v>0.88100000000000001</c:v>
                </c:pt>
                <c:pt idx="25">
                  <c:v>0.88100000000000001</c:v>
                </c:pt>
                <c:pt idx="26">
                  <c:v>0.88100000000000001</c:v>
                </c:pt>
                <c:pt idx="27">
                  <c:v>0.88100000000000001</c:v>
                </c:pt>
                <c:pt idx="28">
                  <c:v>0.88100000000000001</c:v>
                </c:pt>
                <c:pt idx="29">
                  <c:v>0.88100000000000001</c:v>
                </c:pt>
                <c:pt idx="30">
                  <c:v>0.88100000000000001</c:v>
                </c:pt>
                <c:pt idx="31">
                  <c:v>0.60099999999999998</c:v>
                </c:pt>
                <c:pt idx="32">
                  <c:v>0.60099999999999998</c:v>
                </c:pt>
                <c:pt idx="33">
                  <c:v>0.60099999999999998</c:v>
                </c:pt>
                <c:pt idx="34">
                  <c:v>0.60099999999999998</c:v>
                </c:pt>
                <c:pt idx="35">
                  <c:v>0.60099999999999998</c:v>
                </c:pt>
                <c:pt idx="36">
                  <c:v>0.88100000000000001</c:v>
                </c:pt>
                <c:pt idx="37">
                  <c:v>0.88100000000000001</c:v>
                </c:pt>
                <c:pt idx="38">
                  <c:v>0.88100000000000001</c:v>
                </c:pt>
                <c:pt idx="39">
                  <c:v>0.88100000000000001</c:v>
                </c:pt>
                <c:pt idx="40">
                  <c:v>0.88100000000000001</c:v>
                </c:pt>
                <c:pt idx="41">
                  <c:v>0.88100000000000001</c:v>
                </c:pt>
                <c:pt idx="42">
                  <c:v>0.88100000000000001</c:v>
                </c:pt>
                <c:pt idx="43">
                  <c:v>0.88100000000000001</c:v>
                </c:pt>
                <c:pt idx="44">
                  <c:v>0.88100000000000001</c:v>
                </c:pt>
                <c:pt idx="45">
                  <c:v>0.88100000000000001</c:v>
                </c:pt>
                <c:pt idx="46">
                  <c:v>0.88100000000000001</c:v>
                </c:pt>
                <c:pt idx="47">
                  <c:v>0.88100000000000001</c:v>
                </c:pt>
                <c:pt idx="48">
                  <c:v>0.88100000000000001</c:v>
                </c:pt>
                <c:pt idx="49">
                  <c:v>0.88100000000000001</c:v>
                </c:pt>
                <c:pt idx="50">
                  <c:v>0.88100000000000001</c:v>
                </c:pt>
                <c:pt idx="51">
                  <c:v>0.88100000000000001</c:v>
                </c:pt>
                <c:pt idx="52">
                  <c:v>0.88100000000000001</c:v>
                </c:pt>
                <c:pt idx="53">
                  <c:v>0.88100000000000001</c:v>
                </c:pt>
                <c:pt idx="54">
                  <c:v>0.88100000000000001</c:v>
                </c:pt>
                <c:pt idx="55">
                  <c:v>0.88100000000000001</c:v>
                </c:pt>
                <c:pt idx="56">
                  <c:v>0.88100000000000001</c:v>
                </c:pt>
                <c:pt idx="57">
                  <c:v>0.88100000000000001</c:v>
                </c:pt>
                <c:pt idx="58">
                  <c:v>0.88100000000000001</c:v>
                </c:pt>
                <c:pt idx="59">
                  <c:v>0.88100000000000001</c:v>
                </c:pt>
                <c:pt idx="60">
                  <c:v>0.88100000000000001</c:v>
                </c:pt>
                <c:pt idx="61">
                  <c:v>0.88100000000000001</c:v>
                </c:pt>
                <c:pt idx="62">
                  <c:v>0.88100000000000001</c:v>
                </c:pt>
                <c:pt idx="63">
                  <c:v>0.88100000000000001</c:v>
                </c:pt>
                <c:pt idx="65">
                  <c:v>0.88100000000000001</c:v>
                </c:pt>
                <c:pt idx="66">
                  <c:v>0.88100000000000001</c:v>
                </c:pt>
                <c:pt idx="67">
                  <c:v>0.88100000000000001</c:v>
                </c:pt>
                <c:pt idx="68">
                  <c:v>0.88100000000000001</c:v>
                </c:pt>
                <c:pt idx="69">
                  <c:v>0.88100000000000001</c:v>
                </c:pt>
                <c:pt idx="70">
                  <c:v>0.88100000000000001</c:v>
                </c:pt>
                <c:pt idx="71">
                  <c:v>0.88100000000000001</c:v>
                </c:pt>
                <c:pt idx="72">
                  <c:v>0.88100000000000001</c:v>
                </c:pt>
                <c:pt idx="73">
                  <c:v>0.88100000000000001</c:v>
                </c:pt>
                <c:pt idx="74">
                  <c:v>0.88100000000000001</c:v>
                </c:pt>
                <c:pt idx="75">
                  <c:v>0.88100000000000001</c:v>
                </c:pt>
                <c:pt idx="76">
                  <c:v>0.88100000000000001</c:v>
                </c:pt>
                <c:pt idx="77">
                  <c:v>0.88100000000000001</c:v>
                </c:pt>
                <c:pt idx="78">
                  <c:v>0.60099999999999998</c:v>
                </c:pt>
                <c:pt idx="79">
                  <c:v>0.2404</c:v>
                </c:pt>
                <c:pt idx="80">
                  <c:v>0.2404</c:v>
                </c:pt>
                <c:pt idx="81">
                  <c:v>0.2404</c:v>
                </c:pt>
                <c:pt idx="82">
                  <c:v>0.35239999999999999</c:v>
                </c:pt>
                <c:pt idx="83">
                  <c:v>0.35239999999999999</c:v>
                </c:pt>
                <c:pt idx="84">
                  <c:v>0.35239999999999999</c:v>
                </c:pt>
                <c:pt idx="85">
                  <c:v>0.35239999999999999</c:v>
                </c:pt>
                <c:pt idx="86">
                  <c:v>0.35239999999999999</c:v>
                </c:pt>
                <c:pt idx="87">
                  <c:v>0.35239999999999999</c:v>
                </c:pt>
                <c:pt idx="88">
                  <c:v>0.35239999999999999</c:v>
                </c:pt>
                <c:pt idx="89">
                  <c:v>0.35239999999999999</c:v>
                </c:pt>
                <c:pt idx="90">
                  <c:v>0.35239999999999999</c:v>
                </c:pt>
                <c:pt idx="91">
                  <c:v>0.35239999999999999</c:v>
                </c:pt>
                <c:pt idx="92">
                  <c:v>0.35239999999999999</c:v>
                </c:pt>
                <c:pt idx="93">
                  <c:v>0.35239999999999999</c:v>
                </c:pt>
                <c:pt idx="94">
                  <c:v>0.35239999999999999</c:v>
                </c:pt>
                <c:pt idx="97">
                  <c:v>0.35239999999999999</c:v>
                </c:pt>
                <c:pt idx="98">
                  <c:v>0.35239999999999999</c:v>
                </c:pt>
                <c:pt idx="99">
                  <c:v>0.35239999999999999</c:v>
                </c:pt>
                <c:pt idx="102">
                  <c:v>0.35239999999999999</c:v>
                </c:pt>
                <c:pt idx="103">
                  <c:v>0.35239999999999999</c:v>
                </c:pt>
                <c:pt idx="105">
                  <c:v>0.35239999999999999</c:v>
                </c:pt>
                <c:pt idx="106">
                  <c:v>0.4405</c:v>
                </c:pt>
                <c:pt idx="107">
                  <c:v>0.4405</c:v>
                </c:pt>
                <c:pt idx="108">
                  <c:v>0.30049999999999999</c:v>
                </c:pt>
                <c:pt idx="109">
                  <c:v>0.30049999999999999</c:v>
                </c:pt>
                <c:pt idx="110">
                  <c:v>0.34799999999999998</c:v>
                </c:pt>
                <c:pt idx="111">
                  <c:v>0.53600000000000003</c:v>
                </c:pt>
                <c:pt idx="112">
                  <c:v>0.53600000000000003</c:v>
                </c:pt>
                <c:pt idx="113">
                  <c:v>0.53600000000000003</c:v>
                </c:pt>
                <c:pt idx="114">
                  <c:v>0.53600000000000003</c:v>
                </c:pt>
                <c:pt idx="115">
                  <c:v>0.53600000000000003</c:v>
                </c:pt>
                <c:pt idx="116">
                  <c:v>0.53600000000000003</c:v>
                </c:pt>
                <c:pt idx="117">
                  <c:v>0.53600000000000003</c:v>
                </c:pt>
                <c:pt idx="118">
                  <c:v>0.53600000000000003</c:v>
                </c:pt>
                <c:pt idx="119">
                  <c:v>0.53600000000000003</c:v>
                </c:pt>
                <c:pt idx="120">
                  <c:v>0.53600000000000003</c:v>
                </c:pt>
                <c:pt idx="121">
                  <c:v>0.53600000000000003</c:v>
                </c:pt>
                <c:pt idx="122">
                  <c:v>0.53600000000000003</c:v>
                </c:pt>
                <c:pt idx="123">
                  <c:v>0.53600000000000003</c:v>
                </c:pt>
                <c:pt idx="124">
                  <c:v>0.53600000000000003</c:v>
                </c:pt>
                <c:pt idx="125">
                  <c:v>0.53600000000000003</c:v>
                </c:pt>
                <c:pt idx="126">
                  <c:v>0.53600000000000003</c:v>
                </c:pt>
                <c:pt idx="127">
                  <c:v>0.53600000000000003</c:v>
                </c:pt>
                <c:pt idx="128">
                  <c:v>0.53600000000000003</c:v>
                </c:pt>
                <c:pt idx="129">
                  <c:v>0.53600000000000003</c:v>
                </c:pt>
                <c:pt idx="130">
                  <c:v>0.53600000000000003</c:v>
                </c:pt>
                <c:pt idx="131">
                  <c:v>0.53600000000000003</c:v>
                </c:pt>
                <c:pt idx="132">
                  <c:v>0.53600000000000003</c:v>
                </c:pt>
                <c:pt idx="133">
                  <c:v>0.53600000000000003</c:v>
                </c:pt>
                <c:pt idx="134">
                  <c:v>0.53600000000000003</c:v>
                </c:pt>
                <c:pt idx="135">
                  <c:v>0.34799999999999998</c:v>
                </c:pt>
              </c:numCache>
            </c:numRef>
          </c:yVal>
        </c:ser>
        <c:ser>
          <c:idx val="3"/>
          <c:order val="4"/>
          <c:tx>
            <c:v>SOFeX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'all data'!$G$632:$G$899</c:f>
              <c:numCache>
                <c:formatCode>0.00</c:formatCode>
                <c:ptCount val="2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3.51</c:v>
                </c:pt>
                <c:pt idx="232">
                  <c:v>3.51</c:v>
                </c:pt>
                <c:pt idx="233">
                  <c:v>3.51</c:v>
                </c:pt>
                <c:pt idx="234">
                  <c:v>3.51</c:v>
                </c:pt>
                <c:pt idx="235">
                  <c:v>3.51</c:v>
                </c:pt>
                <c:pt idx="236">
                  <c:v>3.51</c:v>
                </c:pt>
                <c:pt idx="237">
                  <c:v>3.51</c:v>
                </c:pt>
                <c:pt idx="238">
                  <c:v>3.51</c:v>
                </c:pt>
                <c:pt idx="239">
                  <c:v>3.51</c:v>
                </c:pt>
                <c:pt idx="240">
                  <c:v>3.51</c:v>
                </c:pt>
                <c:pt idx="241">
                  <c:v>3.51</c:v>
                </c:pt>
                <c:pt idx="242">
                  <c:v>3.51</c:v>
                </c:pt>
                <c:pt idx="243">
                  <c:v>3.51</c:v>
                </c:pt>
                <c:pt idx="244">
                  <c:v>3.51</c:v>
                </c:pt>
                <c:pt idx="245">
                  <c:v>3.51</c:v>
                </c:pt>
                <c:pt idx="246">
                  <c:v>3.51</c:v>
                </c:pt>
                <c:pt idx="247">
                  <c:v>3.51</c:v>
                </c:pt>
                <c:pt idx="248">
                  <c:v>3.51</c:v>
                </c:pt>
                <c:pt idx="249">
                  <c:v>3.51</c:v>
                </c:pt>
                <c:pt idx="250">
                  <c:v>3.51</c:v>
                </c:pt>
                <c:pt idx="251">
                  <c:v>3.51</c:v>
                </c:pt>
                <c:pt idx="252">
                  <c:v>3.51</c:v>
                </c:pt>
                <c:pt idx="253">
                  <c:v>3.51</c:v>
                </c:pt>
                <c:pt idx="254">
                  <c:v>3.51</c:v>
                </c:pt>
                <c:pt idx="255">
                  <c:v>3.51</c:v>
                </c:pt>
                <c:pt idx="256">
                  <c:v>3.51</c:v>
                </c:pt>
                <c:pt idx="257">
                  <c:v>3.51</c:v>
                </c:pt>
                <c:pt idx="258">
                  <c:v>3.51</c:v>
                </c:pt>
                <c:pt idx="259">
                  <c:v>3.51</c:v>
                </c:pt>
                <c:pt idx="260">
                  <c:v>3.51</c:v>
                </c:pt>
                <c:pt idx="261">
                  <c:v>3.51</c:v>
                </c:pt>
                <c:pt idx="262">
                  <c:v>3.51</c:v>
                </c:pt>
                <c:pt idx="263">
                  <c:v>3.51</c:v>
                </c:pt>
                <c:pt idx="264">
                  <c:v>3.51</c:v>
                </c:pt>
                <c:pt idx="265">
                  <c:v>3.51</c:v>
                </c:pt>
                <c:pt idx="266">
                  <c:v>3.51</c:v>
                </c:pt>
                <c:pt idx="267">
                  <c:v>3.51</c:v>
                </c:pt>
              </c:numCache>
            </c:numRef>
          </c:xVal>
          <c:yVal>
            <c:numRef>
              <c:f>'all data'!$T$632:$T$899</c:f>
              <c:numCache>
                <c:formatCode>0.00</c:formatCode>
                <c:ptCount val="268"/>
                <c:pt idx="0">
                  <c:v>0.19800000000000001</c:v>
                </c:pt>
                <c:pt idx="1">
                  <c:v>0.19800000000000001</c:v>
                </c:pt>
                <c:pt idx="2">
                  <c:v>0.19800000000000001</c:v>
                </c:pt>
                <c:pt idx="3">
                  <c:v>0.19800000000000001</c:v>
                </c:pt>
                <c:pt idx="4">
                  <c:v>0.19800000000000001</c:v>
                </c:pt>
                <c:pt idx="5">
                  <c:v>0.19800000000000001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  <c:pt idx="10">
                  <c:v>0.19800000000000001</c:v>
                </c:pt>
                <c:pt idx="11">
                  <c:v>0.19800000000000001</c:v>
                </c:pt>
                <c:pt idx="12">
                  <c:v>0.19800000000000001</c:v>
                </c:pt>
                <c:pt idx="13">
                  <c:v>0.19800000000000001</c:v>
                </c:pt>
                <c:pt idx="14">
                  <c:v>0.19800000000000001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0.19800000000000001</c:v>
                </c:pt>
                <c:pt idx="32">
                  <c:v>0.19800000000000001</c:v>
                </c:pt>
                <c:pt idx="33">
                  <c:v>0.19800000000000001</c:v>
                </c:pt>
                <c:pt idx="34">
                  <c:v>0.19800000000000001</c:v>
                </c:pt>
                <c:pt idx="35">
                  <c:v>0.19800000000000001</c:v>
                </c:pt>
                <c:pt idx="36">
                  <c:v>0.19800000000000001</c:v>
                </c:pt>
                <c:pt idx="37">
                  <c:v>0.19800000000000001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0.39</c:v>
                </c:pt>
                <c:pt idx="49">
                  <c:v>0.39</c:v>
                </c:pt>
                <c:pt idx="50">
                  <c:v>0.39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0.39</c:v>
                </c:pt>
                <c:pt idx="56">
                  <c:v>0.39</c:v>
                </c:pt>
                <c:pt idx="57">
                  <c:v>0.39</c:v>
                </c:pt>
                <c:pt idx="58">
                  <c:v>0.39</c:v>
                </c:pt>
                <c:pt idx="59">
                  <c:v>0.46799999999999997</c:v>
                </c:pt>
                <c:pt idx="60">
                  <c:v>0.46799999999999997</c:v>
                </c:pt>
                <c:pt idx="61">
                  <c:v>0.46799999999999997</c:v>
                </c:pt>
                <c:pt idx="62">
                  <c:v>0.46799999999999997</c:v>
                </c:pt>
                <c:pt idx="63">
                  <c:v>0.46799999999999997</c:v>
                </c:pt>
                <c:pt idx="64">
                  <c:v>0.46799999999999997</c:v>
                </c:pt>
                <c:pt idx="65">
                  <c:v>0.46799999999999997</c:v>
                </c:pt>
                <c:pt idx="66">
                  <c:v>0.46799999999999997</c:v>
                </c:pt>
                <c:pt idx="67">
                  <c:v>0.46799999999999997</c:v>
                </c:pt>
                <c:pt idx="68">
                  <c:v>0.46799999999999997</c:v>
                </c:pt>
                <c:pt idx="69">
                  <c:v>0.46799999999999997</c:v>
                </c:pt>
                <c:pt idx="70">
                  <c:v>0.46799999999999997</c:v>
                </c:pt>
                <c:pt idx="71">
                  <c:v>0.46799999999999997</c:v>
                </c:pt>
                <c:pt idx="72">
                  <c:v>0.46799999999999997</c:v>
                </c:pt>
                <c:pt idx="73">
                  <c:v>0.46799999999999997</c:v>
                </c:pt>
                <c:pt idx="74">
                  <c:v>0.46799999999999997</c:v>
                </c:pt>
                <c:pt idx="75">
                  <c:v>0.46799999999999997</c:v>
                </c:pt>
                <c:pt idx="76">
                  <c:v>0.46799999999999997</c:v>
                </c:pt>
                <c:pt idx="77">
                  <c:v>0.46799999999999997</c:v>
                </c:pt>
                <c:pt idx="78">
                  <c:v>0.46799999999999997</c:v>
                </c:pt>
                <c:pt idx="79">
                  <c:v>0.46799999999999997</c:v>
                </c:pt>
                <c:pt idx="80">
                  <c:v>0.46799999999999997</c:v>
                </c:pt>
                <c:pt idx="81">
                  <c:v>0.46799999999999997</c:v>
                </c:pt>
                <c:pt idx="82">
                  <c:v>0.46799999999999997</c:v>
                </c:pt>
                <c:pt idx="83">
                  <c:v>0.46799999999999997</c:v>
                </c:pt>
                <c:pt idx="84">
                  <c:v>0.46799999999999997</c:v>
                </c:pt>
                <c:pt idx="85">
                  <c:v>0.46799999999999997</c:v>
                </c:pt>
                <c:pt idx="86">
                  <c:v>0.46799999999999997</c:v>
                </c:pt>
                <c:pt idx="87">
                  <c:v>0.46799999999999997</c:v>
                </c:pt>
                <c:pt idx="88">
                  <c:v>0.46799999999999997</c:v>
                </c:pt>
                <c:pt idx="89">
                  <c:v>0.46799999999999997</c:v>
                </c:pt>
                <c:pt idx="90">
                  <c:v>0.46799999999999997</c:v>
                </c:pt>
                <c:pt idx="91">
                  <c:v>0.46799999999999997</c:v>
                </c:pt>
                <c:pt idx="92">
                  <c:v>0.46799999999999997</c:v>
                </c:pt>
                <c:pt idx="93">
                  <c:v>0.46799999999999997</c:v>
                </c:pt>
                <c:pt idx="94">
                  <c:v>0.46799999999999997</c:v>
                </c:pt>
                <c:pt idx="95">
                  <c:v>0.23760000000000001</c:v>
                </c:pt>
                <c:pt idx="96">
                  <c:v>0.23760000000000001</c:v>
                </c:pt>
                <c:pt idx="97">
                  <c:v>0.23760000000000001</c:v>
                </c:pt>
                <c:pt idx="98">
                  <c:v>0.23760000000000001</c:v>
                </c:pt>
                <c:pt idx="99">
                  <c:v>0.23760000000000001</c:v>
                </c:pt>
                <c:pt idx="100">
                  <c:v>0.23760000000000001</c:v>
                </c:pt>
                <c:pt idx="101">
                  <c:v>0.23760000000000001</c:v>
                </c:pt>
                <c:pt idx="102">
                  <c:v>0.23760000000000001</c:v>
                </c:pt>
                <c:pt idx="103">
                  <c:v>0.23760000000000001</c:v>
                </c:pt>
                <c:pt idx="104">
                  <c:v>0.23760000000000001</c:v>
                </c:pt>
                <c:pt idx="105">
                  <c:v>0.23760000000000001</c:v>
                </c:pt>
                <c:pt idx="106">
                  <c:v>0.23760000000000001</c:v>
                </c:pt>
                <c:pt idx="107">
                  <c:v>0.23760000000000001</c:v>
                </c:pt>
                <c:pt idx="108">
                  <c:v>0.23760000000000001</c:v>
                </c:pt>
                <c:pt idx="109">
                  <c:v>0.23760000000000001</c:v>
                </c:pt>
                <c:pt idx="110">
                  <c:v>0.23760000000000001</c:v>
                </c:pt>
                <c:pt idx="111">
                  <c:v>0.23760000000000001</c:v>
                </c:pt>
                <c:pt idx="112">
                  <c:v>0.23760000000000001</c:v>
                </c:pt>
                <c:pt idx="113">
                  <c:v>0.23760000000000001</c:v>
                </c:pt>
                <c:pt idx="114">
                  <c:v>0.23760000000000001</c:v>
                </c:pt>
                <c:pt idx="115">
                  <c:v>0.23760000000000001</c:v>
                </c:pt>
                <c:pt idx="116">
                  <c:v>0.23760000000000001</c:v>
                </c:pt>
                <c:pt idx="117">
                  <c:v>0.29700000000000004</c:v>
                </c:pt>
                <c:pt idx="118">
                  <c:v>0.29700000000000004</c:v>
                </c:pt>
                <c:pt idx="119">
                  <c:v>0.29700000000000004</c:v>
                </c:pt>
                <c:pt idx="120">
                  <c:v>0.29700000000000004</c:v>
                </c:pt>
                <c:pt idx="121">
                  <c:v>0.29700000000000004</c:v>
                </c:pt>
                <c:pt idx="122">
                  <c:v>0.29700000000000004</c:v>
                </c:pt>
                <c:pt idx="123">
                  <c:v>0.29700000000000004</c:v>
                </c:pt>
                <c:pt idx="124">
                  <c:v>0.29700000000000004</c:v>
                </c:pt>
                <c:pt idx="125">
                  <c:v>0.29700000000000004</c:v>
                </c:pt>
                <c:pt idx="126">
                  <c:v>0.29700000000000004</c:v>
                </c:pt>
                <c:pt idx="127">
                  <c:v>0.29700000000000004</c:v>
                </c:pt>
                <c:pt idx="128">
                  <c:v>0.29700000000000004</c:v>
                </c:pt>
                <c:pt idx="129">
                  <c:v>0.29700000000000004</c:v>
                </c:pt>
                <c:pt idx="130">
                  <c:v>0.29700000000000004</c:v>
                </c:pt>
                <c:pt idx="131">
                  <c:v>0.29700000000000004</c:v>
                </c:pt>
                <c:pt idx="132">
                  <c:v>0.29700000000000004</c:v>
                </c:pt>
                <c:pt idx="133">
                  <c:v>0.29700000000000004</c:v>
                </c:pt>
                <c:pt idx="134">
                  <c:v>0.29700000000000004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0.58499999999999996</c:v>
                </c:pt>
                <c:pt idx="140">
                  <c:v>0.58499999999999996</c:v>
                </c:pt>
                <c:pt idx="141">
                  <c:v>0.58499999999999996</c:v>
                </c:pt>
                <c:pt idx="142">
                  <c:v>0.58499999999999996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0.58499999999999996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0.27300000000000002</c:v>
                </c:pt>
                <c:pt idx="168">
                  <c:v>0.27300000000000002</c:v>
                </c:pt>
                <c:pt idx="169">
                  <c:v>0.27300000000000002</c:v>
                </c:pt>
                <c:pt idx="170">
                  <c:v>0.27300000000000002</c:v>
                </c:pt>
                <c:pt idx="171">
                  <c:v>0.27300000000000002</c:v>
                </c:pt>
                <c:pt idx="172">
                  <c:v>0.27300000000000002</c:v>
                </c:pt>
                <c:pt idx="173">
                  <c:v>0.27300000000000002</c:v>
                </c:pt>
                <c:pt idx="174">
                  <c:v>0.27300000000000002</c:v>
                </c:pt>
                <c:pt idx="175">
                  <c:v>0.27300000000000002</c:v>
                </c:pt>
                <c:pt idx="176">
                  <c:v>0.27300000000000002</c:v>
                </c:pt>
                <c:pt idx="177">
                  <c:v>0.27300000000000002</c:v>
                </c:pt>
                <c:pt idx="178">
                  <c:v>0.27300000000000002</c:v>
                </c:pt>
                <c:pt idx="179">
                  <c:v>0.27300000000000002</c:v>
                </c:pt>
                <c:pt idx="180">
                  <c:v>0.27300000000000002</c:v>
                </c:pt>
                <c:pt idx="181">
                  <c:v>0.27300000000000002</c:v>
                </c:pt>
                <c:pt idx="182">
                  <c:v>0.27300000000000002</c:v>
                </c:pt>
                <c:pt idx="183">
                  <c:v>0.27300000000000002</c:v>
                </c:pt>
                <c:pt idx="184">
                  <c:v>0.27300000000000002</c:v>
                </c:pt>
                <c:pt idx="185">
                  <c:v>0.27300000000000002</c:v>
                </c:pt>
                <c:pt idx="186">
                  <c:v>0.27300000000000002</c:v>
                </c:pt>
                <c:pt idx="187">
                  <c:v>0.27300000000000002</c:v>
                </c:pt>
                <c:pt idx="188">
                  <c:v>0.27300000000000002</c:v>
                </c:pt>
                <c:pt idx="189">
                  <c:v>0.27300000000000002</c:v>
                </c:pt>
                <c:pt idx="190">
                  <c:v>0.27300000000000002</c:v>
                </c:pt>
                <c:pt idx="191">
                  <c:v>0.27300000000000002</c:v>
                </c:pt>
                <c:pt idx="192">
                  <c:v>0.27300000000000002</c:v>
                </c:pt>
                <c:pt idx="193">
                  <c:v>0.27300000000000002</c:v>
                </c:pt>
                <c:pt idx="194">
                  <c:v>0.27300000000000002</c:v>
                </c:pt>
                <c:pt idx="195">
                  <c:v>0.27300000000000002</c:v>
                </c:pt>
                <c:pt idx="196">
                  <c:v>0.27300000000000002</c:v>
                </c:pt>
                <c:pt idx="197">
                  <c:v>0.27300000000000002</c:v>
                </c:pt>
                <c:pt idx="198">
                  <c:v>0.27300000000000002</c:v>
                </c:pt>
                <c:pt idx="199">
                  <c:v>0.27300000000000002</c:v>
                </c:pt>
                <c:pt idx="200">
                  <c:v>0.40950000000000003</c:v>
                </c:pt>
                <c:pt idx="201">
                  <c:v>0.40950000000000003</c:v>
                </c:pt>
                <c:pt idx="202">
                  <c:v>0.40950000000000003</c:v>
                </c:pt>
                <c:pt idx="203">
                  <c:v>0.40950000000000003</c:v>
                </c:pt>
                <c:pt idx="204">
                  <c:v>0.40950000000000003</c:v>
                </c:pt>
                <c:pt idx="205">
                  <c:v>0.40950000000000003</c:v>
                </c:pt>
                <c:pt idx="206">
                  <c:v>0.40950000000000003</c:v>
                </c:pt>
                <c:pt idx="207">
                  <c:v>0.40950000000000003</c:v>
                </c:pt>
                <c:pt idx="208">
                  <c:v>0.40950000000000003</c:v>
                </c:pt>
                <c:pt idx="209">
                  <c:v>0.40950000000000003</c:v>
                </c:pt>
                <c:pt idx="210">
                  <c:v>0.40950000000000003</c:v>
                </c:pt>
                <c:pt idx="211">
                  <c:v>0.40950000000000003</c:v>
                </c:pt>
                <c:pt idx="212">
                  <c:v>0.40950000000000003</c:v>
                </c:pt>
                <c:pt idx="213">
                  <c:v>0.40950000000000003</c:v>
                </c:pt>
                <c:pt idx="214">
                  <c:v>0.40950000000000003</c:v>
                </c:pt>
                <c:pt idx="215">
                  <c:v>0.40950000000000003</c:v>
                </c:pt>
                <c:pt idx="216">
                  <c:v>0.40950000000000003</c:v>
                </c:pt>
                <c:pt idx="217">
                  <c:v>0.40950000000000003</c:v>
                </c:pt>
                <c:pt idx="218">
                  <c:v>0.40950000000000003</c:v>
                </c:pt>
                <c:pt idx="219">
                  <c:v>0.40950000000000003</c:v>
                </c:pt>
                <c:pt idx="220">
                  <c:v>0.40950000000000003</c:v>
                </c:pt>
                <c:pt idx="221">
                  <c:v>0.40950000000000003</c:v>
                </c:pt>
                <c:pt idx="222">
                  <c:v>0.40950000000000003</c:v>
                </c:pt>
                <c:pt idx="223">
                  <c:v>0.40950000000000003</c:v>
                </c:pt>
                <c:pt idx="224">
                  <c:v>0.40950000000000003</c:v>
                </c:pt>
                <c:pt idx="225">
                  <c:v>0.40950000000000003</c:v>
                </c:pt>
                <c:pt idx="226">
                  <c:v>0.40950000000000003</c:v>
                </c:pt>
                <c:pt idx="227">
                  <c:v>0.40950000000000003</c:v>
                </c:pt>
                <c:pt idx="228">
                  <c:v>0.40950000000000003</c:v>
                </c:pt>
                <c:pt idx="229">
                  <c:v>0.40950000000000003</c:v>
                </c:pt>
                <c:pt idx="230">
                  <c:v>0.40950000000000003</c:v>
                </c:pt>
                <c:pt idx="231">
                  <c:v>0.54600000000000004</c:v>
                </c:pt>
                <c:pt idx="232">
                  <c:v>0.54600000000000004</c:v>
                </c:pt>
                <c:pt idx="233">
                  <c:v>0.54600000000000004</c:v>
                </c:pt>
                <c:pt idx="234">
                  <c:v>0.54600000000000004</c:v>
                </c:pt>
                <c:pt idx="235">
                  <c:v>0.54600000000000004</c:v>
                </c:pt>
                <c:pt idx="236">
                  <c:v>0.54600000000000004</c:v>
                </c:pt>
                <c:pt idx="237">
                  <c:v>0.54600000000000004</c:v>
                </c:pt>
                <c:pt idx="238">
                  <c:v>0.54600000000000004</c:v>
                </c:pt>
                <c:pt idx="239">
                  <c:v>0.54600000000000004</c:v>
                </c:pt>
                <c:pt idx="240">
                  <c:v>0.54600000000000004</c:v>
                </c:pt>
                <c:pt idx="241">
                  <c:v>0.54600000000000004</c:v>
                </c:pt>
                <c:pt idx="242">
                  <c:v>0.54600000000000004</c:v>
                </c:pt>
                <c:pt idx="243">
                  <c:v>0.54600000000000004</c:v>
                </c:pt>
                <c:pt idx="244">
                  <c:v>0.54600000000000004</c:v>
                </c:pt>
                <c:pt idx="245">
                  <c:v>0.54600000000000004</c:v>
                </c:pt>
                <c:pt idx="246">
                  <c:v>0.54600000000000004</c:v>
                </c:pt>
                <c:pt idx="247">
                  <c:v>0.54600000000000004</c:v>
                </c:pt>
                <c:pt idx="248">
                  <c:v>0.54600000000000004</c:v>
                </c:pt>
                <c:pt idx="249">
                  <c:v>0.54600000000000004</c:v>
                </c:pt>
                <c:pt idx="250">
                  <c:v>0.54600000000000004</c:v>
                </c:pt>
                <c:pt idx="251">
                  <c:v>0.54600000000000004</c:v>
                </c:pt>
                <c:pt idx="252">
                  <c:v>0.54600000000000004</c:v>
                </c:pt>
                <c:pt idx="253">
                  <c:v>0.54600000000000004</c:v>
                </c:pt>
                <c:pt idx="254">
                  <c:v>0.54600000000000004</c:v>
                </c:pt>
                <c:pt idx="255">
                  <c:v>0.54600000000000004</c:v>
                </c:pt>
                <c:pt idx="256">
                  <c:v>0.54600000000000004</c:v>
                </c:pt>
                <c:pt idx="257">
                  <c:v>0.54600000000000004</c:v>
                </c:pt>
                <c:pt idx="258">
                  <c:v>0.54600000000000004</c:v>
                </c:pt>
                <c:pt idx="259">
                  <c:v>0.54600000000000004</c:v>
                </c:pt>
                <c:pt idx="260">
                  <c:v>0.54600000000000004</c:v>
                </c:pt>
                <c:pt idx="261">
                  <c:v>0.54600000000000004</c:v>
                </c:pt>
                <c:pt idx="262">
                  <c:v>0.54600000000000004</c:v>
                </c:pt>
                <c:pt idx="263">
                  <c:v>0.54600000000000004</c:v>
                </c:pt>
                <c:pt idx="264">
                  <c:v>0.54600000000000004</c:v>
                </c:pt>
                <c:pt idx="265">
                  <c:v>0.54600000000000004</c:v>
                </c:pt>
                <c:pt idx="266">
                  <c:v>0.54600000000000004</c:v>
                </c:pt>
                <c:pt idx="267">
                  <c:v>0.54600000000000004</c:v>
                </c:pt>
              </c:numCache>
            </c:numRef>
          </c:yVal>
        </c:ser>
        <c:ser>
          <c:idx val="5"/>
          <c:order val="5"/>
          <c:tx>
            <c:v>GeoMICS</c:v>
          </c:tx>
          <c:spPr>
            <a:ln w="28575">
              <a:noFill/>
            </a:ln>
          </c:spPr>
          <c:marker>
            <c:symbol val="dash"/>
            <c:size val="9"/>
            <c:spPr>
              <a:ln w="19050">
                <a:solidFill>
                  <a:srgbClr val="FF9900"/>
                </a:solidFill>
              </a:ln>
            </c:spPr>
          </c:marker>
          <c:xVal>
            <c:numRef>
              <c:f>'all data'!$G$902:$G$975</c:f>
              <c:numCache>
                <c:formatCode>0.00</c:formatCode>
                <c:ptCount val="74"/>
                <c:pt idx="0">
                  <c:v>1.278</c:v>
                </c:pt>
                <c:pt idx="1">
                  <c:v>1.278</c:v>
                </c:pt>
                <c:pt idx="2">
                  <c:v>1.278</c:v>
                </c:pt>
                <c:pt idx="3">
                  <c:v>1.278</c:v>
                </c:pt>
                <c:pt idx="4">
                  <c:v>1.278</c:v>
                </c:pt>
                <c:pt idx="5">
                  <c:v>1.278</c:v>
                </c:pt>
                <c:pt idx="6">
                  <c:v>1.278</c:v>
                </c:pt>
                <c:pt idx="7">
                  <c:v>1.278</c:v>
                </c:pt>
                <c:pt idx="8">
                  <c:v>1.278</c:v>
                </c:pt>
                <c:pt idx="9">
                  <c:v>1.278</c:v>
                </c:pt>
                <c:pt idx="10">
                  <c:v>1.278</c:v>
                </c:pt>
                <c:pt idx="11">
                  <c:v>1.278</c:v>
                </c:pt>
                <c:pt idx="12">
                  <c:v>1.278</c:v>
                </c:pt>
                <c:pt idx="13">
                  <c:v>1.278</c:v>
                </c:pt>
                <c:pt idx="14">
                  <c:v>1.278</c:v>
                </c:pt>
                <c:pt idx="15">
                  <c:v>1.278</c:v>
                </c:pt>
                <c:pt idx="16">
                  <c:v>1.278</c:v>
                </c:pt>
                <c:pt idx="17">
                  <c:v>1.278</c:v>
                </c:pt>
                <c:pt idx="18">
                  <c:v>1.278</c:v>
                </c:pt>
                <c:pt idx="19">
                  <c:v>1.278</c:v>
                </c:pt>
                <c:pt idx="20">
                  <c:v>1.278</c:v>
                </c:pt>
                <c:pt idx="21">
                  <c:v>1.278</c:v>
                </c:pt>
                <c:pt idx="22">
                  <c:v>1.278</c:v>
                </c:pt>
                <c:pt idx="23">
                  <c:v>1.278</c:v>
                </c:pt>
                <c:pt idx="24">
                  <c:v>1.278</c:v>
                </c:pt>
                <c:pt idx="25">
                  <c:v>1.278</c:v>
                </c:pt>
                <c:pt idx="26">
                  <c:v>1.278</c:v>
                </c:pt>
                <c:pt idx="27">
                  <c:v>1.278</c:v>
                </c:pt>
                <c:pt idx="28">
                  <c:v>0.63900000000000001</c:v>
                </c:pt>
                <c:pt idx="29">
                  <c:v>0.63900000000000001</c:v>
                </c:pt>
                <c:pt idx="30">
                  <c:v>0.63900000000000001</c:v>
                </c:pt>
                <c:pt idx="31">
                  <c:v>0.63900000000000001</c:v>
                </c:pt>
                <c:pt idx="32">
                  <c:v>0.63900000000000001</c:v>
                </c:pt>
                <c:pt idx="33">
                  <c:v>0.63900000000000001</c:v>
                </c:pt>
                <c:pt idx="34">
                  <c:v>0.63900000000000001</c:v>
                </c:pt>
                <c:pt idx="35">
                  <c:v>0.63900000000000001</c:v>
                </c:pt>
                <c:pt idx="36">
                  <c:v>0.63900000000000001</c:v>
                </c:pt>
                <c:pt idx="37">
                  <c:v>0.63900000000000001</c:v>
                </c:pt>
                <c:pt idx="38">
                  <c:v>0.63900000000000001</c:v>
                </c:pt>
                <c:pt idx="39">
                  <c:v>0.63900000000000001</c:v>
                </c:pt>
                <c:pt idx="40">
                  <c:v>0.63900000000000001</c:v>
                </c:pt>
                <c:pt idx="41">
                  <c:v>0.46300000000000002</c:v>
                </c:pt>
                <c:pt idx="42">
                  <c:v>0.46300000000000002</c:v>
                </c:pt>
                <c:pt idx="43">
                  <c:v>0.46300000000000002</c:v>
                </c:pt>
                <c:pt idx="44">
                  <c:v>0.46300000000000002</c:v>
                </c:pt>
                <c:pt idx="45">
                  <c:v>0.46300000000000002</c:v>
                </c:pt>
                <c:pt idx="46">
                  <c:v>0.46300000000000002</c:v>
                </c:pt>
                <c:pt idx="47">
                  <c:v>0.46300000000000002</c:v>
                </c:pt>
                <c:pt idx="48">
                  <c:v>0.46300000000000002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0.16600000000000001</c:v>
                </c:pt>
                <c:pt idx="55">
                  <c:v>0.16600000000000001</c:v>
                </c:pt>
                <c:pt idx="56">
                  <c:v>0.16600000000000001</c:v>
                </c:pt>
                <c:pt idx="57">
                  <c:v>0.16600000000000001</c:v>
                </c:pt>
                <c:pt idx="58">
                  <c:v>0.16600000000000001</c:v>
                </c:pt>
                <c:pt idx="59">
                  <c:v>0.16600000000000001</c:v>
                </c:pt>
                <c:pt idx="60">
                  <c:v>0.16600000000000001</c:v>
                </c:pt>
                <c:pt idx="61">
                  <c:v>0.16600000000000001</c:v>
                </c:pt>
                <c:pt idx="62">
                  <c:v>0.16600000000000001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</c:numCache>
            </c:numRef>
          </c:xVal>
          <c:yVal>
            <c:numRef>
              <c:f>'all data'!$T$902:$T$975</c:f>
              <c:numCache>
                <c:formatCode>0.00</c:formatCode>
                <c:ptCount val="74"/>
                <c:pt idx="0">
                  <c:v>0.34200000000000003</c:v>
                </c:pt>
                <c:pt idx="1">
                  <c:v>0.34200000000000003</c:v>
                </c:pt>
                <c:pt idx="2">
                  <c:v>0.34200000000000003</c:v>
                </c:pt>
                <c:pt idx="3">
                  <c:v>0.34200000000000003</c:v>
                </c:pt>
                <c:pt idx="4">
                  <c:v>0.34200000000000003</c:v>
                </c:pt>
                <c:pt idx="5">
                  <c:v>0.34200000000000003</c:v>
                </c:pt>
                <c:pt idx="6">
                  <c:v>0.34200000000000003</c:v>
                </c:pt>
                <c:pt idx="7">
                  <c:v>0.34200000000000003</c:v>
                </c:pt>
                <c:pt idx="8">
                  <c:v>0.34200000000000003</c:v>
                </c:pt>
                <c:pt idx="9">
                  <c:v>0.34200000000000003</c:v>
                </c:pt>
                <c:pt idx="10">
                  <c:v>0.34200000000000003</c:v>
                </c:pt>
                <c:pt idx="11">
                  <c:v>0.34200000000000003</c:v>
                </c:pt>
                <c:pt idx="12">
                  <c:v>0.34200000000000003</c:v>
                </c:pt>
                <c:pt idx="13">
                  <c:v>0.34200000000000003</c:v>
                </c:pt>
                <c:pt idx="14">
                  <c:v>0.34200000000000003</c:v>
                </c:pt>
                <c:pt idx="15">
                  <c:v>0.34200000000000003</c:v>
                </c:pt>
                <c:pt idx="16">
                  <c:v>0.34200000000000003</c:v>
                </c:pt>
                <c:pt idx="17">
                  <c:v>0.34200000000000003</c:v>
                </c:pt>
                <c:pt idx="18">
                  <c:v>0.34200000000000003</c:v>
                </c:pt>
                <c:pt idx="19">
                  <c:v>0.34200000000000003</c:v>
                </c:pt>
                <c:pt idx="20">
                  <c:v>0.34200000000000003</c:v>
                </c:pt>
                <c:pt idx="21">
                  <c:v>0.34200000000000003</c:v>
                </c:pt>
                <c:pt idx="22">
                  <c:v>0.34200000000000003</c:v>
                </c:pt>
                <c:pt idx="23">
                  <c:v>0.34200000000000003</c:v>
                </c:pt>
                <c:pt idx="24">
                  <c:v>0.34200000000000003</c:v>
                </c:pt>
                <c:pt idx="25">
                  <c:v>0.34200000000000003</c:v>
                </c:pt>
                <c:pt idx="26">
                  <c:v>0.34200000000000003</c:v>
                </c:pt>
                <c:pt idx="27">
                  <c:v>0.34200000000000003</c:v>
                </c:pt>
                <c:pt idx="28">
                  <c:v>0.312</c:v>
                </c:pt>
                <c:pt idx="29">
                  <c:v>0.312</c:v>
                </c:pt>
                <c:pt idx="30">
                  <c:v>0.312</c:v>
                </c:pt>
                <c:pt idx="31">
                  <c:v>0.312</c:v>
                </c:pt>
                <c:pt idx="32">
                  <c:v>0.312</c:v>
                </c:pt>
                <c:pt idx="33">
                  <c:v>0.312</c:v>
                </c:pt>
                <c:pt idx="34">
                  <c:v>0.312</c:v>
                </c:pt>
                <c:pt idx="35">
                  <c:v>0.312</c:v>
                </c:pt>
                <c:pt idx="36">
                  <c:v>0.312</c:v>
                </c:pt>
                <c:pt idx="37">
                  <c:v>0.312</c:v>
                </c:pt>
                <c:pt idx="38">
                  <c:v>0.312</c:v>
                </c:pt>
                <c:pt idx="39">
                  <c:v>0.312</c:v>
                </c:pt>
                <c:pt idx="40">
                  <c:v>0.312</c:v>
                </c:pt>
                <c:pt idx="41">
                  <c:v>0.312</c:v>
                </c:pt>
                <c:pt idx="42">
                  <c:v>0.312</c:v>
                </c:pt>
                <c:pt idx="43">
                  <c:v>0.312</c:v>
                </c:pt>
                <c:pt idx="44">
                  <c:v>0.312</c:v>
                </c:pt>
                <c:pt idx="45">
                  <c:v>0.312</c:v>
                </c:pt>
                <c:pt idx="46">
                  <c:v>0.312</c:v>
                </c:pt>
                <c:pt idx="47">
                  <c:v>0.312</c:v>
                </c:pt>
                <c:pt idx="48">
                  <c:v>0.312</c:v>
                </c:pt>
                <c:pt idx="49">
                  <c:v>0.312</c:v>
                </c:pt>
                <c:pt idx="50">
                  <c:v>0.312</c:v>
                </c:pt>
                <c:pt idx="51">
                  <c:v>0.312</c:v>
                </c:pt>
                <c:pt idx="52">
                  <c:v>0.312</c:v>
                </c:pt>
                <c:pt idx="53">
                  <c:v>0.312</c:v>
                </c:pt>
                <c:pt idx="54">
                  <c:v>0.34200000000000003</c:v>
                </c:pt>
                <c:pt idx="55">
                  <c:v>0.34200000000000003</c:v>
                </c:pt>
                <c:pt idx="56">
                  <c:v>0.34200000000000003</c:v>
                </c:pt>
                <c:pt idx="57">
                  <c:v>0.34200000000000003</c:v>
                </c:pt>
                <c:pt idx="58">
                  <c:v>0.34200000000000003</c:v>
                </c:pt>
                <c:pt idx="59">
                  <c:v>0.34200000000000003</c:v>
                </c:pt>
                <c:pt idx="60">
                  <c:v>0.34200000000000003</c:v>
                </c:pt>
                <c:pt idx="61">
                  <c:v>0.34200000000000003</c:v>
                </c:pt>
                <c:pt idx="62">
                  <c:v>0.34200000000000003</c:v>
                </c:pt>
                <c:pt idx="63">
                  <c:v>0.34200000000000003</c:v>
                </c:pt>
                <c:pt idx="64">
                  <c:v>0.34200000000000003</c:v>
                </c:pt>
                <c:pt idx="65">
                  <c:v>0.34200000000000003</c:v>
                </c:pt>
                <c:pt idx="66">
                  <c:v>0.34200000000000003</c:v>
                </c:pt>
                <c:pt idx="67">
                  <c:v>0.34200000000000003</c:v>
                </c:pt>
                <c:pt idx="68">
                  <c:v>0.34200000000000003</c:v>
                </c:pt>
                <c:pt idx="69">
                  <c:v>0.34200000000000003</c:v>
                </c:pt>
                <c:pt idx="70">
                  <c:v>0.34200000000000003</c:v>
                </c:pt>
                <c:pt idx="71">
                  <c:v>0.34200000000000003</c:v>
                </c:pt>
                <c:pt idx="72">
                  <c:v>0.34200000000000003</c:v>
                </c:pt>
                <c:pt idx="73">
                  <c:v>0.34200000000000003</c:v>
                </c:pt>
              </c:numCache>
            </c:numRef>
          </c:yVal>
        </c:ser>
        <c:ser>
          <c:idx val="6"/>
          <c:order val="6"/>
          <c:tx>
            <c:v>IronBru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'all data'!$G$994:$G$1021</c:f>
              <c:numCache>
                <c:formatCode>0.00</c:formatCode>
                <c:ptCount val="28"/>
                <c:pt idx="0">
                  <c:v>0.349742</c:v>
                </c:pt>
                <c:pt idx="1">
                  <c:v>0.349742</c:v>
                </c:pt>
                <c:pt idx="2">
                  <c:v>0.349742</c:v>
                </c:pt>
                <c:pt idx="3">
                  <c:v>0.349742</c:v>
                </c:pt>
                <c:pt idx="4">
                  <c:v>0.349742</c:v>
                </c:pt>
                <c:pt idx="5">
                  <c:v>0.349742</c:v>
                </c:pt>
                <c:pt idx="6">
                  <c:v>0.349742</c:v>
                </c:pt>
                <c:pt idx="7">
                  <c:v>0.349742</c:v>
                </c:pt>
                <c:pt idx="8">
                  <c:v>0.349742</c:v>
                </c:pt>
                <c:pt idx="9">
                  <c:v>0.349742</c:v>
                </c:pt>
                <c:pt idx="10">
                  <c:v>0.349742</c:v>
                </c:pt>
                <c:pt idx="11">
                  <c:v>0.349742</c:v>
                </c:pt>
                <c:pt idx="12">
                  <c:v>0.349742</c:v>
                </c:pt>
                <c:pt idx="13">
                  <c:v>0.349742</c:v>
                </c:pt>
                <c:pt idx="14">
                  <c:v>0.349742</c:v>
                </c:pt>
                <c:pt idx="15">
                  <c:v>5.6995880000000003</c:v>
                </c:pt>
                <c:pt idx="16">
                  <c:v>5.6995880000000003</c:v>
                </c:pt>
                <c:pt idx="17">
                  <c:v>5.6995880000000003</c:v>
                </c:pt>
                <c:pt idx="18">
                  <c:v>5.6995880000000003</c:v>
                </c:pt>
                <c:pt idx="19">
                  <c:v>5.6995880000000003</c:v>
                </c:pt>
                <c:pt idx="20">
                  <c:v>5.6995880000000003</c:v>
                </c:pt>
                <c:pt idx="21">
                  <c:v>5.6995880000000003</c:v>
                </c:pt>
                <c:pt idx="22">
                  <c:v>5.6995880000000003</c:v>
                </c:pt>
                <c:pt idx="23">
                  <c:v>5.6995880000000003</c:v>
                </c:pt>
                <c:pt idx="24">
                  <c:v>5.6995880000000003</c:v>
                </c:pt>
                <c:pt idx="25">
                  <c:v>5.6995880000000003</c:v>
                </c:pt>
                <c:pt idx="26">
                  <c:v>5.6995880000000003</c:v>
                </c:pt>
                <c:pt idx="27">
                  <c:v>5.6995880000000003</c:v>
                </c:pt>
              </c:numCache>
            </c:numRef>
          </c:xVal>
          <c:yVal>
            <c:numRef>
              <c:f>'all data'!$T$994:$T$1021</c:f>
              <c:numCache>
                <c:formatCode>0.00</c:formatCode>
                <c:ptCount val="28"/>
                <c:pt idx="0">
                  <c:v>0.373</c:v>
                </c:pt>
                <c:pt idx="1">
                  <c:v>0.373</c:v>
                </c:pt>
                <c:pt idx="2">
                  <c:v>0.373</c:v>
                </c:pt>
                <c:pt idx="3">
                  <c:v>0.373</c:v>
                </c:pt>
                <c:pt idx="4">
                  <c:v>0.373</c:v>
                </c:pt>
                <c:pt idx="5">
                  <c:v>0.373</c:v>
                </c:pt>
                <c:pt idx="6">
                  <c:v>0.373</c:v>
                </c:pt>
                <c:pt idx="7">
                  <c:v>0.373</c:v>
                </c:pt>
                <c:pt idx="8">
                  <c:v>0.373</c:v>
                </c:pt>
                <c:pt idx="9">
                  <c:v>0.373</c:v>
                </c:pt>
                <c:pt idx="10">
                  <c:v>0.373</c:v>
                </c:pt>
                <c:pt idx="11">
                  <c:v>0.373</c:v>
                </c:pt>
                <c:pt idx="12">
                  <c:v>0.373</c:v>
                </c:pt>
                <c:pt idx="13">
                  <c:v>0.373</c:v>
                </c:pt>
                <c:pt idx="14">
                  <c:v>0.373</c:v>
                </c:pt>
                <c:pt idx="15">
                  <c:v>0.45500000000000002</c:v>
                </c:pt>
                <c:pt idx="16">
                  <c:v>0.45500000000000002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0.45500000000000002</c:v>
                </c:pt>
                <c:pt idx="21">
                  <c:v>0.45500000000000002</c:v>
                </c:pt>
                <c:pt idx="22">
                  <c:v>0.45500000000000002</c:v>
                </c:pt>
                <c:pt idx="23">
                  <c:v>0.45500000000000002</c:v>
                </c:pt>
                <c:pt idx="24">
                  <c:v>0.45500000000000002</c:v>
                </c:pt>
                <c:pt idx="25">
                  <c:v>0.45500000000000002</c:v>
                </c:pt>
                <c:pt idx="26">
                  <c:v>0.45500000000000002</c:v>
                </c:pt>
                <c:pt idx="27">
                  <c:v>0.45500000000000002</c:v>
                </c:pt>
              </c:numCache>
            </c:numRef>
          </c:yVal>
        </c:ser>
        <c:ser>
          <c:idx val="8"/>
          <c:order val="7"/>
          <c:tx>
            <c:v>Line P</c:v>
          </c:tx>
          <c:spPr>
            <a:ln w="28575">
              <a:noFill/>
            </a:ln>
          </c:spPr>
          <c:marker>
            <c:symbol val="plus"/>
            <c:size val="10"/>
            <c:spPr>
              <a:ln w="12700">
                <a:solidFill>
                  <a:schemeClr val="tx1"/>
                </a:solidFill>
              </a:ln>
            </c:spPr>
          </c:marker>
          <c:xVal>
            <c:numRef>
              <c:f>'all data'!$G$978:$G$991</c:f>
              <c:numCache>
                <c:formatCode>0.00</c:formatCode>
                <c:ptCount val="14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</c:numCache>
            </c:numRef>
          </c:xVal>
          <c:yVal>
            <c:numRef>
              <c:f>'all data'!$T$978:$T$991</c:f>
              <c:numCache>
                <c:formatCode>0.00</c:formatCode>
                <c:ptCount val="14"/>
                <c:pt idx="0">
                  <c:v>0.34200000000000003</c:v>
                </c:pt>
                <c:pt idx="1">
                  <c:v>0.34200000000000003</c:v>
                </c:pt>
                <c:pt idx="2">
                  <c:v>0.34200000000000003</c:v>
                </c:pt>
                <c:pt idx="3">
                  <c:v>0.34200000000000003</c:v>
                </c:pt>
                <c:pt idx="4">
                  <c:v>0.34200000000000003</c:v>
                </c:pt>
                <c:pt idx="5">
                  <c:v>0.34200000000000003</c:v>
                </c:pt>
                <c:pt idx="6">
                  <c:v>0.34200000000000003</c:v>
                </c:pt>
                <c:pt idx="7">
                  <c:v>0.34200000000000003</c:v>
                </c:pt>
                <c:pt idx="8">
                  <c:v>0.34200000000000003</c:v>
                </c:pt>
                <c:pt idx="9">
                  <c:v>0.34200000000000003</c:v>
                </c:pt>
                <c:pt idx="10">
                  <c:v>0.34200000000000003</c:v>
                </c:pt>
                <c:pt idx="11">
                  <c:v>0.34200000000000003</c:v>
                </c:pt>
                <c:pt idx="12">
                  <c:v>0.34200000000000003</c:v>
                </c:pt>
                <c:pt idx="13">
                  <c:v>0.34200000000000003</c:v>
                </c:pt>
              </c:numCache>
            </c:numRef>
          </c:yVal>
        </c:ser>
        <c:ser>
          <c:idx val="9"/>
          <c:order val="8"/>
          <c:tx>
            <c:v>EB04</c:v>
          </c:tx>
          <c:spPr>
            <a:ln w="28575">
              <a:noFill/>
            </a:ln>
          </c:spPr>
          <c:marker>
            <c:symbol val="plus"/>
            <c:size val="8"/>
            <c:spPr>
              <a:ln>
                <a:solidFill>
                  <a:srgbClr val="00B050"/>
                </a:solidFill>
              </a:ln>
            </c:spPr>
          </c:marker>
          <c:xVal>
            <c:numRef>
              <c:f>'all data'!$G$1024:$G$1342</c:f>
              <c:numCache>
                <c:formatCode>General</c:formatCode>
                <c:ptCount val="319"/>
                <c:pt idx="0">
                  <c:v>7.9000000000000001E-2</c:v>
                </c:pt>
                <c:pt idx="1">
                  <c:v>7.9000000000000001E-2</c:v>
                </c:pt>
                <c:pt idx="2">
                  <c:v>7.9000000000000001E-2</c:v>
                </c:pt>
                <c:pt idx="3">
                  <c:v>7.9000000000000001E-2</c:v>
                </c:pt>
                <c:pt idx="4">
                  <c:v>7.9000000000000001E-2</c:v>
                </c:pt>
                <c:pt idx="5">
                  <c:v>7.9000000000000001E-2</c:v>
                </c:pt>
                <c:pt idx="6">
                  <c:v>7.9000000000000001E-2</c:v>
                </c:pt>
                <c:pt idx="7">
                  <c:v>7.9000000000000001E-2</c:v>
                </c:pt>
                <c:pt idx="8">
                  <c:v>7.9000000000000001E-2</c:v>
                </c:pt>
                <c:pt idx="9">
                  <c:v>7.9000000000000001E-2</c:v>
                </c:pt>
                <c:pt idx="10">
                  <c:v>7.9000000000000001E-2</c:v>
                </c:pt>
                <c:pt idx="11">
                  <c:v>7.9000000000000001E-2</c:v>
                </c:pt>
                <c:pt idx="12">
                  <c:v>7.9000000000000001E-2</c:v>
                </c:pt>
                <c:pt idx="13">
                  <c:v>7.9000000000000001E-2</c:v>
                </c:pt>
                <c:pt idx="14">
                  <c:v>7.9000000000000001E-2</c:v>
                </c:pt>
                <c:pt idx="15">
                  <c:v>7.9000000000000001E-2</c:v>
                </c:pt>
                <c:pt idx="16">
                  <c:v>7.9000000000000001E-2</c:v>
                </c:pt>
                <c:pt idx="17">
                  <c:v>7.9000000000000001E-2</c:v>
                </c:pt>
                <c:pt idx="18">
                  <c:v>7.9000000000000001E-2</c:v>
                </c:pt>
                <c:pt idx="19">
                  <c:v>7.9000000000000001E-2</c:v>
                </c:pt>
                <c:pt idx="20">
                  <c:v>7.9000000000000001E-2</c:v>
                </c:pt>
                <c:pt idx="21">
                  <c:v>7.9000000000000001E-2</c:v>
                </c:pt>
                <c:pt idx="22">
                  <c:v>7.9000000000000001E-2</c:v>
                </c:pt>
                <c:pt idx="23">
                  <c:v>7.9000000000000001E-2</c:v>
                </c:pt>
                <c:pt idx="24">
                  <c:v>7.9000000000000001E-2</c:v>
                </c:pt>
                <c:pt idx="25">
                  <c:v>7.9000000000000001E-2</c:v>
                </c:pt>
                <c:pt idx="26">
                  <c:v>7.9000000000000001E-2</c:v>
                </c:pt>
                <c:pt idx="27">
                  <c:v>7.9000000000000001E-2</c:v>
                </c:pt>
                <c:pt idx="28">
                  <c:v>7.9000000000000001E-2</c:v>
                </c:pt>
                <c:pt idx="29">
                  <c:v>7.9000000000000001E-2</c:v>
                </c:pt>
                <c:pt idx="30">
                  <c:v>7.9000000000000001E-2</c:v>
                </c:pt>
                <c:pt idx="31">
                  <c:v>7.9000000000000001E-2</c:v>
                </c:pt>
                <c:pt idx="32">
                  <c:v>7.9000000000000001E-2</c:v>
                </c:pt>
                <c:pt idx="33">
                  <c:v>7.9000000000000001E-2</c:v>
                </c:pt>
                <c:pt idx="34">
                  <c:v>7.9000000000000001E-2</c:v>
                </c:pt>
                <c:pt idx="35">
                  <c:v>7.9000000000000001E-2</c:v>
                </c:pt>
                <c:pt idx="36">
                  <c:v>7.9000000000000001E-2</c:v>
                </c:pt>
                <c:pt idx="37">
                  <c:v>7.9000000000000001E-2</c:v>
                </c:pt>
                <c:pt idx="38">
                  <c:v>7.9000000000000001E-2</c:v>
                </c:pt>
                <c:pt idx="39">
                  <c:v>7.9000000000000001E-2</c:v>
                </c:pt>
                <c:pt idx="40">
                  <c:v>7.9000000000000001E-2</c:v>
                </c:pt>
                <c:pt idx="41">
                  <c:v>7.9000000000000001E-2</c:v>
                </c:pt>
                <c:pt idx="42">
                  <c:v>7.9000000000000001E-2</c:v>
                </c:pt>
                <c:pt idx="43">
                  <c:v>7.9000000000000001E-2</c:v>
                </c:pt>
                <c:pt idx="44">
                  <c:v>7.9000000000000001E-2</c:v>
                </c:pt>
                <c:pt idx="45">
                  <c:v>7.9000000000000001E-2</c:v>
                </c:pt>
                <c:pt idx="46">
                  <c:v>7.9000000000000001E-2</c:v>
                </c:pt>
                <c:pt idx="47">
                  <c:v>7.9000000000000001E-2</c:v>
                </c:pt>
                <c:pt idx="48">
                  <c:v>7.9000000000000001E-2</c:v>
                </c:pt>
                <c:pt idx="49">
                  <c:v>7.9000000000000001E-2</c:v>
                </c:pt>
                <c:pt idx="50">
                  <c:v>7.9000000000000001E-2</c:v>
                </c:pt>
                <c:pt idx="51">
                  <c:v>7.9000000000000001E-2</c:v>
                </c:pt>
                <c:pt idx="52">
                  <c:v>7.9000000000000001E-2</c:v>
                </c:pt>
                <c:pt idx="53">
                  <c:v>7.9000000000000001E-2</c:v>
                </c:pt>
                <c:pt idx="54">
                  <c:v>7.9000000000000001E-2</c:v>
                </c:pt>
                <c:pt idx="55">
                  <c:v>7.9000000000000001E-2</c:v>
                </c:pt>
                <c:pt idx="56">
                  <c:v>7.9000000000000001E-2</c:v>
                </c:pt>
                <c:pt idx="57">
                  <c:v>7.9000000000000001E-2</c:v>
                </c:pt>
                <c:pt idx="58">
                  <c:v>7.9000000000000001E-2</c:v>
                </c:pt>
                <c:pt idx="59">
                  <c:v>7.9000000000000001E-2</c:v>
                </c:pt>
                <c:pt idx="60">
                  <c:v>7.9000000000000001E-2</c:v>
                </c:pt>
                <c:pt idx="61">
                  <c:v>7.9000000000000001E-2</c:v>
                </c:pt>
                <c:pt idx="62">
                  <c:v>7.9000000000000001E-2</c:v>
                </c:pt>
                <c:pt idx="63">
                  <c:v>7.9000000000000001E-2</c:v>
                </c:pt>
                <c:pt idx="64">
                  <c:v>7.9000000000000001E-2</c:v>
                </c:pt>
                <c:pt idx="65">
                  <c:v>7.9000000000000001E-2</c:v>
                </c:pt>
                <c:pt idx="66">
                  <c:v>7.9000000000000001E-2</c:v>
                </c:pt>
                <c:pt idx="67">
                  <c:v>7.9000000000000001E-2</c:v>
                </c:pt>
                <c:pt idx="68">
                  <c:v>7.9000000000000001E-2</c:v>
                </c:pt>
                <c:pt idx="69">
                  <c:v>7.9000000000000001E-2</c:v>
                </c:pt>
                <c:pt idx="70">
                  <c:v>7.9000000000000001E-2</c:v>
                </c:pt>
                <c:pt idx="71">
                  <c:v>7.9000000000000001E-2</c:v>
                </c:pt>
                <c:pt idx="72">
                  <c:v>7.9000000000000001E-2</c:v>
                </c:pt>
                <c:pt idx="73">
                  <c:v>7.9000000000000001E-2</c:v>
                </c:pt>
                <c:pt idx="74">
                  <c:v>7.9000000000000001E-2</c:v>
                </c:pt>
                <c:pt idx="75">
                  <c:v>7.9000000000000001E-2</c:v>
                </c:pt>
                <c:pt idx="76">
                  <c:v>7.9000000000000001E-2</c:v>
                </c:pt>
                <c:pt idx="77">
                  <c:v>7.9000000000000001E-2</c:v>
                </c:pt>
                <c:pt idx="78">
                  <c:v>7.9000000000000001E-2</c:v>
                </c:pt>
                <c:pt idx="79">
                  <c:v>7.9000000000000001E-2</c:v>
                </c:pt>
                <c:pt idx="80">
                  <c:v>7.9000000000000001E-2</c:v>
                </c:pt>
                <c:pt idx="81">
                  <c:v>7.9000000000000001E-2</c:v>
                </c:pt>
                <c:pt idx="82">
                  <c:v>7.9000000000000001E-2</c:v>
                </c:pt>
                <c:pt idx="83">
                  <c:v>7.9000000000000001E-2</c:v>
                </c:pt>
                <c:pt idx="84">
                  <c:v>7.9000000000000001E-2</c:v>
                </c:pt>
                <c:pt idx="85">
                  <c:v>7.9000000000000001E-2</c:v>
                </c:pt>
                <c:pt idx="86">
                  <c:v>7.9000000000000001E-2</c:v>
                </c:pt>
                <c:pt idx="87">
                  <c:v>7.9000000000000001E-2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7.9000000000000001E-2</c:v>
                </c:pt>
                <c:pt idx="91">
                  <c:v>7.9000000000000001E-2</c:v>
                </c:pt>
                <c:pt idx="92">
                  <c:v>7.9000000000000001E-2</c:v>
                </c:pt>
                <c:pt idx="93">
                  <c:v>7.9000000000000001E-2</c:v>
                </c:pt>
                <c:pt idx="94">
                  <c:v>7.9000000000000001E-2</c:v>
                </c:pt>
                <c:pt idx="95">
                  <c:v>7.9000000000000001E-2</c:v>
                </c:pt>
                <c:pt idx="96">
                  <c:v>7.9000000000000001E-2</c:v>
                </c:pt>
                <c:pt idx="97">
                  <c:v>7.9000000000000001E-2</c:v>
                </c:pt>
                <c:pt idx="98">
                  <c:v>7.9000000000000001E-2</c:v>
                </c:pt>
                <c:pt idx="99">
                  <c:v>7.9000000000000001E-2</c:v>
                </c:pt>
                <c:pt idx="100">
                  <c:v>7.9000000000000001E-2</c:v>
                </c:pt>
                <c:pt idx="101">
                  <c:v>7.9000000000000001E-2</c:v>
                </c:pt>
                <c:pt idx="102">
                  <c:v>7.9000000000000001E-2</c:v>
                </c:pt>
                <c:pt idx="103">
                  <c:v>7.9000000000000001E-2</c:v>
                </c:pt>
                <c:pt idx="104">
                  <c:v>7.9000000000000001E-2</c:v>
                </c:pt>
                <c:pt idx="105">
                  <c:v>7.9000000000000001E-2</c:v>
                </c:pt>
                <c:pt idx="106">
                  <c:v>7.9000000000000001E-2</c:v>
                </c:pt>
                <c:pt idx="107">
                  <c:v>7.9000000000000001E-2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0.32</c:v>
                </c:pt>
                <c:pt idx="305">
                  <c:v>0.32</c:v>
                </c:pt>
                <c:pt idx="306">
                  <c:v>0.32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0.32</c:v>
                </c:pt>
                <c:pt idx="316">
                  <c:v>0.32</c:v>
                </c:pt>
                <c:pt idx="317">
                  <c:v>0.32</c:v>
                </c:pt>
                <c:pt idx="318">
                  <c:v>0.32</c:v>
                </c:pt>
              </c:numCache>
            </c:numRef>
          </c:xVal>
          <c:yVal>
            <c:numRef>
              <c:f>'all data'!$T$1024:$T$1342</c:f>
              <c:numCache>
                <c:formatCode>0.00</c:formatCode>
                <c:ptCount val="319"/>
                <c:pt idx="0">
                  <c:v>0.59250000000000003</c:v>
                </c:pt>
                <c:pt idx="1">
                  <c:v>0.59250000000000003</c:v>
                </c:pt>
                <c:pt idx="2">
                  <c:v>0.59250000000000003</c:v>
                </c:pt>
                <c:pt idx="3">
                  <c:v>0.59250000000000003</c:v>
                </c:pt>
                <c:pt idx="4">
                  <c:v>0.59250000000000003</c:v>
                </c:pt>
                <c:pt idx="5">
                  <c:v>0.59250000000000003</c:v>
                </c:pt>
                <c:pt idx="6">
                  <c:v>0.59250000000000003</c:v>
                </c:pt>
                <c:pt idx="7">
                  <c:v>0.59250000000000003</c:v>
                </c:pt>
                <c:pt idx="8">
                  <c:v>0.59250000000000003</c:v>
                </c:pt>
                <c:pt idx="9">
                  <c:v>0.59250000000000003</c:v>
                </c:pt>
                <c:pt idx="10">
                  <c:v>0.59250000000000003</c:v>
                </c:pt>
                <c:pt idx="11">
                  <c:v>0.59250000000000003</c:v>
                </c:pt>
                <c:pt idx="12">
                  <c:v>0.59250000000000003</c:v>
                </c:pt>
                <c:pt idx="13">
                  <c:v>0.59250000000000003</c:v>
                </c:pt>
                <c:pt idx="14">
                  <c:v>0.59250000000000003</c:v>
                </c:pt>
                <c:pt idx="15">
                  <c:v>0.59250000000000003</c:v>
                </c:pt>
                <c:pt idx="16">
                  <c:v>0.59250000000000003</c:v>
                </c:pt>
                <c:pt idx="17">
                  <c:v>0.59250000000000003</c:v>
                </c:pt>
                <c:pt idx="18">
                  <c:v>0.59250000000000003</c:v>
                </c:pt>
                <c:pt idx="19">
                  <c:v>0.59250000000000003</c:v>
                </c:pt>
                <c:pt idx="20">
                  <c:v>0.59250000000000003</c:v>
                </c:pt>
                <c:pt idx="21">
                  <c:v>0.59250000000000003</c:v>
                </c:pt>
                <c:pt idx="22">
                  <c:v>0.59250000000000003</c:v>
                </c:pt>
                <c:pt idx="23">
                  <c:v>0.59250000000000003</c:v>
                </c:pt>
                <c:pt idx="24">
                  <c:v>0.59250000000000003</c:v>
                </c:pt>
                <c:pt idx="25">
                  <c:v>0.76049999999999995</c:v>
                </c:pt>
                <c:pt idx="26">
                  <c:v>0.76049999999999995</c:v>
                </c:pt>
                <c:pt idx="27">
                  <c:v>0.76049999999999995</c:v>
                </c:pt>
                <c:pt idx="28">
                  <c:v>0.76049999999999995</c:v>
                </c:pt>
                <c:pt idx="29">
                  <c:v>0.76049999999999995</c:v>
                </c:pt>
                <c:pt idx="30">
                  <c:v>0.76049999999999995</c:v>
                </c:pt>
                <c:pt idx="31">
                  <c:v>0.76049999999999995</c:v>
                </c:pt>
                <c:pt idx="32">
                  <c:v>0.76049999999999995</c:v>
                </c:pt>
                <c:pt idx="33">
                  <c:v>0.76049999999999995</c:v>
                </c:pt>
                <c:pt idx="34">
                  <c:v>0.76049999999999995</c:v>
                </c:pt>
                <c:pt idx="35">
                  <c:v>0.76049999999999995</c:v>
                </c:pt>
                <c:pt idx="36">
                  <c:v>0.76049999999999995</c:v>
                </c:pt>
                <c:pt idx="37">
                  <c:v>0.76049999999999995</c:v>
                </c:pt>
                <c:pt idx="38">
                  <c:v>0.76049999999999995</c:v>
                </c:pt>
                <c:pt idx="39">
                  <c:v>0.76049999999999995</c:v>
                </c:pt>
                <c:pt idx="40">
                  <c:v>0.76049999999999995</c:v>
                </c:pt>
                <c:pt idx="41">
                  <c:v>0.90300000000000002</c:v>
                </c:pt>
                <c:pt idx="42">
                  <c:v>0.90300000000000002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0.90300000000000002</c:v>
                </c:pt>
                <c:pt idx="46">
                  <c:v>0.90300000000000002</c:v>
                </c:pt>
                <c:pt idx="47">
                  <c:v>0.90300000000000002</c:v>
                </c:pt>
                <c:pt idx="48">
                  <c:v>0.90300000000000002</c:v>
                </c:pt>
                <c:pt idx="49">
                  <c:v>0.90300000000000002</c:v>
                </c:pt>
                <c:pt idx="50">
                  <c:v>0.90300000000000002</c:v>
                </c:pt>
                <c:pt idx="51">
                  <c:v>0.90300000000000002</c:v>
                </c:pt>
                <c:pt idx="52">
                  <c:v>0.90300000000000002</c:v>
                </c:pt>
                <c:pt idx="53">
                  <c:v>0.90300000000000002</c:v>
                </c:pt>
                <c:pt idx="54">
                  <c:v>0.90300000000000002</c:v>
                </c:pt>
                <c:pt idx="55">
                  <c:v>0.90300000000000002</c:v>
                </c:pt>
                <c:pt idx="56">
                  <c:v>0.90300000000000002</c:v>
                </c:pt>
                <c:pt idx="57">
                  <c:v>0.90300000000000002</c:v>
                </c:pt>
                <c:pt idx="58">
                  <c:v>0.90300000000000002</c:v>
                </c:pt>
                <c:pt idx="59">
                  <c:v>0.90300000000000002</c:v>
                </c:pt>
                <c:pt idx="60">
                  <c:v>0.90300000000000002</c:v>
                </c:pt>
                <c:pt idx="61">
                  <c:v>0.90300000000000002</c:v>
                </c:pt>
                <c:pt idx="62">
                  <c:v>0.90300000000000002</c:v>
                </c:pt>
                <c:pt idx="63">
                  <c:v>0.93700000000000006</c:v>
                </c:pt>
                <c:pt idx="64">
                  <c:v>0.93700000000000006</c:v>
                </c:pt>
                <c:pt idx="65">
                  <c:v>0.93700000000000006</c:v>
                </c:pt>
                <c:pt idx="66">
                  <c:v>0.93700000000000006</c:v>
                </c:pt>
                <c:pt idx="67">
                  <c:v>0.93700000000000006</c:v>
                </c:pt>
                <c:pt idx="68">
                  <c:v>0.93700000000000006</c:v>
                </c:pt>
                <c:pt idx="69">
                  <c:v>0.93700000000000006</c:v>
                </c:pt>
                <c:pt idx="70">
                  <c:v>0.93700000000000006</c:v>
                </c:pt>
                <c:pt idx="71">
                  <c:v>0.93700000000000006</c:v>
                </c:pt>
                <c:pt idx="72">
                  <c:v>0.93700000000000006</c:v>
                </c:pt>
                <c:pt idx="73">
                  <c:v>0.93700000000000006</c:v>
                </c:pt>
                <c:pt idx="74">
                  <c:v>0.93700000000000006</c:v>
                </c:pt>
                <c:pt idx="75">
                  <c:v>0.93700000000000006</c:v>
                </c:pt>
                <c:pt idx="76">
                  <c:v>0.93700000000000006</c:v>
                </c:pt>
                <c:pt idx="77">
                  <c:v>0.93700000000000006</c:v>
                </c:pt>
                <c:pt idx="78">
                  <c:v>0.93700000000000006</c:v>
                </c:pt>
                <c:pt idx="79">
                  <c:v>0.93700000000000006</c:v>
                </c:pt>
                <c:pt idx="80">
                  <c:v>0.93700000000000006</c:v>
                </c:pt>
                <c:pt idx="81">
                  <c:v>0.93700000000000006</c:v>
                </c:pt>
                <c:pt idx="82">
                  <c:v>0.93700000000000006</c:v>
                </c:pt>
                <c:pt idx="83">
                  <c:v>0.93700000000000006</c:v>
                </c:pt>
                <c:pt idx="84">
                  <c:v>0.93700000000000006</c:v>
                </c:pt>
                <c:pt idx="85">
                  <c:v>0.93700000000000006</c:v>
                </c:pt>
                <c:pt idx="86">
                  <c:v>0.93700000000000006</c:v>
                </c:pt>
                <c:pt idx="87">
                  <c:v>0.93700000000000006</c:v>
                </c:pt>
                <c:pt idx="88">
                  <c:v>0.93700000000000006</c:v>
                </c:pt>
                <c:pt idx="89">
                  <c:v>0.93700000000000006</c:v>
                </c:pt>
                <c:pt idx="90">
                  <c:v>0.81100000000000005</c:v>
                </c:pt>
                <c:pt idx="91">
                  <c:v>0.81100000000000005</c:v>
                </c:pt>
                <c:pt idx="92">
                  <c:v>0.81100000000000005</c:v>
                </c:pt>
                <c:pt idx="93">
                  <c:v>0.81100000000000005</c:v>
                </c:pt>
                <c:pt idx="94">
                  <c:v>0.81100000000000005</c:v>
                </c:pt>
                <c:pt idx="95">
                  <c:v>0.81100000000000005</c:v>
                </c:pt>
                <c:pt idx="96">
                  <c:v>0.81100000000000005</c:v>
                </c:pt>
                <c:pt idx="97">
                  <c:v>0.81100000000000005</c:v>
                </c:pt>
                <c:pt idx="98">
                  <c:v>0.81100000000000005</c:v>
                </c:pt>
                <c:pt idx="99">
                  <c:v>0.81100000000000005</c:v>
                </c:pt>
                <c:pt idx="100">
                  <c:v>0.81100000000000005</c:v>
                </c:pt>
                <c:pt idx="101">
                  <c:v>0.81100000000000005</c:v>
                </c:pt>
                <c:pt idx="102">
                  <c:v>0.81100000000000005</c:v>
                </c:pt>
                <c:pt idx="103">
                  <c:v>0.81100000000000005</c:v>
                </c:pt>
                <c:pt idx="104">
                  <c:v>0.81100000000000005</c:v>
                </c:pt>
                <c:pt idx="105">
                  <c:v>0.81100000000000005</c:v>
                </c:pt>
                <c:pt idx="106">
                  <c:v>0.81100000000000005</c:v>
                </c:pt>
                <c:pt idx="107">
                  <c:v>0.81100000000000005</c:v>
                </c:pt>
                <c:pt idx="108">
                  <c:v>0.80500000000000005</c:v>
                </c:pt>
                <c:pt idx="109">
                  <c:v>0.80500000000000005</c:v>
                </c:pt>
                <c:pt idx="110">
                  <c:v>0.80500000000000005</c:v>
                </c:pt>
                <c:pt idx="111">
                  <c:v>0.80500000000000005</c:v>
                </c:pt>
                <c:pt idx="112">
                  <c:v>0.80500000000000005</c:v>
                </c:pt>
                <c:pt idx="113">
                  <c:v>0.80500000000000005</c:v>
                </c:pt>
                <c:pt idx="114">
                  <c:v>0.80500000000000005</c:v>
                </c:pt>
                <c:pt idx="115">
                  <c:v>0.80500000000000005</c:v>
                </c:pt>
                <c:pt idx="116">
                  <c:v>0.80500000000000005</c:v>
                </c:pt>
                <c:pt idx="117">
                  <c:v>0.80500000000000005</c:v>
                </c:pt>
                <c:pt idx="118">
                  <c:v>0.80500000000000005</c:v>
                </c:pt>
                <c:pt idx="119">
                  <c:v>0.80500000000000005</c:v>
                </c:pt>
                <c:pt idx="120">
                  <c:v>0.80500000000000005</c:v>
                </c:pt>
                <c:pt idx="121">
                  <c:v>0.80500000000000005</c:v>
                </c:pt>
                <c:pt idx="122">
                  <c:v>0.80500000000000005</c:v>
                </c:pt>
                <c:pt idx="123">
                  <c:v>0.80500000000000005</c:v>
                </c:pt>
                <c:pt idx="124">
                  <c:v>0.80500000000000005</c:v>
                </c:pt>
                <c:pt idx="125">
                  <c:v>0.80500000000000005</c:v>
                </c:pt>
                <c:pt idx="126">
                  <c:v>0.90200000000000002</c:v>
                </c:pt>
                <c:pt idx="127">
                  <c:v>0.90200000000000002</c:v>
                </c:pt>
                <c:pt idx="128">
                  <c:v>0.90200000000000002</c:v>
                </c:pt>
                <c:pt idx="129">
                  <c:v>0.90200000000000002</c:v>
                </c:pt>
                <c:pt idx="130">
                  <c:v>0.90200000000000002</c:v>
                </c:pt>
                <c:pt idx="131">
                  <c:v>0.90200000000000002</c:v>
                </c:pt>
                <c:pt idx="132">
                  <c:v>0.90200000000000002</c:v>
                </c:pt>
                <c:pt idx="133">
                  <c:v>0.90200000000000002</c:v>
                </c:pt>
                <c:pt idx="134">
                  <c:v>0.90200000000000002</c:v>
                </c:pt>
                <c:pt idx="135">
                  <c:v>0.90200000000000002</c:v>
                </c:pt>
                <c:pt idx="136">
                  <c:v>0.90200000000000002</c:v>
                </c:pt>
                <c:pt idx="137">
                  <c:v>0.90200000000000002</c:v>
                </c:pt>
                <c:pt idx="138">
                  <c:v>0.90200000000000002</c:v>
                </c:pt>
                <c:pt idx="139">
                  <c:v>0.90200000000000002</c:v>
                </c:pt>
                <c:pt idx="140">
                  <c:v>0.90200000000000002</c:v>
                </c:pt>
                <c:pt idx="141">
                  <c:v>0.90200000000000002</c:v>
                </c:pt>
                <c:pt idx="142">
                  <c:v>0.90200000000000002</c:v>
                </c:pt>
                <c:pt idx="143">
                  <c:v>0.90200000000000002</c:v>
                </c:pt>
                <c:pt idx="144">
                  <c:v>0.90200000000000002</c:v>
                </c:pt>
                <c:pt idx="145">
                  <c:v>0.90200000000000002</c:v>
                </c:pt>
                <c:pt idx="146">
                  <c:v>0.90200000000000002</c:v>
                </c:pt>
                <c:pt idx="147">
                  <c:v>0.90200000000000002</c:v>
                </c:pt>
                <c:pt idx="148">
                  <c:v>0.90200000000000002</c:v>
                </c:pt>
                <c:pt idx="149">
                  <c:v>0.90200000000000002</c:v>
                </c:pt>
                <c:pt idx="150">
                  <c:v>0.90200000000000002</c:v>
                </c:pt>
                <c:pt idx="151">
                  <c:v>0.90200000000000002</c:v>
                </c:pt>
                <c:pt idx="152">
                  <c:v>0.90200000000000002</c:v>
                </c:pt>
                <c:pt idx="153">
                  <c:v>0.90200000000000002</c:v>
                </c:pt>
                <c:pt idx="154">
                  <c:v>0.90200000000000002</c:v>
                </c:pt>
                <c:pt idx="155">
                  <c:v>0.90200000000000002</c:v>
                </c:pt>
                <c:pt idx="156">
                  <c:v>0.90200000000000002</c:v>
                </c:pt>
                <c:pt idx="157">
                  <c:v>0.89900000000000002</c:v>
                </c:pt>
                <c:pt idx="158">
                  <c:v>0.89900000000000002</c:v>
                </c:pt>
                <c:pt idx="159">
                  <c:v>0.89900000000000002</c:v>
                </c:pt>
                <c:pt idx="160">
                  <c:v>0.89900000000000002</c:v>
                </c:pt>
                <c:pt idx="161">
                  <c:v>0.89900000000000002</c:v>
                </c:pt>
                <c:pt idx="162">
                  <c:v>0.89900000000000002</c:v>
                </c:pt>
                <c:pt idx="163">
                  <c:v>0.89900000000000002</c:v>
                </c:pt>
                <c:pt idx="164">
                  <c:v>0.89900000000000002</c:v>
                </c:pt>
                <c:pt idx="165">
                  <c:v>0.89900000000000002</c:v>
                </c:pt>
                <c:pt idx="166">
                  <c:v>0.89900000000000002</c:v>
                </c:pt>
                <c:pt idx="167">
                  <c:v>0.89900000000000002</c:v>
                </c:pt>
                <c:pt idx="168">
                  <c:v>0.89900000000000002</c:v>
                </c:pt>
                <c:pt idx="169">
                  <c:v>0.89900000000000002</c:v>
                </c:pt>
                <c:pt idx="170">
                  <c:v>0.89900000000000002</c:v>
                </c:pt>
                <c:pt idx="171">
                  <c:v>0.89900000000000002</c:v>
                </c:pt>
                <c:pt idx="172">
                  <c:v>0.89900000000000002</c:v>
                </c:pt>
                <c:pt idx="173">
                  <c:v>0.89900000000000002</c:v>
                </c:pt>
                <c:pt idx="174">
                  <c:v>0.89900000000000002</c:v>
                </c:pt>
                <c:pt idx="175">
                  <c:v>0.89900000000000002</c:v>
                </c:pt>
                <c:pt idx="176">
                  <c:v>0.89900000000000002</c:v>
                </c:pt>
                <c:pt idx="177">
                  <c:v>0.89900000000000002</c:v>
                </c:pt>
                <c:pt idx="178">
                  <c:v>0.89900000000000002</c:v>
                </c:pt>
                <c:pt idx="179">
                  <c:v>0.89900000000000002</c:v>
                </c:pt>
                <c:pt idx="180">
                  <c:v>0.89900000000000002</c:v>
                </c:pt>
                <c:pt idx="181">
                  <c:v>0.89900000000000002</c:v>
                </c:pt>
                <c:pt idx="182">
                  <c:v>0.89900000000000002</c:v>
                </c:pt>
                <c:pt idx="183">
                  <c:v>0.89800000000000002</c:v>
                </c:pt>
                <c:pt idx="184">
                  <c:v>0.89800000000000002</c:v>
                </c:pt>
                <c:pt idx="185">
                  <c:v>0.89800000000000002</c:v>
                </c:pt>
                <c:pt idx="186">
                  <c:v>0.89800000000000002</c:v>
                </c:pt>
                <c:pt idx="187">
                  <c:v>0.89800000000000002</c:v>
                </c:pt>
                <c:pt idx="188">
                  <c:v>0.89800000000000002</c:v>
                </c:pt>
                <c:pt idx="189">
                  <c:v>0.89800000000000002</c:v>
                </c:pt>
                <c:pt idx="190">
                  <c:v>0.89800000000000002</c:v>
                </c:pt>
                <c:pt idx="191">
                  <c:v>0.89800000000000002</c:v>
                </c:pt>
                <c:pt idx="192">
                  <c:v>0.89800000000000002</c:v>
                </c:pt>
                <c:pt idx="193">
                  <c:v>0.89800000000000002</c:v>
                </c:pt>
                <c:pt idx="194">
                  <c:v>0.89800000000000002</c:v>
                </c:pt>
                <c:pt idx="195">
                  <c:v>0.89800000000000002</c:v>
                </c:pt>
                <c:pt idx="196">
                  <c:v>0.89800000000000002</c:v>
                </c:pt>
                <c:pt idx="197">
                  <c:v>0.89800000000000002</c:v>
                </c:pt>
                <c:pt idx="198">
                  <c:v>0.89800000000000002</c:v>
                </c:pt>
                <c:pt idx="199">
                  <c:v>0.89800000000000002</c:v>
                </c:pt>
                <c:pt idx="200">
                  <c:v>0.89800000000000002</c:v>
                </c:pt>
                <c:pt idx="201">
                  <c:v>0.89800000000000002</c:v>
                </c:pt>
                <c:pt idx="202">
                  <c:v>0.89800000000000002</c:v>
                </c:pt>
                <c:pt idx="203">
                  <c:v>0.89800000000000002</c:v>
                </c:pt>
                <c:pt idx="204">
                  <c:v>0.89800000000000002</c:v>
                </c:pt>
                <c:pt idx="205">
                  <c:v>0.89800000000000002</c:v>
                </c:pt>
                <c:pt idx="206">
                  <c:v>0.89800000000000002</c:v>
                </c:pt>
                <c:pt idx="207">
                  <c:v>0.89800000000000002</c:v>
                </c:pt>
                <c:pt idx="208">
                  <c:v>0.89800000000000002</c:v>
                </c:pt>
                <c:pt idx="209">
                  <c:v>0.89800000000000002</c:v>
                </c:pt>
                <c:pt idx="210">
                  <c:v>0.89800000000000002</c:v>
                </c:pt>
                <c:pt idx="211">
                  <c:v>0.89800000000000002</c:v>
                </c:pt>
                <c:pt idx="212">
                  <c:v>0.89800000000000002</c:v>
                </c:pt>
                <c:pt idx="213">
                  <c:v>0.91</c:v>
                </c:pt>
                <c:pt idx="214">
                  <c:v>0.91</c:v>
                </c:pt>
                <c:pt idx="215">
                  <c:v>0.91</c:v>
                </c:pt>
                <c:pt idx="216">
                  <c:v>0.91</c:v>
                </c:pt>
                <c:pt idx="217">
                  <c:v>0.91</c:v>
                </c:pt>
                <c:pt idx="218">
                  <c:v>0.91</c:v>
                </c:pt>
                <c:pt idx="219">
                  <c:v>0.91</c:v>
                </c:pt>
                <c:pt idx="220">
                  <c:v>0.91</c:v>
                </c:pt>
                <c:pt idx="221">
                  <c:v>0.91</c:v>
                </c:pt>
                <c:pt idx="222">
                  <c:v>0.91</c:v>
                </c:pt>
                <c:pt idx="223">
                  <c:v>0.91</c:v>
                </c:pt>
                <c:pt idx="224">
                  <c:v>0.91</c:v>
                </c:pt>
                <c:pt idx="225">
                  <c:v>0.91</c:v>
                </c:pt>
                <c:pt idx="226">
                  <c:v>0.91</c:v>
                </c:pt>
                <c:pt idx="227">
                  <c:v>0.91</c:v>
                </c:pt>
                <c:pt idx="228">
                  <c:v>0.91</c:v>
                </c:pt>
                <c:pt idx="229">
                  <c:v>0.90600000000000003</c:v>
                </c:pt>
                <c:pt idx="230">
                  <c:v>0.90600000000000003</c:v>
                </c:pt>
                <c:pt idx="231">
                  <c:v>0.90600000000000003</c:v>
                </c:pt>
                <c:pt idx="232">
                  <c:v>0.90600000000000003</c:v>
                </c:pt>
                <c:pt idx="233">
                  <c:v>0.90600000000000003</c:v>
                </c:pt>
                <c:pt idx="234">
                  <c:v>0.90600000000000003</c:v>
                </c:pt>
                <c:pt idx="235">
                  <c:v>0.90600000000000003</c:v>
                </c:pt>
                <c:pt idx="236">
                  <c:v>0.90600000000000003</c:v>
                </c:pt>
                <c:pt idx="237">
                  <c:v>0.90600000000000003</c:v>
                </c:pt>
                <c:pt idx="238">
                  <c:v>0.90600000000000003</c:v>
                </c:pt>
                <c:pt idx="239">
                  <c:v>0.90600000000000003</c:v>
                </c:pt>
                <c:pt idx="240">
                  <c:v>0.90600000000000003</c:v>
                </c:pt>
                <c:pt idx="241">
                  <c:v>0.90600000000000003</c:v>
                </c:pt>
                <c:pt idx="242">
                  <c:v>0.90600000000000003</c:v>
                </c:pt>
                <c:pt idx="243">
                  <c:v>0.90600000000000003</c:v>
                </c:pt>
                <c:pt idx="244">
                  <c:v>0.90600000000000003</c:v>
                </c:pt>
                <c:pt idx="245">
                  <c:v>0.90600000000000003</c:v>
                </c:pt>
                <c:pt idx="246">
                  <c:v>0.90600000000000003</c:v>
                </c:pt>
                <c:pt idx="247">
                  <c:v>0.90600000000000003</c:v>
                </c:pt>
                <c:pt idx="248">
                  <c:v>0.90600000000000003</c:v>
                </c:pt>
                <c:pt idx="249">
                  <c:v>0.90600000000000003</c:v>
                </c:pt>
                <c:pt idx="250">
                  <c:v>0.90600000000000003</c:v>
                </c:pt>
                <c:pt idx="251">
                  <c:v>0.90600000000000003</c:v>
                </c:pt>
                <c:pt idx="252">
                  <c:v>0.90600000000000003</c:v>
                </c:pt>
                <c:pt idx="253">
                  <c:v>0.90600000000000003</c:v>
                </c:pt>
                <c:pt idx="254">
                  <c:v>0.90600000000000003</c:v>
                </c:pt>
                <c:pt idx="255">
                  <c:v>0.90600000000000003</c:v>
                </c:pt>
                <c:pt idx="256">
                  <c:v>0.90600000000000003</c:v>
                </c:pt>
                <c:pt idx="257">
                  <c:v>0.90600000000000003</c:v>
                </c:pt>
                <c:pt idx="258">
                  <c:v>0.90600000000000003</c:v>
                </c:pt>
                <c:pt idx="259">
                  <c:v>0.90600000000000003</c:v>
                </c:pt>
                <c:pt idx="260">
                  <c:v>0.90600000000000003</c:v>
                </c:pt>
                <c:pt idx="261">
                  <c:v>0.90600000000000003</c:v>
                </c:pt>
                <c:pt idx="262">
                  <c:v>0.90600000000000003</c:v>
                </c:pt>
                <c:pt idx="263">
                  <c:v>0.90600000000000003</c:v>
                </c:pt>
                <c:pt idx="264">
                  <c:v>0.90600000000000003</c:v>
                </c:pt>
                <c:pt idx="265">
                  <c:v>0.90600000000000003</c:v>
                </c:pt>
                <c:pt idx="266">
                  <c:v>0.90600000000000003</c:v>
                </c:pt>
                <c:pt idx="267">
                  <c:v>0.90600000000000003</c:v>
                </c:pt>
                <c:pt idx="268">
                  <c:v>0.90600000000000003</c:v>
                </c:pt>
                <c:pt idx="269">
                  <c:v>0.90600000000000003</c:v>
                </c:pt>
                <c:pt idx="270">
                  <c:v>0.90600000000000003</c:v>
                </c:pt>
                <c:pt idx="271">
                  <c:v>0.90600000000000003</c:v>
                </c:pt>
                <c:pt idx="272">
                  <c:v>0.90600000000000003</c:v>
                </c:pt>
                <c:pt idx="273">
                  <c:v>0.90600000000000003</c:v>
                </c:pt>
                <c:pt idx="274">
                  <c:v>0.90600000000000003</c:v>
                </c:pt>
                <c:pt idx="275">
                  <c:v>0.90600000000000003</c:v>
                </c:pt>
                <c:pt idx="276">
                  <c:v>0.90600000000000003</c:v>
                </c:pt>
                <c:pt idx="277">
                  <c:v>0.90600000000000003</c:v>
                </c:pt>
                <c:pt idx="278">
                  <c:v>0.90600000000000003</c:v>
                </c:pt>
                <c:pt idx="279">
                  <c:v>0.90600000000000003</c:v>
                </c:pt>
                <c:pt idx="280">
                  <c:v>0.90600000000000003</c:v>
                </c:pt>
                <c:pt idx="281">
                  <c:v>0.90600000000000003</c:v>
                </c:pt>
                <c:pt idx="282">
                  <c:v>0.90600000000000003</c:v>
                </c:pt>
                <c:pt idx="283">
                  <c:v>0.90600000000000003</c:v>
                </c:pt>
                <c:pt idx="284">
                  <c:v>0.90600000000000003</c:v>
                </c:pt>
                <c:pt idx="285">
                  <c:v>0.90600000000000003</c:v>
                </c:pt>
                <c:pt idx="286">
                  <c:v>0.90700000000000003</c:v>
                </c:pt>
                <c:pt idx="287">
                  <c:v>0.90700000000000003</c:v>
                </c:pt>
                <c:pt idx="288">
                  <c:v>0.90700000000000003</c:v>
                </c:pt>
                <c:pt idx="289">
                  <c:v>0.90700000000000003</c:v>
                </c:pt>
                <c:pt idx="290">
                  <c:v>0.90700000000000003</c:v>
                </c:pt>
                <c:pt idx="291">
                  <c:v>0.90700000000000003</c:v>
                </c:pt>
                <c:pt idx="292">
                  <c:v>0.90700000000000003</c:v>
                </c:pt>
                <c:pt idx="293">
                  <c:v>0.90700000000000003</c:v>
                </c:pt>
                <c:pt idx="294">
                  <c:v>0.90700000000000003</c:v>
                </c:pt>
                <c:pt idx="295">
                  <c:v>0.90700000000000003</c:v>
                </c:pt>
                <c:pt idx="296">
                  <c:v>0.90700000000000003</c:v>
                </c:pt>
                <c:pt idx="297">
                  <c:v>0.90700000000000003</c:v>
                </c:pt>
                <c:pt idx="298">
                  <c:v>0.90700000000000003</c:v>
                </c:pt>
                <c:pt idx="299">
                  <c:v>0.90700000000000003</c:v>
                </c:pt>
                <c:pt idx="300">
                  <c:v>0.90700000000000003</c:v>
                </c:pt>
                <c:pt idx="301">
                  <c:v>0.90700000000000003</c:v>
                </c:pt>
                <c:pt idx="302">
                  <c:v>0.90700000000000003</c:v>
                </c:pt>
                <c:pt idx="303">
                  <c:v>0.90700000000000003</c:v>
                </c:pt>
                <c:pt idx="304">
                  <c:v>0.90700000000000003</c:v>
                </c:pt>
                <c:pt idx="305">
                  <c:v>0.90700000000000003</c:v>
                </c:pt>
                <c:pt idx="306">
                  <c:v>0.90700000000000003</c:v>
                </c:pt>
                <c:pt idx="307">
                  <c:v>0.90700000000000003</c:v>
                </c:pt>
                <c:pt idx="308">
                  <c:v>0.90700000000000003</c:v>
                </c:pt>
                <c:pt idx="309">
                  <c:v>0.90700000000000003</c:v>
                </c:pt>
                <c:pt idx="310">
                  <c:v>0.90700000000000003</c:v>
                </c:pt>
                <c:pt idx="311">
                  <c:v>0.90700000000000003</c:v>
                </c:pt>
                <c:pt idx="312">
                  <c:v>0.90700000000000003</c:v>
                </c:pt>
                <c:pt idx="313">
                  <c:v>0.90700000000000003</c:v>
                </c:pt>
                <c:pt idx="314">
                  <c:v>0.90700000000000003</c:v>
                </c:pt>
                <c:pt idx="315">
                  <c:v>0.90700000000000003</c:v>
                </c:pt>
                <c:pt idx="316">
                  <c:v>0.90700000000000003</c:v>
                </c:pt>
                <c:pt idx="317">
                  <c:v>0.90700000000000003</c:v>
                </c:pt>
                <c:pt idx="318">
                  <c:v>0.90700000000000003</c:v>
                </c:pt>
              </c:numCache>
            </c:numRef>
          </c:yVal>
        </c:ser>
        <c:axId val="98256000"/>
        <c:axId val="98258304"/>
      </c:scatterChart>
      <c:valAx>
        <c:axId val="98256000"/>
        <c:scaling>
          <c:logBase val="10"/>
          <c:orientation val="minMax"/>
          <c:max val="6"/>
          <c:min val="2.0000000000000011E-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Dissolved Fe (nM)</a:t>
                </a:r>
              </a:p>
            </c:rich>
          </c:tx>
          <c:layout>
            <c:manualLayout>
              <c:xMode val="edge"/>
              <c:yMode val="edge"/>
              <c:x val="0.54593329742576968"/>
              <c:y val="0.93372172036777856"/>
            </c:manualLayout>
          </c:layout>
        </c:title>
        <c:numFmt formatCode="0.00" sourceLinked="1"/>
        <c:tickLblPos val="nextTo"/>
        <c:crossAx val="98258304"/>
        <c:crossesAt val="1.0000000000000321E-21"/>
        <c:crossBetween val="midCat"/>
      </c:valAx>
      <c:valAx>
        <c:axId val="982583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 rate (d-1)</a:t>
                </a:r>
              </a:p>
            </c:rich>
          </c:tx>
          <c:layout/>
        </c:title>
        <c:numFmt formatCode="0.00" sourceLinked="1"/>
        <c:tickLblPos val="nextTo"/>
        <c:crossAx val="98256000"/>
        <c:crossesAt val="1.0000000000000224E-12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9.1750994420966542E-2"/>
          <c:y val="5.7095196669916679E-2"/>
          <c:w val="0.12640505441705779"/>
          <c:h val="0.42840989968278614"/>
        </c:manualLayout>
      </c:layout>
      <c:spPr>
        <a:solidFill>
          <a:schemeClr val="bg1"/>
        </a:solidFill>
        <a:ln>
          <a:solidFill>
            <a:schemeClr val="lt1">
              <a:shade val="50000"/>
            </a:schemeClr>
          </a:solidFill>
        </a:ln>
      </c:spPr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07174103237094"/>
          <c:y val="5.1400554097404488E-2"/>
          <c:w val="0.81914317713543161"/>
          <c:h val="0.79487045714378279"/>
        </c:manualLayout>
      </c:layout>
      <c:scatterChart>
        <c:scatterStyle val="lineMarker"/>
        <c:ser>
          <c:idx val="0"/>
          <c:order val="0"/>
          <c:tx>
            <c:v>EPZT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'all data'!$K$5:$K$211</c:f>
              <c:numCache>
                <c:formatCode>0</c:formatCode>
                <c:ptCount val="207"/>
                <c:pt idx="0">
                  <c:v>144.90663114083711</c:v>
                </c:pt>
                <c:pt idx="1">
                  <c:v>95.317512237682791</c:v>
                </c:pt>
                <c:pt idx="2">
                  <c:v>89.802016615584847</c:v>
                </c:pt>
                <c:pt idx="3">
                  <c:v>383.30047533745488</c:v>
                </c:pt>
                <c:pt idx="4">
                  <c:v>97.878087717060737</c:v>
                </c:pt>
                <c:pt idx="5">
                  <c:v>170.87906510193307</c:v>
                </c:pt>
                <c:pt idx="6">
                  <c:v>484.18754393010232</c:v>
                </c:pt>
                <c:pt idx="7">
                  <c:v>96.315860791196712</c:v>
                </c:pt>
                <c:pt idx="8">
                  <c:v>248.56346298328663</c:v>
                </c:pt>
                <c:pt idx="9">
                  <c:v>29.215084587823767</c:v>
                </c:pt>
                <c:pt idx="10">
                  <c:v>73.239329941254383</c:v>
                </c:pt>
                <c:pt idx="11">
                  <c:v>45.707467500325045</c:v>
                </c:pt>
                <c:pt idx="12">
                  <c:v>30.790981377558225</c:v>
                </c:pt>
                <c:pt idx="13">
                  <c:v>26.170891826219037</c:v>
                </c:pt>
                <c:pt idx="14">
                  <c:v>37.039587174399756</c:v>
                </c:pt>
                <c:pt idx="15">
                  <c:v>40.009381833727986</c:v>
                </c:pt>
                <c:pt idx="16">
                  <c:v>59.816018572050801</c:v>
                </c:pt>
                <c:pt idx="17">
                  <c:v>45.723446338692902</c:v>
                </c:pt>
                <c:pt idx="18">
                  <c:v>48.412396526325736</c:v>
                </c:pt>
                <c:pt idx="19">
                  <c:v>229.31019055512812</c:v>
                </c:pt>
                <c:pt idx="20">
                  <c:v>125.88436038524731</c:v>
                </c:pt>
                <c:pt idx="21">
                  <c:v>204.52070553162463</c:v>
                </c:pt>
                <c:pt idx="22">
                  <c:v>215.98788785436415</c:v>
                </c:pt>
                <c:pt idx="23">
                  <c:v>215.98788785436415</c:v>
                </c:pt>
                <c:pt idx="24">
                  <c:v>243.82817458326338</c:v>
                </c:pt>
                <c:pt idx="25">
                  <c:v>381.52847043487247</c:v>
                </c:pt>
                <c:pt idx="26">
                  <c:v>147.34703836743697</c:v>
                </c:pt>
                <c:pt idx="27">
                  <c:v>832.26120421016265</c:v>
                </c:pt>
                <c:pt idx="28">
                  <c:v>401.98335693738625</c:v>
                </c:pt>
                <c:pt idx="29">
                  <c:v>452.92994036210223</c:v>
                </c:pt>
                <c:pt idx="30">
                  <c:v>169.5130604451183</c:v>
                </c:pt>
                <c:pt idx="31">
                  <c:v>108.46795154135469</c:v>
                </c:pt>
                <c:pt idx="32">
                  <c:v>127.19648568114019</c:v>
                </c:pt>
                <c:pt idx="33">
                  <c:v>544.38569903850737</c:v>
                </c:pt>
                <c:pt idx="34">
                  <c:v>531.96611132738644</c:v>
                </c:pt>
                <c:pt idx="35">
                  <c:v>205.39200728243861</c:v>
                </c:pt>
                <c:pt idx="36">
                  <c:v>77.777650529440407</c:v>
                </c:pt>
                <c:pt idx="37">
                  <c:v>120.74237233760084</c:v>
                </c:pt>
                <c:pt idx="38">
                  <c:v>205.93803217404627</c:v>
                </c:pt>
                <c:pt idx="39">
                  <c:v>44.451283751776394</c:v>
                </c:pt>
                <c:pt idx="40">
                  <c:v>56.94300639278012</c:v>
                </c:pt>
                <c:pt idx="41">
                  <c:v>63.603989052456519</c:v>
                </c:pt>
                <c:pt idx="42">
                  <c:v>61.124301580764104</c:v>
                </c:pt>
                <c:pt idx="43">
                  <c:v>86.130448713778577</c:v>
                </c:pt>
                <c:pt idx="44">
                  <c:v>51.170871678238839</c:v>
                </c:pt>
                <c:pt idx="45">
                  <c:v>34.759997590203803</c:v>
                </c:pt>
                <c:pt idx="46">
                  <c:v>44.429299040903544</c:v>
                </c:pt>
                <c:pt idx="47">
                  <c:v>327.40977180347755</c:v>
                </c:pt>
                <c:pt idx="48">
                  <c:v>337.63570050195869</c:v>
                </c:pt>
                <c:pt idx="49">
                  <c:v>151.6868013951906</c:v>
                </c:pt>
                <c:pt idx="50">
                  <c:v>137.06969197700866</c:v>
                </c:pt>
                <c:pt idx="51">
                  <c:v>218.56766747505776</c:v>
                </c:pt>
                <c:pt idx="52">
                  <c:v>209.28041694864282</c:v>
                </c:pt>
                <c:pt idx="53">
                  <c:v>234.86730439732597</c:v>
                </c:pt>
                <c:pt idx="54">
                  <c:v>133.63372308217137</c:v>
                </c:pt>
                <c:pt idx="55">
                  <c:v>232.0280933949862</c:v>
                </c:pt>
                <c:pt idx="56">
                  <c:v>273.74582304825384</c:v>
                </c:pt>
                <c:pt idx="57">
                  <c:v>246.1129999423477</c:v>
                </c:pt>
                <c:pt idx="58">
                  <c:v>214.0147585774653</c:v>
                </c:pt>
                <c:pt idx="59">
                  <c:v>312.40243648160941</c:v>
                </c:pt>
                <c:pt idx="60">
                  <c:v>253.58384689892438</c:v>
                </c:pt>
                <c:pt idx="61">
                  <c:v>200.83579877593951</c:v>
                </c:pt>
                <c:pt idx="62">
                  <c:v>275.37947000620215</c:v>
                </c:pt>
                <c:pt idx="63">
                  <c:v>253.58384689892438</c:v>
                </c:pt>
                <c:pt idx="64">
                  <c:v>61.94140039912822</c:v>
                </c:pt>
                <c:pt idx="65">
                  <c:v>83.733268327461616</c:v>
                </c:pt>
                <c:pt idx="66">
                  <c:v>265.12980432118451</c:v>
                </c:pt>
                <c:pt idx="67">
                  <c:v>359.50298219922627</c:v>
                </c:pt>
                <c:pt idx="68">
                  <c:v>274.71230331033587</c:v>
                </c:pt>
                <c:pt idx="69">
                  <c:v>239.58592808508101</c:v>
                </c:pt>
                <c:pt idx="70">
                  <c:v>151.00202062919035</c:v>
                </c:pt>
                <c:pt idx="71">
                  <c:v>230.83169166029381</c:v>
                </c:pt>
                <c:pt idx="72">
                  <c:v>243.28088715185947</c:v>
                </c:pt>
                <c:pt idx="73">
                  <c:v>132.22490041405109</c:v>
                </c:pt>
                <c:pt idx="74">
                  <c:v>335.3657194874649</c:v>
                </c:pt>
                <c:pt idx="75">
                  <c:v>95.312048212271748</c:v>
                </c:pt>
                <c:pt idx="76">
                  <c:v>348.0858253352809</c:v>
                </c:pt>
                <c:pt idx="77">
                  <c:v>256.04410682029987</c:v>
                </c:pt>
                <c:pt idx="78">
                  <c:v>136.54484158788051</c:v>
                </c:pt>
                <c:pt idx="79">
                  <c:v>131.09162516856514</c:v>
                </c:pt>
                <c:pt idx="80">
                  <c:v>86.491215620314463</c:v>
                </c:pt>
                <c:pt idx="81">
                  <c:v>66.640255728257216</c:v>
                </c:pt>
                <c:pt idx="82">
                  <c:v>23.159638796315544</c:v>
                </c:pt>
                <c:pt idx="83">
                  <c:v>78.992406084032837</c:v>
                </c:pt>
                <c:pt idx="84">
                  <c:v>117.32064450689901</c:v>
                </c:pt>
                <c:pt idx="85">
                  <c:v>46.18078666150916</c:v>
                </c:pt>
                <c:pt idx="86">
                  <c:v>80.849920524116371</c:v>
                </c:pt>
                <c:pt idx="87">
                  <c:v>86.392340274728042</c:v>
                </c:pt>
                <c:pt idx="88">
                  <c:v>32.724908478904347</c:v>
                </c:pt>
                <c:pt idx="89">
                  <c:v>49.727429104700306</c:v>
                </c:pt>
                <c:pt idx="90">
                  <c:v>41.381248324907368</c:v>
                </c:pt>
                <c:pt idx="91">
                  <c:v>91.188198000396554</c:v>
                </c:pt>
                <c:pt idx="92">
                  <c:v>19.284772038305221</c:v>
                </c:pt>
                <c:pt idx="93">
                  <c:v>19.664489073244706</c:v>
                </c:pt>
                <c:pt idx="94">
                  <c:v>102.67845798998778</c:v>
                </c:pt>
                <c:pt idx="95">
                  <c:v>115.63143136372877</c:v>
                </c:pt>
                <c:pt idx="96">
                  <c:v>17.438151439616394</c:v>
                </c:pt>
                <c:pt idx="97">
                  <c:v>122.75311830951998</c:v>
                </c:pt>
                <c:pt idx="98">
                  <c:v>66.187388185095116</c:v>
                </c:pt>
                <c:pt idx="99">
                  <c:v>21.171871476554795</c:v>
                </c:pt>
                <c:pt idx="100">
                  <c:v>49.575183033735556</c:v>
                </c:pt>
                <c:pt idx="101">
                  <c:v>27.836221333472515</c:v>
                </c:pt>
                <c:pt idx="102">
                  <c:v>42.768511761681992</c:v>
                </c:pt>
                <c:pt idx="103">
                  <c:v>21.150128862865149</c:v>
                </c:pt>
                <c:pt idx="104">
                  <c:v>250.96170105717539</c:v>
                </c:pt>
                <c:pt idx="105">
                  <c:v>456.03735322309342</c:v>
                </c:pt>
                <c:pt idx="106">
                  <c:v>1095.092518900954</c:v>
                </c:pt>
                <c:pt idx="107">
                  <c:v>1368.0257716668457</c:v>
                </c:pt>
                <c:pt idx="108">
                  <c:v>1044.9263310280985</c:v>
                </c:pt>
                <c:pt idx="109">
                  <c:v>484.35126639761597</c:v>
                </c:pt>
                <c:pt idx="110">
                  <c:v>575.12961722557543</c:v>
                </c:pt>
                <c:pt idx="111">
                  <c:v>276.85174832778279</c:v>
                </c:pt>
                <c:pt idx="112">
                  <c:v>784.69075370330756</c:v>
                </c:pt>
                <c:pt idx="113">
                  <c:v>555.04477764786714</c:v>
                </c:pt>
                <c:pt idx="114">
                  <c:v>23.362544874607448</c:v>
                </c:pt>
                <c:pt idx="115">
                  <c:v>55.805487328582799</c:v>
                </c:pt>
                <c:pt idx="116">
                  <c:v>43.805616454529101</c:v>
                </c:pt>
                <c:pt idx="117">
                  <c:v>462.71848801633371</c:v>
                </c:pt>
                <c:pt idx="118">
                  <c:v>31.324626040663908</c:v>
                </c:pt>
                <c:pt idx="119">
                  <c:v>85.499470375600751</c:v>
                </c:pt>
                <c:pt idx="120">
                  <c:v>525.2214273725416</c:v>
                </c:pt>
                <c:pt idx="121">
                  <c:v>140.40578664424407</c:v>
                </c:pt>
                <c:pt idx="122">
                  <c:v>143.12428190989155</c:v>
                </c:pt>
                <c:pt idx="123">
                  <c:v>146.79849867830299</c:v>
                </c:pt>
                <c:pt idx="124">
                  <c:v>316.1348767384855</c:v>
                </c:pt>
                <c:pt idx="125">
                  <c:v>162.68974321883672</c:v>
                </c:pt>
                <c:pt idx="126">
                  <c:v>89.440855363399322</c:v>
                </c:pt>
                <c:pt idx="127">
                  <c:v>867.13722199827725</c:v>
                </c:pt>
                <c:pt idx="128">
                  <c:v>119.01385400134988</c:v>
                </c:pt>
                <c:pt idx="129">
                  <c:v>143.33687114685421</c:v>
                </c:pt>
                <c:pt idx="130">
                  <c:v>28.969414451449442</c:v>
                </c:pt>
                <c:pt idx="131">
                  <c:v>29.947722844196822</c:v>
                </c:pt>
                <c:pt idx="132">
                  <c:v>43.148003238799177</c:v>
                </c:pt>
                <c:pt idx="133">
                  <c:v>106.00253382007637</c:v>
                </c:pt>
                <c:pt idx="134">
                  <c:v>55.168367992242317</c:v>
                </c:pt>
                <c:pt idx="135">
                  <c:v>40.078548032070664</c:v>
                </c:pt>
                <c:pt idx="136">
                  <c:v>1404.6019175335587</c:v>
                </c:pt>
                <c:pt idx="137">
                  <c:v>213.49673839775519</c:v>
                </c:pt>
                <c:pt idx="138">
                  <c:v>415.74864092729092</c:v>
                </c:pt>
                <c:pt idx="139">
                  <c:v>553.28807847451185</c:v>
                </c:pt>
                <c:pt idx="140">
                  <c:v>1055.9680035541578</c:v>
                </c:pt>
                <c:pt idx="141">
                  <c:v>258.22575549951574</c:v>
                </c:pt>
                <c:pt idx="142">
                  <c:v>407.76983129666706</c:v>
                </c:pt>
                <c:pt idx="143">
                  <c:v>931.08381589456667</c:v>
                </c:pt>
                <c:pt idx="144">
                  <c:v>355.08190047699429</c:v>
                </c:pt>
                <c:pt idx="145">
                  <c:v>448.7762925661346</c:v>
                </c:pt>
                <c:pt idx="146">
                  <c:v>155.19971463115584</c:v>
                </c:pt>
                <c:pt idx="147">
                  <c:v>155.19971463115584</c:v>
                </c:pt>
                <c:pt idx="148">
                  <c:v>115.89541544650456</c:v>
                </c:pt>
                <c:pt idx="149">
                  <c:v>541.71671375747815</c:v>
                </c:pt>
                <c:pt idx="150">
                  <c:v>2323.3166945497569</c:v>
                </c:pt>
                <c:pt idx="151">
                  <c:v>147.11299986868045</c:v>
                </c:pt>
                <c:pt idx="152">
                  <c:v>63.2521762093942</c:v>
                </c:pt>
                <c:pt idx="153">
                  <c:v>197.40942752290152</c:v>
                </c:pt>
                <c:pt idx="154">
                  <c:v>247.61159666894312</c:v>
                </c:pt>
                <c:pt idx="155">
                  <c:v>132.3347803085812</c:v>
                </c:pt>
                <c:pt idx="156">
                  <c:v>267.60017572425198</c:v>
                </c:pt>
                <c:pt idx="157">
                  <c:v>263.34466731889313</c:v>
                </c:pt>
                <c:pt idx="158">
                  <c:v>39.538799948318207</c:v>
                </c:pt>
                <c:pt idx="159">
                  <c:v>102.94775317623321</c:v>
                </c:pt>
                <c:pt idx="160">
                  <c:v>72.895910580051563</c:v>
                </c:pt>
                <c:pt idx="161">
                  <c:v>410.21496870696103</c:v>
                </c:pt>
                <c:pt idx="162">
                  <c:v>60.37914885528523</c:v>
                </c:pt>
                <c:pt idx="163">
                  <c:v>91.996304362760711</c:v>
                </c:pt>
                <c:pt idx="164">
                  <c:v>102.06450044048761</c:v>
                </c:pt>
                <c:pt idx="165">
                  <c:v>66.238496946486805</c:v>
                </c:pt>
                <c:pt idx="166">
                  <c:v>301.93513915084111</c:v>
                </c:pt>
                <c:pt idx="167">
                  <c:v>227.09841211957061</c:v>
                </c:pt>
                <c:pt idx="168">
                  <c:v>204.31491323360456</c:v>
                </c:pt>
                <c:pt idx="169">
                  <c:v>33.384253045678882</c:v>
                </c:pt>
                <c:pt idx="170">
                  <c:v>54.90769645893802</c:v>
                </c:pt>
                <c:pt idx="171">
                  <c:v>26.694534353332333</c:v>
                </c:pt>
                <c:pt idx="172">
                  <c:v>35.377657280798111</c:v>
                </c:pt>
                <c:pt idx="173">
                  <c:v>20.683344023370228</c:v>
                </c:pt>
                <c:pt idx="174">
                  <c:v>19.548655320140266</c:v>
                </c:pt>
                <c:pt idx="175">
                  <c:v>25.854448509802779</c:v>
                </c:pt>
                <c:pt idx="176">
                  <c:v>8.0701469668359014</c:v>
                </c:pt>
                <c:pt idx="177">
                  <c:v>8.3264269035919316</c:v>
                </c:pt>
                <c:pt idx="178">
                  <c:v>184.72094134300966</c:v>
                </c:pt>
                <c:pt idx="179">
                  <c:v>207.30974218148148</c:v>
                </c:pt>
                <c:pt idx="180">
                  <c:v>297.40173837516471</c:v>
                </c:pt>
                <c:pt idx="181">
                  <c:v>115.15926542363697</c:v>
                </c:pt>
                <c:pt idx="182">
                  <c:v>654.0059100406454</c:v>
                </c:pt>
                <c:pt idx="183">
                  <c:v>205.5843529855542</c:v>
                </c:pt>
                <c:pt idx="184">
                  <c:v>340.21721929155126</c:v>
                </c:pt>
                <c:pt idx="185">
                  <c:v>363.09740266560834</c:v>
                </c:pt>
                <c:pt idx="186">
                  <c:v>38.933811713354501</c:v>
                </c:pt>
                <c:pt idx="187">
                  <c:v>43.368052834794483</c:v>
                </c:pt>
                <c:pt idx="188">
                  <c:v>41.983926223584277</c:v>
                </c:pt>
                <c:pt idx="189">
                  <c:v>41.335653343528286</c:v>
                </c:pt>
                <c:pt idx="190">
                  <c:v>120.318496331761</c:v>
                </c:pt>
                <c:pt idx="191">
                  <c:v>70.684076252579771</c:v>
                </c:pt>
                <c:pt idx="192">
                  <c:v>21.061256512317588</c:v>
                </c:pt>
                <c:pt idx="193">
                  <c:v>57.689033911313359</c:v>
                </c:pt>
                <c:pt idx="194">
                  <c:v>225.14200389504094</c:v>
                </c:pt>
                <c:pt idx="195">
                  <c:v>185.64364945278589</c:v>
                </c:pt>
                <c:pt idx="196">
                  <c:v>195.18632869352081</c:v>
                </c:pt>
                <c:pt idx="197">
                  <c:v>518.89700453065154</c:v>
                </c:pt>
                <c:pt idx="198">
                  <c:v>88.04036594162929</c:v>
                </c:pt>
                <c:pt idx="199">
                  <c:v>94.546031212474517</c:v>
                </c:pt>
                <c:pt idx="200">
                  <c:v>93.874288575712356</c:v>
                </c:pt>
                <c:pt idx="201">
                  <c:v>52.593772436386381</c:v>
                </c:pt>
                <c:pt idx="202">
                  <c:v>117.67676349995629</c:v>
                </c:pt>
                <c:pt idx="203">
                  <c:v>117.45640445636803</c:v>
                </c:pt>
                <c:pt idx="204">
                  <c:v>158.19327728165555</c:v>
                </c:pt>
                <c:pt idx="205">
                  <c:v>112.6896636169468</c:v>
                </c:pt>
                <c:pt idx="206">
                  <c:v>266.90041273473418</c:v>
                </c:pt>
              </c:numCache>
            </c:numRef>
          </c:xVal>
          <c:yVal>
            <c:numRef>
              <c:f>'all data'!$W$5:$W$211</c:f>
              <c:numCache>
                <c:formatCode>0.0E+00</c:formatCode>
                <c:ptCount val="207"/>
                <c:pt idx="0">
                  <c:v>2.5796573999999998E-7</c:v>
                </c:pt>
                <c:pt idx="1">
                  <c:v>2.6081450999999997E-7</c:v>
                </c:pt>
                <c:pt idx="2">
                  <c:v>4.9300802999999986E-8</c:v>
                </c:pt>
                <c:pt idx="3">
                  <c:v>1.1429720999999999E-6</c:v>
                </c:pt>
                <c:pt idx="4">
                  <c:v>5.5056329999999993E-8</c:v>
                </c:pt>
                <c:pt idx="5">
                  <c:v>1.8535959000000001E-7</c:v>
                </c:pt>
                <c:pt idx="6">
                  <c:v>2.3906465999999997E-6</c:v>
                </c:pt>
                <c:pt idx="7">
                  <c:v>4.727612699999999E-8</c:v>
                </c:pt>
                <c:pt idx="8">
                  <c:v>9.6519509999999989E-7</c:v>
                </c:pt>
                <c:pt idx="9">
                  <c:v>1.6075736999999997E-8</c:v>
                </c:pt>
                <c:pt idx="10">
                  <c:v>1.1915954999999999E-7</c:v>
                </c:pt>
                <c:pt idx="11">
                  <c:v>3.8554433999999995E-8</c:v>
                </c:pt>
                <c:pt idx="12">
                  <c:v>1.3137398999999999E-8</c:v>
                </c:pt>
                <c:pt idx="13">
                  <c:v>1.0764449999999998E-8</c:v>
                </c:pt>
                <c:pt idx="14">
                  <c:v>2.4651512999999995E-8</c:v>
                </c:pt>
                <c:pt idx="15">
                  <c:v>2.0631131999999997E-8</c:v>
                </c:pt>
                <c:pt idx="16">
                  <c:v>5.9655914999999984E-8</c:v>
                </c:pt>
                <c:pt idx="17">
                  <c:v>5.9339933999999986E-8</c:v>
                </c:pt>
                <c:pt idx="18">
                  <c:v>6.7416218999999987E-8</c:v>
                </c:pt>
                <c:pt idx="19">
                  <c:v>2.4575140227272729E-7</c:v>
                </c:pt>
                <c:pt idx="20">
                  <c:v>2.4583635681818181E-8</c:v>
                </c:pt>
                <c:pt idx="21">
                  <c:v>4.5040480227272731E-7</c:v>
                </c:pt>
                <c:pt idx="22">
                  <c:v>4.8774600000000001E-7</c:v>
                </c:pt>
                <c:pt idx="23">
                  <c:v>5.7250486363636366E-7</c:v>
                </c:pt>
                <c:pt idx="24">
                  <c:v>5.9687727272727274E-7</c:v>
                </c:pt>
                <c:pt idx="25">
                  <c:v>4.5668580681818187E-7</c:v>
                </c:pt>
                <c:pt idx="26">
                  <c:v>6.9090841599999996E-8</c:v>
                </c:pt>
                <c:pt idx="27">
                  <c:v>3.8770335487999995E-7</c:v>
                </c:pt>
                <c:pt idx="28">
                  <c:v>1.6875266176000001E-7</c:v>
                </c:pt>
                <c:pt idx="29">
                  <c:v>8.9198715306666653E-8</c:v>
                </c:pt>
                <c:pt idx="30">
                  <c:v>2.5134310272000002E-8</c:v>
                </c:pt>
                <c:pt idx="31">
                  <c:v>2.1170788309333335E-8</c:v>
                </c:pt>
                <c:pt idx="32">
                  <c:v>7.5547592533333327E-8</c:v>
                </c:pt>
                <c:pt idx="33">
                  <c:v>2.6450495871999998E-7</c:v>
                </c:pt>
                <c:pt idx="34">
                  <c:v>2.1158247338666667E-7</c:v>
                </c:pt>
                <c:pt idx="35">
                  <c:v>1.9958322517333332E-7</c:v>
                </c:pt>
                <c:pt idx="36">
                  <c:v>1.3693862399999997E-7</c:v>
                </c:pt>
                <c:pt idx="37">
                  <c:v>6.4872475199999982E-7</c:v>
                </c:pt>
                <c:pt idx="38">
                  <c:v>1.4600228266666663E-7</c:v>
                </c:pt>
                <c:pt idx="39">
                  <c:v>4.0461974399999997E-9</c:v>
                </c:pt>
                <c:pt idx="40">
                  <c:v>4.7358366399999997E-8</c:v>
                </c:pt>
                <c:pt idx="41">
                  <c:v>4.1598164266666664E-8</c:v>
                </c:pt>
                <c:pt idx="42">
                  <c:v>4.2240019733333333E-9</c:v>
                </c:pt>
                <c:pt idx="43">
                  <c:v>2.1901963733333332E-7</c:v>
                </c:pt>
                <c:pt idx="44">
                  <c:v>3.5391355733333332E-8</c:v>
                </c:pt>
                <c:pt idx="45">
                  <c:v>4.2413350399999992E-9</c:v>
                </c:pt>
                <c:pt idx="46">
                  <c:v>1.0470428800000001E-8</c:v>
                </c:pt>
                <c:pt idx="47">
                  <c:v>1.2234094933333331E-6</c:v>
                </c:pt>
                <c:pt idx="48">
                  <c:v>5.3731381866666656E-7</c:v>
                </c:pt>
                <c:pt idx="49">
                  <c:v>2.0057788266666663E-7</c:v>
                </c:pt>
                <c:pt idx="50">
                  <c:v>7.6015878933333341E-8</c:v>
                </c:pt>
                <c:pt idx="51">
                  <c:v>2.3685389866666666E-7</c:v>
                </c:pt>
                <c:pt idx="52">
                  <c:v>4.1846663999999995E-7</c:v>
                </c:pt>
                <c:pt idx="53">
                  <c:v>2.379035093333333E-7</c:v>
                </c:pt>
                <c:pt idx="54">
                  <c:v>9.4266974933333314E-7</c:v>
                </c:pt>
                <c:pt idx="55">
                  <c:v>3.3033370078740157E-8</c:v>
                </c:pt>
                <c:pt idx="56">
                  <c:v>1.7978260787401573E-7</c:v>
                </c:pt>
                <c:pt idx="57">
                  <c:v>7.4457547086614163E-8</c:v>
                </c:pt>
                <c:pt idx="58">
                  <c:v>3.7104133543307088E-8</c:v>
                </c:pt>
                <c:pt idx="59">
                  <c:v>8.6591671181102351E-8</c:v>
                </c:pt>
                <c:pt idx="60">
                  <c:v>1.1922801007874015E-7</c:v>
                </c:pt>
                <c:pt idx="61">
                  <c:v>6.9462156850393696E-8</c:v>
                </c:pt>
                <c:pt idx="62">
                  <c:v>1.1904186393700787E-6</c:v>
                </c:pt>
                <c:pt idx="63">
                  <c:v>4.9097472125984251E-8</c:v>
                </c:pt>
                <c:pt idx="64">
                  <c:v>1.4181217007874016E-8</c:v>
                </c:pt>
                <c:pt idx="65">
                  <c:v>1.2485818582677166E-8</c:v>
                </c:pt>
                <c:pt idx="66">
                  <c:v>2.8629666771653541E-8</c:v>
                </c:pt>
                <c:pt idx="67">
                  <c:v>2.9744473070866138E-7</c:v>
                </c:pt>
                <c:pt idx="68">
                  <c:v>4.8196722519685036E-7</c:v>
                </c:pt>
                <c:pt idx="69">
                  <c:v>3.2396374231578952E-7</c:v>
                </c:pt>
                <c:pt idx="70">
                  <c:v>8.9775694147368444E-8</c:v>
                </c:pt>
                <c:pt idx="71">
                  <c:v>3.0990395733333335E-7</c:v>
                </c:pt>
                <c:pt idx="72">
                  <c:v>2.1009423719298247E-7</c:v>
                </c:pt>
                <c:pt idx="73">
                  <c:v>8.1331519999999996E-8</c:v>
                </c:pt>
                <c:pt idx="74">
                  <c:v>8.618597333333333E-7</c:v>
                </c:pt>
                <c:pt idx="75">
                  <c:v>3.6590826666666663E-7</c:v>
                </c:pt>
                <c:pt idx="76">
                  <c:v>2.0704690666666667E-6</c:v>
                </c:pt>
                <c:pt idx="77">
                  <c:v>7.6560080000000004E-8</c:v>
                </c:pt>
                <c:pt idx="78">
                  <c:v>2.0775688000000001E-7</c:v>
                </c:pt>
                <c:pt idx="79">
                  <c:v>4.8893120000000005E-8</c:v>
                </c:pt>
                <c:pt idx="80">
                  <c:v>2.2526957333333332E-8</c:v>
                </c:pt>
                <c:pt idx="81">
                  <c:v>1.5379805333333334E-7</c:v>
                </c:pt>
                <c:pt idx="82">
                  <c:v>5.7629786666666676E-8</c:v>
                </c:pt>
                <c:pt idx="83">
                  <c:v>5.4159546666666669E-8</c:v>
                </c:pt>
                <c:pt idx="84">
                  <c:v>1.5301525333333334E-7</c:v>
                </c:pt>
                <c:pt idx="85">
                  <c:v>1.1055034666666667E-7</c:v>
                </c:pt>
                <c:pt idx="86">
                  <c:v>1.8405408000000001E-7</c:v>
                </c:pt>
                <c:pt idx="87">
                  <c:v>2.6912133333333339E-7</c:v>
                </c:pt>
                <c:pt idx="88">
                  <c:v>3.9540853333333332E-8</c:v>
                </c:pt>
                <c:pt idx="89">
                  <c:v>7.1194933333333344E-8</c:v>
                </c:pt>
                <c:pt idx="90">
                  <c:v>4.0415786666666672E-8</c:v>
                </c:pt>
                <c:pt idx="91">
                  <c:v>1.9831120000000002E-7</c:v>
                </c:pt>
                <c:pt idx="92">
                  <c:v>1.1304896857142854E-8</c:v>
                </c:pt>
                <c:pt idx="93">
                  <c:v>1.9981301142857141E-8</c:v>
                </c:pt>
                <c:pt idx="94">
                  <c:v>7.9347528571428562E-9</c:v>
                </c:pt>
                <c:pt idx="95">
                  <c:v>6.7903122857142856E-8</c:v>
                </c:pt>
                <c:pt idx="96">
                  <c:v>1.8737235428571427E-8</c:v>
                </c:pt>
                <c:pt idx="97">
                  <c:v>1.2281290571428571E-7</c:v>
                </c:pt>
                <c:pt idx="98">
                  <c:v>9.7594368571428562E-8</c:v>
                </c:pt>
                <c:pt idx="99">
                  <c:v>4.0398103999999989E-8</c:v>
                </c:pt>
                <c:pt idx="100">
                  <c:v>1.0380275428571429E-7</c:v>
                </c:pt>
                <c:pt idx="101">
                  <c:v>8.2196225714285701E-9</c:v>
                </c:pt>
                <c:pt idx="102">
                  <c:v>1.5826071714285711E-8</c:v>
                </c:pt>
                <c:pt idx="103">
                  <c:v>1.0093728285714283E-8</c:v>
                </c:pt>
                <c:pt idx="104">
                  <c:v>2.4670326744E-7</c:v>
                </c:pt>
                <c:pt idx="105">
                  <c:v>6.5072624399999988E-7</c:v>
                </c:pt>
                <c:pt idx="106">
                  <c:v>8.8489478159999982E-7</c:v>
                </c:pt>
                <c:pt idx="107">
                  <c:v>5.0536947599999988E-7</c:v>
                </c:pt>
                <c:pt idx="108">
                  <c:v>2.1478305239999998E-6</c:v>
                </c:pt>
                <c:pt idx="109">
                  <c:v>4.5374418575999991E-7</c:v>
                </c:pt>
                <c:pt idx="110">
                  <c:v>1.3476717143999999E-7</c:v>
                </c:pt>
                <c:pt idx="111">
                  <c:v>3.5929957608000003E-7</c:v>
                </c:pt>
                <c:pt idx="112">
                  <c:v>6.8820582959999992E-7</c:v>
                </c:pt>
                <c:pt idx="113">
                  <c:v>3.2435191511999998E-7</c:v>
                </c:pt>
                <c:pt idx="114">
                  <c:v>1.2034109951999997E-8</c:v>
                </c:pt>
                <c:pt idx="115">
                  <c:v>3.3703047551999989E-8</c:v>
                </c:pt>
                <c:pt idx="116">
                  <c:v>3.4257798911999987E-8</c:v>
                </c:pt>
                <c:pt idx="117">
                  <c:v>6.0770018303999991E-7</c:v>
                </c:pt>
                <c:pt idx="118">
                  <c:v>5.0062051199999983E-9</c:v>
                </c:pt>
                <c:pt idx="119">
                  <c:v>5.8629145727999988E-8</c:v>
                </c:pt>
                <c:pt idx="120">
                  <c:v>1.6263109520000001E-7</c:v>
                </c:pt>
                <c:pt idx="121">
                  <c:v>7.8709155200000017E-8</c:v>
                </c:pt>
                <c:pt idx="122">
                  <c:v>2.268941208E-8</c:v>
                </c:pt>
                <c:pt idx="123">
                  <c:v>3.7145264799999998E-8</c:v>
                </c:pt>
                <c:pt idx="124">
                  <c:v>1.109059064E-7</c:v>
                </c:pt>
                <c:pt idx="125">
                  <c:v>4.3604562400000005E-8</c:v>
                </c:pt>
                <c:pt idx="126">
                  <c:v>2.8788230400000003E-8</c:v>
                </c:pt>
                <c:pt idx="127">
                  <c:v>1.9128529919999997E-6</c:v>
                </c:pt>
                <c:pt idx="128">
                  <c:v>3.4305515200000001E-8</c:v>
                </c:pt>
                <c:pt idx="129">
                  <c:v>5.8710128800000002E-8</c:v>
                </c:pt>
                <c:pt idx="130">
                  <c:v>4.9217918399999993E-9</c:v>
                </c:pt>
                <c:pt idx="131">
                  <c:v>1.102806664E-8</c:v>
                </c:pt>
                <c:pt idx="132">
                  <c:v>2.1713149120000001E-7</c:v>
                </c:pt>
                <c:pt idx="133">
                  <c:v>3.9673136800000005E-8</c:v>
                </c:pt>
                <c:pt idx="134">
                  <c:v>4.2589446400000002E-9</c:v>
                </c:pt>
                <c:pt idx="135">
                  <c:v>6.3906859199999996E-9</c:v>
                </c:pt>
                <c:pt idx="136">
                  <c:v>3.1443534599999995E-7</c:v>
                </c:pt>
                <c:pt idx="137">
                  <c:v>1.40734884E-7</c:v>
                </c:pt>
                <c:pt idx="138">
                  <c:v>2.9331851142857144E-7</c:v>
                </c:pt>
                <c:pt idx="139">
                  <c:v>1.5452885314285715E-7</c:v>
                </c:pt>
                <c:pt idx="140">
                  <c:v>3.4034821714285713E-7</c:v>
                </c:pt>
                <c:pt idx="141">
                  <c:v>1.6662624685714286E-7</c:v>
                </c:pt>
                <c:pt idx="142">
                  <c:v>2.5854039771428567E-7</c:v>
                </c:pt>
                <c:pt idx="143">
                  <c:v>1.033183427142857E-6</c:v>
                </c:pt>
                <c:pt idx="144">
                  <c:v>3.885919328571428E-7</c:v>
                </c:pt>
                <c:pt idx="145">
                  <c:v>4.5344976428571424E-7</c:v>
                </c:pt>
                <c:pt idx="146">
                  <c:v>3.3096276363636362E-8</c:v>
                </c:pt>
                <c:pt idx="147">
                  <c:v>4.1005650181818181E-8</c:v>
                </c:pt>
                <c:pt idx="148">
                  <c:v>4.727017527272727E-8</c:v>
                </c:pt>
                <c:pt idx="149">
                  <c:v>1.1005811636363636E-7</c:v>
                </c:pt>
                <c:pt idx="150">
                  <c:v>3.1366938545454548E-7</c:v>
                </c:pt>
                <c:pt idx="151">
                  <c:v>3.588220741818182E-8</c:v>
                </c:pt>
                <c:pt idx="152">
                  <c:v>8.0720728436363642E-9</c:v>
                </c:pt>
                <c:pt idx="153">
                  <c:v>4.8214164945454546E-8</c:v>
                </c:pt>
                <c:pt idx="154">
                  <c:v>1.461722018909091E-6</c:v>
                </c:pt>
                <c:pt idx="155">
                  <c:v>1.0146627956363637E-8</c:v>
                </c:pt>
                <c:pt idx="156">
                  <c:v>3.7740432290909096E-8</c:v>
                </c:pt>
                <c:pt idx="157">
                  <c:v>9.7747428072727267E-8</c:v>
                </c:pt>
                <c:pt idx="158">
                  <c:v>1.2033528552727274E-7</c:v>
                </c:pt>
                <c:pt idx="159">
                  <c:v>7.970428741818181E-9</c:v>
                </c:pt>
                <c:pt idx="160">
                  <c:v>5.9608268800000001E-9</c:v>
                </c:pt>
                <c:pt idx="161">
                  <c:v>1.5593911923809526E-7</c:v>
                </c:pt>
                <c:pt idx="162">
                  <c:v>2.457049832380953E-8</c:v>
                </c:pt>
                <c:pt idx="163">
                  <c:v>3.202502765714286E-8</c:v>
                </c:pt>
                <c:pt idx="164">
                  <c:v>5.5298051657142856E-9</c:v>
                </c:pt>
                <c:pt idx="165">
                  <c:v>2.3652566552380955E-9</c:v>
                </c:pt>
                <c:pt idx="166">
                  <c:v>3.2076736609523809E-8</c:v>
                </c:pt>
                <c:pt idx="167">
                  <c:v>1.3858589866666668E-8</c:v>
                </c:pt>
                <c:pt idx="168">
                  <c:v>2.3123641295238096E-7</c:v>
                </c:pt>
                <c:pt idx="169">
                  <c:v>6.5015084495238092E-9</c:v>
                </c:pt>
                <c:pt idx="170">
                  <c:v>3.6647900647619051E-8</c:v>
                </c:pt>
                <c:pt idx="171">
                  <c:v>8.7751898819047617E-10</c:v>
                </c:pt>
                <c:pt idx="172">
                  <c:v>9.2701841066666659E-9</c:v>
                </c:pt>
                <c:pt idx="173">
                  <c:v>1.0587253394285715E-9</c:v>
                </c:pt>
                <c:pt idx="174">
                  <c:v>1.0616596053333336E-7</c:v>
                </c:pt>
                <c:pt idx="175">
                  <c:v>9.7002485638095233E-10</c:v>
                </c:pt>
                <c:pt idx="176">
                  <c:v>8.3008583923809506E-10</c:v>
                </c:pt>
                <c:pt idx="177">
                  <c:v>4.4869936761904761E-10</c:v>
                </c:pt>
                <c:pt idx="178">
                  <c:v>8.7690112800000013E-9</c:v>
                </c:pt>
                <c:pt idx="179">
                  <c:v>5.3623966400000003E-9</c:v>
                </c:pt>
                <c:pt idx="180">
                  <c:v>7.5745734400000003E-8</c:v>
                </c:pt>
                <c:pt idx="181">
                  <c:v>4.0692170399999998E-9</c:v>
                </c:pt>
                <c:pt idx="182">
                  <c:v>3.0994928800000004E-8</c:v>
                </c:pt>
                <c:pt idx="183">
                  <c:v>1.5988120639999999E-8</c:v>
                </c:pt>
                <c:pt idx="184">
                  <c:v>9.5808211199999995E-8</c:v>
                </c:pt>
                <c:pt idx="185">
                  <c:v>2.6251096000000002E-8</c:v>
                </c:pt>
                <c:pt idx="186">
                  <c:v>3.4139286400000002E-9</c:v>
                </c:pt>
                <c:pt idx="187">
                  <c:v>1.1134414079999999E-8</c:v>
                </c:pt>
                <c:pt idx="188">
                  <c:v>6.0038279999999993E-9</c:v>
                </c:pt>
                <c:pt idx="189">
                  <c:v>3.4794657599999995E-9</c:v>
                </c:pt>
                <c:pt idx="190">
                  <c:v>8.0788456799999982E-9</c:v>
                </c:pt>
                <c:pt idx="191">
                  <c:v>5.1047248800000004E-9</c:v>
                </c:pt>
                <c:pt idx="192">
                  <c:v>1.95890448E-9</c:v>
                </c:pt>
                <c:pt idx="193">
                  <c:v>5.3560725599999999E-9</c:v>
                </c:pt>
                <c:pt idx="194">
                  <c:v>2.64650328E-8</c:v>
                </c:pt>
                <c:pt idx="195">
                  <c:v>8.846133039999999E-9</c:v>
                </c:pt>
                <c:pt idx="196">
                  <c:v>3.5996067200000002E-8</c:v>
                </c:pt>
                <c:pt idx="197">
                  <c:v>1.7437928400000003E-7</c:v>
                </c:pt>
                <c:pt idx="198">
                  <c:v>2.5663112800000002E-8</c:v>
                </c:pt>
                <c:pt idx="199">
                  <c:v>2.6986117600000002E-8</c:v>
                </c:pt>
                <c:pt idx="200">
                  <c:v>2.3304632000000001E-8</c:v>
                </c:pt>
                <c:pt idx="201">
                  <c:v>2.5958087999999998E-8</c:v>
                </c:pt>
                <c:pt idx="202">
                  <c:v>2.9317225600000003E-8</c:v>
                </c:pt>
                <c:pt idx="203">
                  <c:v>2.8349796799999997E-8</c:v>
                </c:pt>
                <c:pt idx="204">
                  <c:v>2.6281330400000002E-8</c:v>
                </c:pt>
                <c:pt idx="205">
                  <c:v>5.1606391199999998E-8</c:v>
                </c:pt>
                <c:pt idx="206">
                  <c:v>7.0796959999999996E-8</c:v>
                </c:pt>
              </c:numCache>
            </c:numRef>
          </c:yVal>
        </c:ser>
        <c:ser>
          <c:idx val="2"/>
          <c:order val="1"/>
          <c:tx>
            <c:v>Maximal kin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'other data'!$D$6:$D$9</c:f>
              <c:numCache>
                <c:formatCode>General</c:formatCode>
                <c:ptCount val="4"/>
                <c:pt idx="0">
                  <c:v>2</c:v>
                </c:pt>
                <c:pt idx="1">
                  <c:v>30</c:v>
                </c:pt>
                <c:pt idx="2">
                  <c:v>300</c:v>
                </c:pt>
                <c:pt idx="3">
                  <c:v>7000</c:v>
                </c:pt>
              </c:numCache>
            </c:numRef>
          </c:xVal>
          <c:yVal>
            <c:numRef>
              <c:f>'other data'!$E$6:$E$9</c:f>
              <c:numCache>
                <c:formatCode>0E+00</c:formatCode>
                <c:ptCount val="4"/>
                <c:pt idx="0">
                  <c:v>4.8E-9</c:v>
                </c:pt>
                <c:pt idx="1">
                  <c:v>7.1999999999999996E-8</c:v>
                </c:pt>
                <c:pt idx="2">
                  <c:v>7.1999999999999999E-7</c:v>
                </c:pt>
                <c:pt idx="3">
                  <c:v>1.6799999999999998E-5</c:v>
                </c:pt>
              </c:numCache>
            </c:numRef>
          </c:yVal>
        </c:ser>
        <c:ser>
          <c:idx val="7"/>
          <c:order val="2"/>
          <c:tx>
            <c:v>Mininmal kin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'other data'!$I$7:$I$10</c:f>
              <c:numCache>
                <c:formatCode>General</c:formatCode>
                <c:ptCount val="4"/>
                <c:pt idx="0">
                  <c:v>2</c:v>
                </c:pt>
                <c:pt idx="1">
                  <c:v>30</c:v>
                </c:pt>
                <c:pt idx="2">
                  <c:v>300</c:v>
                </c:pt>
                <c:pt idx="3">
                  <c:v>7000</c:v>
                </c:pt>
              </c:numCache>
            </c:numRef>
          </c:xVal>
          <c:yVal>
            <c:numRef>
              <c:f>'other data'!$J$7:$J$10</c:f>
              <c:numCache>
                <c:formatCode>0E+00</c:formatCode>
                <c:ptCount val="4"/>
                <c:pt idx="0">
                  <c:v>4.8000000000000005E-12</c:v>
                </c:pt>
                <c:pt idx="1">
                  <c:v>7.200000000000001E-11</c:v>
                </c:pt>
                <c:pt idx="2">
                  <c:v>7.200000000000001E-10</c:v>
                </c:pt>
                <c:pt idx="3">
                  <c:v>1.6800000000000002E-8</c:v>
                </c:pt>
              </c:numCache>
            </c:numRef>
          </c:yVal>
        </c:ser>
        <c:ser>
          <c:idx val="10"/>
          <c:order val="3"/>
          <c:tx>
            <c:v>EB04</c:v>
          </c:tx>
          <c:spPr>
            <a:ln w="28575">
              <a:noFill/>
            </a:ln>
          </c:spPr>
          <c:marker>
            <c:symbol val="plus"/>
            <c:size val="8"/>
            <c:spPr>
              <a:ln w="12700">
                <a:solidFill>
                  <a:schemeClr val="tx1"/>
                </a:solidFill>
              </a:ln>
            </c:spPr>
          </c:marker>
          <c:xVal>
            <c:numRef>
              <c:f>'all data'!$K$1024:$K$1342</c:f>
              <c:numCache>
                <c:formatCode>0.00</c:formatCode>
                <c:ptCount val="319"/>
                <c:pt idx="0">
                  <c:v>200.1117001537971</c:v>
                </c:pt>
                <c:pt idx="2">
                  <c:v>168.0441633192475</c:v>
                </c:pt>
                <c:pt idx="3">
                  <c:v>180.77649013632885</c:v>
                </c:pt>
                <c:pt idx="4">
                  <c:v>130.81540915746911</c:v>
                </c:pt>
                <c:pt idx="5">
                  <c:v>120.06595352157237</c:v>
                </c:pt>
                <c:pt idx="6">
                  <c:v>169.0114094318053</c:v>
                </c:pt>
                <c:pt idx="7">
                  <c:v>129.07868018989689</c:v>
                </c:pt>
                <c:pt idx="8">
                  <c:v>164.58678248450786</c:v>
                </c:pt>
                <c:pt idx="9">
                  <c:v>102.94994099265506</c:v>
                </c:pt>
                <c:pt idx="10">
                  <c:v>69.931852468908801</c:v>
                </c:pt>
                <c:pt idx="11">
                  <c:v>157.79717244156956</c:v>
                </c:pt>
                <c:pt idx="12">
                  <c:v>166.30224915300056</c:v>
                </c:pt>
                <c:pt idx="13">
                  <c:v>101.19242724808672</c:v>
                </c:pt>
                <c:pt idx="14">
                  <c:v>175.37626829399659</c:v>
                </c:pt>
                <c:pt idx="15">
                  <c:v>144.07202537693382</c:v>
                </c:pt>
                <c:pt idx="16">
                  <c:v>139.65258991149636</c:v>
                </c:pt>
                <c:pt idx="17">
                  <c:v>163.2671564903674</c:v>
                </c:pt>
                <c:pt idx="18">
                  <c:v>90.968428116244084</c:v>
                </c:pt>
                <c:pt idx="19">
                  <c:v>481.51583300652453</c:v>
                </c:pt>
                <c:pt idx="20">
                  <c:v>81.481603700566311</c:v>
                </c:pt>
                <c:pt idx="21">
                  <c:v>92.147131704430365</c:v>
                </c:pt>
                <c:pt idx="22">
                  <c:v>110.47283721403527</c:v>
                </c:pt>
                <c:pt idx="23">
                  <c:v>87.502011118554904</c:v>
                </c:pt>
                <c:pt idx="24">
                  <c:v>102.45188687344226</c:v>
                </c:pt>
                <c:pt idx="25">
                  <c:v>154.33200579775652</c:v>
                </c:pt>
                <c:pt idx="26">
                  <c:v>251.2819037414902</c:v>
                </c:pt>
                <c:pt idx="27">
                  <c:v>319.54311322040104</c:v>
                </c:pt>
                <c:pt idx="28">
                  <c:v>158.07217351379347</c:v>
                </c:pt>
                <c:pt idx="29">
                  <c:v>62.361399571920792</c:v>
                </c:pt>
                <c:pt idx="31">
                  <c:v>94.549372502438416</c:v>
                </c:pt>
                <c:pt idx="33">
                  <c:v>124.5578655295281</c:v>
                </c:pt>
                <c:pt idx="34">
                  <c:v>80.058853356775515</c:v>
                </c:pt>
                <c:pt idx="35">
                  <c:v>102.18344265066162</c:v>
                </c:pt>
                <c:pt idx="36">
                  <c:v>116.07616855062516</c:v>
                </c:pt>
                <c:pt idx="37">
                  <c:v>215.32179286579196</c:v>
                </c:pt>
                <c:pt idx="38">
                  <c:v>60.089180481677424</c:v>
                </c:pt>
                <c:pt idx="40">
                  <c:v>106.05762777710932</c:v>
                </c:pt>
                <c:pt idx="41">
                  <c:v>380.61975993747689</c:v>
                </c:pt>
                <c:pt idx="42">
                  <c:v>106.10022570112625</c:v>
                </c:pt>
                <c:pt idx="43">
                  <c:v>264.87710498101853</c:v>
                </c:pt>
                <c:pt idx="44">
                  <c:v>340.89872859728268</c:v>
                </c:pt>
                <c:pt idx="45">
                  <c:v>233.84762846172171</c:v>
                </c:pt>
                <c:pt idx="46">
                  <c:v>196.37531460115585</c:v>
                </c:pt>
                <c:pt idx="47">
                  <c:v>177.82080594040423</c:v>
                </c:pt>
                <c:pt idx="48">
                  <c:v>122.18030820929137</c:v>
                </c:pt>
                <c:pt idx="49">
                  <c:v>90.749302028656203</c:v>
                </c:pt>
                <c:pt idx="50">
                  <c:v>55.398593525990123</c:v>
                </c:pt>
                <c:pt idx="51">
                  <c:v>78.11443062011368</c:v>
                </c:pt>
                <c:pt idx="52">
                  <c:v>80.18669424945989</c:v>
                </c:pt>
                <c:pt idx="53">
                  <c:v>116.11860706914545</c:v>
                </c:pt>
                <c:pt idx="54">
                  <c:v>64.407310343991441</c:v>
                </c:pt>
                <c:pt idx="55">
                  <c:v>62.302779981986895</c:v>
                </c:pt>
                <c:pt idx="56">
                  <c:v>91.524714247105138</c:v>
                </c:pt>
                <c:pt idx="57">
                  <c:v>179.06206320934078</c:v>
                </c:pt>
                <c:pt idx="58">
                  <c:v>77.713317473642704</c:v>
                </c:pt>
                <c:pt idx="59">
                  <c:v>127.39952562009071</c:v>
                </c:pt>
                <c:pt idx="60">
                  <c:v>67.405195161332657</c:v>
                </c:pt>
                <c:pt idx="61">
                  <c:v>209.15702893550372</c:v>
                </c:pt>
                <c:pt idx="62">
                  <c:v>106.10130588435311</c:v>
                </c:pt>
                <c:pt idx="63">
                  <c:v>23.500510689581592</c:v>
                </c:pt>
                <c:pt idx="64">
                  <c:v>196.52349915945555</c:v>
                </c:pt>
                <c:pt idx="65">
                  <c:v>54.368037193412412</c:v>
                </c:pt>
                <c:pt idx="66">
                  <c:v>43.767006292107467</c:v>
                </c:pt>
                <c:pt idx="67">
                  <c:v>77.692982018247662</c:v>
                </c:pt>
                <c:pt idx="68">
                  <c:v>56.26559940291245</c:v>
                </c:pt>
                <c:pt idx="69">
                  <c:v>61.440835987041901</c:v>
                </c:pt>
                <c:pt idx="70">
                  <c:v>62.006787335035632</c:v>
                </c:pt>
                <c:pt idx="71">
                  <c:v>172.51765626079799</c:v>
                </c:pt>
                <c:pt idx="72">
                  <c:v>103.37901359969111</c:v>
                </c:pt>
                <c:pt idx="73">
                  <c:v>164.70842454593907</c:v>
                </c:pt>
                <c:pt idx="74">
                  <c:v>20.301979967602282</c:v>
                </c:pt>
                <c:pt idx="75">
                  <c:v>13.994653780436282</c:v>
                </c:pt>
                <c:pt idx="76">
                  <c:v>13.02336156861551</c:v>
                </c:pt>
                <c:pt idx="77">
                  <c:v>11.902364706406173</c:v>
                </c:pt>
                <c:pt idx="78">
                  <c:v>8.989110957066984</c:v>
                </c:pt>
                <c:pt idx="79">
                  <c:v>10.294372292765097</c:v>
                </c:pt>
                <c:pt idx="80">
                  <c:v>22.01477584714798</c:v>
                </c:pt>
                <c:pt idx="81">
                  <c:v>26.14441247457896</c:v>
                </c:pt>
                <c:pt idx="82">
                  <c:v>24.299911791873935</c:v>
                </c:pt>
                <c:pt idx="83">
                  <c:v>766.59975225451558</c:v>
                </c:pt>
                <c:pt idx="84">
                  <c:v>474.8819853611908</c:v>
                </c:pt>
                <c:pt idx="85">
                  <c:v>336.86372813638405</c:v>
                </c:pt>
                <c:pt idx="86">
                  <c:v>293.62822283992972</c:v>
                </c:pt>
                <c:pt idx="87">
                  <c:v>140.9612347934594</c:v>
                </c:pt>
                <c:pt idx="88">
                  <c:v>397.60293098014751</c:v>
                </c:pt>
                <c:pt idx="89">
                  <c:v>249.51293204044944</c:v>
                </c:pt>
                <c:pt idx="90">
                  <c:v>88.972639246551537</c:v>
                </c:pt>
                <c:pt idx="91">
                  <c:v>19.067207809852384</c:v>
                </c:pt>
                <c:pt idx="92">
                  <c:v>29.719728356391443</c:v>
                </c:pt>
                <c:pt idx="93">
                  <c:v>20.27489145451672</c:v>
                </c:pt>
                <c:pt idx="94">
                  <c:v>90.652208521314591</c:v>
                </c:pt>
                <c:pt idx="95">
                  <c:v>78.630956061429885</c:v>
                </c:pt>
                <c:pt idx="96">
                  <c:v>73.788020650428791</c:v>
                </c:pt>
                <c:pt idx="97">
                  <c:v>29.91370965997254</c:v>
                </c:pt>
                <c:pt idx="99">
                  <c:v>16.309215496761286</c:v>
                </c:pt>
                <c:pt idx="100">
                  <c:v>26.752930670674758</c:v>
                </c:pt>
                <c:pt idx="101">
                  <c:v>90.996140144927352</c:v>
                </c:pt>
                <c:pt idx="102">
                  <c:v>15.933727106871242</c:v>
                </c:pt>
                <c:pt idx="104">
                  <c:v>61.394950378404275</c:v>
                </c:pt>
                <c:pt idx="105">
                  <c:v>60.031821709021223</c:v>
                </c:pt>
                <c:pt idx="106">
                  <c:v>11.013948130351793</c:v>
                </c:pt>
                <c:pt idx="107">
                  <c:v>9.2905288995418349</c:v>
                </c:pt>
                <c:pt idx="108">
                  <c:v>11.778327590027974</c:v>
                </c:pt>
                <c:pt idx="110">
                  <c:v>10.708295705245883</c:v>
                </c:pt>
                <c:pt idx="111">
                  <c:v>42.444878470639964</c:v>
                </c:pt>
                <c:pt idx="112">
                  <c:v>48.117795966719747</c:v>
                </c:pt>
                <c:pt idx="113">
                  <c:v>270.47558352389433</c:v>
                </c:pt>
                <c:pt idx="114">
                  <c:v>17.476397531371489</c:v>
                </c:pt>
                <c:pt idx="115">
                  <c:v>401.93553035174841</c:v>
                </c:pt>
                <c:pt idx="116">
                  <c:v>16.079402692119629</c:v>
                </c:pt>
                <c:pt idx="117">
                  <c:v>45.549458531203619</c:v>
                </c:pt>
                <c:pt idx="118">
                  <c:v>342.71263961978985</c:v>
                </c:pt>
                <c:pt idx="119">
                  <c:v>419.17561042026563</c:v>
                </c:pt>
                <c:pt idx="120">
                  <c:v>71.497633098095093</c:v>
                </c:pt>
                <c:pt idx="121">
                  <c:v>7.312984264626941</c:v>
                </c:pt>
                <c:pt idx="122">
                  <c:v>15.289413437905605</c:v>
                </c:pt>
                <c:pt idx="123">
                  <c:v>50.559434231682992</c:v>
                </c:pt>
                <c:pt idx="124">
                  <c:v>185.68400102416837</c:v>
                </c:pt>
                <c:pt idx="125">
                  <c:v>31.628204058079771</c:v>
                </c:pt>
                <c:pt idx="126">
                  <c:v>95.158034959887061</c:v>
                </c:pt>
                <c:pt idx="127">
                  <c:v>65.319087448220159</c:v>
                </c:pt>
                <c:pt idx="128">
                  <c:v>283.80789193339461</c:v>
                </c:pt>
                <c:pt idx="129">
                  <c:v>126.34832644038055</c:v>
                </c:pt>
                <c:pt idx="130">
                  <c:v>73.803747427892873</c:v>
                </c:pt>
                <c:pt idx="131">
                  <c:v>106.70485256012449</c:v>
                </c:pt>
                <c:pt idx="132">
                  <c:v>68.282415362208667</c:v>
                </c:pt>
                <c:pt idx="133">
                  <c:v>24.953953656756077</c:v>
                </c:pt>
                <c:pt idx="134">
                  <c:v>19.733576514975663</c:v>
                </c:pt>
                <c:pt idx="135">
                  <c:v>9.9665335256257439</c:v>
                </c:pt>
                <c:pt idx="136">
                  <c:v>9.0475860247965159</c:v>
                </c:pt>
                <c:pt idx="137">
                  <c:v>75.785414663038708</c:v>
                </c:pt>
                <c:pt idx="138">
                  <c:v>13.820917903901815</c:v>
                </c:pt>
                <c:pt idx="139">
                  <c:v>24.435083615913673</c:v>
                </c:pt>
                <c:pt idx="140">
                  <c:v>210.07746779712573</c:v>
                </c:pt>
                <c:pt idx="141">
                  <c:v>223.25954512461431</c:v>
                </c:pt>
                <c:pt idx="142">
                  <c:v>364.10159035239388</c:v>
                </c:pt>
                <c:pt idx="143">
                  <c:v>109.04780692481526</c:v>
                </c:pt>
                <c:pt idx="144">
                  <c:v>126.29601419193976</c:v>
                </c:pt>
                <c:pt idx="145">
                  <c:v>84.367817998309633</c:v>
                </c:pt>
                <c:pt idx="146">
                  <c:v>114.67815678348477</c:v>
                </c:pt>
                <c:pt idx="147">
                  <c:v>79.274867721520664</c:v>
                </c:pt>
                <c:pt idx="148">
                  <c:v>23.134059370428208</c:v>
                </c:pt>
                <c:pt idx="149">
                  <c:v>36.929888472692561</c:v>
                </c:pt>
                <c:pt idx="150">
                  <c:v>7.3076895691881028</c:v>
                </c:pt>
                <c:pt idx="151">
                  <c:v>9.6290524179619208</c:v>
                </c:pt>
                <c:pt idx="152">
                  <c:v>306.32732307484468</c:v>
                </c:pt>
                <c:pt idx="153">
                  <c:v>78.886508944765382</c:v>
                </c:pt>
                <c:pt idx="154">
                  <c:v>81.8868730525367</c:v>
                </c:pt>
                <c:pt idx="155">
                  <c:v>134.98161065968071</c:v>
                </c:pt>
                <c:pt idx="156">
                  <c:v>154.9170456919033</c:v>
                </c:pt>
                <c:pt idx="158">
                  <c:v>126.07978530205219</c:v>
                </c:pt>
                <c:pt idx="159">
                  <c:v>83.031015233865404</c:v>
                </c:pt>
                <c:pt idx="160">
                  <c:v>9.6502364811064556</c:v>
                </c:pt>
                <c:pt idx="161">
                  <c:v>198.38818340502374</c:v>
                </c:pt>
                <c:pt idx="162">
                  <c:v>25.536317100259506</c:v>
                </c:pt>
                <c:pt idx="163">
                  <c:v>59.912571349549516</c:v>
                </c:pt>
                <c:pt idx="164">
                  <c:v>6.6584797480358944</c:v>
                </c:pt>
                <c:pt idx="165">
                  <c:v>8.822238493606541</c:v>
                </c:pt>
                <c:pt idx="166">
                  <c:v>422.60689990271396</c:v>
                </c:pt>
                <c:pt idx="167">
                  <c:v>314.3364674506816</c:v>
                </c:pt>
                <c:pt idx="168">
                  <c:v>50.995511640083308</c:v>
                </c:pt>
                <c:pt idx="169">
                  <c:v>75.391859641796913</c:v>
                </c:pt>
                <c:pt idx="170">
                  <c:v>19.890686130637253</c:v>
                </c:pt>
                <c:pt idx="171">
                  <c:v>15.904814682410949</c:v>
                </c:pt>
                <c:pt idx="172">
                  <c:v>94.02095912354045</c:v>
                </c:pt>
                <c:pt idx="173">
                  <c:v>109.2018057335431</c:v>
                </c:pt>
                <c:pt idx="174">
                  <c:v>7.8455854576490394</c:v>
                </c:pt>
                <c:pt idx="175">
                  <c:v>100.97479096364458</c:v>
                </c:pt>
                <c:pt idx="176">
                  <c:v>234.70053936731543</c:v>
                </c:pt>
                <c:pt idx="177">
                  <c:v>58.602154799821996</c:v>
                </c:pt>
                <c:pt idx="178">
                  <c:v>98.978180377514406</c:v>
                </c:pt>
                <c:pt idx="180">
                  <c:v>67.967537432720803</c:v>
                </c:pt>
                <c:pt idx="181">
                  <c:v>23.893155807330686</c:v>
                </c:pt>
                <c:pt idx="182">
                  <c:v>28.506007356634246</c:v>
                </c:pt>
                <c:pt idx="183">
                  <c:v>4.1658145837093246</c:v>
                </c:pt>
                <c:pt idx="184">
                  <c:v>80.765408595811195</c:v>
                </c:pt>
                <c:pt idx="185">
                  <c:v>71.774602116671019</c:v>
                </c:pt>
                <c:pt idx="186">
                  <c:v>66.049222224072636</c:v>
                </c:pt>
                <c:pt idx="187">
                  <c:v>96.246469931397073</c:v>
                </c:pt>
                <c:pt idx="188">
                  <c:v>66.326441300857994</c:v>
                </c:pt>
                <c:pt idx="189">
                  <c:v>76.367792819717337</c:v>
                </c:pt>
                <c:pt idx="190">
                  <c:v>278.66131911522547</c:v>
                </c:pt>
                <c:pt idx="191">
                  <c:v>160.38052223413803</c:v>
                </c:pt>
                <c:pt idx="192">
                  <c:v>223.46923709219487</c:v>
                </c:pt>
                <c:pt idx="193">
                  <c:v>557.00194723002483</c:v>
                </c:pt>
                <c:pt idx="194">
                  <c:v>89.658041844768064</c:v>
                </c:pt>
                <c:pt idx="195">
                  <c:v>128.79756323484531</c:v>
                </c:pt>
                <c:pt idx="196">
                  <c:v>74.402996828107362</c:v>
                </c:pt>
                <c:pt idx="197">
                  <c:v>18.187254505995266</c:v>
                </c:pt>
                <c:pt idx="198">
                  <c:v>32.122922333381069</c:v>
                </c:pt>
                <c:pt idx="199">
                  <c:v>11.144616396664711</c:v>
                </c:pt>
                <c:pt idx="200">
                  <c:v>16.462306499299981</c:v>
                </c:pt>
                <c:pt idx="201">
                  <c:v>62.332458941123363</c:v>
                </c:pt>
                <c:pt idx="202">
                  <c:v>13.884704879510089</c:v>
                </c:pt>
                <c:pt idx="203">
                  <c:v>21.759086803999434</c:v>
                </c:pt>
                <c:pt idx="204">
                  <c:v>14.846484164128444</c:v>
                </c:pt>
                <c:pt idx="205">
                  <c:v>61.951988880393564</c:v>
                </c:pt>
                <c:pt idx="206">
                  <c:v>354.41108650720861</c:v>
                </c:pt>
                <c:pt idx="207">
                  <c:v>516.53141067477259</c:v>
                </c:pt>
                <c:pt idx="208">
                  <c:v>15.533191053150981</c:v>
                </c:pt>
                <c:pt idx="209">
                  <c:v>36.093450278230222</c:v>
                </c:pt>
                <c:pt idx="210">
                  <c:v>255.58727477477234</c:v>
                </c:pt>
                <c:pt idx="211">
                  <c:v>13.994653780436282</c:v>
                </c:pt>
                <c:pt idx="212">
                  <c:v>49.440852258656093</c:v>
                </c:pt>
                <c:pt idx="213">
                  <c:v>231.20169033173403</c:v>
                </c:pt>
                <c:pt idx="214">
                  <c:v>20.997924706378502</c:v>
                </c:pt>
                <c:pt idx="215">
                  <c:v>170.71531233786098</c:v>
                </c:pt>
                <c:pt idx="216">
                  <c:v>368.33655847075931</c:v>
                </c:pt>
                <c:pt idx="217">
                  <c:v>35.500598464943828</c:v>
                </c:pt>
                <c:pt idx="218">
                  <c:v>23.194146529393304</c:v>
                </c:pt>
                <c:pt idx="219">
                  <c:v>34.701480322852071</c:v>
                </c:pt>
                <c:pt idx="220">
                  <c:v>7.2175503999950719</c:v>
                </c:pt>
                <c:pt idx="221">
                  <c:v>9.3271226625590948</c:v>
                </c:pt>
                <c:pt idx="222">
                  <c:v>15.557216786187809</c:v>
                </c:pt>
                <c:pt idx="223">
                  <c:v>30.728680469657665</c:v>
                </c:pt>
                <c:pt idx="224">
                  <c:v>209.79192611774999</c:v>
                </c:pt>
                <c:pt idx="225">
                  <c:v>69.850175193114822</c:v>
                </c:pt>
                <c:pt idx="226">
                  <c:v>14.684817963620031</c:v>
                </c:pt>
                <c:pt idx="227">
                  <c:v>43.269622071375515</c:v>
                </c:pt>
                <c:pt idx="228">
                  <c:v>21.556215222837547</c:v>
                </c:pt>
                <c:pt idx="229">
                  <c:v>61.553496484816741</c:v>
                </c:pt>
                <c:pt idx="230">
                  <c:v>13.015439653790573</c:v>
                </c:pt>
                <c:pt idx="231">
                  <c:v>104.82954455792525</c:v>
                </c:pt>
                <c:pt idx="232">
                  <c:v>23.314761277920585</c:v>
                </c:pt>
                <c:pt idx="233">
                  <c:v>23.630451804767986</c:v>
                </c:pt>
                <c:pt idx="234">
                  <c:v>30.369190231693285</c:v>
                </c:pt>
                <c:pt idx="235">
                  <c:v>47.32403070216823</c:v>
                </c:pt>
                <c:pt idx="236">
                  <c:v>76.027432688600982</c:v>
                </c:pt>
                <c:pt idx="237">
                  <c:v>51.383273921812965</c:v>
                </c:pt>
                <c:pt idx="238">
                  <c:v>29.351207736928036</c:v>
                </c:pt>
                <c:pt idx="239">
                  <c:v>4.4255979812060309</c:v>
                </c:pt>
                <c:pt idx="240">
                  <c:v>29.849863069830409</c:v>
                </c:pt>
                <c:pt idx="241">
                  <c:v>12.073154239976759</c:v>
                </c:pt>
                <c:pt idx="242">
                  <c:v>58.223562753041328</c:v>
                </c:pt>
                <c:pt idx="243">
                  <c:v>35.257791953801302</c:v>
                </c:pt>
                <c:pt idx="244">
                  <c:v>68.154304078378928</c:v>
                </c:pt>
                <c:pt idx="245">
                  <c:v>35.921828289217252</c:v>
                </c:pt>
                <c:pt idx="246">
                  <c:v>837.45609589393916</c:v>
                </c:pt>
                <c:pt idx="247">
                  <c:v>19.135516251239117</c:v>
                </c:pt>
                <c:pt idx="248">
                  <c:v>12.802278947939625</c:v>
                </c:pt>
                <c:pt idx="249">
                  <c:v>10.984151294990372</c:v>
                </c:pt>
                <c:pt idx="250">
                  <c:v>30.214724000286491</c:v>
                </c:pt>
                <c:pt idx="251">
                  <c:v>60.011333447290532</c:v>
                </c:pt>
                <c:pt idx="252">
                  <c:v>10.235399157347446</c:v>
                </c:pt>
                <c:pt idx="253">
                  <c:v>24.933293522108965</c:v>
                </c:pt>
                <c:pt idx="254">
                  <c:v>14.286286858580549</c:v>
                </c:pt>
                <c:pt idx="255">
                  <c:v>8.8971725288289889</c:v>
                </c:pt>
                <c:pt idx="256">
                  <c:v>27.938709141394021</c:v>
                </c:pt>
                <c:pt idx="257">
                  <c:v>14.467019339891829</c:v>
                </c:pt>
                <c:pt idx="258">
                  <c:v>2.3352291811940278</c:v>
                </c:pt>
                <c:pt idx="259">
                  <c:v>17.982042672604827</c:v>
                </c:pt>
                <c:pt idx="260">
                  <c:v>11.153346914210614</c:v>
                </c:pt>
                <c:pt idx="262">
                  <c:v>25.255846143168892</c:v>
                </c:pt>
                <c:pt idx="263">
                  <c:v>6.7870413197283277</c:v>
                </c:pt>
                <c:pt idx="264">
                  <c:v>27.961298375013325</c:v>
                </c:pt>
                <c:pt idx="265">
                  <c:v>8.4596876088994311</c:v>
                </c:pt>
                <c:pt idx="266">
                  <c:v>31.815250758097164</c:v>
                </c:pt>
                <c:pt idx="267">
                  <c:v>28.830992550194104</c:v>
                </c:pt>
                <c:pt idx="268">
                  <c:v>49.404731077830327</c:v>
                </c:pt>
                <c:pt idx="269">
                  <c:v>9.5409969698704558</c:v>
                </c:pt>
                <c:pt idx="270">
                  <c:v>55.786297013499095</c:v>
                </c:pt>
                <c:pt idx="271">
                  <c:v>7.2449314429511276</c:v>
                </c:pt>
                <c:pt idx="272">
                  <c:v>184.14115271144888</c:v>
                </c:pt>
                <c:pt idx="273">
                  <c:v>32.141744189914782</c:v>
                </c:pt>
                <c:pt idx="274">
                  <c:v>15.663458719839031</c:v>
                </c:pt>
                <c:pt idx="275">
                  <c:v>26.062573337561066</c:v>
                </c:pt>
                <c:pt idx="277">
                  <c:v>25.363969042396953</c:v>
                </c:pt>
                <c:pt idx="278">
                  <c:v>48.772472158670965</c:v>
                </c:pt>
                <c:pt idx="279">
                  <c:v>21.094246808636285</c:v>
                </c:pt>
                <c:pt idx="280">
                  <c:v>55.224958682750803</c:v>
                </c:pt>
                <c:pt idx="281">
                  <c:v>31.600047182685806</c:v>
                </c:pt>
                <c:pt idx="282">
                  <c:v>15.101043726595321</c:v>
                </c:pt>
                <c:pt idx="283">
                  <c:v>87.841599221403285</c:v>
                </c:pt>
                <c:pt idx="284">
                  <c:v>43.179838378176441</c:v>
                </c:pt>
                <c:pt idx="285">
                  <c:v>11.015441019852412</c:v>
                </c:pt>
                <c:pt idx="286">
                  <c:v>42.288469722724606</c:v>
                </c:pt>
                <c:pt idx="287">
                  <c:v>12.947492937037474</c:v>
                </c:pt>
                <c:pt idx="288">
                  <c:v>20.569403983805234</c:v>
                </c:pt>
                <c:pt idx="289">
                  <c:v>74.467804660695663</c:v>
                </c:pt>
                <c:pt idx="290">
                  <c:v>12.876140632407138</c:v>
                </c:pt>
                <c:pt idx="291">
                  <c:v>4.9617786145133458</c:v>
                </c:pt>
                <c:pt idx="293">
                  <c:v>17.379721628100672</c:v>
                </c:pt>
                <c:pt idx="294">
                  <c:v>17.026016434573645</c:v>
                </c:pt>
                <c:pt idx="295">
                  <c:v>4.6563170380002452</c:v>
                </c:pt>
                <c:pt idx="296">
                  <c:v>256.02976352013553</c:v>
                </c:pt>
                <c:pt idx="297">
                  <c:v>206.07122615476425</c:v>
                </c:pt>
                <c:pt idx="298">
                  <c:v>22.152650525254789</c:v>
                </c:pt>
                <c:pt idx="299">
                  <c:v>14.676114067993604</c:v>
                </c:pt>
                <c:pt idx="300">
                  <c:v>45.006156851773355</c:v>
                </c:pt>
                <c:pt idx="301">
                  <c:v>68.570585011983695</c:v>
                </c:pt>
                <c:pt idx="302">
                  <c:v>41.932487718373601</c:v>
                </c:pt>
                <c:pt idx="303">
                  <c:v>132.19370418459533</c:v>
                </c:pt>
                <c:pt idx="304">
                  <c:v>39.974914054410597</c:v>
                </c:pt>
                <c:pt idx="305">
                  <c:v>5.3261796156661241</c:v>
                </c:pt>
                <c:pt idx="306">
                  <c:v>3.16288408500828</c:v>
                </c:pt>
                <c:pt idx="307">
                  <c:v>4.3640458956977577</c:v>
                </c:pt>
                <c:pt idx="308">
                  <c:v>3.7918690584624182</c:v>
                </c:pt>
                <c:pt idx="309">
                  <c:v>5.8551127485681649</c:v>
                </c:pt>
                <c:pt idx="310">
                  <c:v>2.0910128925164</c:v>
                </c:pt>
                <c:pt idx="311">
                  <c:v>2.8952917895483532</c:v>
                </c:pt>
                <c:pt idx="312">
                  <c:v>3.2599064678851639</c:v>
                </c:pt>
                <c:pt idx="313">
                  <c:v>2.7714864855811587</c:v>
                </c:pt>
                <c:pt idx="314">
                  <c:v>2.3932383465243956</c:v>
                </c:pt>
                <c:pt idx="316">
                  <c:v>3.9173770538793344</c:v>
                </c:pt>
                <c:pt idx="317">
                  <c:v>2.0611989400202635</c:v>
                </c:pt>
                <c:pt idx="318">
                  <c:v>2.1579161418149106</c:v>
                </c:pt>
              </c:numCache>
            </c:numRef>
          </c:xVal>
          <c:yVal>
            <c:numRef>
              <c:f>'all data'!$W$1024:$W$1342</c:f>
              <c:numCache>
                <c:formatCode>0.0E+00</c:formatCode>
                <c:ptCount val="319"/>
                <c:pt idx="0">
                  <c:v>8.34344715943664E-8</c:v>
                </c:pt>
                <c:pt idx="1">
                  <c:v>5.0421359142746675E-8</c:v>
                </c:pt>
                <c:pt idx="2">
                  <c:v>3.6980460135961234E-7</c:v>
                </c:pt>
                <c:pt idx="3">
                  <c:v>5.6251979729308195E-8</c:v>
                </c:pt>
                <c:pt idx="4">
                  <c:v>6.2488928073042154E-8</c:v>
                </c:pt>
                <c:pt idx="5">
                  <c:v>6.4872153481862127E-8</c:v>
                </c:pt>
                <c:pt idx="6">
                  <c:v>1.3157402033344016E-7</c:v>
                </c:pt>
                <c:pt idx="7">
                  <c:v>1.2487664788173046E-7</c:v>
                </c:pt>
                <c:pt idx="8">
                  <c:v>1.0749305216930431E-7</c:v>
                </c:pt>
                <c:pt idx="9">
                  <c:v>6.4603205436186672E-8</c:v>
                </c:pt>
                <c:pt idx="10">
                  <c:v>3.8840949696273554E-8</c:v>
                </c:pt>
                <c:pt idx="11">
                  <c:v>7.5316151617018268E-8</c:v>
                </c:pt>
                <c:pt idx="12">
                  <c:v>8.7089064392378405E-8</c:v>
                </c:pt>
                <c:pt idx="13">
                  <c:v>4.6436938253185501E-8</c:v>
                </c:pt>
                <c:pt idx="14">
                  <c:v>5.7417746745705073E-8</c:v>
                </c:pt>
                <c:pt idx="15">
                  <c:v>6.9677836490790859E-8</c:v>
                </c:pt>
                <c:pt idx="16">
                  <c:v>4.3170789286584451E-8</c:v>
                </c:pt>
                <c:pt idx="17">
                  <c:v>8.3494548357578422E-8</c:v>
                </c:pt>
                <c:pt idx="18">
                  <c:v>7.2751019168436608E-8</c:v>
                </c:pt>
                <c:pt idx="19">
                  <c:v>2.2898372084985047E-7</c:v>
                </c:pt>
                <c:pt idx="20">
                  <c:v>3.9280246929048074E-8</c:v>
                </c:pt>
                <c:pt idx="21">
                  <c:v>6.7389251928263109E-8</c:v>
                </c:pt>
                <c:pt idx="22">
                  <c:v>1.2734438197314841E-7</c:v>
                </c:pt>
                <c:pt idx="23">
                  <c:v>6.8714330827757503E-8</c:v>
                </c:pt>
                <c:pt idx="24">
                  <c:v>3.6140421549798362E-8</c:v>
                </c:pt>
                <c:pt idx="25">
                  <c:v>1.5626847767623893E-7</c:v>
                </c:pt>
                <c:pt idx="26">
                  <c:v>1.3361277870241063E-7</c:v>
                </c:pt>
                <c:pt idx="27">
                  <c:v>2.0973374058448638E-7</c:v>
                </c:pt>
                <c:pt idx="28">
                  <c:v>1.0562401349696177E-7</c:v>
                </c:pt>
                <c:pt idx="29">
                  <c:v>6.1381113266978338E-8</c:v>
                </c:pt>
                <c:pt idx="30">
                  <c:v>8.3433148325889307E-8</c:v>
                </c:pt>
                <c:pt idx="31">
                  <c:v>4.2119998186068596E-8</c:v>
                </c:pt>
                <c:pt idx="32">
                  <c:v>8.1456355319189029E-8</c:v>
                </c:pt>
                <c:pt idx="33">
                  <c:v>8.9731466686864782E-8</c:v>
                </c:pt>
                <c:pt idx="34">
                  <c:v>5.1419566718468037E-8</c:v>
                </c:pt>
                <c:pt idx="35">
                  <c:v>3.4806309198356664E-8</c:v>
                </c:pt>
                <c:pt idx="36">
                  <c:v>7.3424302786980488E-8</c:v>
                </c:pt>
                <c:pt idx="37">
                  <c:v>1.2633035548972309E-7</c:v>
                </c:pt>
                <c:pt idx="38">
                  <c:v>7.8129009516572629E-8</c:v>
                </c:pt>
                <c:pt idx="39">
                  <c:v>1.0873620346493227E-7</c:v>
                </c:pt>
                <c:pt idx="40">
                  <c:v>7.9026739768725959E-8</c:v>
                </c:pt>
                <c:pt idx="41">
                  <c:v>2.1096695119413857E-7</c:v>
                </c:pt>
                <c:pt idx="42">
                  <c:v>1.3270018013031118E-7</c:v>
                </c:pt>
                <c:pt idx="43">
                  <c:v>5.8679186915161835E-7</c:v>
                </c:pt>
                <c:pt idx="44">
                  <c:v>3.0984081157652234E-7</c:v>
                </c:pt>
                <c:pt idx="45">
                  <c:v>2.0461691593180416E-7</c:v>
                </c:pt>
                <c:pt idx="46">
                  <c:v>1.2734774337231061E-7</c:v>
                </c:pt>
                <c:pt idx="47">
                  <c:v>1.3023959677504954E-7</c:v>
                </c:pt>
                <c:pt idx="48">
                  <c:v>1.71417456859746E-7</c:v>
                </c:pt>
                <c:pt idx="49">
                  <c:v>8.9800372602757522E-8</c:v>
                </c:pt>
                <c:pt idx="50">
                  <c:v>1.5945722675168728E-8</c:v>
                </c:pt>
                <c:pt idx="51">
                  <c:v>8.8501161178475964E-8</c:v>
                </c:pt>
                <c:pt idx="52">
                  <c:v>7.5243975979663547E-8</c:v>
                </c:pt>
                <c:pt idx="53">
                  <c:v>2.358199632773543E-7</c:v>
                </c:pt>
                <c:pt idx="54">
                  <c:v>2.6081851807664832E-8</c:v>
                </c:pt>
                <c:pt idx="55">
                  <c:v>7.372011870162368E-8</c:v>
                </c:pt>
                <c:pt idx="56">
                  <c:v>1.3227891582948833E-7</c:v>
                </c:pt>
                <c:pt idx="57">
                  <c:v>1.618907947705747E-7</c:v>
                </c:pt>
                <c:pt idx="58">
                  <c:v>6.815562410702942E-8</c:v>
                </c:pt>
                <c:pt idx="59">
                  <c:v>1.0869828123091093E-7</c:v>
                </c:pt>
                <c:pt idx="60">
                  <c:v>7.8199205637240595E-8</c:v>
                </c:pt>
                <c:pt idx="61">
                  <c:v>9.5091159612442999E-8</c:v>
                </c:pt>
                <c:pt idx="62">
                  <c:v>5.9808647835039695E-8</c:v>
                </c:pt>
                <c:pt idx="63">
                  <c:v>7.1951430656033402E-8</c:v>
                </c:pt>
                <c:pt idx="64">
                  <c:v>1.8765103934634672E-7</c:v>
                </c:pt>
                <c:pt idx="65">
                  <c:v>1.2469745565402734E-7</c:v>
                </c:pt>
                <c:pt idx="66">
                  <c:v>6.21201037625015E-8</c:v>
                </c:pt>
                <c:pt idx="67">
                  <c:v>4.7255197737518941E-8</c:v>
                </c:pt>
                <c:pt idx="68">
                  <c:v>1.1215251017919541E-7</c:v>
                </c:pt>
                <c:pt idx="69">
                  <c:v>8.3365052954075011E-8</c:v>
                </c:pt>
                <c:pt idx="70">
                  <c:v>2.2175552142612518E-8</c:v>
                </c:pt>
                <c:pt idx="71">
                  <c:v>1.2695520061281343E-7</c:v>
                </c:pt>
                <c:pt idx="72">
                  <c:v>2.3555278062764002E-7</c:v>
                </c:pt>
                <c:pt idx="73">
                  <c:v>1.6801766466263786E-7</c:v>
                </c:pt>
                <c:pt idx="74">
                  <c:v>1.1793777700704071E-8</c:v>
                </c:pt>
                <c:pt idx="75">
                  <c:v>8.1783352859708827E-9</c:v>
                </c:pt>
                <c:pt idx="76">
                  <c:v>2.2890403980080496E-8</c:v>
                </c:pt>
                <c:pt idx="77">
                  <c:v>1.3141257985358711E-8</c:v>
                </c:pt>
                <c:pt idx="78">
                  <c:v>1.2013118752741968E-8</c:v>
                </c:pt>
                <c:pt idx="79">
                  <c:v>6.7052431438583371E-9</c:v>
                </c:pt>
                <c:pt idx="80">
                  <c:v>2.8699947818716482E-8</c:v>
                </c:pt>
                <c:pt idx="81">
                  <c:v>5.1271892055343097E-8</c:v>
                </c:pt>
                <c:pt idx="82">
                  <c:v>3.7599619246761476E-8</c:v>
                </c:pt>
                <c:pt idx="83">
                  <c:v>1.8322753964514005E-6</c:v>
                </c:pt>
                <c:pt idx="84">
                  <c:v>9.4821133672975257E-7</c:v>
                </c:pt>
                <c:pt idx="85">
                  <c:v>4.3651898961017885E-7</c:v>
                </c:pt>
                <c:pt idx="87">
                  <c:v>4.4614122668617609E-7</c:v>
                </c:pt>
                <c:pt idx="88">
                  <c:v>7.2766129988361169E-7</c:v>
                </c:pt>
                <c:pt idx="89">
                  <c:v>9.5412183538083407E-7</c:v>
                </c:pt>
                <c:pt idx="90">
                  <c:v>5.3339324361008522E-8</c:v>
                </c:pt>
                <c:pt idx="91">
                  <c:v>2.4630418958851359E-8</c:v>
                </c:pt>
                <c:pt idx="92">
                  <c:v>6.4010273339834383E-8</c:v>
                </c:pt>
                <c:pt idx="93">
                  <c:v>4.9532275783230701E-8</c:v>
                </c:pt>
                <c:pt idx="94">
                  <c:v>1.0774391267515196E-7</c:v>
                </c:pt>
                <c:pt idx="95">
                  <c:v>5.1160111176359971E-8</c:v>
                </c:pt>
                <c:pt idx="96">
                  <c:v>7.9434967292150593E-8</c:v>
                </c:pt>
                <c:pt idx="97">
                  <c:v>8.6832399838290268E-8</c:v>
                </c:pt>
                <c:pt idx="98">
                  <c:v>3.0623864474718622E-8</c:v>
                </c:pt>
                <c:pt idx="99">
                  <c:v>1.3170952710155499E-8</c:v>
                </c:pt>
                <c:pt idx="100">
                  <c:v>3.867898857850301E-8</c:v>
                </c:pt>
                <c:pt idx="101">
                  <c:v>3.27782676188007E-8</c:v>
                </c:pt>
                <c:pt idx="102">
                  <c:v>7.5547050832279361E-9</c:v>
                </c:pt>
                <c:pt idx="103">
                  <c:v>7.4073689136885594E-9</c:v>
                </c:pt>
                <c:pt idx="104">
                  <c:v>1.0177130762042941E-8</c:v>
                </c:pt>
                <c:pt idx="105">
                  <c:v>6.2679291223280573E-9</c:v>
                </c:pt>
                <c:pt idx="106">
                  <c:v>7.8995513196337908E-9</c:v>
                </c:pt>
                <c:pt idx="107">
                  <c:v>9.840465293529456E-9</c:v>
                </c:pt>
                <c:pt idx="108">
                  <c:v>1.8115539213661784E-9</c:v>
                </c:pt>
                <c:pt idx="110">
                  <c:v>1.7001254694080825E-9</c:v>
                </c:pt>
                <c:pt idx="111">
                  <c:v>1.964235689678835E-8</c:v>
                </c:pt>
                <c:pt idx="112">
                  <c:v>8.0398859037172748E-9</c:v>
                </c:pt>
                <c:pt idx="113">
                  <c:v>7.4214586032221332E-8</c:v>
                </c:pt>
                <c:pt idx="114">
                  <c:v>2.8926737998743526E-9</c:v>
                </c:pt>
                <c:pt idx="115">
                  <c:v>1.5861885658628037E-6</c:v>
                </c:pt>
                <c:pt idx="116">
                  <c:v>1.9083691210115483E-9</c:v>
                </c:pt>
                <c:pt idx="117">
                  <c:v>1.2226043766351225E-8</c:v>
                </c:pt>
                <c:pt idx="118">
                  <c:v>1.6130266505424555E-7</c:v>
                </c:pt>
                <c:pt idx="119">
                  <c:v>3.7671632482939889E-7</c:v>
                </c:pt>
                <c:pt idx="120">
                  <c:v>1.2705845492766853E-8</c:v>
                </c:pt>
                <c:pt idx="121">
                  <c:v>2.4854483190276131E-9</c:v>
                </c:pt>
                <c:pt idx="122">
                  <c:v>3.3910459101729029E-8</c:v>
                </c:pt>
                <c:pt idx="123">
                  <c:v>2.797307875382752E-8</c:v>
                </c:pt>
                <c:pt idx="124">
                  <c:v>2.1453373356218985E-8</c:v>
                </c:pt>
                <c:pt idx="125">
                  <c:v>1.2199652412457044E-8</c:v>
                </c:pt>
                <c:pt idx="126">
                  <c:v>1.5065582244762773E-8</c:v>
                </c:pt>
                <c:pt idx="127">
                  <c:v>6.7566967771555651E-9</c:v>
                </c:pt>
                <c:pt idx="128">
                  <c:v>1.7532270611754433E-7</c:v>
                </c:pt>
                <c:pt idx="129">
                  <c:v>2.1416452311094282E-7</c:v>
                </c:pt>
                <c:pt idx="130">
                  <c:v>1.09412942509304E-8</c:v>
                </c:pt>
                <c:pt idx="131">
                  <c:v>1.767170865349397E-8</c:v>
                </c:pt>
                <c:pt idx="132">
                  <c:v>2.5313241898752138E-8</c:v>
                </c:pt>
                <c:pt idx="133">
                  <c:v>1.3043610733574374E-8</c:v>
                </c:pt>
                <c:pt idx="134">
                  <c:v>4.7973652438987659E-9</c:v>
                </c:pt>
                <c:pt idx="135">
                  <c:v>3.5630788219345784E-9</c:v>
                </c:pt>
                <c:pt idx="136">
                  <c:v>1.5078227301594688E-8</c:v>
                </c:pt>
                <c:pt idx="137">
                  <c:v>1.4415611972163932E-8</c:v>
                </c:pt>
                <c:pt idx="138">
                  <c:v>8.8585606191141065E-9</c:v>
                </c:pt>
                <c:pt idx="139">
                  <c:v>4.3034658248227649E-8</c:v>
                </c:pt>
                <c:pt idx="140">
                  <c:v>7.1469336781627105E-8</c:v>
                </c:pt>
                <c:pt idx="141">
                  <c:v>6.9189844313345005E-8</c:v>
                </c:pt>
                <c:pt idx="142">
                  <c:v>5.4444843084353177E-9</c:v>
                </c:pt>
                <c:pt idx="143">
                  <c:v>1.1082198575021714E-7</c:v>
                </c:pt>
                <c:pt idx="144">
                  <c:v>7.2292287309906226E-8</c:v>
                </c:pt>
                <c:pt idx="145">
                  <c:v>1.4560929310664068E-8</c:v>
                </c:pt>
                <c:pt idx="146">
                  <c:v>4.443017019853051E-8</c:v>
                </c:pt>
                <c:pt idx="147">
                  <c:v>3.8013276591853902E-8</c:v>
                </c:pt>
                <c:pt idx="148">
                  <c:v>1.3533648446121995E-7</c:v>
                </c:pt>
                <c:pt idx="149">
                  <c:v>1.7477906184359827E-8</c:v>
                </c:pt>
                <c:pt idx="150">
                  <c:v>3.3730050370399999E-9</c:v>
                </c:pt>
                <c:pt idx="151">
                  <c:v>9.5304957399531023E-8</c:v>
                </c:pt>
                <c:pt idx="152">
                  <c:v>3.8122249634226466E-8</c:v>
                </c:pt>
                <c:pt idx="153">
                  <c:v>2.23193427010439E-8</c:v>
                </c:pt>
                <c:pt idx="154">
                  <c:v>2.4807314281110931E-8</c:v>
                </c:pt>
                <c:pt idx="155">
                  <c:v>3.1396238166931263E-8</c:v>
                </c:pt>
                <c:pt idx="156">
                  <c:v>1.9528903553112079E-8</c:v>
                </c:pt>
                <c:pt idx="157">
                  <c:v>1.6856176270240722E-8</c:v>
                </c:pt>
                <c:pt idx="158">
                  <c:v>3.1196522181731069E-8</c:v>
                </c:pt>
                <c:pt idx="159">
                  <c:v>9.4808158812096873E-9</c:v>
                </c:pt>
                <c:pt idx="160">
                  <c:v>2.8947091408565279E-9</c:v>
                </c:pt>
                <c:pt idx="161">
                  <c:v>2.448375094348254E-8</c:v>
                </c:pt>
                <c:pt idx="162">
                  <c:v>6.1765373290894476E-9</c:v>
                </c:pt>
                <c:pt idx="163">
                  <c:v>1.250838479740069E-8</c:v>
                </c:pt>
                <c:pt idx="164">
                  <c:v>3.9444337377314653E-9</c:v>
                </c:pt>
                <c:pt idx="165">
                  <c:v>8.8959530100805497E-9</c:v>
                </c:pt>
                <c:pt idx="166">
                  <c:v>1.5764051079640984E-7</c:v>
                </c:pt>
                <c:pt idx="167">
                  <c:v>1.422150804580503E-7</c:v>
                </c:pt>
                <c:pt idx="168">
                  <c:v>1.6386005455182106E-8</c:v>
                </c:pt>
                <c:pt idx="169">
                  <c:v>3.9459512318694321E-8</c:v>
                </c:pt>
                <c:pt idx="170">
                  <c:v>1.562510818759513E-8</c:v>
                </c:pt>
                <c:pt idx="171">
                  <c:v>2.1494986946175216E-8</c:v>
                </c:pt>
                <c:pt idx="172">
                  <c:v>3.0256755677075974E-8</c:v>
                </c:pt>
                <c:pt idx="173">
                  <c:v>7.1776880376446703E-8</c:v>
                </c:pt>
                <c:pt idx="174">
                  <c:v>5.5401356212201073E-9</c:v>
                </c:pt>
                <c:pt idx="175">
                  <c:v>2.3401620357379242E-8</c:v>
                </c:pt>
                <c:pt idx="176">
                  <c:v>4.3045118334072223E-7</c:v>
                </c:pt>
                <c:pt idx="177">
                  <c:v>2.29661930046007E-8</c:v>
                </c:pt>
                <c:pt idx="178">
                  <c:v>9.663032250498384E-8</c:v>
                </c:pt>
                <c:pt idx="179">
                  <c:v>2.575437038281204E-7</c:v>
                </c:pt>
                <c:pt idx="180">
                  <c:v>3.6954528798748533E-8</c:v>
                </c:pt>
                <c:pt idx="181">
                  <c:v>3.7049800913954605E-8</c:v>
                </c:pt>
                <c:pt idx="182">
                  <c:v>7.4667415821998957E-9</c:v>
                </c:pt>
                <c:pt idx="183">
                  <c:v>4.9167053763405333E-9</c:v>
                </c:pt>
                <c:pt idx="184">
                  <c:v>4.8782951549002759E-8</c:v>
                </c:pt>
                <c:pt idx="185">
                  <c:v>6.3568508911124774E-8</c:v>
                </c:pt>
                <c:pt idx="186">
                  <c:v>2.2023835901931091E-8</c:v>
                </c:pt>
                <c:pt idx="187">
                  <c:v>5.9818213229210257E-8</c:v>
                </c:pt>
                <c:pt idx="188">
                  <c:v>4.8153380600639655E-8</c:v>
                </c:pt>
                <c:pt idx="189">
                  <c:v>2.2144482427417806E-7</c:v>
                </c:pt>
                <c:pt idx="190">
                  <c:v>5.1850090566885813E-8</c:v>
                </c:pt>
                <c:pt idx="191">
                  <c:v>4.4020383436438464E-8</c:v>
                </c:pt>
                <c:pt idx="192">
                  <c:v>5.153607169546493E-8</c:v>
                </c:pt>
                <c:pt idx="193">
                  <c:v>1.1669388672210723E-7</c:v>
                </c:pt>
                <c:pt idx="194">
                  <c:v>1.5514451901379048E-8</c:v>
                </c:pt>
                <c:pt idx="195">
                  <c:v>8.8804640854282303E-8</c:v>
                </c:pt>
                <c:pt idx="196">
                  <c:v>1.0538669431908379E-8</c:v>
                </c:pt>
                <c:pt idx="197">
                  <c:v>8.3991306790640686E-9</c:v>
                </c:pt>
                <c:pt idx="198">
                  <c:v>9.7310887891567356E-9</c:v>
                </c:pt>
                <c:pt idx="199">
                  <c:v>1.8757080248075553E-9</c:v>
                </c:pt>
                <c:pt idx="200">
                  <c:v>3.7441075902731177E-9</c:v>
                </c:pt>
                <c:pt idx="201">
                  <c:v>9.0429582082634502E-9</c:v>
                </c:pt>
                <c:pt idx="202">
                  <c:v>6.3948992360477714E-9</c:v>
                </c:pt>
                <c:pt idx="203">
                  <c:v>6.1431766191391065E-9</c:v>
                </c:pt>
                <c:pt idx="204">
                  <c:v>5.7897452895611733E-9</c:v>
                </c:pt>
                <c:pt idx="205">
                  <c:v>6.8331686258408302E-9</c:v>
                </c:pt>
                <c:pt idx="206">
                  <c:v>4.5165389461557483E-7</c:v>
                </c:pt>
                <c:pt idx="207">
                  <c:v>1.002991236603949E-7</c:v>
                </c:pt>
                <c:pt idx="208">
                  <c:v>7.4392415479112975E-9</c:v>
                </c:pt>
                <c:pt idx="209">
                  <c:v>5.3479091376984885E-9</c:v>
                </c:pt>
                <c:pt idx="210">
                  <c:v>7.8456862201156557E-7</c:v>
                </c:pt>
                <c:pt idx="211">
                  <c:v>6.0276498200853319E-9</c:v>
                </c:pt>
                <c:pt idx="212">
                  <c:v>2.5498155382305986E-8</c:v>
                </c:pt>
                <c:pt idx="213">
                  <c:v>1.253284419774989E-7</c:v>
                </c:pt>
                <c:pt idx="214">
                  <c:v>4.3291932721698853E-9</c:v>
                </c:pt>
                <c:pt idx="215">
                  <c:v>2.6434972706328763E-7</c:v>
                </c:pt>
                <c:pt idx="216">
                  <c:v>1.2601131080768383E-6</c:v>
                </c:pt>
                <c:pt idx="217">
                  <c:v>1.9160723402992359E-8</c:v>
                </c:pt>
                <c:pt idx="218">
                  <c:v>1.653303245192862E-7</c:v>
                </c:pt>
                <c:pt idx="219">
                  <c:v>9.5558439203503995E-9</c:v>
                </c:pt>
                <c:pt idx="220">
                  <c:v>3.3238043951186784E-9</c:v>
                </c:pt>
                <c:pt idx="221">
                  <c:v>3.141512224894363E-9</c:v>
                </c:pt>
                <c:pt idx="222">
                  <c:v>7.5470651545223864E-9</c:v>
                </c:pt>
                <c:pt idx="223">
                  <c:v>4.2299022459665945E-9</c:v>
                </c:pt>
                <c:pt idx="224">
                  <c:v>7.113333222388704E-8</c:v>
                </c:pt>
                <c:pt idx="225">
                  <c:v>2.2771226352398199E-9</c:v>
                </c:pt>
                <c:pt idx="226">
                  <c:v>1.1066525703552246E-9</c:v>
                </c:pt>
                <c:pt idx="227">
                  <c:v>9.1245808853079172E-10</c:v>
                </c:pt>
                <c:pt idx="228">
                  <c:v>3.3389941574784505E-9</c:v>
                </c:pt>
                <c:pt idx="229">
                  <c:v>1.7646351599966639E-8</c:v>
                </c:pt>
                <c:pt idx="230">
                  <c:v>4.6138446469713296E-9</c:v>
                </c:pt>
                <c:pt idx="231">
                  <c:v>6.8608266289505274E-8</c:v>
                </c:pt>
                <c:pt idx="232">
                  <c:v>5.7722176864686845E-9</c:v>
                </c:pt>
                <c:pt idx="233">
                  <c:v>1.8438832617109514E-9</c:v>
                </c:pt>
                <c:pt idx="234">
                  <c:v>1.4875711843880847E-8</c:v>
                </c:pt>
                <c:pt idx="235">
                  <c:v>3.0459648018510532E-8</c:v>
                </c:pt>
                <c:pt idx="236">
                  <c:v>1.6260598697353613E-8</c:v>
                </c:pt>
                <c:pt idx="239">
                  <c:v>8.2284516167731691E-9</c:v>
                </c:pt>
                <c:pt idx="240">
                  <c:v>8.4030083378787362E-9</c:v>
                </c:pt>
                <c:pt idx="241">
                  <c:v>3.1019189307461305E-9</c:v>
                </c:pt>
                <c:pt idx="242">
                  <c:v>1.080576642752854E-8</c:v>
                </c:pt>
                <c:pt idx="243">
                  <c:v>2.1083193206983343E-8</c:v>
                </c:pt>
                <c:pt idx="244">
                  <c:v>2.0732928458131284E-8</c:v>
                </c:pt>
                <c:pt idx="245">
                  <c:v>2.1947045796700425E-8</c:v>
                </c:pt>
                <c:pt idx="246">
                  <c:v>1.9533203766719256E-6</c:v>
                </c:pt>
                <c:pt idx="247">
                  <c:v>2.2004065284264704E-9</c:v>
                </c:pt>
                <c:pt idx="248">
                  <c:v>2.3405371149997088E-9</c:v>
                </c:pt>
                <c:pt idx="249">
                  <c:v>1.290926444721962E-8</c:v>
                </c:pt>
                <c:pt idx="250">
                  <c:v>4.5325638262533344E-9</c:v>
                </c:pt>
                <c:pt idx="251">
                  <c:v>1.6619068175055161E-9</c:v>
                </c:pt>
                <c:pt idx="252">
                  <c:v>2.0922346664241832E-9</c:v>
                </c:pt>
                <c:pt idx="253">
                  <c:v>6.2570130085517687E-10</c:v>
                </c:pt>
                <c:pt idx="254">
                  <c:v>2.2897594466923777E-9</c:v>
                </c:pt>
                <c:pt idx="255">
                  <c:v>8.9913401526258463E-10</c:v>
                </c:pt>
                <c:pt idx="256">
                  <c:v>3.5089872523945769E-9</c:v>
                </c:pt>
                <c:pt idx="257">
                  <c:v>5.3369788294193079E-9</c:v>
                </c:pt>
                <c:pt idx="258">
                  <c:v>2.4843048608627589E-10</c:v>
                </c:pt>
                <c:pt idx="259">
                  <c:v>4.1283501925235659E-9</c:v>
                </c:pt>
                <c:pt idx="260">
                  <c:v>1.862502293908503E-8</c:v>
                </c:pt>
                <c:pt idx="263">
                  <c:v>1.1554521340387056E-9</c:v>
                </c:pt>
                <c:pt idx="264">
                  <c:v>7.2668467853430591E-9</c:v>
                </c:pt>
                <c:pt idx="265">
                  <c:v>5.1035079233887087E-10</c:v>
                </c:pt>
                <c:pt idx="266">
                  <c:v>2.0877851727613354E-8</c:v>
                </c:pt>
                <c:pt idx="267">
                  <c:v>6.5835766363984569E-9</c:v>
                </c:pt>
                <c:pt idx="268">
                  <c:v>1.6271523851558692E-8</c:v>
                </c:pt>
                <c:pt idx="269">
                  <c:v>1.1953101661289908E-8</c:v>
                </c:pt>
                <c:pt idx="270">
                  <c:v>3.5457209161092973E-9</c:v>
                </c:pt>
                <c:pt idx="271">
                  <c:v>2.2008961808538862E-9</c:v>
                </c:pt>
                <c:pt idx="273">
                  <c:v>7.7892220093634669E-9</c:v>
                </c:pt>
                <c:pt idx="274">
                  <c:v>7.8640271974350739E-9</c:v>
                </c:pt>
                <c:pt idx="275">
                  <c:v>2.0686760875401644E-8</c:v>
                </c:pt>
                <c:pt idx="276">
                  <c:v>1.4524435074432837E-9</c:v>
                </c:pt>
                <c:pt idx="277">
                  <c:v>6.1316461083259844E-9</c:v>
                </c:pt>
                <c:pt idx="278">
                  <c:v>8.1667560477050623E-9</c:v>
                </c:pt>
                <c:pt idx="279">
                  <c:v>3.7753578908754193E-9</c:v>
                </c:pt>
                <c:pt idx="280">
                  <c:v>1.7342730173791641E-8</c:v>
                </c:pt>
                <c:pt idx="281">
                  <c:v>7.9542201085677419E-9</c:v>
                </c:pt>
                <c:pt idx="282">
                  <c:v>2.0693095868175556E-9</c:v>
                </c:pt>
                <c:pt idx="283">
                  <c:v>1.5934581035429074E-8</c:v>
                </c:pt>
                <c:pt idx="284">
                  <c:v>9.4641545237981608E-9</c:v>
                </c:pt>
                <c:pt idx="285">
                  <c:v>6.9635159376379786E-10</c:v>
                </c:pt>
                <c:pt idx="286">
                  <c:v>1.0940265793011097E-8</c:v>
                </c:pt>
                <c:pt idx="287">
                  <c:v>3.326747314705652E-9</c:v>
                </c:pt>
                <c:pt idx="288">
                  <c:v>5.8387567979711249E-9</c:v>
                </c:pt>
                <c:pt idx="289">
                  <c:v>1.1506685139805245E-8</c:v>
                </c:pt>
                <c:pt idx="290">
                  <c:v>2.4915803553218641E-9</c:v>
                </c:pt>
                <c:pt idx="291">
                  <c:v>1.2330297477024872E-9</c:v>
                </c:pt>
                <c:pt idx="292">
                  <c:v>5.4425848384328804E-9</c:v>
                </c:pt>
                <c:pt idx="293">
                  <c:v>3.084836655299642E-9</c:v>
                </c:pt>
                <c:pt idx="294">
                  <c:v>3.0409985373527096E-9</c:v>
                </c:pt>
                <c:pt idx="295">
                  <c:v>1.0167455456552149E-9</c:v>
                </c:pt>
                <c:pt idx="296">
                  <c:v>1.7829100479723922E-7</c:v>
                </c:pt>
                <c:pt idx="297">
                  <c:v>1.5384464499159844E-8</c:v>
                </c:pt>
                <c:pt idx="298">
                  <c:v>4.7248493763552392E-9</c:v>
                </c:pt>
                <c:pt idx="299">
                  <c:v>5.8452130805539976E-9</c:v>
                </c:pt>
                <c:pt idx="300">
                  <c:v>4.1162108080282863E-9</c:v>
                </c:pt>
                <c:pt idx="301">
                  <c:v>1.2463314975972953E-8</c:v>
                </c:pt>
                <c:pt idx="302">
                  <c:v>2.5603872010588226E-9</c:v>
                </c:pt>
                <c:pt idx="303">
                  <c:v>4.0760086132616643E-8</c:v>
                </c:pt>
                <c:pt idx="304">
                  <c:v>2.1417343809321944E-9</c:v>
                </c:pt>
                <c:pt idx="305">
                  <c:v>1.1176327454673322E-9</c:v>
                </c:pt>
                <c:pt idx="306">
                  <c:v>2.2528091939622186E-10</c:v>
                </c:pt>
                <c:pt idx="307">
                  <c:v>2.5553493409394038E-10</c:v>
                </c:pt>
                <c:pt idx="308">
                  <c:v>1.6874954322451751E-10</c:v>
                </c:pt>
                <c:pt idx="309">
                  <c:v>3.6950952421639682E-10</c:v>
                </c:pt>
                <c:pt idx="310">
                  <c:v>1.2405413585657325E-10</c:v>
                </c:pt>
                <c:pt idx="311">
                  <c:v>2.0709670203137887E-10</c:v>
                </c:pt>
                <c:pt idx="312">
                  <c:v>7.2912372792087911E-11</c:v>
                </c:pt>
                <c:pt idx="313">
                  <c:v>3.4028432170199711E-11</c:v>
                </c:pt>
                <c:pt idx="314">
                  <c:v>1.2574873964065948E-10</c:v>
                </c:pt>
                <c:pt idx="315">
                  <c:v>2.6986089692533933E-10</c:v>
                </c:pt>
                <c:pt idx="316">
                  <c:v>1.4089213591483758E-10</c:v>
                </c:pt>
                <c:pt idx="317">
                  <c:v>7.4346616012433409E-11</c:v>
                </c:pt>
                <c:pt idx="318">
                  <c:v>9.3971254793989202E-11</c:v>
                </c:pt>
              </c:numCache>
            </c:numRef>
          </c:yVal>
        </c:ser>
        <c:axId val="98292864"/>
        <c:axId val="98295168"/>
      </c:scatterChart>
      <c:valAx>
        <c:axId val="98292864"/>
        <c:scaling>
          <c:logBase val="10"/>
          <c:orientation val="minMax"/>
          <c:max val="7000"/>
          <c:min val="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Surface</a:t>
                </a:r>
                <a:r>
                  <a:rPr lang="en-US" baseline="0"/>
                  <a:t> </a:t>
                </a:r>
                <a:r>
                  <a:rPr lang="en-US"/>
                  <a:t>Area (um2)</a:t>
                </a:r>
              </a:p>
            </c:rich>
          </c:tx>
          <c:layout/>
        </c:title>
        <c:numFmt formatCode="0" sourceLinked="1"/>
        <c:tickLblPos val="nextTo"/>
        <c:crossAx val="98295168"/>
        <c:crossesAt val="1.0000000000000208E-12"/>
        <c:crossBetween val="midCat"/>
      </c:valAx>
      <c:valAx>
        <c:axId val="98295168"/>
        <c:scaling>
          <c:logBase val="10"/>
          <c:orientation val="minMax"/>
          <c:max val="1.0000000000000069E-5"/>
          <c:min val="1.0000000000000148E-11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Practical kin (L/cell/d)</a:t>
                </a:r>
              </a:p>
            </c:rich>
          </c:tx>
          <c:layout/>
        </c:title>
        <c:numFmt formatCode="0.0E+00" sourceLinked="1"/>
        <c:tickLblPos val="nextTo"/>
        <c:crossAx val="98292864"/>
        <c:crossesAt val="1.0000000000000208E-12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399874148223585"/>
          <c:y val="0.62145261212446334"/>
          <c:w val="0.10625748279887715"/>
          <c:h val="0.18619905677727663"/>
        </c:manualLayout>
      </c:layout>
      <c:spPr>
        <a:solidFill>
          <a:schemeClr val="bg1"/>
        </a:solidFill>
      </c:spPr>
    </c:legend>
    <c:plotVisOnly val="1"/>
  </c:chart>
  <c:spPr>
    <a:solidFill>
      <a:sysClr val="window" lastClr="FFFFFF"/>
    </a:solidFill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07174103237094"/>
          <c:y val="5.1400554097404488E-2"/>
          <c:w val="0.81914317713543161"/>
          <c:h val="0.79487045714378324"/>
        </c:manualLayout>
      </c:layout>
      <c:scatterChart>
        <c:scatterStyle val="lineMarker"/>
        <c:ser>
          <c:idx val="4"/>
          <c:order val="0"/>
          <c:tx>
            <c:v>FeCycle II</c:v>
          </c:tx>
          <c:spPr>
            <a:ln w="9525">
              <a:noFill/>
            </a:ln>
          </c:spPr>
          <c:marker>
            <c:symbol val="square"/>
            <c:size val="6"/>
            <c:spPr>
              <a:noFill/>
              <a:ln w="15875">
                <a:solidFill>
                  <a:srgbClr val="FF0000"/>
                </a:solidFill>
              </a:ln>
            </c:spPr>
          </c:marker>
          <c:xVal>
            <c:numRef>
              <c:f>'all data'!$K$374:$K$509</c:f>
              <c:numCache>
                <c:formatCode>0</c:formatCode>
                <c:ptCount val="136"/>
                <c:pt idx="0">
                  <c:v>297.06114734181688</c:v>
                </c:pt>
                <c:pt idx="1">
                  <c:v>195.00415379546223</c:v>
                </c:pt>
                <c:pt idx="2">
                  <c:v>297.06114734181688</c:v>
                </c:pt>
                <c:pt idx="3">
                  <c:v>195.00415379546223</c:v>
                </c:pt>
                <c:pt idx="4">
                  <c:v>170.36542801152086</c:v>
                </c:pt>
                <c:pt idx="5">
                  <c:v>150.6707836661665</c:v>
                </c:pt>
                <c:pt idx="6">
                  <c:v>450.26876707575707</c:v>
                </c:pt>
                <c:pt idx="7">
                  <c:v>1037.0299489804347</c:v>
                </c:pt>
                <c:pt idx="8">
                  <c:v>28.947105949074391</c:v>
                </c:pt>
                <c:pt idx="9">
                  <c:v>316.83747309616467</c:v>
                </c:pt>
                <c:pt idx="10">
                  <c:v>265.38603941199779</c:v>
                </c:pt>
                <c:pt idx="11">
                  <c:v>179.5616551067416</c:v>
                </c:pt>
                <c:pt idx="12">
                  <c:v>243.00219175517051</c:v>
                </c:pt>
                <c:pt idx="13">
                  <c:v>139.94617174497432</c:v>
                </c:pt>
                <c:pt idx="14">
                  <c:v>153.33218388265507</c:v>
                </c:pt>
                <c:pt idx="15">
                  <c:v>24.630086404143984</c:v>
                </c:pt>
                <c:pt idx="16">
                  <c:v>32.169908772759484</c:v>
                </c:pt>
                <c:pt idx="17">
                  <c:v>10.145005075612929</c:v>
                </c:pt>
                <c:pt idx="18">
                  <c:v>7.0685834705770345</c:v>
                </c:pt>
                <c:pt idx="19">
                  <c:v>19.755815172225127</c:v>
                </c:pt>
                <c:pt idx="20">
                  <c:v>10.145005075612929</c:v>
                </c:pt>
                <c:pt idx="21">
                  <c:v>10.145005075612929</c:v>
                </c:pt>
                <c:pt idx="22">
                  <c:v>12.454794194559319</c:v>
                </c:pt>
                <c:pt idx="23">
                  <c:v>22.645194418369268</c:v>
                </c:pt>
                <c:pt idx="24">
                  <c:v>11.426720349298547</c:v>
                </c:pt>
                <c:pt idx="25">
                  <c:v>23.590518368556971</c:v>
                </c:pt>
                <c:pt idx="26">
                  <c:v>22.850186626774029</c:v>
                </c:pt>
                <c:pt idx="27">
                  <c:v>40.972070842066913</c:v>
                </c:pt>
                <c:pt idx="28">
                  <c:v>52.11780622329546</c:v>
                </c:pt>
                <c:pt idx="29">
                  <c:v>32.979183040324216</c:v>
                </c:pt>
                <c:pt idx="30">
                  <c:v>73.905743861982657</c:v>
                </c:pt>
                <c:pt idx="31">
                  <c:v>48.987325486323684</c:v>
                </c:pt>
                <c:pt idx="32">
                  <c:v>305.55915546977724</c:v>
                </c:pt>
                <c:pt idx="33">
                  <c:v>277.37121538544278</c:v>
                </c:pt>
                <c:pt idx="34">
                  <c:v>955.90826175066707</c:v>
                </c:pt>
                <c:pt idx="35">
                  <c:v>3296.2218439994831</c:v>
                </c:pt>
                <c:pt idx="36">
                  <c:v>24.6890690065506</c:v>
                </c:pt>
                <c:pt idx="37">
                  <c:v>8.0424771931898711</c:v>
                </c:pt>
                <c:pt idx="38">
                  <c:v>4.8785773728290254</c:v>
                </c:pt>
                <c:pt idx="39">
                  <c:v>9.9930202573235416</c:v>
                </c:pt>
                <c:pt idx="40">
                  <c:v>27.739001337703055</c:v>
                </c:pt>
                <c:pt idx="41">
                  <c:v>8.0424771931898711</c:v>
                </c:pt>
                <c:pt idx="42">
                  <c:v>23.530638877906753</c:v>
                </c:pt>
                <c:pt idx="43">
                  <c:v>11.472825882214822</c:v>
                </c:pt>
                <c:pt idx="44">
                  <c:v>9.1157823202809496</c:v>
                </c:pt>
                <c:pt idx="45">
                  <c:v>27.776361463957596</c:v>
                </c:pt>
                <c:pt idx="46">
                  <c:v>18.703786022412192</c:v>
                </c:pt>
                <c:pt idx="47">
                  <c:v>15.005265853795438</c:v>
                </c:pt>
                <c:pt idx="48">
                  <c:v>4.5238934211693023</c:v>
                </c:pt>
                <c:pt idx="49">
                  <c:v>29.487403537069603</c:v>
                </c:pt>
                <c:pt idx="50">
                  <c:v>28.180854094736713</c:v>
                </c:pt>
                <c:pt idx="51">
                  <c:v>81.824211078786647</c:v>
                </c:pt>
                <c:pt idx="52">
                  <c:v>98.0939328534201</c:v>
                </c:pt>
                <c:pt idx="53">
                  <c:v>4.8785773728290254</c:v>
                </c:pt>
                <c:pt idx="54">
                  <c:v>21.518530198234494</c:v>
                </c:pt>
                <c:pt idx="55">
                  <c:v>20.553026171374338</c:v>
                </c:pt>
                <c:pt idx="56">
                  <c:v>8.673026440584934</c:v>
                </c:pt>
                <c:pt idx="57">
                  <c:v>8.0424771931898711</c:v>
                </c:pt>
                <c:pt idx="58">
                  <c:v>8.0424771931898711</c:v>
                </c:pt>
                <c:pt idx="59">
                  <c:v>101.40410870065124</c:v>
                </c:pt>
                <c:pt idx="60">
                  <c:v>22.073882374825914</c:v>
                </c:pt>
                <c:pt idx="61">
                  <c:v>28.82935153900511</c:v>
                </c:pt>
                <c:pt idx="62">
                  <c:v>173.98156860421685</c:v>
                </c:pt>
                <c:pt idx="63">
                  <c:v>29.759203959615629</c:v>
                </c:pt>
                <c:pt idx="64">
                  <c:v>23.471762747300215</c:v>
                </c:pt>
                <c:pt idx="65">
                  <c:v>22.072619244955067</c:v>
                </c:pt>
                <c:pt idx="66">
                  <c:v>126.1773274614297</c:v>
                </c:pt>
                <c:pt idx="67">
                  <c:v>27.510359116000313</c:v>
                </c:pt>
                <c:pt idx="68">
                  <c:v>64.690250240322271</c:v>
                </c:pt>
                <c:pt idx="69">
                  <c:v>24.825977784061759</c:v>
                </c:pt>
                <c:pt idx="70">
                  <c:v>20.36710995715783</c:v>
                </c:pt>
                <c:pt idx="71">
                  <c:v>6.7082038675800053</c:v>
                </c:pt>
                <c:pt idx="72">
                  <c:v>8.0424771931898693</c:v>
                </c:pt>
                <c:pt idx="73">
                  <c:v>8.0424771931898711</c:v>
                </c:pt>
                <c:pt idx="74">
                  <c:v>8.5639849877217262</c:v>
                </c:pt>
                <c:pt idx="75">
                  <c:v>6.7238344379085619</c:v>
                </c:pt>
                <c:pt idx="76">
                  <c:v>4.5238934211693032</c:v>
                </c:pt>
                <c:pt idx="77">
                  <c:v>6.6579261996091095</c:v>
                </c:pt>
                <c:pt idx="78">
                  <c:v>40.317315160579255</c:v>
                </c:pt>
                <c:pt idx="79">
                  <c:v>739.95257413209731</c:v>
                </c:pt>
                <c:pt idx="80">
                  <c:v>41.708569467221494</c:v>
                </c:pt>
                <c:pt idx="81">
                  <c:v>33.483094501960018</c:v>
                </c:pt>
                <c:pt idx="82">
                  <c:v>45.507837344937698</c:v>
                </c:pt>
                <c:pt idx="83">
                  <c:v>23.81622992812407</c:v>
                </c:pt>
                <c:pt idx="84">
                  <c:v>54.578876165272</c:v>
                </c:pt>
                <c:pt idx="85">
                  <c:v>62.185477106027555</c:v>
                </c:pt>
                <c:pt idx="86">
                  <c:v>89.944409983209354</c:v>
                </c:pt>
                <c:pt idx="87">
                  <c:v>41.984973308461704</c:v>
                </c:pt>
                <c:pt idx="88">
                  <c:v>17.839426912213039</c:v>
                </c:pt>
                <c:pt idx="89">
                  <c:v>20.671393004172408</c:v>
                </c:pt>
                <c:pt idx="90">
                  <c:v>30.805065394567752</c:v>
                </c:pt>
                <c:pt idx="91">
                  <c:v>8.0424771931898711</c:v>
                </c:pt>
                <c:pt idx="92">
                  <c:v>9.2665043812766985</c:v>
                </c:pt>
                <c:pt idx="93">
                  <c:v>8.0424771931898711</c:v>
                </c:pt>
                <c:pt idx="94">
                  <c:v>20.086086661898516</c:v>
                </c:pt>
                <c:pt idx="95">
                  <c:v>8.0424771931898711</c:v>
                </c:pt>
                <c:pt idx="96">
                  <c:v>18.743710756553341</c:v>
                </c:pt>
                <c:pt idx="97">
                  <c:v>8.673026440584934</c:v>
                </c:pt>
                <c:pt idx="98">
                  <c:v>4.7143524757931843</c:v>
                </c:pt>
                <c:pt idx="99">
                  <c:v>15.632802280840991</c:v>
                </c:pt>
                <c:pt idx="100">
                  <c:v>11.645059581604677</c:v>
                </c:pt>
                <c:pt idx="101">
                  <c:v>33.795385724302967</c:v>
                </c:pt>
                <c:pt idx="102">
                  <c:v>136.11575679004937</c:v>
                </c:pt>
                <c:pt idx="103">
                  <c:v>25.504055447583543</c:v>
                </c:pt>
                <c:pt idx="104">
                  <c:v>22.537196699809471</c:v>
                </c:pt>
                <c:pt idx="105">
                  <c:v>55.446777650297079</c:v>
                </c:pt>
                <c:pt idx="106">
                  <c:v>67.819783493484152</c:v>
                </c:pt>
                <c:pt idx="107">
                  <c:v>165.75399418017568</c:v>
                </c:pt>
                <c:pt idx="108">
                  <c:v>178.89001501066167</c:v>
                </c:pt>
                <c:pt idx="109">
                  <c:v>138.48140417023808</c:v>
                </c:pt>
                <c:pt idx="110">
                  <c:v>39.408138246630365</c:v>
                </c:pt>
                <c:pt idx="111">
                  <c:v>197.89157652467105</c:v>
                </c:pt>
                <c:pt idx="112">
                  <c:v>55.41769440932395</c:v>
                </c:pt>
                <c:pt idx="113">
                  <c:v>85.633086336258216</c:v>
                </c:pt>
                <c:pt idx="114">
                  <c:v>28.558582820185446</c:v>
                </c:pt>
                <c:pt idx="115">
                  <c:v>47.309859979486859</c:v>
                </c:pt>
                <c:pt idx="116">
                  <c:v>27.656366196658553</c:v>
                </c:pt>
                <c:pt idx="117">
                  <c:v>42.530131297705488</c:v>
                </c:pt>
                <c:pt idx="118">
                  <c:v>78.553235558425257</c:v>
                </c:pt>
                <c:pt idx="119">
                  <c:v>6.492803248392276</c:v>
                </c:pt>
                <c:pt idx="120">
                  <c:v>7.8995026703836428</c:v>
                </c:pt>
                <c:pt idx="121">
                  <c:v>6.834332428498187</c:v>
                </c:pt>
                <c:pt idx="122">
                  <c:v>6.8343324284981861</c:v>
                </c:pt>
                <c:pt idx="123">
                  <c:v>19.206475267476069</c:v>
                </c:pt>
                <c:pt idx="124">
                  <c:v>18.72472356546438</c:v>
                </c:pt>
                <c:pt idx="125">
                  <c:v>5.6115227268038472</c:v>
                </c:pt>
                <c:pt idx="126">
                  <c:v>8.673026440584934</c:v>
                </c:pt>
                <c:pt idx="127">
                  <c:v>6.492803248392276</c:v>
                </c:pt>
                <c:pt idx="128">
                  <c:v>6.492803248392276</c:v>
                </c:pt>
                <c:pt idx="129">
                  <c:v>4.5238934211693032</c:v>
                </c:pt>
                <c:pt idx="130">
                  <c:v>17.11882699319629</c:v>
                </c:pt>
                <c:pt idx="131">
                  <c:v>28.708907045869875</c:v>
                </c:pt>
                <c:pt idx="132">
                  <c:v>30.547429949925192</c:v>
                </c:pt>
                <c:pt idx="133">
                  <c:v>56.253747918725381</c:v>
                </c:pt>
                <c:pt idx="134">
                  <c:v>31.51118747748928</c:v>
                </c:pt>
                <c:pt idx="135">
                  <c:v>26.357334045087644</c:v>
                </c:pt>
              </c:numCache>
            </c:numRef>
          </c:xVal>
          <c:yVal>
            <c:numRef>
              <c:f>'all data'!$W$374:$W$509</c:f>
              <c:numCache>
                <c:formatCode>0.0E+00</c:formatCode>
                <c:ptCount val="136"/>
                <c:pt idx="0">
                  <c:v>3.6347452551023805E-7</c:v>
                </c:pt>
                <c:pt idx="1">
                  <c:v>2.760931444439792E-7</c:v>
                </c:pt>
                <c:pt idx="2">
                  <c:v>9.0313308935087662E-8</c:v>
                </c:pt>
                <c:pt idx="3">
                  <c:v>1.0044910678414396E-7</c:v>
                </c:pt>
                <c:pt idx="4">
                  <c:v>6.7954786747435802E-8</c:v>
                </c:pt>
                <c:pt idx="5">
                  <c:v>1.767135334277252E-7</c:v>
                </c:pt>
                <c:pt idx="6">
                  <c:v>9.6035746612621561E-8</c:v>
                </c:pt>
                <c:pt idx="7">
                  <c:v>2.7273358157941093E-7</c:v>
                </c:pt>
                <c:pt idx="8">
                  <c:v>2.7424237469088491E-8</c:v>
                </c:pt>
                <c:pt idx="9">
                  <c:v>1.7980910130832977E-7</c:v>
                </c:pt>
                <c:pt idx="10">
                  <c:v>3.2569107540204195E-7</c:v>
                </c:pt>
                <c:pt idx="11">
                  <c:v>2.9635506689740376E-7</c:v>
                </c:pt>
                <c:pt idx="12">
                  <c:v>9.2724454335416883E-7</c:v>
                </c:pt>
                <c:pt idx="13">
                  <c:v>3.7835376378505823E-6</c:v>
                </c:pt>
                <c:pt idx="14">
                  <c:v>3.664875703884263E-7</c:v>
                </c:pt>
                <c:pt idx="15">
                  <c:v>1.0139131601408275E-8</c:v>
                </c:pt>
                <c:pt idx="16">
                  <c:v>6.7750951213297942E-9</c:v>
                </c:pt>
                <c:pt idx="17">
                  <c:v>6.0055456671176252E-10</c:v>
                </c:pt>
                <c:pt idx="18">
                  <c:v>5.4496788171742785E-10</c:v>
                </c:pt>
                <c:pt idx="19">
                  <c:v>5.6916736722813224E-9</c:v>
                </c:pt>
                <c:pt idx="20">
                  <c:v>6.8001918460564493E-10</c:v>
                </c:pt>
                <c:pt idx="21">
                  <c:v>1.263808572423566E-9</c:v>
                </c:pt>
                <c:pt idx="22">
                  <c:v>3.8849485819049274E-10</c:v>
                </c:pt>
                <c:pt idx="23">
                  <c:v>4.3496584266990885E-9</c:v>
                </c:pt>
                <c:pt idx="24">
                  <c:v>9.0700130150536808E-10</c:v>
                </c:pt>
                <c:pt idx="25">
                  <c:v>1.4756669784553168E-9</c:v>
                </c:pt>
                <c:pt idx="26">
                  <c:v>3.5784489162313489E-9</c:v>
                </c:pt>
                <c:pt idx="27">
                  <c:v>6.0606605483541296E-8</c:v>
                </c:pt>
                <c:pt idx="28">
                  <c:v>1.6158142809607937E-9</c:v>
                </c:pt>
                <c:pt idx="29">
                  <c:v>8.8619335619455052E-9</c:v>
                </c:pt>
                <c:pt idx="30">
                  <c:v>8.1258401623509338E-9</c:v>
                </c:pt>
                <c:pt idx="31">
                  <c:v>3.9163717949897897E-9</c:v>
                </c:pt>
                <c:pt idx="32">
                  <c:v>4.1917745057215306E-7</c:v>
                </c:pt>
                <c:pt idx="33">
                  <c:v>2.506685034790401E-7</c:v>
                </c:pt>
                <c:pt idx="34">
                  <c:v>1.27710291666573E-6</c:v>
                </c:pt>
                <c:pt idx="35">
                  <c:v>8.0335258617551249E-7</c:v>
                </c:pt>
                <c:pt idx="36">
                  <c:v>3.7082156512906235E-9</c:v>
                </c:pt>
                <c:pt idx="37">
                  <c:v>2.7284129771779589E-9</c:v>
                </c:pt>
                <c:pt idx="39">
                  <c:v>3.6279197779674761E-9</c:v>
                </c:pt>
                <c:pt idx="40">
                  <c:v>3.4009105126849935E-9</c:v>
                </c:pt>
                <c:pt idx="41">
                  <c:v>5.9426010426814187E-9</c:v>
                </c:pt>
                <c:pt idx="42">
                  <c:v>1.9589728585270006E-8</c:v>
                </c:pt>
                <c:pt idx="43">
                  <c:v>1.1532891260411106E-8</c:v>
                </c:pt>
                <c:pt idx="44">
                  <c:v>1.0263242159267503E-8</c:v>
                </c:pt>
                <c:pt idx="45">
                  <c:v>4.18193116702401E-9</c:v>
                </c:pt>
                <c:pt idx="46">
                  <c:v>4.7617102691306755E-8</c:v>
                </c:pt>
                <c:pt idx="47">
                  <c:v>1.1773421340926977E-8</c:v>
                </c:pt>
                <c:pt idx="48">
                  <c:v>3.1469307619152524E-9</c:v>
                </c:pt>
                <c:pt idx="49">
                  <c:v>4.9422858424852257E-8</c:v>
                </c:pt>
                <c:pt idx="50">
                  <c:v>3.077108178399219E-8</c:v>
                </c:pt>
                <c:pt idx="51">
                  <c:v>7.8419039091605678E-8</c:v>
                </c:pt>
                <c:pt idx="52">
                  <c:v>9.0276879113624936E-8</c:v>
                </c:pt>
                <c:pt idx="53">
                  <c:v>2.8538163014598324E-9</c:v>
                </c:pt>
                <c:pt idx="54">
                  <c:v>9.059755552193101E-9</c:v>
                </c:pt>
                <c:pt idx="55">
                  <c:v>2.4270369255624871E-9</c:v>
                </c:pt>
                <c:pt idx="56">
                  <c:v>3.6072290038917535E-9</c:v>
                </c:pt>
                <c:pt idx="57">
                  <c:v>3.5673244161355638E-9</c:v>
                </c:pt>
                <c:pt idx="58">
                  <c:v>6.3208028751293061E-9</c:v>
                </c:pt>
                <c:pt idx="59">
                  <c:v>9.1118456027114116E-8</c:v>
                </c:pt>
                <c:pt idx="60">
                  <c:v>1.3189775960110556E-8</c:v>
                </c:pt>
                <c:pt idx="61">
                  <c:v>4.0496272102676988E-9</c:v>
                </c:pt>
                <c:pt idx="62">
                  <c:v>1.4506445200440661E-6</c:v>
                </c:pt>
                <c:pt idx="63">
                  <c:v>4.7066291950060618E-8</c:v>
                </c:pt>
                <c:pt idx="65">
                  <c:v>1.8287863616747854E-8</c:v>
                </c:pt>
                <c:pt idx="66">
                  <c:v>1.2546270728617475E-7</c:v>
                </c:pt>
                <c:pt idx="68">
                  <c:v>8.7001400298716553E-8</c:v>
                </c:pt>
                <c:pt idx="69">
                  <c:v>8.910631502309056E-9</c:v>
                </c:pt>
                <c:pt idx="70">
                  <c:v>1.0655976931609048E-8</c:v>
                </c:pt>
                <c:pt idx="71">
                  <c:v>4.3547806576607516E-9</c:v>
                </c:pt>
                <c:pt idx="72">
                  <c:v>7.2990566772908734E-9</c:v>
                </c:pt>
                <c:pt idx="74">
                  <c:v>6.0173086756262011E-9</c:v>
                </c:pt>
                <c:pt idx="75">
                  <c:v>6.5409693479494761E-9</c:v>
                </c:pt>
                <c:pt idx="76">
                  <c:v>3.1111464042825118E-9</c:v>
                </c:pt>
                <c:pt idx="77">
                  <c:v>1.2834951992644464E-8</c:v>
                </c:pt>
                <c:pt idx="78">
                  <c:v>1.6798551326386596E-8</c:v>
                </c:pt>
                <c:pt idx="79">
                  <c:v>5.4173781249280955E-8</c:v>
                </c:pt>
                <c:pt idx="80">
                  <c:v>3.0235128418964372E-9</c:v>
                </c:pt>
                <c:pt idx="81">
                  <c:v>9.6336522752552779E-9</c:v>
                </c:pt>
                <c:pt idx="82">
                  <c:v>7.8973553655121969E-9</c:v>
                </c:pt>
                <c:pt idx="83">
                  <c:v>4.0694479955394497E-9</c:v>
                </c:pt>
                <c:pt idx="84">
                  <c:v>1.4946988339259219E-8</c:v>
                </c:pt>
                <c:pt idx="85">
                  <c:v>1.7355274114072023E-9</c:v>
                </c:pt>
                <c:pt idx="86">
                  <c:v>6.7530962675984046E-8</c:v>
                </c:pt>
                <c:pt idx="87">
                  <c:v>7.2018479406401024E-9</c:v>
                </c:pt>
                <c:pt idx="88">
                  <c:v>3.0254661211360821E-9</c:v>
                </c:pt>
                <c:pt idx="89">
                  <c:v>7.4152988056303461E-9</c:v>
                </c:pt>
                <c:pt idx="90">
                  <c:v>2.4825324244289549E-8</c:v>
                </c:pt>
                <c:pt idx="91">
                  <c:v>5.0696125702081628E-9</c:v>
                </c:pt>
                <c:pt idx="92">
                  <c:v>2.3347270521925813E-9</c:v>
                </c:pt>
                <c:pt idx="93">
                  <c:v>4.7434025967066161E-10</c:v>
                </c:pt>
                <c:pt idx="94">
                  <c:v>1.5201780574873664E-9</c:v>
                </c:pt>
                <c:pt idx="97">
                  <c:v>1.6201673749147872E-9</c:v>
                </c:pt>
                <c:pt idx="98">
                  <c:v>3.4730786950685363E-9</c:v>
                </c:pt>
                <c:pt idx="99">
                  <c:v>5.2736622009660581E-9</c:v>
                </c:pt>
                <c:pt idx="102">
                  <c:v>3.4407487841978735E-7</c:v>
                </c:pt>
                <c:pt idx="103">
                  <c:v>5.4664655351452657E-8</c:v>
                </c:pt>
                <c:pt idx="105">
                  <c:v>6.7603719483654821E-8</c:v>
                </c:pt>
                <c:pt idx="106">
                  <c:v>2.0381442825821838E-7</c:v>
                </c:pt>
                <c:pt idx="107">
                  <c:v>8.8928027297490722E-8</c:v>
                </c:pt>
                <c:pt idx="108">
                  <c:v>8.1268550482764963E-9</c:v>
                </c:pt>
                <c:pt idx="109">
                  <c:v>5.5698537238385008E-9</c:v>
                </c:pt>
                <c:pt idx="110">
                  <c:v>1.3443418809127372E-8</c:v>
                </c:pt>
                <c:pt idx="111">
                  <c:v>4.0682341596651761E-8</c:v>
                </c:pt>
                <c:pt idx="112">
                  <c:v>6.6472251148399483E-8</c:v>
                </c:pt>
                <c:pt idx="113">
                  <c:v>7.7461380168701382E-9</c:v>
                </c:pt>
                <c:pt idx="114">
                  <c:v>9.7510177756456139E-9</c:v>
                </c:pt>
                <c:pt idx="115">
                  <c:v>1.7898637496210671E-8</c:v>
                </c:pt>
                <c:pt idx="116">
                  <c:v>2.1116907944127331E-8</c:v>
                </c:pt>
                <c:pt idx="117">
                  <c:v>2.5203279966083422E-8</c:v>
                </c:pt>
                <c:pt idx="118">
                  <c:v>4.2737126571889833E-8</c:v>
                </c:pt>
                <c:pt idx="119">
                  <c:v>2.657798631438142E-9</c:v>
                </c:pt>
                <c:pt idx="120">
                  <c:v>1.969260091337291E-9</c:v>
                </c:pt>
                <c:pt idx="121">
                  <c:v>1.4504886658047971E-9</c:v>
                </c:pt>
                <c:pt idx="122">
                  <c:v>1.6709155180643746E-9</c:v>
                </c:pt>
                <c:pt idx="123">
                  <c:v>5.2016405326886885E-9</c:v>
                </c:pt>
                <c:pt idx="124">
                  <c:v>4.8199040508948154E-9</c:v>
                </c:pt>
                <c:pt idx="125">
                  <c:v>2.6474018530179213E-9</c:v>
                </c:pt>
                <c:pt idx="126">
                  <c:v>1.441088835246689E-9</c:v>
                </c:pt>
                <c:pt idx="127">
                  <c:v>2.0511340545123436E-9</c:v>
                </c:pt>
                <c:pt idx="128">
                  <c:v>2.8168473592613907E-9</c:v>
                </c:pt>
                <c:pt idx="129">
                  <c:v>2.8108920486236494E-10</c:v>
                </c:pt>
                <c:pt idx="130">
                  <c:v>4.0061064616059756E-9</c:v>
                </c:pt>
                <c:pt idx="131">
                  <c:v>4.2691852580653116E-9</c:v>
                </c:pt>
                <c:pt idx="132">
                  <c:v>4.0878379822099615E-8</c:v>
                </c:pt>
                <c:pt idx="133">
                  <c:v>2.7507237263941881E-8</c:v>
                </c:pt>
                <c:pt idx="134">
                  <c:v>1.7413354113244724E-8</c:v>
                </c:pt>
                <c:pt idx="135">
                  <c:v>2.6637578236872781E-9</c:v>
                </c:pt>
              </c:numCache>
            </c:numRef>
          </c:yVal>
        </c:ser>
        <c:ser>
          <c:idx val="3"/>
          <c:order val="1"/>
          <c:tx>
            <c:v>SOFeX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 w="12700">
                <a:solidFill>
                  <a:srgbClr val="7030A0"/>
                </a:solidFill>
              </a:ln>
            </c:spPr>
          </c:marker>
          <c:xVal>
            <c:numRef>
              <c:f>'all data'!$K$632:$K$899</c:f>
              <c:numCache>
                <c:formatCode>0</c:formatCode>
                <c:ptCount val="268"/>
                <c:pt idx="0">
                  <c:v>1767.3569826705798</c:v>
                </c:pt>
                <c:pt idx="1">
                  <c:v>952.99082173291083</c:v>
                </c:pt>
                <c:pt idx="2">
                  <c:v>935.02279670996916</c:v>
                </c:pt>
                <c:pt idx="3">
                  <c:v>232.39853115114153</c:v>
                </c:pt>
                <c:pt idx="4">
                  <c:v>533.3496438483395</c:v>
                </c:pt>
                <c:pt idx="5">
                  <c:v>160.14158595931096</c:v>
                </c:pt>
                <c:pt idx="6">
                  <c:v>201.08706257097549</c:v>
                </c:pt>
                <c:pt idx="7">
                  <c:v>547.46650218517175</c:v>
                </c:pt>
                <c:pt idx="8">
                  <c:v>579.80527156306175</c:v>
                </c:pt>
                <c:pt idx="9">
                  <c:v>1010.8233139861254</c:v>
                </c:pt>
                <c:pt idx="10">
                  <c:v>148.9603435459195</c:v>
                </c:pt>
                <c:pt idx="11">
                  <c:v>356.8916102931081</c:v>
                </c:pt>
                <c:pt idx="12">
                  <c:v>285.92011731439135</c:v>
                </c:pt>
                <c:pt idx="13">
                  <c:v>252.82029711616934</c:v>
                </c:pt>
                <c:pt idx="14">
                  <c:v>1014.1107640395765</c:v>
                </c:pt>
                <c:pt idx="15">
                  <c:v>245.64899847727722</c:v>
                </c:pt>
                <c:pt idx="16">
                  <c:v>365.6665098301807</c:v>
                </c:pt>
                <c:pt idx="17">
                  <c:v>423.73992425547164</c:v>
                </c:pt>
                <c:pt idx="18">
                  <c:v>384.1960638525477</c:v>
                </c:pt>
                <c:pt idx="19">
                  <c:v>216.5458987759684</c:v>
                </c:pt>
                <c:pt idx="20">
                  <c:v>165.56742617072749</c:v>
                </c:pt>
                <c:pt idx="21">
                  <c:v>324.21206613387182</c:v>
                </c:pt>
                <c:pt idx="22">
                  <c:v>112.11155496865575</c:v>
                </c:pt>
                <c:pt idx="23">
                  <c:v>167.51701215553402</c:v>
                </c:pt>
                <c:pt idx="24">
                  <c:v>159.11070411833228</c:v>
                </c:pt>
                <c:pt idx="25">
                  <c:v>227.12988710152257</c:v>
                </c:pt>
                <c:pt idx="26">
                  <c:v>185.79772888598549</c:v>
                </c:pt>
                <c:pt idx="27">
                  <c:v>459.10915558069615</c:v>
                </c:pt>
                <c:pt idx="28">
                  <c:v>526.58718151035828</c:v>
                </c:pt>
                <c:pt idx="29">
                  <c:v>96.667589460596758</c:v>
                </c:pt>
                <c:pt idx="30">
                  <c:v>153.09384916911168</c:v>
                </c:pt>
                <c:pt idx="31">
                  <c:v>721.71792322955059</c:v>
                </c:pt>
                <c:pt idx="32">
                  <c:v>731.28030294854716</c:v>
                </c:pt>
                <c:pt idx="33">
                  <c:v>1018.5396812111638</c:v>
                </c:pt>
                <c:pt idx="34">
                  <c:v>139.04830456457839</c:v>
                </c:pt>
                <c:pt idx="35">
                  <c:v>164.21120508277122</c:v>
                </c:pt>
                <c:pt idx="36">
                  <c:v>134.48765450936205</c:v>
                </c:pt>
                <c:pt idx="37">
                  <c:v>1101.6816166291524</c:v>
                </c:pt>
                <c:pt idx="38">
                  <c:v>214.47967232668464</c:v>
                </c:pt>
                <c:pt idx="39">
                  <c:v>755.1694193458942</c:v>
                </c:pt>
                <c:pt idx="40">
                  <c:v>184.76631320002474</c:v>
                </c:pt>
                <c:pt idx="41">
                  <c:v>68.999143109167477</c:v>
                </c:pt>
                <c:pt idx="42">
                  <c:v>33.766106499625664</c:v>
                </c:pt>
                <c:pt idx="43">
                  <c:v>22.54338752344805</c:v>
                </c:pt>
                <c:pt idx="44">
                  <c:v>26.321299756225795</c:v>
                </c:pt>
                <c:pt idx="45">
                  <c:v>32.63202151462162</c:v>
                </c:pt>
                <c:pt idx="46">
                  <c:v>128.51881212195246</c:v>
                </c:pt>
                <c:pt idx="47">
                  <c:v>57.830372873940412</c:v>
                </c:pt>
                <c:pt idx="48">
                  <c:v>131.23352556857694</c:v>
                </c:pt>
                <c:pt idx="49">
                  <c:v>162.98464746091867</c:v>
                </c:pt>
                <c:pt idx="50">
                  <c:v>15.167476233849673</c:v>
                </c:pt>
                <c:pt idx="51">
                  <c:v>1508.098387491008</c:v>
                </c:pt>
                <c:pt idx="52">
                  <c:v>543.46422384617927</c:v>
                </c:pt>
                <c:pt idx="53">
                  <c:v>172.81508544424048</c:v>
                </c:pt>
                <c:pt idx="54">
                  <c:v>832.8615790389731</c:v>
                </c:pt>
                <c:pt idx="55">
                  <c:v>79.177306694101205</c:v>
                </c:pt>
                <c:pt idx="56">
                  <c:v>102.02959076142722</c:v>
                </c:pt>
                <c:pt idx="57">
                  <c:v>1043.5810502733234</c:v>
                </c:pt>
                <c:pt idx="58">
                  <c:v>374.44081349488482</c:v>
                </c:pt>
                <c:pt idx="59">
                  <c:v>46.642654860430532</c:v>
                </c:pt>
                <c:pt idx="60">
                  <c:v>63.442372633344291</c:v>
                </c:pt>
                <c:pt idx="61">
                  <c:v>941.58518776740766</c:v>
                </c:pt>
                <c:pt idx="62">
                  <c:v>40.891352329133937</c:v>
                </c:pt>
                <c:pt idx="63">
                  <c:v>129.64245876763712</c:v>
                </c:pt>
                <c:pt idx="64">
                  <c:v>81.136311531430707</c:v>
                </c:pt>
                <c:pt idx="65">
                  <c:v>74.600426759594953</c:v>
                </c:pt>
                <c:pt idx="66">
                  <c:v>80.8994362333151</c:v>
                </c:pt>
                <c:pt idx="67">
                  <c:v>158.6034947124902</c:v>
                </c:pt>
                <c:pt idx="68">
                  <c:v>173.74177786786299</c:v>
                </c:pt>
                <c:pt idx="69">
                  <c:v>129.7413546896783</c:v>
                </c:pt>
                <c:pt idx="70">
                  <c:v>175.50955747080073</c:v>
                </c:pt>
                <c:pt idx="71">
                  <c:v>261.05080979055248</c:v>
                </c:pt>
                <c:pt idx="72">
                  <c:v>384.69177016874113</c:v>
                </c:pt>
                <c:pt idx="73">
                  <c:v>343.84128920732371</c:v>
                </c:pt>
                <c:pt idx="74">
                  <c:v>643.92316241180492</c:v>
                </c:pt>
                <c:pt idx="75">
                  <c:v>445.08166268210084</c:v>
                </c:pt>
                <c:pt idx="76">
                  <c:v>205.43412819956788</c:v>
                </c:pt>
                <c:pt idx="77">
                  <c:v>286.49060548080951</c:v>
                </c:pt>
                <c:pt idx="78">
                  <c:v>228.19807223791776</c:v>
                </c:pt>
                <c:pt idx="79">
                  <c:v>1779.9148766777553</c:v>
                </c:pt>
                <c:pt idx="80">
                  <c:v>122.08208266690093</c:v>
                </c:pt>
                <c:pt idx="81">
                  <c:v>24.132694340027371</c:v>
                </c:pt>
                <c:pt idx="82">
                  <c:v>46.651935610493084</c:v>
                </c:pt>
                <c:pt idx="83">
                  <c:v>145.61605470526115</c:v>
                </c:pt>
                <c:pt idx="84">
                  <c:v>598.35649246145931</c:v>
                </c:pt>
                <c:pt idx="85">
                  <c:v>115.62500781079964</c:v>
                </c:pt>
                <c:pt idx="86">
                  <c:v>194.78869348431101</c:v>
                </c:pt>
                <c:pt idx="87">
                  <c:v>27.946995965759331</c:v>
                </c:pt>
                <c:pt idx="88">
                  <c:v>30.78200483595257</c:v>
                </c:pt>
                <c:pt idx="89">
                  <c:v>29.576820549548209</c:v>
                </c:pt>
                <c:pt idx="90">
                  <c:v>94.236821984905603</c:v>
                </c:pt>
                <c:pt idx="91">
                  <c:v>24.87030254268252</c:v>
                </c:pt>
                <c:pt idx="92">
                  <c:v>55</c:v>
                </c:pt>
                <c:pt idx="93">
                  <c:v>31.504425183843924</c:v>
                </c:pt>
                <c:pt idx="94">
                  <c:v>648.80972588063082</c:v>
                </c:pt>
                <c:pt idx="95">
                  <c:v>116.67827991542687</c:v>
                </c:pt>
                <c:pt idx="96">
                  <c:v>199.30577953639008</c:v>
                </c:pt>
                <c:pt idx="97">
                  <c:v>812.71242656481934</c:v>
                </c:pt>
                <c:pt idx="98">
                  <c:v>545.00223690769587</c:v>
                </c:pt>
                <c:pt idx="99">
                  <c:v>341.9535638838189</c:v>
                </c:pt>
                <c:pt idx="100">
                  <c:v>151.6660402188237</c:v>
                </c:pt>
                <c:pt idx="101">
                  <c:v>181.19324125138345</c:v>
                </c:pt>
                <c:pt idx="102">
                  <c:v>124.38444961504995</c:v>
                </c:pt>
                <c:pt idx="103">
                  <c:v>82.580689890424694</c:v>
                </c:pt>
                <c:pt idx="104">
                  <c:v>82.98516994457438</c:v>
                </c:pt>
                <c:pt idx="105">
                  <c:v>95.939213092386552</c:v>
                </c:pt>
                <c:pt idx="106">
                  <c:v>153.16143832193248</c:v>
                </c:pt>
                <c:pt idx="107">
                  <c:v>905.65188991192576</c:v>
                </c:pt>
                <c:pt idx="108">
                  <c:v>736.46958569374669</c:v>
                </c:pt>
                <c:pt idx="109">
                  <c:v>1106.6970122209757</c:v>
                </c:pt>
                <c:pt idx="110">
                  <c:v>724.72772607132219</c:v>
                </c:pt>
                <c:pt idx="111">
                  <c:v>724.72772607132219</c:v>
                </c:pt>
                <c:pt idx="112">
                  <c:v>605.28186010771537</c:v>
                </c:pt>
                <c:pt idx="113">
                  <c:v>149.29523732279222</c:v>
                </c:pt>
                <c:pt idx="114">
                  <c:v>142.64715602889817</c:v>
                </c:pt>
                <c:pt idx="115">
                  <c:v>145.08644564477794</c:v>
                </c:pt>
                <c:pt idx="116">
                  <c:v>131.63398882247375</c:v>
                </c:pt>
                <c:pt idx="117">
                  <c:v>1121.8068162476814</c:v>
                </c:pt>
                <c:pt idx="118">
                  <c:v>74.883159570598991</c:v>
                </c:pt>
                <c:pt idx="119">
                  <c:v>71.25132138341651</c:v>
                </c:pt>
                <c:pt idx="120">
                  <c:v>112.94795279855435</c:v>
                </c:pt>
                <c:pt idx="121">
                  <c:v>1532.1974628158309</c:v>
                </c:pt>
                <c:pt idx="122">
                  <c:v>104.0889756746965</c:v>
                </c:pt>
                <c:pt idx="123">
                  <c:v>988.59009304632912</c:v>
                </c:pt>
                <c:pt idx="124">
                  <c:v>229.65042297741388</c:v>
                </c:pt>
                <c:pt idx="125">
                  <c:v>390.23293146565607</c:v>
                </c:pt>
                <c:pt idx="126">
                  <c:v>648.24800911416889</c:v>
                </c:pt>
                <c:pt idx="127">
                  <c:v>905.58104699758746</c:v>
                </c:pt>
                <c:pt idx="128">
                  <c:v>201.29440768611241</c:v>
                </c:pt>
                <c:pt idx="129">
                  <c:v>534.49093912768262</c:v>
                </c:pt>
                <c:pt idx="130">
                  <c:v>793.35283307597035</c:v>
                </c:pt>
                <c:pt idx="131">
                  <c:v>216.12900819636343</c:v>
                </c:pt>
                <c:pt idx="132">
                  <c:v>801.92796730357634</c:v>
                </c:pt>
                <c:pt idx="133">
                  <c:v>377.58660731826313</c:v>
                </c:pt>
                <c:pt idx="134">
                  <c:v>586.88092361710926</c:v>
                </c:pt>
                <c:pt idx="135">
                  <c:v>28.463143600788879</c:v>
                </c:pt>
                <c:pt idx="136">
                  <c:v>29.2196061451254</c:v>
                </c:pt>
                <c:pt idx="137">
                  <c:v>32.945075473729581</c:v>
                </c:pt>
                <c:pt idx="138">
                  <c:v>79.627654845198393</c:v>
                </c:pt>
                <c:pt idx="139">
                  <c:v>36.930468973887216</c:v>
                </c:pt>
                <c:pt idx="140">
                  <c:v>131.95744761737549</c:v>
                </c:pt>
                <c:pt idx="141">
                  <c:v>162.84664649603639</c:v>
                </c:pt>
                <c:pt idx="142">
                  <c:v>48.697173371077753</c:v>
                </c:pt>
                <c:pt idx="143">
                  <c:v>231.63955742468318</c:v>
                </c:pt>
                <c:pt idx="144">
                  <c:v>117.98035813908898</c:v>
                </c:pt>
                <c:pt idx="145">
                  <c:v>212.33374964355554</c:v>
                </c:pt>
                <c:pt idx="146">
                  <c:v>266.03316450482208</c:v>
                </c:pt>
                <c:pt idx="147">
                  <c:v>307.71529287972669</c:v>
                </c:pt>
                <c:pt idx="148">
                  <c:v>59.502709306227359</c:v>
                </c:pt>
                <c:pt idx="149">
                  <c:v>290.11391677427201</c:v>
                </c:pt>
                <c:pt idx="150">
                  <c:v>177.18013860269147</c:v>
                </c:pt>
                <c:pt idx="151">
                  <c:v>339.54991858645235</c:v>
                </c:pt>
                <c:pt idx="152">
                  <c:v>333.63075833342089</c:v>
                </c:pt>
                <c:pt idx="153">
                  <c:v>379.72529778652614</c:v>
                </c:pt>
                <c:pt idx="154">
                  <c:v>210.96247741422809</c:v>
                </c:pt>
                <c:pt idx="155">
                  <c:v>35.207381422869055</c:v>
                </c:pt>
                <c:pt idx="156">
                  <c:v>198.3112931219504</c:v>
                </c:pt>
                <c:pt idx="157">
                  <c:v>310.30657569241026</c:v>
                </c:pt>
                <c:pt idx="158">
                  <c:v>57.347910952593836</c:v>
                </c:pt>
                <c:pt idx="159">
                  <c:v>221.68486149986234</c:v>
                </c:pt>
                <c:pt idx="160">
                  <c:v>34.627890864928133</c:v>
                </c:pt>
                <c:pt idx="161">
                  <c:v>34.942680362618383</c:v>
                </c:pt>
                <c:pt idx="162">
                  <c:v>38.522515452623786</c:v>
                </c:pt>
                <c:pt idx="163">
                  <c:v>302.31616451920439</c:v>
                </c:pt>
                <c:pt idx="164">
                  <c:v>136.72454485912417</c:v>
                </c:pt>
                <c:pt idx="165">
                  <c:v>1206.6971801643328</c:v>
                </c:pt>
                <c:pt idx="166">
                  <c:v>1182.9450162925912</c:v>
                </c:pt>
                <c:pt idx="167">
                  <c:v>164.93514436086775</c:v>
                </c:pt>
                <c:pt idx="168">
                  <c:v>101.06190425545375</c:v>
                </c:pt>
                <c:pt idx="169">
                  <c:v>112.82109034656784</c:v>
                </c:pt>
                <c:pt idx="170">
                  <c:v>96.798900986765304</c:v>
                </c:pt>
                <c:pt idx="171">
                  <c:v>69.902617554144754</c:v>
                </c:pt>
                <c:pt idx="172">
                  <c:v>45.051286240973532</c:v>
                </c:pt>
                <c:pt idx="173">
                  <c:v>53.007938149657257</c:v>
                </c:pt>
                <c:pt idx="174">
                  <c:v>73.241323479154687</c:v>
                </c:pt>
                <c:pt idx="175">
                  <c:v>35.506354765052926</c:v>
                </c:pt>
                <c:pt idx="176">
                  <c:v>26.745073819085363</c:v>
                </c:pt>
                <c:pt idx="177">
                  <c:v>38.646162561033911</c:v>
                </c:pt>
                <c:pt idx="178">
                  <c:v>61.03312575001258</c:v>
                </c:pt>
                <c:pt idx="179">
                  <c:v>31.45831583237764</c:v>
                </c:pt>
                <c:pt idx="180">
                  <c:v>67.030326995090647</c:v>
                </c:pt>
                <c:pt idx="181">
                  <c:v>21.156255077973313</c:v>
                </c:pt>
                <c:pt idx="182">
                  <c:v>30.552220866704562</c:v>
                </c:pt>
                <c:pt idx="183">
                  <c:v>156.08625258722682</c:v>
                </c:pt>
                <c:pt idx="184">
                  <c:v>403.55394368774444</c:v>
                </c:pt>
                <c:pt idx="185">
                  <c:v>242.62428216570135</c:v>
                </c:pt>
                <c:pt idx="186">
                  <c:v>86.45277617687178</c:v>
                </c:pt>
                <c:pt idx="187">
                  <c:v>532.9638424083895</c:v>
                </c:pt>
                <c:pt idx="188">
                  <c:v>23.22819430446005</c:v>
                </c:pt>
                <c:pt idx="189">
                  <c:v>95.225827328235098</c:v>
                </c:pt>
                <c:pt idx="190">
                  <c:v>20.705540935424391</c:v>
                </c:pt>
                <c:pt idx="191">
                  <c:v>450.58474630564751</c:v>
                </c:pt>
                <c:pt idx="192">
                  <c:v>460.46262471652057</c:v>
                </c:pt>
                <c:pt idx="193">
                  <c:v>310.54770003005444</c:v>
                </c:pt>
                <c:pt idx="194">
                  <c:v>201.92344204284123</c:v>
                </c:pt>
                <c:pt idx="195">
                  <c:v>194.79682594120609</c:v>
                </c:pt>
                <c:pt idx="196">
                  <c:v>19.132250192047824</c:v>
                </c:pt>
                <c:pt idx="197">
                  <c:v>116.4792413112629</c:v>
                </c:pt>
                <c:pt idx="198">
                  <c:v>107.85001254595444</c:v>
                </c:pt>
                <c:pt idx="199">
                  <c:v>95.25410592326665</c:v>
                </c:pt>
                <c:pt idx="200">
                  <c:v>415.04183916251151</c:v>
                </c:pt>
                <c:pt idx="201">
                  <c:v>209.5454952415397</c:v>
                </c:pt>
                <c:pt idx="202">
                  <c:v>292.14939117414747</c:v>
                </c:pt>
                <c:pt idx="203">
                  <c:v>56.906697216012489</c:v>
                </c:pt>
                <c:pt idx="204">
                  <c:v>33.535865175930226</c:v>
                </c:pt>
                <c:pt idx="205">
                  <c:v>38.966288295081995</c:v>
                </c:pt>
                <c:pt idx="206">
                  <c:v>45.552810281015304</c:v>
                </c:pt>
                <c:pt idx="207">
                  <c:v>39.388658246084098</c:v>
                </c:pt>
                <c:pt idx="208">
                  <c:v>18.230288094773801</c:v>
                </c:pt>
                <c:pt idx="209">
                  <c:v>22.485853614298232</c:v>
                </c:pt>
                <c:pt idx="210">
                  <c:v>77.548749558207973</c:v>
                </c:pt>
                <c:pt idx="211">
                  <c:v>127.23431726741981</c:v>
                </c:pt>
                <c:pt idx="212">
                  <c:v>58.494705645426755</c:v>
                </c:pt>
                <c:pt idx="213">
                  <c:v>67.277662414279874</c:v>
                </c:pt>
                <c:pt idx="214">
                  <c:v>71.991682833123335</c:v>
                </c:pt>
                <c:pt idx="215">
                  <c:v>77.354420694425869</c:v>
                </c:pt>
                <c:pt idx="216">
                  <c:v>137.93848400538937</c:v>
                </c:pt>
                <c:pt idx="217">
                  <c:v>88.965520451279929</c:v>
                </c:pt>
                <c:pt idx="218">
                  <c:v>139.25461292113175</c:v>
                </c:pt>
                <c:pt idx="219">
                  <c:v>22.883319634744172</c:v>
                </c:pt>
                <c:pt idx="220">
                  <c:v>373.78709664949696</c:v>
                </c:pt>
                <c:pt idx="221">
                  <c:v>124.05298736858569</c:v>
                </c:pt>
                <c:pt idx="222">
                  <c:v>231.00205888315108</c:v>
                </c:pt>
                <c:pt idx="223">
                  <c:v>217.07239134856925</c:v>
                </c:pt>
                <c:pt idx="224">
                  <c:v>60.209843093293323</c:v>
                </c:pt>
                <c:pt idx="225">
                  <c:v>89.046353395466795</c:v>
                </c:pt>
                <c:pt idx="226">
                  <c:v>60.703459267251091</c:v>
                </c:pt>
                <c:pt idx="227">
                  <c:v>67.801094021864216</c:v>
                </c:pt>
                <c:pt idx="228">
                  <c:v>51.061030293636527</c:v>
                </c:pt>
                <c:pt idx="229">
                  <c:v>53.595894139180132</c:v>
                </c:pt>
                <c:pt idx="230">
                  <c:v>637.72010693423329</c:v>
                </c:pt>
                <c:pt idx="231">
                  <c:v>35.882823514163945</c:v>
                </c:pt>
                <c:pt idx="232">
                  <c:v>34.914516943556549</c:v>
                </c:pt>
                <c:pt idx="233">
                  <c:v>26.21409291689551</c:v>
                </c:pt>
                <c:pt idx="234">
                  <c:v>34.200378486716595</c:v>
                </c:pt>
                <c:pt idx="235">
                  <c:v>177.54321893150563</c:v>
                </c:pt>
                <c:pt idx="236">
                  <c:v>619.92528066162288</c:v>
                </c:pt>
                <c:pt idx="237">
                  <c:v>127.98024052644739</c:v>
                </c:pt>
                <c:pt idx="238">
                  <c:v>186.51323559411182</c:v>
                </c:pt>
                <c:pt idx="239">
                  <c:v>109.78583361650058</c:v>
                </c:pt>
                <c:pt idx="240">
                  <c:v>149.93134456359655</c:v>
                </c:pt>
                <c:pt idx="241">
                  <c:v>167.30977825192835</c:v>
                </c:pt>
                <c:pt idx="242">
                  <c:v>62.369413056624296</c:v>
                </c:pt>
                <c:pt idx="243">
                  <c:v>94.473577742149061</c:v>
                </c:pt>
                <c:pt idx="244">
                  <c:v>26.533078055700521</c:v>
                </c:pt>
                <c:pt idx="245">
                  <c:v>9.9650213808642807</c:v>
                </c:pt>
                <c:pt idx="246">
                  <c:v>109.16860483022606</c:v>
                </c:pt>
                <c:pt idx="247">
                  <c:v>368.84188327022088</c:v>
                </c:pt>
                <c:pt idx="248">
                  <c:v>440.53377045950521</c:v>
                </c:pt>
                <c:pt idx="249">
                  <c:v>111.11593327572442</c:v>
                </c:pt>
                <c:pt idx="250">
                  <c:v>47.923027903500888</c:v>
                </c:pt>
                <c:pt idx="251">
                  <c:v>66.911031732526013</c:v>
                </c:pt>
                <c:pt idx="252">
                  <c:v>30.78200483595257</c:v>
                </c:pt>
                <c:pt idx="253">
                  <c:v>28.408157649780552</c:v>
                </c:pt>
                <c:pt idx="254">
                  <c:v>122.36647584469696</c:v>
                </c:pt>
                <c:pt idx="255">
                  <c:v>465.63378079151147</c:v>
                </c:pt>
                <c:pt idx="256">
                  <c:v>434.96867476907573</c:v>
                </c:pt>
                <c:pt idx="257">
                  <c:v>637.9646099728393</c:v>
                </c:pt>
                <c:pt idx="258">
                  <c:v>374.36771783625676</c:v>
                </c:pt>
                <c:pt idx="259">
                  <c:v>430.35076135771345</c:v>
                </c:pt>
                <c:pt idx="260">
                  <c:v>200.06844659251635</c:v>
                </c:pt>
                <c:pt idx="261">
                  <c:v>113.66760718418276</c:v>
                </c:pt>
                <c:pt idx="262">
                  <c:v>89.003495638995744</c:v>
                </c:pt>
                <c:pt idx="263">
                  <c:v>34.248271018157979</c:v>
                </c:pt>
                <c:pt idx="264">
                  <c:v>33.098220988505325</c:v>
                </c:pt>
                <c:pt idx="265">
                  <c:v>31.374093195690879</c:v>
                </c:pt>
                <c:pt idx="266">
                  <c:v>26.681638989164867</c:v>
                </c:pt>
                <c:pt idx="267">
                  <c:v>28.429390372629584</c:v>
                </c:pt>
              </c:numCache>
            </c:numRef>
          </c:xVal>
          <c:yVal>
            <c:numRef>
              <c:f>'all data'!$W$632:$W$899</c:f>
              <c:numCache>
                <c:formatCode>0.0E+00</c:formatCode>
                <c:ptCount val="268"/>
                <c:pt idx="0">
                  <c:v>1.3176364139447993E-7</c:v>
                </c:pt>
                <c:pt idx="3">
                  <c:v>3.6258789957523572E-9</c:v>
                </c:pt>
                <c:pt idx="4">
                  <c:v>1.7370863931617581E-8</c:v>
                </c:pt>
                <c:pt idx="5">
                  <c:v>2.9025012661700718E-9</c:v>
                </c:pt>
                <c:pt idx="7">
                  <c:v>1.7891934736699521E-9</c:v>
                </c:pt>
                <c:pt idx="8">
                  <c:v>8.939066224090078E-9</c:v>
                </c:pt>
                <c:pt idx="9">
                  <c:v>2.8683481583167206E-8</c:v>
                </c:pt>
                <c:pt idx="10">
                  <c:v>3.2159917334824058E-9</c:v>
                </c:pt>
                <c:pt idx="14">
                  <c:v>6.3975263753738942E-8</c:v>
                </c:pt>
                <c:pt idx="15">
                  <c:v>6.2694170776374584E-8</c:v>
                </c:pt>
                <c:pt idx="16">
                  <c:v>2.4903080559281079E-8</c:v>
                </c:pt>
                <c:pt idx="22">
                  <c:v>4.5826643222889354E-8</c:v>
                </c:pt>
                <c:pt idx="23">
                  <c:v>3.185147925451997E-8</c:v>
                </c:pt>
                <c:pt idx="24">
                  <c:v>1.2977165246476064E-7</c:v>
                </c:pt>
                <c:pt idx="25">
                  <c:v>2.2206861553062662E-8</c:v>
                </c:pt>
                <c:pt idx="26">
                  <c:v>1.693218559860812E-7</c:v>
                </c:pt>
                <c:pt idx="27">
                  <c:v>8.9284467069096032E-8</c:v>
                </c:pt>
                <c:pt idx="28">
                  <c:v>1.2327674866319078E-7</c:v>
                </c:pt>
                <c:pt idx="29">
                  <c:v>4.9594187218327137E-9</c:v>
                </c:pt>
                <c:pt idx="30">
                  <c:v>1.3112618098746299E-8</c:v>
                </c:pt>
                <c:pt idx="31">
                  <c:v>7.6830109064229832E-9</c:v>
                </c:pt>
                <c:pt idx="32">
                  <c:v>1.7840463323534387E-8</c:v>
                </c:pt>
                <c:pt idx="34">
                  <c:v>1.0286599616602374E-9</c:v>
                </c:pt>
                <c:pt idx="35">
                  <c:v>1.194099598862821E-9</c:v>
                </c:pt>
                <c:pt idx="36">
                  <c:v>1.6607383597131918E-9</c:v>
                </c:pt>
                <c:pt idx="37">
                  <c:v>2.0357845243244635E-8</c:v>
                </c:pt>
                <c:pt idx="38">
                  <c:v>1.6034236862962496E-8</c:v>
                </c:pt>
                <c:pt idx="39">
                  <c:v>1.0650690870274843E-7</c:v>
                </c:pt>
                <c:pt idx="41">
                  <c:v>4.8845880893493852E-9</c:v>
                </c:pt>
                <c:pt idx="42">
                  <c:v>1.3079343865009205E-9</c:v>
                </c:pt>
                <c:pt idx="44">
                  <c:v>1.1119973859289362E-9</c:v>
                </c:pt>
                <c:pt idx="45">
                  <c:v>1.2861199448975053E-9</c:v>
                </c:pt>
                <c:pt idx="46">
                  <c:v>1.4213398424253016E-8</c:v>
                </c:pt>
                <c:pt idx="47">
                  <c:v>2.3711092184690643E-8</c:v>
                </c:pt>
                <c:pt idx="48">
                  <c:v>7.9999970609598689E-9</c:v>
                </c:pt>
                <c:pt idx="49">
                  <c:v>7.0644901333423803E-9</c:v>
                </c:pt>
                <c:pt idx="50">
                  <c:v>5.8154135291179141E-10</c:v>
                </c:pt>
                <c:pt idx="51">
                  <c:v>1.1800356681671447E-8</c:v>
                </c:pt>
                <c:pt idx="52">
                  <c:v>4.1095263466205173E-8</c:v>
                </c:pt>
                <c:pt idx="55">
                  <c:v>8.6745573400455897E-9</c:v>
                </c:pt>
                <c:pt idx="56">
                  <c:v>5.5731738118285219E-9</c:v>
                </c:pt>
                <c:pt idx="57">
                  <c:v>8.9374844504171859E-8</c:v>
                </c:pt>
                <c:pt idx="59">
                  <c:v>4.9073268863841775E-9</c:v>
                </c:pt>
                <c:pt idx="61">
                  <c:v>1.1175911456059373E-7</c:v>
                </c:pt>
                <c:pt idx="63">
                  <c:v>5.9074484086463603E-9</c:v>
                </c:pt>
                <c:pt idx="64">
                  <c:v>6.8766594560705014E-9</c:v>
                </c:pt>
                <c:pt idx="65">
                  <c:v>7.6672381588077686E-9</c:v>
                </c:pt>
                <c:pt idx="66">
                  <c:v>5.5419720648164842E-9</c:v>
                </c:pt>
                <c:pt idx="67">
                  <c:v>1.3846788344400149E-8</c:v>
                </c:pt>
                <c:pt idx="68">
                  <c:v>9.3021750892186411E-9</c:v>
                </c:pt>
                <c:pt idx="69">
                  <c:v>1.5196001810481292E-9</c:v>
                </c:pt>
                <c:pt idx="70">
                  <c:v>9.1399177581183663E-9</c:v>
                </c:pt>
                <c:pt idx="71">
                  <c:v>4.1327343253202292E-8</c:v>
                </c:pt>
                <c:pt idx="73">
                  <c:v>3.2408636767373898E-8</c:v>
                </c:pt>
                <c:pt idx="75">
                  <c:v>1.4705516491840492E-7</c:v>
                </c:pt>
                <c:pt idx="76">
                  <c:v>4.768805044578804E-8</c:v>
                </c:pt>
                <c:pt idx="77">
                  <c:v>1.6326717541675049E-8</c:v>
                </c:pt>
                <c:pt idx="78">
                  <c:v>1.0249323134084634E-8</c:v>
                </c:pt>
                <c:pt idx="79">
                  <c:v>3.385661081126294E-9</c:v>
                </c:pt>
                <c:pt idx="80">
                  <c:v>2.7954135773532484E-8</c:v>
                </c:pt>
                <c:pt idx="81">
                  <c:v>7.8143383715458645E-7</c:v>
                </c:pt>
                <c:pt idx="82">
                  <c:v>1.3252651523622453E-8</c:v>
                </c:pt>
                <c:pt idx="84">
                  <c:v>1.8424050090695465E-7</c:v>
                </c:pt>
                <c:pt idx="85">
                  <c:v>5.3182268373752481E-9</c:v>
                </c:pt>
                <c:pt idx="86">
                  <c:v>1.1028112890548106E-8</c:v>
                </c:pt>
                <c:pt idx="87">
                  <c:v>1.3133842025469304E-9</c:v>
                </c:pt>
                <c:pt idx="88">
                  <c:v>2.1949125776199927E-9</c:v>
                </c:pt>
                <c:pt idx="89">
                  <c:v>7.917121830025938E-9</c:v>
                </c:pt>
                <c:pt idx="90">
                  <c:v>5.7972121607326837E-9</c:v>
                </c:pt>
                <c:pt idx="91">
                  <c:v>5.6215377323246232E-9</c:v>
                </c:pt>
                <c:pt idx="92">
                  <c:v>3.9929653452928612E-9</c:v>
                </c:pt>
                <c:pt idx="93">
                  <c:v>1.8304186519996206E-9</c:v>
                </c:pt>
                <c:pt idx="94">
                  <c:v>2.0716144905343624E-7</c:v>
                </c:pt>
                <c:pt idx="95">
                  <c:v>1.0626436545121227E-8</c:v>
                </c:pt>
                <c:pt idx="96">
                  <c:v>1.7352872705155768E-8</c:v>
                </c:pt>
                <c:pt idx="97">
                  <c:v>6.2783270721193935E-8</c:v>
                </c:pt>
                <c:pt idx="98">
                  <c:v>3.1657115444884889E-8</c:v>
                </c:pt>
                <c:pt idx="99">
                  <c:v>1.4223288055119519E-8</c:v>
                </c:pt>
                <c:pt idx="100">
                  <c:v>1.5564675671750569E-8</c:v>
                </c:pt>
                <c:pt idx="101">
                  <c:v>7.0785382187048806E-9</c:v>
                </c:pt>
                <c:pt idx="102">
                  <c:v>1.0184287978813025E-8</c:v>
                </c:pt>
                <c:pt idx="103">
                  <c:v>6.8531922453548385E-9</c:v>
                </c:pt>
                <c:pt idx="104">
                  <c:v>8.091095339249376E-9</c:v>
                </c:pt>
                <c:pt idx="105">
                  <c:v>1.3693127479534432E-8</c:v>
                </c:pt>
                <c:pt idx="106">
                  <c:v>1.6112752972293709E-8</c:v>
                </c:pt>
                <c:pt idx="107">
                  <c:v>3.8536021568025402E-8</c:v>
                </c:pt>
                <c:pt idx="108">
                  <c:v>5.6302331466418732E-8</c:v>
                </c:pt>
                <c:pt idx="110">
                  <c:v>2.0583262205898913E-8</c:v>
                </c:pt>
                <c:pt idx="113">
                  <c:v>9.4814432489024824E-9</c:v>
                </c:pt>
                <c:pt idx="114">
                  <c:v>4.5724974661392269E-9</c:v>
                </c:pt>
                <c:pt idx="115">
                  <c:v>6.3260424555344729E-9</c:v>
                </c:pt>
                <c:pt idx="117">
                  <c:v>2.3507637245427034E-7</c:v>
                </c:pt>
                <c:pt idx="118">
                  <c:v>2.2805245625967682E-7</c:v>
                </c:pt>
                <c:pt idx="119">
                  <c:v>1.9677844403309354E-8</c:v>
                </c:pt>
                <c:pt idx="120">
                  <c:v>1.702724081668891E-8</c:v>
                </c:pt>
                <c:pt idx="121">
                  <c:v>3.1503991398810607E-7</c:v>
                </c:pt>
                <c:pt idx="122">
                  <c:v>1.3194318633872041E-8</c:v>
                </c:pt>
                <c:pt idx="123">
                  <c:v>1.8858195195607493E-7</c:v>
                </c:pt>
                <c:pt idx="124">
                  <c:v>7.0029546170811916E-8</c:v>
                </c:pt>
                <c:pt idx="125">
                  <c:v>1.5021955982563665E-7</c:v>
                </c:pt>
                <c:pt idx="126">
                  <c:v>7.5086315777385074E-8</c:v>
                </c:pt>
                <c:pt idx="127">
                  <c:v>6.1450628119793659E-8</c:v>
                </c:pt>
                <c:pt idx="128">
                  <c:v>4.5752907924543727E-8</c:v>
                </c:pt>
                <c:pt idx="130">
                  <c:v>4.4923097294739681E-7</c:v>
                </c:pt>
                <c:pt idx="131">
                  <c:v>3.5370846669572209E-8</c:v>
                </c:pt>
                <c:pt idx="132">
                  <c:v>1.4878281428362756E-7</c:v>
                </c:pt>
                <c:pt idx="133">
                  <c:v>3.6463554528540517E-8</c:v>
                </c:pt>
                <c:pt idx="134">
                  <c:v>9.7060658878852761E-8</c:v>
                </c:pt>
                <c:pt idx="136">
                  <c:v>2.6659606050271523E-8</c:v>
                </c:pt>
                <c:pt idx="137">
                  <c:v>1.7267266489829079E-8</c:v>
                </c:pt>
                <c:pt idx="138">
                  <c:v>8.6665975676399581E-8</c:v>
                </c:pt>
                <c:pt idx="139">
                  <c:v>1.2299185818226865E-8</c:v>
                </c:pt>
                <c:pt idx="140">
                  <c:v>4.3101485583371088E-8</c:v>
                </c:pt>
                <c:pt idx="141">
                  <c:v>1.1547113774408313E-7</c:v>
                </c:pt>
                <c:pt idx="143">
                  <c:v>2.1754684880709464E-7</c:v>
                </c:pt>
                <c:pt idx="144">
                  <c:v>8.8475914922217084E-8</c:v>
                </c:pt>
                <c:pt idx="146">
                  <c:v>6.5062316023397889E-7</c:v>
                </c:pt>
                <c:pt idx="147">
                  <c:v>1.6665651346355026E-7</c:v>
                </c:pt>
                <c:pt idx="148">
                  <c:v>1.3998954306327356E-8</c:v>
                </c:pt>
                <c:pt idx="150">
                  <c:v>1.0232235087193991E-7</c:v>
                </c:pt>
                <c:pt idx="152">
                  <c:v>4.6666063516861588E-8</c:v>
                </c:pt>
                <c:pt idx="153">
                  <c:v>5.078866958568994E-8</c:v>
                </c:pt>
                <c:pt idx="154">
                  <c:v>9.5972763029391854E-8</c:v>
                </c:pt>
                <c:pt idx="155">
                  <c:v>2.6603181532056092E-7</c:v>
                </c:pt>
                <c:pt idx="156">
                  <c:v>1.6982795341503272E-7</c:v>
                </c:pt>
                <c:pt idx="157">
                  <c:v>3.2308146013096194E-7</c:v>
                </c:pt>
                <c:pt idx="158">
                  <c:v>1.2959672596739312E-8</c:v>
                </c:pt>
                <c:pt idx="159">
                  <c:v>1.5849659912911098E-7</c:v>
                </c:pt>
                <c:pt idx="160">
                  <c:v>2.4723540062204028E-8</c:v>
                </c:pt>
                <c:pt idx="161">
                  <c:v>1.6404231384357201E-8</c:v>
                </c:pt>
                <c:pt idx="162">
                  <c:v>1.1528690049823587E-8</c:v>
                </c:pt>
                <c:pt idx="163">
                  <c:v>5.4200679924131233E-7</c:v>
                </c:pt>
                <c:pt idx="164">
                  <c:v>2.2694915940137821E-8</c:v>
                </c:pt>
                <c:pt idx="165">
                  <c:v>3.6626691035856696E-7</c:v>
                </c:pt>
                <c:pt idx="166">
                  <c:v>1.4261151851520652E-6</c:v>
                </c:pt>
                <c:pt idx="167">
                  <c:v>3.1884644289840066E-8</c:v>
                </c:pt>
                <c:pt idx="168">
                  <c:v>2.5846517480348885E-8</c:v>
                </c:pt>
                <c:pt idx="169">
                  <c:v>2.8416146631894878E-8</c:v>
                </c:pt>
                <c:pt idx="170">
                  <c:v>2.201128860854647E-8</c:v>
                </c:pt>
                <c:pt idx="171">
                  <c:v>1.8244497560521777E-8</c:v>
                </c:pt>
                <c:pt idx="172">
                  <c:v>3.2158279546337828E-8</c:v>
                </c:pt>
                <c:pt idx="173">
                  <c:v>1.0698320673838895E-8</c:v>
                </c:pt>
                <c:pt idx="174">
                  <c:v>1.4878256165498138E-8</c:v>
                </c:pt>
                <c:pt idx="175">
                  <c:v>5.0963088698802775E-9</c:v>
                </c:pt>
                <c:pt idx="176">
                  <c:v>1.6943854060905157E-9</c:v>
                </c:pt>
                <c:pt idx="177">
                  <c:v>4.8660221076317817E-9</c:v>
                </c:pt>
                <c:pt idx="178">
                  <c:v>1.3290676983957146E-8</c:v>
                </c:pt>
                <c:pt idx="179">
                  <c:v>3.3137881516214369E-7</c:v>
                </c:pt>
                <c:pt idx="180">
                  <c:v>1.6887792014474577E-7</c:v>
                </c:pt>
                <c:pt idx="182">
                  <c:v>2.2535586008805621E-9</c:v>
                </c:pt>
                <c:pt idx="183">
                  <c:v>2.2990158867950598E-8</c:v>
                </c:pt>
                <c:pt idx="185">
                  <c:v>6.1665692276941656E-8</c:v>
                </c:pt>
                <c:pt idx="187">
                  <c:v>9.850734971514889E-8</c:v>
                </c:pt>
                <c:pt idx="189">
                  <c:v>4.8297274388619784E-9</c:v>
                </c:pt>
                <c:pt idx="190">
                  <c:v>1.4747560820811148E-9</c:v>
                </c:pt>
                <c:pt idx="191">
                  <c:v>3.1992576945917702E-8</c:v>
                </c:pt>
                <c:pt idx="192">
                  <c:v>2.1825095072010442E-8</c:v>
                </c:pt>
                <c:pt idx="194">
                  <c:v>1.2854136082088854E-8</c:v>
                </c:pt>
                <c:pt idx="197">
                  <c:v>1.1026039775739098E-7</c:v>
                </c:pt>
                <c:pt idx="198">
                  <c:v>3.5221979469784443E-8</c:v>
                </c:pt>
                <c:pt idx="201">
                  <c:v>1.7738950985500187E-8</c:v>
                </c:pt>
                <c:pt idx="202">
                  <c:v>3.3139082479839476E-8</c:v>
                </c:pt>
                <c:pt idx="203">
                  <c:v>2.4073768432296566E-8</c:v>
                </c:pt>
                <c:pt idx="204">
                  <c:v>3.091355413989708E-9</c:v>
                </c:pt>
                <c:pt idx="205">
                  <c:v>4.0784114225502023E-9</c:v>
                </c:pt>
                <c:pt idx="206">
                  <c:v>8.1206098701950134E-9</c:v>
                </c:pt>
                <c:pt idx="207">
                  <c:v>1.5250249864168267E-9</c:v>
                </c:pt>
                <c:pt idx="208">
                  <c:v>1.6098441092627898E-9</c:v>
                </c:pt>
                <c:pt idx="209">
                  <c:v>3.7683939708899491E-10</c:v>
                </c:pt>
                <c:pt idx="210">
                  <c:v>3.3711313116953406E-8</c:v>
                </c:pt>
                <c:pt idx="211">
                  <c:v>7.9754242685045666E-10</c:v>
                </c:pt>
                <c:pt idx="212">
                  <c:v>1.4562879475542839E-8</c:v>
                </c:pt>
                <c:pt idx="213">
                  <c:v>5.516950150050392E-8</c:v>
                </c:pt>
                <c:pt idx="214">
                  <c:v>4.3137256621728478E-9</c:v>
                </c:pt>
                <c:pt idx="215">
                  <c:v>2.7787178185107712E-9</c:v>
                </c:pt>
                <c:pt idx="217">
                  <c:v>1.0071294374126008E-8</c:v>
                </c:pt>
                <c:pt idx="218">
                  <c:v>1.0073489266109908E-8</c:v>
                </c:pt>
                <c:pt idx="219">
                  <c:v>1.6801500690515546E-9</c:v>
                </c:pt>
                <c:pt idx="220">
                  <c:v>1.5592354922950698E-7</c:v>
                </c:pt>
                <c:pt idx="221">
                  <c:v>5.6359218467938513E-8</c:v>
                </c:pt>
                <c:pt idx="222">
                  <c:v>1.5049341294186286E-8</c:v>
                </c:pt>
                <c:pt idx="223">
                  <c:v>7.336801946675351E-8</c:v>
                </c:pt>
                <c:pt idx="224">
                  <c:v>4.1969652348995615E-9</c:v>
                </c:pt>
                <c:pt idx="225">
                  <c:v>9.2489840487549903E-9</c:v>
                </c:pt>
                <c:pt idx="226">
                  <c:v>3.6837868673128202E-8</c:v>
                </c:pt>
                <c:pt idx="227">
                  <c:v>1.1896535780633951E-8</c:v>
                </c:pt>
                <c:pt idx="228">
                  <c:v>4.4877083199795111E-9</c:v>
                </c:pt>
                <c:pt idx="230">
                  <c:v>9.070214181258594E-7</c:v>
                </c:pt>
                <c:pt idx="232">
                  <c:v>1.872224853085329E-9</c:v>
                </c:pt>
                <c:pt idx="233">
                  <c:v>1.9054700422246516E-9</c:v>
                </c:pt>
                <c:pt idx="234">
                  <c:v>1.5413571984548772E-9</c:v>
                </c:pt>
                <c:pt idx="235">
                  <c:v>2.8686325351971264E-8</c:v>
                </c:pt>
                <c:pt idx="236">
                  <c:v>6.8181979573834777E-8</c:v>
                </c:pt>
                <c:pt idx="237">
                  <c:v>1.2300665048962926E-8</c:v>
                </c:pt>
                <c:pt idx="238">
                  <c:v>8.5802116492084254E-8</c:v>
                </c:pt>
                <c:pt idx="240">
                  <c:v>1.5003733177252038E-8</c:v>
                </c:pt>
                <c:pt idx="241">
                  <c:v>1.5595560419778459E-8</c:v>
                </c:pt>
                <c:pt idx="243">
                  <c:v>5.8954725482341167E-8</c:v>
                </c:pt>
                <c:pt idx="245">
                  <c:v>1.2203404539232294E-10</c:v>
                </c:pt>
                <c:pt idx="246">
                  <c:v>1.2934567286686688E-8</c:v>
                </c:pt>
                <c:pt idx="247">
                  <c:v>3.6875197732997812E-8</c:v>
                </c:pt>
                <c:pt idx="248">
                  <c:v>8.9962708575562536E-8</c:v>
                </c:pt>
                <c:pt idx="249">
                  <c:v>6.2058660577119133E-8</c:v>
                </c:pt>
                <c:pt idx="250">
                  <c:v>3.9289162486663671E-9</c:v>
                </c:pt>
                <c:pt idx="252">
                  <c:v>2.0665322929801129E-9</c:v>
                </c:pt>
                <c:pt idx="255">
                  <c:v>3.6784646069015835E-8</c:v>
                </c:pt>
                <c:pt idx="256">
                  <c:v>3.9155871690066167E-8</c:v>
                </c:pt>
                <c:pt idx="257">
                  <c:v>1.6594734472829791E-10</c:v>
                </c:pt>
                <c:pt idx="258">
                  <c:v>2.8712901366648533E-8</c:v>
                </c:pt>
                <c:pt idx="259">
                  <c:v>2.4495432225081348E-8</c:v>
                </c:pt>
                <c:pt idx="260">
                  <c:v>1.0216121134279831E-8</c:v>
                </c:pt>
                <c:pt idx="261">
                  <c:v>2.4952322356439051E-9</c:v>
                </c:pt>
                <c:pt idx="262">
                  <c:v>2.4528057829415028E-9</c:v>
                </c:pt>
                <c:pt idx="263">
                  <c:v>1.7870408174645955E-9</c:v>
                </c:pt>
                <c:pt idx="264">
                  <c:v>2.2682394012938352E-9</c:v>
                </c:pt>
                <c:pt idx="265">
                  <c:v>1.1668285882588819E-9</c:v>
                </c:pt>
                <c:pt idx="266">
                  <c:v>1.2763960202400405E-9</c:v>
                </c:pt>
                <c:pt idx="267">
                  <c:v>1.6886214385961321E-9</c:v>
                </c:pt>
              </c:numCache>
            </c:numRef>
          </c:yVal>
        </c:ser>
        <c:ser>
          <c:idx val="2"/>
          <c:order val="2"/>
          <c:tx>
            <c:v>Maximal kin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'other data'!$D$6:$D$9</c:f>
              <c:numCache>
                <c:formatCode>General</c:formatCode>
                <c:ptCount val="4"/>
                <c:pt idx="0">
                  <c:v>2</c:v>
                </c:pt>
                <c:pt idx="1">
                  <c:v>30</c:v>
                </c:pt>
                <c:pt idx="2">
                  <c:v>300</c:v>
                </c:pt>
                <c:pt idx="3">
                  <c:v>7000</c:v>
                </c:pt>
              </c:numCache>
            </c:numRef>
          </c:xVal>
          <c:yVal>
            <c:numRef>
              <c:f>'other data'!$E$6:$E$9</c:f>
              <c:numCache>
                <c:formatCode>0E+00</c:formatCode>
                <c:ptCount val="4"/>
                <c:pt idx="0">
                  <c:v>4.8E-9</c:v>
                </c:pt>
                <c:pt idx="1">
                  <c:v>7.1999999999999996E-8</c:v>
                </c:pt>
                <c:pt idx="2">
                  <c:v>7.1999999999999999E-7</c:v>
                </c:pt>
                <c:pt idx="3">
                  <c:v>1.6799999999999998E-5</c:v>
                </c:pt>
              </c:numCache>
            </c:numRef>
          </c:yVal>
        </c:ser>
        <c:ser>
          <c:idx val="7"/>
          <c:order val="3"/>
          <c:tx>
            <c:v>Mininmal kin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'other data'!$I$7:$I$10</c:f>
              <c:numCache>
                <c:formatCode>General</c:formatCode>
                <c:ptCount val="4"/>
                <c:pt idx="0">
                  <c:v>2</c:v>
                </c:pt>
                <c:pt idx="1">
                  <c:v>30</c:v>
                </c:pt>
                <c:pt idx="2">
                  <c:v>300</c:v>
                </c:pt>
                <c:pt idx="3">
                  <c:v>7000</c:v>
                </c:pt>
              </c:numCache>
            </c:numRef>
          </c:xVal>
          <c:yVal>
            <c:numRef>
              <c:f>'other data'!$J$7:$J$10</c:f>
              <c:numCache>
                <c:formatCode>0E+00</c:formatCode>
                <c:ptCount val="4"/>
                <c:pt idx="0">
                  <c:v>4.8000000000000005E-12</c:v>
                </c:pt>
                <c:pt idx="1">
                  <c:v>7.200000000000001E-11</c:v>
                </c:pt>
                <c:pt idx="2">
                  <c:v>7.200000000000001E-10</c:v>
                </c:pt>
                <c:pt idx="3">
                  <c:v>1.6800000000000002E-8</c:v>
                </c:pt>
              </c:numCache>
            </c:numRef>
          </c:yVal>
        </c:ser>
        <c:ser>
          <c:idx val="8"/>
          <c:order val="4"/>
          <c:tx>
            <c:v>In situ uptake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'other data'!$F$35:$F$40</c:f>
              <c:numCache>
                <c:formatCode>General</c:formatCode>
                <c:ptCount val="6"/>
                <c:pt idx="0">
                  <c:v>380</c:v>
                </c:pt>
                <c:pt idx="1">
                  <c:v>380</c:v>
                </c:pt>
                <c:pt idx="2">
                  <c:v>380</c:v>
                </c:pt>
                <c:pt idx="3" formatCode="0">
                  <c:v>79</c:v>
                </c:pt>
                <c:pt idx="4" formatCode="0">
                  <c:v>62</c:v>
                </c:pt>
                <c:pt idx="5" formatCode="0">
                  <c:v>801</c:v>
                </c:pt>
              </c:numCache>
            </c:numRef>
          </c:xVal>
          <c:yVal>
            <c:numRef>
              <c:f>'other data'!$G$35:$G$40</c:f>
              <c:numCache>
                <c:formatCode>0.0E+00</c:formatCode>
                <c:ptCount val="6"/>
                <c:pt idx="0">
                  <c:v>7.9199999999999995E-8</c:v>
                </c:pt>
                <c:pt idx="1">
                  <c:v>4.8000000000000006E-7</c:v>
                </c:pt>
                <c:pt idx="2">
                  <c:v>3.9359999999999992E-7</c:v>
                </c:pt>
                <c:pt idx="3">
                  <c:v>2.9279999999999998E-8</c:v>
                </c:pt>
                <c:pt idx="4">
                  <c:v>1.4160000000000001E-8</c:v>
                </c:pt>
                <c:pt idx="5">
                  <c:v>2.6255999999999999E-7</c:v>
                </c:pt>
              </c:numCache>
            </c:numRef>
          </c:yVal>
        </c:ser>
        <c:axId val="98331264"/>
        <c:axId val="98337920"/>
      </c:scatterChart>
      <c:valAx>
        <c:axId val="98331264"/>
        <c:scaling>
          <c:logBase val="10"/>
          <c:orientation val="minMax"/>
          <c:max val="7000"/>
          <c:min val="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Surface</a:t>
                </a:r>
                <a:r>
                  <a:rPr lang="en-US" baseline="0"/>
                  <a:t> </a:t>
                </a:r>
                <a:r>
                  <a:rPr lang="en-US"/>
                  <a:t>Area (um2)</a:t>
                </a:r>
              </a:p>
            </c:rich>
          </c:tx>
          <c:layout/>
        </c:title>
        <c:numFmt formatCode="0" sourceLinked="1"/>
        <c:tickLblPos val="nextTo"/>
        <c:crossAx val="98337920"/>
        <c:crossesAt val="1.0000000000000224E-12"/>
        <c:crossBetween val="midCat"/>
      </c:valAx>
      <c:valAx>
        <c:axId val="98337920"/>
        <c:scaling>
          <c:logBase val="10"/>
          <c:orientation val="minMax"/>
          <c:max val="1.0000000000000075E-5"/>
          <c:min val="1.0000000000000161E-11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Practical kin (L/cell/d)</a:t>
                </a:r>
              </a:p>
            </c:rich>
          </c:tx>
          <c:layout/>
        </c:title>
        <c:numFmt formatCode="0.0E+00" sourceLinked="1"/>
        <c:tickLblPos val="nextTo"/>
        <c:crossAx val="98331264"/>
        <c:crossesAt val="1.0000000000000224E-12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5165933911258165"/>
          <c:y val="0.6378722444970456"/>
          <c:w val="0.2072038550386249"/>
          <c:h val="0.1738843470989809"/>
        </c:manualLayout>
      </c:layout>
      <c:spPr>
        <a:solidFill>
          <a:schemeClr val="bg1"/>
        </a:solidFill>
      </c:spPr>
    </c:legend>
    <c:plotVisOnly val="1"/>
  </c:chart>
  <c:spPr>
    <a:solidFill>
      <a:sysClr val="window" lastClr="FFFFFF"/>
    </a:solidFill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07174103237094"/>
          <c:y val="5.1400554097404488E-2"/>
          <c:w val="0.81914317713543161"/>
          <c:h val="0.79487045714378279"/>
        </c:manualLayout>
      </c:layout>
      <c:scatterChart>
        <c:scatterStyle val="lineMarker"/>
        <c:ser>
          <c:idx val="1"/>
          <c:order val="0"/>
          <c:tx>
            <c:v>NAZT</c:v>
          </c:tx>
          <c:spPr>
            <a:ln w="28575">
              <a:noFill/>
            </a:ln>
          </c:spPr>
          <c:marker>
            <c:symbol val="dash"/>
            <c:size val="9"/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'all data'!$K$214:$K$371</c:f>
              <c:numCache>
                <c:formatCode>0</c:formatCode>
                <c:ptCount val="158"/>
                <c:pt idx="0">
                  <c:v>172.91954283888941</c:v>
                </c:pt>
                <c:pt idx="1">
                  <c:v>297.23504822211362</c:v>
                </c:pt>
                <c:pt idx="2">
                  <c:v>18.546962599446417</c:v>
                </c:pt>
                <c:pt idx="3">
                  <c:v>25.62911620031085</c:v>
                </c:pt>
                <c:pt idx="4">
                  <c:v>25.061718426373641</c:v>
                </c:pt>
                <c:pt idx="5">
                  <c:v>15.692962163028072</c:v>
                </c:pt>
                <c:pt idx="6">
                  <c:v>50.37939853188854</c:v>
                </c:pt>
                <c:pt idx="7">
                  <c:v>11.581167158193413</c:v>
                </c:pt>
                <c:pt idx="8">
                  <c:v>17.571634569874774</c:v>
                </c:pt>
                <c:pt idx="9">
                  <c:v>23.15738630795742</c:v>
                </c:pt>
                <c:pt idx="10">
                  <c:v>19.01166210246399</c:v>
                </c:pt>
                <c:pt idx="11">
                  <c:v>17.202104733996268</c:v>
                </c:pt>
                <c:pt idx="12">
                  <c:v>12.600208782575368</c:v>
                </c:pt>
                <c:pt idx="13">
                  <c:v>10.008220287429769</c:v>
                </c:pt>
                <c:pt idx="14">
                  <c:v>98.853612155378983</c:v>
                </c:pt>
                <c:pt idx="15">
                  <c:v>22.228652979739941</c:v>
                </c:pt>
                <c:pt idx="16">
                  <c:v>28.18016464251679</c:v>
                </c:pt>
                <c:pt idx="17">
                  <c:v>17.795237426994024</c:v>
                </c:pt>
                <c:pt idx="18">
                  <c:v>128.47865170102449</c:v>
                </c:pt>
                <c:pt idx="19">
                  <c:v>17.497414443433716</c:v>
                </c:pt>
                <c:pt idx="20">
                  <c:v>22.290305806581131</c:v>
                </c:pt>
                <c:pt idx="21">
                  <c:v>31.86902273636192</c:v>
                </c:pt>
                <c:pt idx="22">
                  <c:v>16.245414372754492</c:v>
                </c:pt>
                <c:pt idx="23">
                  <c:v>41.853868127450021</c:v>
                </c:pt>
                <c:pt idx="24">
                  <c:v>15.205308443374602</c:v>
                </c:pt>
                <c:pt idx="25">
                  <c:v>67.164552605673464</c:v>
                </c:pt>
                <c:pt idx="26">
                  <c:v>10.868653944359247</c:v>
                </c:pt>
                <c:pt idx="27">
                  <c:v>45.963464017427171</c:v>
                </c:pt>
                <c:pt idx="28">
                  <c:v>23.844766780562868</c:v>
                </c:pt>
                <c:pt idx="29">
                  <c:v>15.904312808798327</c:v>
                </c:pt>
                <c:pt idx="30">
                  <c:v>31.523297352380652</c:v>
                </c:pt>
                <c:pt idx="31">
                  <c:v>12.882493375126645</c:v>
                </c:pt>
                <c:pt idx="32">
                  <c:v>18.322475214082733</c:v>
                </c:pt>
                <c:pt idx="33">
                  <c:v>85.048135063078661</c:v>
                </c:pt>
                <c:pt idx="34">
                  <c:v>18.933750604654964</c:v>
                </c:pt>
                <c:pt idx="35">
                  <c:v>23.758294442772812</c:v>
                </c:pt>
                <c:pt idx="36">
                  <c:v>25.249687015248224</c:v>
                </c:pt>
                <c:pt idx="37">
                  <c:v>71.691092926733447</c:v>
                </c:pt>
                <c:pt idx="38">
                  <c:v>30.974846927333921</c:v>
                </c:pt>
                <c:pt idx="39">
                  <c:v>21.476534962995267</c:v>
                </c:pt>
                <c:pt idx="40">
                  <c:v>102.52355932532086</c:v>
                </c:pt>
                <c:pt idx="41">
                  <c:v>190.3418715867995</c:v>
                </c:pt>
                <c:pt idx="42">
                  <c:v>9.6211275016187408</c:v>
                </c:pt>
                <c:pt idx="43">
                  <c:v>12.441021067480937</c:v>
                </c:pt>
                <c:pt idx="44">
                  <c:v>91.651010498141886</c:v>
                </c:pt>
                <c:pt idx="45">
                  <c:v>65.970902517982182</c:v>
                </c:pt>
                <c:pt idx="46">
                  <c:v>257.96449800678988</c:v>
                </c:pt>
                <c:pt idx="47">
                  <c:v>245.13495649503488</c:v>
                </c:pt>
                <c:pt idx="48">
                  <c:v>19.337288181008574</c:v>
                </c:pt>
                <c:pt idx="49">
                  <c:v>34.732270280843657</c:v>
                </c:pt>
                <c:pt idx="50">
                  <c:v>104.25805206928031</c:v>
                </c:pt>
                <c:pt idx="51">
                  <c:v>135.03900402006707</c:v>
                </c:pt>
                <c:pt idx="52">
                  <c:v>50.26548245743669</c:v>
                </c:pt>
                <c:pt idx="53">
                  <c:v>13.591786456490883</c:v>
                </c:pt>
                <c:pt idx="54">
                  <c:v>7.6891622537577913</c:v>
                </c:pt>
                <c:pt idx="55">
                  <c:v>31.32221215419565</c:v>
                </c:pt>
                <c:pt idx="56">
                  <c:v>20.268299163899908</c:v>
                </c:pt>
                <c:pt idx="57">
                  <c:v>27.247111624400617</c:v>
                </c:pt>
                <c:pt idx="58">
                  <c:v>104.21338517708224</c:v>
                </c:pt>
                <c:pt idx="59">
                  <c:v>13.010042036862393</c:v>
                </c:pt>
                <c:pt idx="60">
                  <c:v>7.7437117318334812</c:v>
                </c:pt>
                <c:pt idx="61">
                  <c:v>39.012377701004219</c:v>
                </c:pt>
                <c:pt idx="62">
                  <c:v>11.460844159560924</c:v>
                </c:pt>
                <c:pt idx="63">
                  <c:v>14.90821611464254</c:v>
                </c:pt>
                <c:pt idx="64">
                  <c:v>6.559724000511828</c:v>
                </c:pt>
                <c:pt idx="65">
                  <c:v>5.9395736106932029</c:v>
                </c:pt>
                <c:pt idx="66">
                  <c:v>229.8728826875456</c:v>
                </c:pt>
                <c:pt idx="67">
                  <c:v>46.045301262323413</c:v>
                </c:pt>
                <c:pt idx="68">
                  <c:v>14.998670186584731</c:v>
                </c:pt>
                <c:pt idx="69">
                  <c:v>26.786475601568007</c:v>
                </c:pt>
                <c:pt idx="70">
                  <c:v>25.510203586047155</c:v>
                </c:pt>
                <c:pt idx="71">
                  <c:v>16.402962102739369</c:v>
                </c:pt>
                <c:pt idx="72">
                  <c:v>69.4805600690581</c:v>
                </c:pt>
                <c:pt idx="73">
                  <c:v>7.6719263396989543</c:v>
                </c:pt>
                <c:pt idx="74">
                  <c:v>16.723560130651379</c:v>
                </c:pt>
                <c:pt idx="75">
                  <c:v>123.65817492060378</c:v>
                </c:pt>
                <c:pt idx="76">
                  <c:v>15.985456938963836</c:v>
                </c:pt>
                <c:pt idx="77">
                  <c:v>12.130396093857247</c:v>
                </c:pt>
                <c:pt idx="78">
                  <c:v>15.934650494301431</c:v>
                </c:pt>
                <c:pt idx="79">
                  <c:v>12.441021067480941</c:v>
                </c:pt>
                <c:pt idx="80">
                  <c:v>320.94399184742468</c:v>
                </c:pt>
                <c:pt idx="81">
                  <c:v>334.61636292952784</c:v>
                </c:pt>
                <c:pt idx="82">
                  <c:v>39.090317277278302</c:v>
                </c:pt>
                <c:pt idx="83">
                  <c:v>30.46691549128661</c:v>
                </c:pt>
                <c:pt idx="84">
                  <c:v>38.57269955363968</c:v>
                </c:pt>
                <c:pt idx="85">
                  <c:v>21.237166338266995</c:v>
                </c:pt>
                <c:pt idx="86">
                  <c:v>16.836501888934759</c:v>
                </c:pt>
                <c:pt idx="87">
                  <c:v>42.660393501442847</c:v>
                </c:pt>
                <c:pt idx="88">
                  <c:v>16.836501888934759</c:v>
                </c:pt>
                <c:pt idx="89">
                  <c:v>14.040886096599897</c:v>
                </c:pt>
                <c:pt idx="90">
                  <c:v>22.237000807126922</c:v>
                </c:pt>
                <c:pt idx="91">
                  <c:v>58.646626672353072</c:v>
                </c:pt>
                <c:pt idx="92">
                  <c:v>61.412521064078788</c:v>
                </c:pt>
                <c:pt idx="93">
                  <c:v>84.268893453076188</c:v>
                </c:pt>
                <c:pt idx="94">
                  <c:v>109.59557234145836</c:v>
                </c:pt>
                <c:pt idx="95">
                  <c:v>1047.9431784854132</c:v>
                </c:pt>
                <c:pt idx="96">
                  <c:v>274.85671250609585</c:v>
                </c:pt>
                <c:pt idx="97">
                  <c:v>234.26128046040694</c:v>
                </c:pt>
                <c:pt idx="98">
                  <c:v>50.789814271320822</c:v>
                </c:pt>
                <c:pt idx="99">
                  <c:v>151.37105506178904</c:v>
                </c:pt>
                <c:pt idx="100">
                  <c:v>26.2244446758408</c:v>
                </c:pt>
                <c:pt idx="101">
                  <c:v>26.878288646869169</c:v>
                </c:pt>
                <c:pt idx="102">
                  <c:v>30.98765785019053</c:v>
                </c:pt>
                <c:pt idx="103">
                  <c:v>34.21194399759284</c:v>
                </c:pt>
                <c:pt idx="104">
                  <c:v>41.081322980867341</c:v>
                </c:pt>
                <c:pt idx="105">
                  <c:v>149.3078226187792</c:v>
                </c:pt>
                <c:pt idx="106">
                  <c:v>1147.4591559235294</c:v>
                </c:pt>
                <c:pt idx="107">
                  <c:v>61.861313296396851</c:v>
                </c:pt>
                <c:pt idx="108">
                  <c:v>174.05506644171118</c:v>
                </c:pt>
                <c:pt idx="109">
                  <c:v>141.25096559917432</c:v>
                </c:pt>
                <c:pt idx="110">
                  <c:v>34.667575092073264</c:v>
                </c:pt>
                <c:pt idx="111">
                  <c:v>89.584399472705101</c:v>
                </c:pt>
                <c:pt idx="112">
                  <c:v>89.584399472705101</c:v>
                </c:pt>
                <c:pt idx="113">
                  <c:v>34.667575092073264</c:v>
                </c:pt>
                <c:pt idx="114">
                  <c:v>599.48048397881644</c:v>
                </c:pt>
                <c:pt idx="115">
                  <c:v>261.79906382769343</c:v>
                </c:pt>
                <c:pt idx="116">
                  <c:v>102.92729570190286</c:v>
                </c:pt>
                <c:pt idx="117">
                  <c:v>102.92729570190286</c:v>
                </c:pt>
                <c:pt idx="118">
                  <c:v>59.902725384591889</c:v>
                </c:pt>
                <c:pt idx="119">
                  <c:v>84.882953335534651</c:v>
                </c:pt>
                <c:pt idx="120">
                  <c:v>121.54319321914338</c:v>
                </c:pt>
                <c:pt idx="121" formatCode="0.00">
                  <c:v>54.240817246617702</c:v>
                </c:pt>
                <c:pt idx="122">
                  <c:v>53.715658049425336</c:v>
                </c:pt>
                <c:pt idx="123">
                  <c:v>121.67915167014061</c:v>
                </c:pt>
                <c:pt idx="124" formatCode="0.00">
                  <c:v>88.6844481262101</c:v>
                </c:pt>
                <c:pt idx="125">
                  <c:v>87.930350940590074</c:v>
                </c:pt>
                <c:pt idx="126">
                  <c:v>76.146715083962889</c:v>
                </c:pt>
                <c:pt idx="127">
                  <c:v>10.927166107532358</c:v>
                </c:pt>
                <c:pt idx="128">
                  <c:v>10.122290069682652</c:v>
                </c:pt>
                <c:pt idx="129">
                  <c:v>8.8141308887278633</c:v>
                </c:pt>
                <c:pt idx="130">
                  <c:v>10.463467031862507</c:v>
                </c:pt>
                <c:pt idx="131">
                  <c:v>11.341149479459153</c:v>
                </c:pt>
                <c:pt idx="132">
                  <c:v>15.42</c:v>
                </c:pt>
                <c:pt idx="133">
                  <c:v>15.42</c:v>
                </c:pt>
                <c:pt idx="134">
                  <c:v>15.42</c:v>
                </c:pt>
                <c:pt idx="135">
                  <c:v>15.42</c:v>
                </c:pt>
                <c:pt idx="136">
                  <c:v>544.01189237884046</c:v>
                </c:pt>
                <c:pt idx="137">
                  <c:v>20.029616662043431</c:v>
                </c:pt>
                <c:pt idx="138">
                  <c:v>65.166855228512176</c:v>
                </c:pt>
                <c:pt idx="139">
                  <c:v>20.428206229967628</c:v>
                </c:pt>
                <c:pt idx="140">
                  <c:v>21.400843315519037</c:v>
                </c:pt>
                <c:pt idx="141">
                  <c:v>21.400843315519037</c:v>
                </c:pt>
                <c:pt idx="142">
                  <c:v>15.707726695458932</c:v>
                </c:pt>
                <c:pt idx="143">
                  <c:v>16.836501888934766</c:v>
                </c:pt>
                <c:pt idx="144">
                  <c:v>93.337476692122138</c:v>
                </c:pt>
                <c:pt idx="145">
                  <c:v>17.676907706372329</c:v>
                </c:pt>
                <c:pt idx="146">
                  <c:v>34.321428501570452</c:v>
                </c:pt>
                <c:pt idx="147">
                  <c:v>23.622898726612505</c:v>
                </c:pt>
                <c:pt idx="148">
                  <c:v>71.330568058103324</c:v>
                </c:pt>
                <c:pt idx="149">
                  <c:v>151.23960591159732</c:v>
                </c:pt>
                <c:pt idx="150">
                  <c:v>21.647536878642168</c:v>
                </c:pt>
                <c:pt idx="151">
                  <c:v>54.854928094124382</c:v>
                </c:pt>
                <c:pt idx="152">
                  <c:v>19.400041494264027</c:v>
                </c:pt>
                <c:pt idx="153">
                  <c:v>14.335765340101471</c:v>
                </c:pt>
                <c:pt idx="154">
                  <c:v>9.5475934818695958</c:v>
                </c:pt>
                <c:pt idx="155">
                  <c:v>139.4315956278345</c:v>
                </c:pt>
                <c:pt idx="156">
                  <c:v>268.72293646980233</c:v>
                </c:pt>
                <c:pt idx="157">
                  <c:v>109.01590949119149</c:v>
                </c:pt>
              </c:numCache>
            </c:numRef>
          </c:xVal>
          <c:yVal>
            <c:numRef>
              <c:f>'all data'!$W$214:$W$371</c:f>
              <c:numCache>
                <c:formatCode>0.0E+00</c:formatCode>
                <c:ptCount val="158"/>
                <c:pt idx="0">
                  <c:v>4.128818622287646E-7</c:v>
                </c:pt>
                <c:pt idx="1">
                  <c:v>7.3716644825338346E-8</c:v>
                </c:pt>
                <c:pt idx="2">
                  <c:v>6.4129867172595619E-9</c:v>
                </c:pt>
                <c:pt idx="3">
                  <c:v>5.0224657945296609E-9</c:v>
                </c:pt>
                <c:pt idx="4">
                  <c:v>1.0031361492003298E-8</c:v>
                </c:pt>
                <c:pt idx="5">
                  <c:v>4.6890310486381263E-9</c:v>
                </c:pt>
                <c:pt idx="6">
                  <c:v>5.3139367713558903E-9</c:v>
                </c:pt>
                <c:pt idx="7">
                  <c:v>1.5781995422176474E-9</c:v>
                </c:pt>
                <c:pt idx="8">
                  <c:v>2.8246701137565032E-9</c:v>
                </c:pt>
                <c:pt idx="9">
                  <c:v>4.6186429271059818E-9</c:v>
                </c:pt>
                <c:pt idx="10">
                  <c:v>3.7423975524185693E-9</c:v>
                </c:pt>
                <c:pt idx="11">
                  <c:v>3.1345702689391765E-9</c:v>
                </c:pt>
                <c:pt idx="12">
                  <c:v>5.7611617215414157E-9</c:v>
                </c:pt>
                <c:pt idx="13">
                  <c:v>5.3344008028711161E-9</c:v>
                </c:pt>
                <c:pt idx="14">
                  <c:v>1.048196691614417E-8</c:v>
                </c:pt>
                <c:pt idx="15">
                  <c:v>1.8915682691250434E-9</c:v>
                </c:pt>
                <c:pt idx="16">
                  <c:v>3.8558516489964246E-9</c:v>
                </c:pt>
                <c:pt idx="17">
                  <c:v>2.1280618476202795E-9</c:v>
                </c:pt>
                <c:pt idx="18">
                  <c:v>1.856808642265662E-9</c:v>
                </c:pt>
                <c:pt idx="19">
                  <c:v>1.4430682052228942E-9</c:v>
                </c:pt>
                <c:pt idx="20">
                  <c:v>1.9327243396482636E-9</c:v>
                </c:pt>
                <c:pt idx="21">
                  <c:v>1.8428462290022399E-9</c:v>
                </c:pt>
                <c:pt idx="22">
                  <c:v>1.4800575438920001E-9</c:v>
                </c:pt>
                <c:pt idx="23">
                  <c:v>5.0852233604302559E-9</c:v>
                </c:pt>
                <c:pt idx="24">
                  <c:v>1.3688262253745031E-9</c:v>
                </c:pt>
                <c:pt idx="25">
                  <c:v>1.0810301827265733E-8</c:v>
                </c:pt>
                <c:pt idx="26">
                  <c:v>7.9327135181148895E-10</c:v>
                </c:pt>
                <c:pt idx="27">
                  <c:v>7.2878691540386226E-9</c:v>
                </c:pt>
                <c:pt idx="28">
                  <c:v>3.7547837651342736E-9</c:v>
                </c:pt>
                <c:pt idx="29">
                  <c:v>4.080335852476651E-9</c:v>
                </c:pt>
                <c:pt idx="30">
                  <c:v>1.0183581813343983E-8</c:v>
                </c:pt>
                <c:pt idx="31">
                  <c:v>5.6611492102639985E-10</c:v>
                </c:pt>
                <c:pt idx="32">
                  <c:v>1.3159139713082235E-9</c:v>
                </c:pt>
                <c:pt idx="33">
                  <c:v>6.5567514167478547E-7</c:v>
                </c:pt>
                <c:pt idx="34">
                  <c:v>1.3011249677026572E-9</c:v>
                </c:pt>
                <c:pt idx="35">
                  <c:v>3.1162025401879332E-9</c:v>
                </c:pt>
                <c:pt idx="36">
                  <c:v>6.037339484978762E-9</c:v>
                </c:pt>
                <c:pt idx="37">
                  <c:v>1.5682619363168599E-8</c:v>
                </c:pt>
                <c:pt idx="38">
                  <c:v>5.6103556661403364E-9</c:v>
                </c:pt>
                <c:pt idx="39">
                  <c:v>4.4912589462433246E-9</c:v>
                </c:pt>
                <c:pt idx="40">
                  <c:v>6.86334818658577E-8</c:v>
                </c:pt>
                <c:pt idx="41">
                  <c:v>6.7749197469889377E-8</c:v>
                </c:pt>
                <c:pt idx="42">
                  <c:v>2.2111680453017809E-9</c:v>
                </c:pt>
                <c:pt idx="43">
                  <c:v>1.5575878348131953E-9</c:v>
                </c:pt>
                <c:pt idx="44">
                  <c:v>1.3216037008089472E-8</c:v>
                </c:pt>
                <c:pt idx="45">
                  <c:v>1.1006813741422092E-8</c:v>
                </c:pt>
                <c:pt idx="46">
                  <c:v>4.0639962895424766E-8</c:v>
                </c:pt>
                <c:pt idx="47">
                  <c:v>2.9857330389999815E-7</c:v>
                </c:pt>
                <c:pt idx="48">
                  <c:v>8.2362827386748602E-8</c:v>
                </c:pt>
                <c:pt idx="49">
                  <c:v>2.8271484529924962E-8</c:v>
                </c:pt>
                <c:pt idx="50">
                  <c:v>2.2177141190619686E-7</c:v>
                </c:pt>
                <c:pt idx="51">
                  <c:v>3.4963117686818724E-7</c:v>
                </c:pt>
                <c:pt idx="52">
                  <c:v>3.2043112540732753E-7</c:v>
                </c:pt>
                <c:pt idx="53">
                  <c:v>8.1262938038446317E-9</c:v>
                </c:pt>
                <c:pt idx="54">
                  <c:v>4.7601999794339443E-9</c:v>
                </c:pt>
                <c:pt idx="55">
                  <c:v>2.1964746727777945E-8</c:v>
                </c:pt>
                <c:pt idx="56">
                  <c:v>6.9014936468632751E-9</c:v>
                </c:pt>
                <c:pt idx="57">
                  <c:v>2.0851655211748816E-8</c:v>
                </c:pt>
                <c:pt idx="58">
                  <c:v>5.6995412236602826E-8</c:v>
                </c:pt>
                <c:pt idx="59">
                  <c:v>1.6083716495540299E-9</c:v>
                </c:pt>
                <c:pt idx="60">
                  <c:v>3.1171981172083823E-9</c:v>
                </c:pt>
                <c:pt idx="61">
                  <c:v>8.0783024953807059E-9</c:v>
                </c:pt>
                <c:pt idx="62">
                  <c:v>4.0595448443558068E-9</c:v>
                </c:pt>
                <c:pt idx="63">
                  <c:v>1.5941782224725287E-8</c:v>
                </c:pt>
                <c:pt idx="64">
                  <c:v>1.2716110379214777E-9</c:v>
                </c:pt>
                <c:pt idx="65">
                  <c:v>2.0787994336677379E-9</c:v>
                </c:pt>
                <c:pt idx="66">
                  <c:v>1.2329390150651202E-7</c:v>
                </c:pt>
                <c:pt idx="67">
                  <c:v>1.5028289023954726E-9</c:v>
                </c:pt>
                <c:pt idx="68">
                  <c:v>1.4370490762696567E-9</c:v>
                </c:pt>
                <c:pt idx="69">
                  <c:v>3.0230643733843813E-9</c:v>
                </c:pt>
                <c:pt idx="70">
                  <c:v>5.2951590304735189E-9</c:v>
                </c:pt>
                <c:pt idx="71">
                  <c:v>4.5678921840288012E-9</c:v>
                </c:pt>
                <c:pt idx="72">
                  <c:v>1.8717157156310301E-8</c:v>
                </c:pt>
                <c:pt idx="73">
                  <c:v>2.1915830488067371E-9</c:v>
                </c:pt>
                <c:pt idx="74">
                  <c:v>2.7844620419992766E-9</c:v>
                </c:pt>
                <c:pt idx="75">
                  <c:v>5.7218520978479183E-8</c:v>
                </c:pt>
                <c:pt idx="76">
                  <c:v>6.8584581785228598E-9</c:v>
                </c:pt>
                <c:pt idx="77">
                  <c:v>3.0897124365504598E-9</c:v>
                </c:pt>
                <c:pt idx="78">
                  <c:v>5.9326182525552924E-9</c:v>
                </c:pt>
                <c:pt idx="79">
                  <c:v>3.764991920208417E-9</c:v>
                </c:pt>
                <c:pt idx="80">
                  <c:v>4.7967286167659062E-8</c:v>
                </c:pt>
                <c:pt idx="81">
                  <c:v>1.0435204841499867E-7</c:v>
                </c:pt>
                <c:pt idx="82">
                  <c:v>3.4475034073496616E-9</c:v>
                </c:pt>
                <c:pt idx="83">
                  <c:v>1.3542166051091942E-8</c:v>
                </c:pt>
                <c:pt idx="84">
                  <c:v>9.7069782660717514E-9</c:v>
                </c:pt>
                <c:pt idx="85">
                  <c:v>3.0644588203537385E-9</c:v>
                </c:pt>
                <c:pt idx="86">
                  <c:v>5.4196172757498005E-10</c:v>
                </c:pt>
                <c:pt idx="87">
                  <c:v>7.2624099167892691E-9</c:v>
                </c:pt>
                <c:pt idx="88">
                  <c:v>3.972643213864298E-9</c:v>
                </c:pt>
                <c:pt idx="89">
                  <c:v>4.3535115546787026E-9</c:v>
                </c:pt>
                <c:pt idx="90">
                  <c:v>3.6737705643717399E-9</c:v>
                </c:pt>
                <c:pt idx="91">
                  <c:v>1.0353640255225872E-8</c:v>
                </c:pt>
                <c:pt idx="92">
                  <c:v>6.8618234017746031E-9</c:v>
                </c:pt>
                <c:pt idx="93">
                  <c:v>1.2926758901912741E-8</c:v>
                </c:pt>
                <c:pt idx="94">
                  <c:v>1.2715577914100848E-8</c:v>
                </c:pt>
                <c:pt idx="95">
                  <c:v>2.9447686431267907E-7</c:v>
                </c:pt>
                <c:pt idx="96">
                  <c:v>5.1582815762257359E-9</c:v>
                </c:pt>
                <c:pt idx="97">
                  <c:v>5.2528804538764875E-9</c:v>
                </c:pt>
                <c:pt idx="98">
                  <c:v>6.1020329231778861E-10</c:v>
                </c:pt>
                <c:pt idx="99">
                  <c:v>4.1750018148200626E-7</c:v>
                </c:pt>
                <c:pt idx="100">
                  <c:v>2.9995587654347001E-9</c:v>
                </c:pt>
                <c:pt idx="101">
                  <c:v>2.3576467081834527E-9</c:v>
                </c:pt>
                <c:pt idx="102">
                  <c:v>8.4190794161506101E-10</c:v>
                </c:pt>
                <c:pt idx="103">
                  <c:v>2.5959717255067443E-9</c:v>
                </c:pt>
                <c:pt idx="104">
                  <c:v>1.7325005549060913E-9</c:v>
                </c:pt>
                <c:pt idx="105">
                  <c:v>2.3571155370661104E-8</c:v>
                </c:pt>
                <c:pt idx="106">
                  <c:v>1.0351184809171839E-7</c:v>
                </c:pt>
                <c:pt idx="107">
                  <c:v>3.3264741769459996E-8</c:v>
                </c:pt>
                <c:pt idx="108">
                  <c:v>4.2752874435220059E-8</c:v>
                </c:pt>
                <c:pt idx="109">
                  <c:v>2.5765143138302043E-8</c:v>
                </c:pt>
                <c:pt idx="110">
                  <c:v>2.7494460259956753E-8</c:v>
                </c:pt>
                <c:pt idx="111">
                  <c:v>1.1834344757576978E-7</c:v>
                </c:pt>
                <c:pt idx="112">
                  <c:v>1.2467350148639333E-7</c:v>
                </c:pt>
                <c:pt idx="113">
                  <c:v>2.7498932474742871E-8</c:v>
                </c:pt>
                <c:pt idx="114">
                  <c:v>4.4862845082847266E-7</c:v>
                </c:pt>
                <c:pt idx="115">
                  <c:v>1.1256144268061386E-7</c:v>
                </c:pt>
                <c:pt idx="116">
                  <c:v>2.36374119079212E-8</c:v>
                </c:pt>
                <c:pt idx="117">
                  <c:v>2.2891116066537439E-8</c:v>
                </c:pt>
                <c:pt idx="118">
                  <c:v>1.449241121778885E-8</c:v>
                </c:pt>
                <c:pt idx="119">
                  <c:v>1.3612474816868347E-8</c:v>
                </c:pt>
                <c:pt idx="120">
                  <c:v>6.9506378169639956E-8</c:v>
                </c:pt>
                <c:pt idx="121">
                  <c:v>2.4203151534675566E-8</c:v>
                </c:pt>
                <c:pt idx="122">
                  <c:v>9.4753302502528963E-9</c:v>
                </c:pt>
                <c:pt idx="123">
                  <c:v>1.7554431200460227E-7</c:v>
                </c:pt>
                <c:pt idx="124">
                  <c:v>1.2872046759062131E-7</c:v>
                </c:pt>
                <c:pt idx="125">
                  <c:v>1.139810059064258E-7</c:v>
                </c:pt>
                <c:pt idx="126">
                  <c:v>7.7060872886138106E-8</c:v>
                </c:pt>
                <c:pt idx="127">
                  <c:v>2.319453959908691E-9</c:v>
                </c:pt>
                <c:pt idx="128">
                  <c:v>1.1071308535700804E-8</c:v>
                </c:pt>
                <c:pt idx="129">
                  <c:v>2.166285103620946E-9</c:v>
                </c:pt>
                <c:pt idx="130">
                  <c:v>2.5322936742121991E-9</c:v>
                </c:pt>
                <c:pt idx="131">
                  <c:v>2.1324769161689589E-9</c:v>
                </c:pt>
                <c:pt idx="132">
                  <c:v>1.0905465148805421E-9</c:v>
                </c:pt>
                <c:pt idx="133">
                  <c:v>1.0317664119919743E-9</c:v>
                </c:pt>
                <c:pt idx="134">
                  <c:v>1.1646113153514723E-9</c:v>
                </c:pt>
                <c:pt idx="135">
                  <c:v>1.2450888006186276E-9</c:v>
                </c:pt>
                <c:pt idx="136">
                  <c:v>1.0067116544767256E-7</c:v>
                </c:pt>
                <c:pt idx="137">
                  <c:v>1.6792830856722524E-9</c:v>
                </c:pt>
                <c:pt idx="138">
                  <c:v>3.6220610524561769E-9</c:v>
                </c:pt>
                <c:pt idx="139">
                  <c:v>1.4927455667268194E-9</c:v>
                </c:pt>
                <c:pt idx="140">
                  <c:v>1.065353359661414E-9</c:v>
                </c:pt>
                <c:pt idx="141">
                  <c:v>5.9868831155089938E-10</c:v>
                </c:pt>
                <c:pt idx="142">
                  <c:v>1.2237605021372538E-9</c:v>
                </c:pt>
                <c:pt idx="143">
                  <c:v>8.7086026471552005E-10</c:v>
                </c:pt>
                <c:pt idx="144">
                  <c:v>2.1455706880848745E-8</c:v>
                </c:pt>
                <c:pt idx="145">
                  <c:v>3.0346965015592106E-9</c:v>
                </c:pt>
                <c:pt idx="146">
                  <c:v>2.4287756797024662E-9</c:v>
                </c:pt>
                <c:pt idx="147">
                  <c:v>6.5733311439996186E-9</c:v>
                </c:pt>
                <c:pt idx="148">
                  <c:v>2.7376055862867293E-8</c:v>
                </c:pt>
                <c:pt idx="149">
                  <c:v>6.9598313841668406E-8</c:v>
                </c:pt>
                <c:pt idx="150">
                  <c:v>3.0976136179604034E-9</c:v>
                </c:pt>
                <c:pt idx="151">
                  <c:v>1.2721552465219271E-8</c:v>
                </c:pt>
                <c:pt idx="152">
                  <c:v>4.0781439365480032E-9</c:v>
                </c:pt>
                <c:pt idx="153">
                  <c:v>1.5466813679032186E-8</c:v>
                </c:pt>
                <c:pt idx="154">
                  <c:v>1.792872057204621E-9</c:v>
                </c:pt>
                <c:pt idx="155">
                  <c:v>7.2750342085320791E-8</c:v>
                </c:pt>
                <c:pt idx="156">
                  <c:v>8.0467473200750326E-8</c:v>
                </c:pt>
                <c:pt idx="157">
                  <c:v>1.6258713071158978E-8</c:v>
                </c:pt>
              </c:numCache>
            </c:numRef>
          </c:yVal>
        </c:ser>
        <c:ser>
          <c:idx val="5"/>
          <c:order val="1"/>
          <c:tx>
            <c:v>GeoMICS</c:v>
          </c:tx>
          <c:spPr>
            <a:ln w="28575">
              <a:noFill/>
            </a:ln>
          </c:spPr>
          <c:marker>
            <c:symbol val="dash"/>
            <c:size val="9"/>
            <c:spPr>
              <a:ln w="19050">
                <a:solidFill>
                  <a:srgbClr val="FF9900"/>
                </a:solidFill>
              </a:ln>
            </c:spPr>
          </c:marker>
          <c:xVal>
            <c:numRef>
              <c:f>'all data'!$K$902:$K$975</c:f>
              <c:numCache>
                <c:formatCode>0</c:formatCode>
                <c:ptCount val="74"/>
                <c:pt idx="0">
                  <c:v>240.15103934240508</c:v>
                </c:pt>
                <c:pt idx="1">
                  <c:v>1502.0255898491046</c:v>
                </c:pt>
                <c:pt idx="2">
                  <c:v>3862.6509994417224</c:v>
                </c:pt>
                <c:pt idx="3">
                  <c:v>701.73102828669698</c:v>
                </c:pt>
                <c:pt idx="4">
                  <c:v>371.99571349698431</c:v>
                </c:pt>
                <c:pt idx="5">
                  <c:v>164.37438258744106</c:v>
                </c:pt>
                <c:pt idx="6">
                  <c:v>240.06219656962588</c:v>
                </c:pt>
                <c:pt idx="7">
                  <c:v>1805.8651675478413</c:v>
                </c:pt>
                <c:pt idx="8">
                  <c:v>579.54820682241871</c:v>
                </c:pt>
                <c:pt idx="9">
                  <c:v>1160.9176377198764</c:v>
                </c:pt>
                <c:pt idx="10">
                  <c:v>2287.3489032162047</c:v>
                </c:pt>
                <c:pt idx="11">
                  <c:v>2257.1782564552705</c:v>
                </c:pt>
                <c:pt idx="12">
                  <c:v>1816.496059410993</c:v>
                </c:pt>
                <c:pt idx="13">
                  <c:v>1704.1514679153033</c:v>
                </c:pt>
                <c:pt idx="14">
                  <c:v>410.81039254501798</c:v>
                </c:pt>
                <c:pt idx="15">
                  <c:v>2617.7163706404267</c:v>
                </c:pt>
                <c:pt idx="16">
                  <c:v>2310.248697633594</c:v>
                </c:pt>
                <c:pt idx="17">
                  <c:v>3257.5959623235963</c:v>
                </c:pt>
                <c:pt idx="18">
                  <c:v>5273.6502159117754</c:v>
                </c:pt>
                <c:pt idx="19">
                  <c:v>4592.7414241727238</c:v>
                </c:pt>
                <c:pt idx="20">
                  <c:v>2008.6086789991705</c:v>
                </c:pt>
                <c:pt idx="21">
                  <c:v>4800.2279109790607</c:v>
                </c:pt>
                <c:pt idx="22">
                  <c:v>756.43004276999602</c:v>
                </c:pt>
                <c:pt idx="24">
                  <c:v>2753.6915024774157</c:v>
                </c:pt>
                <c:pt idx="25">
                  <c:v>1726.2579912375825</c:v>
                </c:pt>
                <c:pt idx="26">
                  <c:v>2522.5359418246962</c:v>
                </c:pt>
                <c:pt idx="27">
                  <c:v>3245.500830607275</c:v>
                </c:pt>
                <c:pt idx="28">
                  <c:v>1174.4772677197341</c:v>
                </c:pt>
                <c:pt idx="29">
                  <c:v>511.78052291451451</c:v>
                </c:pt>
                <c:pt idx="30">
                  <c:v>578.92431662311742</c:v>
                </c:pt>
                <c:pt idx="31">
                  <c:v>761.54031882821539</c:v>
                </c:pt>
                <c:pt idx="32">
                  <c:v>1049.001348978534</c:v>
                </c:pt>
                <c:pt idx="33">
                  <c:v>761.54031882821539</c:v>
                </c:pt>
                <c:pt idx="34">
                  <c:v>473.26480401639594</c:v>
                </c:pt>
                <c:pt idx="35">
                  <c:v>698.07431172818633</c:v>
                </c:pt>
                <c:pt idx="36">
                  <c:v>706.12148650080394</c:v>
                </c:pt>
                <c:pt idx="37">
                  <c:v>707.16832418234617</c:v>
                </c:pt>
                <c:pt idx="38">
                  <c:v>4354.2474178754528</c:v>
                </c:pt>
                <c:pt idx="39">
                  <c:v>183.8062609410068</c:v>
                </c:pt>
                <c:pt idx="40">
                  <c:v>51.43313044073809</c:v>
                </c:pt>
                <c:pt idx="41">
                  <c:v>403.71664713486354</c:v>
                </c:pt>
                <c:pt idx="42">
                  <c:v>140.65098805680719</c:v>
                </c:pt>
                <c:pt idx="43">
                  <c:v>416.46680091945768</c:v>
                </c:pt>
                <c:pt idx="44">
                  <c:v>364.55433851337659</c:v>
                </c:pt>
                <c:pt idx="45">
                  <c:v>517.80358434997686</c:v>
                </c:pt>
                <c:pt idx="46">
                  <c:v>139.39953462324968</c:v>
                </c:pt>
                <c:pt idx="47">
                  <c:v>219.73477116452111</c:v>
                </c:pt>
                <c:pt idx="48">
                  <c:v>138.43255240447473</c:v>
                </c:pt>
                <c:pt idx="49">
                  <c:v>501.75632907544031</c:v>
                </c:pt>
                <c:pt idx="50">
                  <c:v>295.82744390675219</c:v>
                </c:pt>
                <c:pt idx="51">
                  <c:v>95.812292749181509</c:v>
                </c:pt>
                <c:pt idx="52">
                  <c:v>3862.6509994417224</c:v>
                </c:pt>
                <c:pt idx="53">
                  <c:v>222.52529083907223</c:v>
                </c:pt>
                <c:pt idx="54">
                  <c:v>111.67984892393284</c:v>
                </c:pt>
                <c:pt idx="55">
                  <c:v>88.64719955228621</c:v>
                </c:pt>
                <c:pt idx="56">
                  <c:v>129.96241020335174</c:v>
                </c:pt>
                <c:pt idx="57">
                  <c:v>85.818258199581649</c:v>
                </c:pt>
                <c:pt idx="58">
                  <c:v>80.392602023125946</c:v>
                </c:pt>
                <c:pt idx="59">
                  <c:v>99.716664099062911</c:v>
                </c:pt>
                <c:pt idx="60">
                  <c:v>89.44038886546457</c:v>
                </c:pt>
                <c:pt idx="62">
                  <c:v>100.97330116049883</c:v>
                </c:pt>
                <c:pt idx="63">
                  <c:v>481.56083123253063</c:v>
                </c:pt>
                <c:pt idx="64">
                  <c:v>443.25782963891686</c:v>
                </c:pt>
                <c:pt idx="65">
                  <c:v>556.02264943671639</c:v>
                </c:pt>
                <c:pt idx="66">
                  <c:v>561.78707783625282</c:v>
                </c:pt>
                <c:pt idx="67">
                  <c:v>672.43662959382311</c:v>
                </c:pt>
                <c:pt idx="68">
                  <c:v>468.70466762307694</c:v>
                </c:pt>
                <c:pt idx="69">
                  <c:v>506.17905129420399</c:v>
                </c:pt>
                <c:pt idx="70">
                  <c:v>508.53257328659168</c:v>
                </c:pt>
                <c:pt idx="71">
                  <c:v>319.79510101427019</c:v>
                </c:pt>
                <c:pt idx="72">
                  <c:v>4799.285433182984</c:v>
                </c:pt>
                <c:pt idx="73">
                  <c:v>538.02235674327403</c:v>
                </c:pt>
              </c:numCache>
            </c:numRef>
          </c:xVal>
          <c:yVal>
            <c:numRef>
              <c:f>'all data'!$W$902:$W$975</c:f>
              <c:numCache>
                <c:formatCode>0.0E+00</c:formatCode>
                <c:ptCount val="74"/>
                <c:pt idx="0">
                  <c:v>5.483447199645764E-8</c:v>
                </c:pt>
                <c:pt idx="1">
                  <c:v>1.0058681655098335E-7</c:v>
                </c:pt>
                <c:pt idx="2">
                  <c:v>2.8182496816029584E-7</c:v>
                </c:pt>
                <c:pt idx="3">
                  <c:v>3.7676981470319978E-8</c:v>
                </c:pt>
                <c:pt idx="4">
                  <c:v>2.4415752750677416E-8</c:v>
                </c:pt>
                <c:pt idx="5">
                  <c:v>3.9274481699860003E-8</c:v>
                </c:pt>
                <c:pt idx="6">
                  <c:v>7.9933244315897566E-8</c:v>
                </c:pt>
                <c:pt idx="7">
                  <c:v>1.6854654396432207E-7</c:v>
                </c:pt>
                <c:pt idx="8">
                  <c:v>1.4655009743935086E-7</c:v>
                </c:pt>
                <c:pt idx="9">
                  <c:v>8.1123509640003389E-8</c:v>
                </c:pt>
                <c:pt idx="10">
                  <c:v>1.1429345794208246E-7</c:v>
                </c:pt>
                <c:pt idx="11">
                  <c:v>1.5568871696869024E-7</c:v>
                </c:pt>
                <c:pt idx="12">
                  <c:v>1.1501620377385944E-7</c:v>
                </c:pt>
                <c:pt idx="13">
                  <c:v>1.3069173076748921E-7</c:v>
                </c:pt>
                <c:pt idx="14">
                  <c:v>1.3010789682645374E-7</c:v>
                </c:pt>
                <c:pt idx="15">
                  <c:v>1.7153167172309024E-7</c:v>
                </c:pt>
                <c:pt idx="16">
                  <c:v>2.4795472491298746E-7</c:v>
                </c:pt>
                <c:pt idx="17">
                  <c:v>3.0188160154427466E-7</c:v>
                </c:pt>
                <c:pt idx="18">
                  <c:v>3.0502452069216907E-7</c:v>
                </c:pt>
                <c:pt idx="19">
                  <c:v>9.6108147921407873E-7</c:v>
                </c:pt>
                <c:pt idx="20">
                  <c:v>1.917363192842779E-7</c:v>
                </c:pt>
                <c:pt idx="21">
                  <c:v>7.1593942270587868E-7</c:v>
                </c:pt>
                <c:pt idx="22">
                  <c:v>1.1872393730406347E-7</c:v>
                </c:pt>
                <c:pt idx="24">
                  <c:v>3.9917857663658902E-7</c:v>
                </c:pt>
                <c:pt idx="25">
                  <c:v>2.774648442698118E-7</c:v>
                </c:pt>
                <c:pt idx="26">
                  <c:v>3.5060566476356413E-7</c:v>
                </c:pt>
                <c:pt idx="27">
                  <c:v>5.9199777309906916E-7</c:v>
                </c:pt>
                <c:pt idx="28">
                  <c:v>7.2500545721459928E-8</c:v>
                </c:pt>
                <c:pt idx="29">
                  <c:v>3.564320926440242E-8</c:v>
                </c:pt>
                <c:pt idx="30">
                  <c:v>1.0877635219865867E-7</c:v>
                </c:pt>
                <c:pt idx="31">
                  <c:v>2.1956477205260457E-8</c:v>
                </c:pt>
                <c:pt idx="32">
                  <c:v>2.0956587818531675E-7</c:v>
                </c:pt>
                <c:pt idx="33">
                  <c:v>3.1216228985187826E-8</c:v>
                </c:pt>
                <c:pt idx="34">
                  <c:v>1.5515493235259237E-8</c:v>
                </c:pt>
                <c:pt idx="35">
                  <c:v>7.8225196253191856E-8</c:v>
                </c:pt>
                <c:pt idx="36">
                  <c:v>3.5485268703850401E-8</c:v>
                </c:pt>
                <c:pt idx="37">
                  <c:v>2.4900898152184249E-8</c:v>
                </c:pt>
                <c:pt idx="38">
                  <c:v>6.1410462581404749E-7</c:v>
                </c:pt>
                <c:pt idx="39">
                  <c:v>8.693316035848979E-9</c:v>
                </c:pt>
                <c:pt idx="40">
                  <c:v>6.3799143785817643E-9</c:v>
                </c:pt>
                <c:pt idx="41">
                  <c:v>1.0386067684578014E-7</c:v>
                </c:pt>
                <c:pt idx="42">
                  <c:v>1.8034959717407825E-8</c:v>
                </c:pt>
                <c:pt idx="43">
                  <c:v>9.6288741329161513E-8</c:v>
                </c:pt>
                <c:pt idx="44">
                  <c:v>1.1835995233487825E-7</c:v>
                </c:pt>
                <c:pt idx="45">
                  <c:v>7.2774598958151255E-8</c:v>
                </c:pt>
                <c:pt idx="46">
                  <c:v>4.0021020252671494E-8</c:v>
                </c:pt>
                <c:pt idx="47">
                  <c:v>5.6063931064597141E-8</c:v>
                </c:pt>
                <c:pt idx="48">
                  <c:v>2.0898595955768539E-8</c:v>
                </c:pt>
                <c:pt idx="49">
                  <c:v>5.2891270775792593E-8</c:v>
                </c:pt>
                <c:pt idx="50">
                  <c:v>2.4566350611065644E-8</c:v>
                </c:pt>
                <c:pt idx="51">
                  <c:v>5.2237538206485112E-9</c:v>
                </c:pt>
                <c:pt idx="52">
                  <c:v>3.3853838533364968E-8</c:v>
                </c:pt>
                <c:pt idx="53">
                  <c:v>1.1367265640363122E-8</c:v>
                </c:pt>
                <c:pt idx="54">
                  <c:v>2.134725474233368E-8</c:v>
                </c:pt>
                <c:pt idx="55">
                  <c:v>2.2588881981148908E-8</c:v>
                </c:pt>
                <c:pt idx="56">
                  <c:v>2.7685541390314943E-8</c:v>
                </c:pt>
                <c:pt idx="57">
                  <c:v>3.4209340533207956E-8</c:v>
                </c:pt>
                <c:pt idx="58">
                  <c:v>1.48658976324631E-8</c:v>
                </c:pt>
                <c:pt idx="59">
                  <c:v>1.5031028521153653E-8</c:v>
                </c:pt>
                <c:pt idx="60">
                  <c:v>1.8258272240606473E-8</c:v>
                </c:pt>
                <c:pt idx="62">
                  <c:v>1.6567592969764351E-8</c:v>
                </c:pt>
                <c:pt idx="63">
                  <c:v>6.6266078140642738E-8</c:v>
                </c:pt>
                <c:pt idx="64">
                  <c:v>2.2692530192422405E-7</c:v>
                </c:pt>
                <c:pt idx="65">
                  <c:v>2.1129758138281332E-7</c:v>
                </c:pt>
                <c:pt idx="66">
                  <c:v>8.3626972745970762E-8</c:v>
                </c:pt>
                <c:pt idx="67">
                  <c:v>1.0385339703501218E-7</c:v>
                </c:pt>
                <c:pt idx="68">
                  <c:v>1.2123647282977016E-7</c:v>
                </c:pt>
                <c:pt idx="69">
                  <c:v>7.8881053916235814E-8</c:v>
                </c:pt>
                <c:pt idx="70">
                  <c:v>6.480107279264505E-8</c:v>
                </c:pt>
                <c:pt idx="71">
                  <c:v>1.4827120653523742E-7</c:v>
                </c:pt>
                <c:pt idx="72">
                  <c:v>6.5794039232303472E-7</c:v>
                </c:pt>
                <c:pt idx="73">
                  <c:v>6.0005943542424712E-8</c:v>
                </c:pt>
              </c:numCache>
            </c:numRef>
          </c:yVal>
        </c:ser>
        <c:ser>
          <c:idx val="6"/>
          <c:order val="2"/>
          <c:tx>
            <c:v>IronBru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'all data'!$K$994:$K$1021</c:f>
              <c:numCache>
                <c:formatCode>0</c:formatCode>
                <c:ptCount val="28"/>
                <c:pt idx="0">
                  <c:v>94.550907895526805</c:v>
                </c:pt>
                <c:pt idx="1">
                  <c:v>143.13860842272214</c:v>
                </c:pt>
                <c:pt idx="2">
                  <c:v>122.32855982375058</c:v>
                </c:pt>
                <c:pt idx="3">
                  <c:v>138.13828477188133</c:v>
                </c:pt>
                <c:pt idx="4">
                  <c:v>151.23298252741662</c:v>
                </c:pt>
                <c:pt idx="5">
                  <c:v>203.56251709330954</c:v>
                </c:pt>
                <c:pt idx="6">
                  <c:v>136.90096164016984</c:v>
                </c:pt>
                <c:pt idx="7">
                  <c:v>124.96374176116842</c:v>
                </c:pt>
                <c:pt idx="8">
                  <c:v>184.13286291508425</c:v>
                </c:pt>
                <c:pt idx="9">
                  <c:v>118.0679112670831</c:v>
                </c:pt>
                <c:pt idx="10">
                  <c:v>195.50355552101976</c:v>
                </c:pt>
                <c:pt idx="11">
                  <c:v>162.89406964359418</c:v>
                </c:pt>
                <c:pt idx="12">
                  <c:v>105.71017000127492</c:v>
                </c:pt>
                <c:pt idx="13">
                  <c:v>77.351268021416786</c:v>
                </c:pt>
                <c:pt idx="14">
                  <c:v>100.49829682645434</c:v>
                </c:pt>
                <c:pt idx="15">
                  <c:v>271.06753165188411</c:v>
                </c:pt>
                <c:pt idx="16">
                  <c:v>300.25199018770672</c:v>
                </c:pt>
                <c:pt idx="17">
                  <c:v>299.23941748668813</c:v>
                </c:pt>
                <c:pt idx="18">
                  <c:v>314.7027767945267</c:v>
                </c:pt>
                <c:pt idx="19">
                  <c:v>696.34124740103857</c:v>
                </c:pt>
                <c:pt idx="20">
                  <c:v>348.35170944790895</c:v>
                </c:pt>
                <c:pt idx="21">
                  <c:v>389.55650449067787</c:v>
                </c:pt>
                <c:pt idx="22">
                  <c:v>635.25882022785663</c:v>
                </c:pt>
                <c:pt idx="23">
                  <c:v>500.50471409362416</c:v>
                </c:pt>
                <c:pt idx="24">
                  <c:v>542.33312466732752</c:v>
                </c:pt>
                <c:pt idx="25">
                  <c:v>558.48794590917475</c:v>
                </c:pt>
                <c:pt idx="26">
                  <c:v>476.78176406608969</c:v>
                </c:pt>
                <c:pt idx="27">
                  <c:v>409.7072745306134</c:v>
                </c:pt>
              </c:numCache>
            </c:numRef>
          </c:xVal>
          <c:yVal>
            <c:numRef>
              <c:f>'all data'!$W$994:$W$1021</c:f>
              <c:numCache>
                <c:formatCode>0.0E+00</c:formatCode>
                <c:ptCount val="28"/>
                <c:pt idx="0">
                  <c:v>4.0479909919716828E-8</c:v>
                </c:pt>
                <c:pt idx="1">
                  <c:v>4.3753289640658443E-8</c:v>
                </c:pt>
                <c:pt idx="2">
                  <c:v>5.8682112982262311E-8</c:v>
                </c:pt>
                <c:pt idx="3">
                  <c:v>3.265349956199591E-8</c:v>
                </c:pt>
                <c:pt idx="4">
                  <c:v>4.5346077951563221E-8</c:v>
                </c:pt>
                <c:pt idx="5">
                  <c:v>5.155735413140884E-8</c:v>
                </c:pt>
                <c:pt idx="6">
                  <c:v>4.8029780899813896E-8</c:v>
                </c:pt>
                <c:pt idx="7">
                  <c:v>3.7446639127829962E-8</c:v>
                </c:pt>
                <c:pt idx="8">
                  <c:v>3.5408175904248635E-8</c:v>
                </c:pt>
                <c:pt idx="9">
                  <c:v>5.4618669303230871E-8</c:v>
                </c:pt>
                <c:pt idx="10">
                  <c:v>6.1533115268218693E-8</c:v>
                </c:pt>
                <c:pt idx="11">
                  <c:v>7.529721234730314E-8</c:v>
                </c:pt>
                <c:pt idx="12">
                  <c:v>2.6216293934132421E-8</c:v>
                </c:pt>
                <c:pt idx="13">
                  <c:v>4.5486315599810525E-8</c:v>
                </c:pt>
                <c:pt idx="14">
                  <c:v>1.2503462723144421E-7</c:v>
                </c:pt>
                <c:pt idx="15">
                  <c:v>2.682455663865742E-8</c:v>
                </c:pt>
                <c:pt idx="16">
                  <c:v>2.581529587742822E-8</c:v>
                </c:pt>
                <c:pt idx="18">
                  <c:v>2.659377051451898E-8</c:v>
                </c:pt>
                <c:pt idx="19">
                  <c:v>3.4630293658816672E-8</c:v>
                </c:pt>
                <c:pt idx="20">
                  <c:v>3.6212974813821758E-8</c:v>
                </c:pt>
                <c:pt idx="21">
                  <c:v>2.4460930313294274E-8</c:v>
                </c:pt>
                <c:pt idx="22">
                  <c:v>2.2007468853167931E-8</c:v>
                </c:pt>
                <c:pt idx="23">
                  <c:v>1.0583520229777689E-7</c:v>
                </c:pt>
                <c:pt idx="24">
                  <c:v>1.0985668556730317E-7</c:v>
                </c:pt>
                <c:pt idx="25">
                  <c:v>1.2200420564154465E-7</c:v>
                </c:pt>
                <c:pt idx="26">
                  <c:v>1.7991549473676696E-7</c:v>
                </c:pt>
                <c:pt idx="27">
                  <c:v>1.7950858175122784E-7</c:v>
                </c:pt>
              </c:numCache>
            </c:numRef>
          </c:yVal>
        </c:ser>
        <c:ser>
          <c:idx val="9"/>
          <c:order val="3"/>
          <c:tx>
            <c:v>Line P</c:v>
          </c:tx>
          <c:spPr>
            <a:ln w="28575">
              <a:noFill/>
            </a:ln>
          </c:spPr>
          <c:marker>
            <c:symbol val="plus"/>
            <c:size val="10"/>
            <c:spPr>
              <a:noFill/>
              <a:ln w="15875">
                <a:solidFill>
                  <a:sysClr val="windowText" lastClr="000000"/>
                </a:solidFill>
              </a:ln>
            </c:spPr>
          </c:marker>
          <c:xVal>
            <c:numRef>
              <c:f>'all data'!$K$978:$K$991</c:f>
              <c:numCache>
                <c:formatCode>0</c:formatCode>
                <c:ptCount val="14"/>
                <c:pt idx="0">
                  <c:v>127.49361758995997</c:v>
                </c:pt>
                <c:pt idx="1">
                  <c:v>119.75573029728045</c:v>
                </c:pt>
                <c:pt idx="2">
                  <c:v>538.85585288293203</c:v>
                </c:pt>
                <c:pt idx="3">
                  <c:v>333.19069064304324</c:v>
                </c:pt>
                <c:pt idx="4">
                  <c:v>424.84387631933674</c:v>
                </c:pt>
                <c:pt idx="5">
                  <c:v>305.8843898007417</c:v>
                </c:pt>
                <c:pt idx="6">
                  <c:v>204.78414667414964</c:v>
                </c:pt>
                <c:pt idx="7">
                  <c:v>461.65005600891936</c:v>
                </c:pt>
                <c:pt idx="8">
                  <c:v>314.5797284735205</c:v>
                </c:pt>
                <c:pt idx="9">
                  <c:v>2608.1309943115962</c:v>
                </c:pt>
                <c:pt idx="10">
                  <c:v>1828.3302006674814</c:v>
                </c:pt>
                <c:pt idx="11">
                  <c:v>2450.2025111993808</c:v>
                </c:pt>
                <c:pt idx="12">
                  <c:v>2618.4263523187155</c:v>
                </c:pt>
                <c:pt idx="13">
                  <c:v>1889.1769426956962</c:v>
                </c:pt>
              </c:numCache>
            </c:numRef>
          </c:xVal>
          <c:yVal>
            <c:numRef>
              <c:f>'all data'!$W$978:$W$991</c:f>
              <c:numCache>
                <c:formatCode>0.0E+00</c:formatCode>
                <c:ptCount val="14"/>
                <c:pt idx="0">
                  <c:v>2.3119457947589992E-8</c:v>
                </c:pt>
                <c:pt idx="1">
                  <c:v>2.3801971632866494E-8</c:v>
                </c:pt>
                <c:pt idx="2">
                  <c:v>1.0851236955127664E-7</c:v>
                </c:pt>
                <c:pt idx="3">
                  <c:v>4.9960004331716399E-8</c:v>
                </c:pt>
                <c:pt idx="4">
                  <c:v>2.8940584967194666E-7</c:v>
                </c:pt>
                <c:pt idx="5">
                  <c:v>2.2978238256099964E-8</c:v>
                </c:pt>
                <c:pt idx="6">
                  <c:v>1.5954924412578869E-7</c:v>
                </c:pt>
                <c:pt idx="7">
                  <c:v>3.7852672436258201E-8</c:v>
                </c:pt>
                <c:pt idx="8">
                  <c:v>3.6304650516579442E-8</c:v>
                </c:pt>
                <c:pt idx="9">
                  <c:v>1.5771685567237397E-7</c:v>
                </c:pt>
                <c:pt idx="10">
                  <c:v>7.1403021695267361E-7</c:v>
                </c:pt>
                <c:pt idx="11">
                  <c:v>2.3275685735629473E-7</c:v>
                </c:pt>
                <c:pt idx="12">
                  <c:v>2.2005355118802607E-7</c:v>
                </c:pt>
                <c:pt idx="13">
                  <c:v>2.4190884741434642E-7</c:v>
                </c:pt>
              </c:numCache>
            </c:numRef>
          </c:yVal>
        </c:ser>
        <c:ser>
          <c:idx val="2"/>
          <c:order val="4"/>
          <c:tx>
            <c:v>Maximal kin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'other data'!$D$6:$D$9</c:f>
              <c:numCache>
                <c:formatCode>General</c:formatCode>
                <c:ptCount val="4"/>
                <c:pt idx="0">
                  <c:v>2</c:v>
                </c:pt>
                <c:pt idx="1">
                  <c:v>30</c:v>
                </c:pt>
                <c:pt idx="2">
                  <c:v>300</c:v>
                </c:pt>
                <c:pt idx="3">
                  <c:v>7000</c:v>
                </c:pt>
              </c:numCache>
            </c:numRef>
          </c:xVal>
          <c:yVal>
            <c:numRef>
              <c:f>'other data'!$E$6:$E$9</c:f>
              <c:numCache>
                <c:formatCode>0E+00</c:formatCode>
                <c:ptCount val="4"/>
                <c:pt idx="0">
                  <c:v>4.8E-9</c:v>
                </c:pt>
                <c:pt idx="1">
                  <c:v>7.1999999999999996E-8</c:v>
                </c:pt>
                <c:pt idx="2">
                  <c:v>7.1999999999999999E-7</c:v>
                </c:pt>
                <c:pt idx="3">
                  <c:v>1.6799999999999998E-5</c:v>
                </c:pt>
              </c:numCache>
            </c:numRef>
          </c:yVal>
        </c:ser>
        <c:ser>
          <c:idx val="7"/>
          <c:order val="5"/>
          <c:tx>
            <c:v>Mininmal kin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'other data'!$I$7:$I$10</c:f>
              <c:numCache>
                <c:formatCode>General</c:formatCode>
                <c:ptCount val="4"/>
                <c:pt idx="0">
                  <c:v>2</c:v>
                </c:pt>
                <c:pt idx="1">
                  <c:v>30</c:v>
                </c:pt>
                <c:pt idx="2">
                  <c:v>300</c:v>
                </c:pt>
                <c:pt idx="3">
                  <c:v>7000</c:v>
                </c:pt>
              </c:numCache>
            </c:numRef>
          </c:xVal>
          <c:yVal>
            <c:numRef>
              <c:f>'other data'!$J$7:$J$10</c:f>
              <c:numCache>
                <c:formatCode>0E+00</c:formatCode>
                <c:ptCount val="4"/>
                <c:pt idx="0">
                  <c:v>4.8000000000000005E-12</c:v>
                </c:pt>
                <c:pt idx="1">
                  <c:v>7.200000000000001E-11</c:v>
                </c:pt>
                <c:pt idx="2">
                  <c:v>7.200000000000001E-10</c:v>
                </c:pt>
                <c:pt idx="3">
                  <c:v>1.6800000000000002E-8</c:v>
                </c:pt>
              </c:numCache>
            </c:numRef>
          </c:yVal>
        </c:ser>
        <c:axId val="98391552"/>
        <c:axId val="98393472"/>
      </c:scatterChart>
      <c:valAx>
        <c:axId val="98391552"/>
        <c:scaling>
          <c:logBase val="10"/>
          <c:orientation val="minMax"/>
          <c:max val="7000"/>
          <c:min val="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Surface</a:t>
                </a:r>
                <a:r>
                  <a:rPr lang="en-US" baseline="0"/>
                  <a:t> </a:t>
                </a:r>
                <a:r>
                  <a:rPr lang="en-US"/>
                  <a:t>Area (um2)</a:t>
                </a:r>
              </a:p>
            </c:rich>
          </c:tx>
          <c:layout/>
        </c:title>
        <c:numFmt formatCode="0" sourceLinked="1"/>
        <c:tickLblPos val="nextTo"/>
        <c:crossAx val="98393472"/>
        <c:crossesAt val="1.0000000000000208E-12"/>
        <c:crossBetween val="midCat"/>
      </c:valAx>
      <c:valAx>
        <c:axId val="98393472"/>
        <c:scaling>
          <c:logBase val="10"/>
          <c:orientation val="minMax"/>
          <c:max val="1.0000000000000069E-5"/>
          <c:min val="1.0000000000000148E-11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Practical kin (L/cell/d)</a:t>
                </a:r>
              </a:p>
            </c:rich>
          </c:tx>
          <c:layout/>
        </c:title>
        <c:numFmt formatCode="0.0E+00" sourceLinked="1"/>
        <c:tickLblPos val="nextTo"/>
        <c:crossAx val="98391552"/>
        <c:crossesAt val="1.0000000000000208E-12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983798491157263"/>
          <c:y val="0.56834259214530691"/>
          <c:w val="0.1806482252545657"/>
          <c:h val="0.23942836899988729"/>
        </c:manualLayout>
      </c:layout>
      <c:spPr>
        <a:solidFill>
          <a:schemeClr val="bg1"/>
        </a:solidFill>
      </c:spPr>
    </c:legend>
    <c:plotVisOnly val="1"/>
  </c:chart>
  <c:spPr>
    <a:solidFill>
      <a:schemeClr val="bg1"/>
    </a:solidFill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07174103237094"/>
          <c:y val="5.1400554097404488E-2"/>
          <c:w val="0.81914317713543161"/>
          <c:h val="0.79487045714378279"/>
        </c:manualLayout>
      </c:layout>
      <c:scatterChart>
        <c:scatterStyle val="lineMarker"/>
        <c:ser>
          <c:idx val="0"/>
          <c:order val="0"/>
          <c:tx>
            <c:v>EPZT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'all data'!$K$5:$K$211</c:f>
              <c:numCache>
                <c:formatCode>0</c:formatCode>
                <c:ptCount val="207"/>
                <c:pt idx="0">
                  <c:v>144.90663114083711</c:v>
                </c:pt>
                <c:pt idx="1">
                  <c:v>95.317512237682791</c:v>
                </c:pt>
                <c:pt idx="2">
                  <c:v>89.802016615584847</c:v>
                </c:pt>
                <c:pt idx="3">
                  <c:v>383.30047533745488</c:v>
                </c:pt>
                <c:pt idx="4">
                  <c:v>97.878087717060737</c:v>
                </c:pt>
                <c:pt idx="5">
                  <c:v>170.87906510193307</c:v>
                </c:pt>
                <c:pt idx="6">
                  <c:v>484.18754393010232</c:v>
                </c:pt>
                <c:pt idx="7">
                  <c:v>96.315860791196712</c:v>
                </c:pt>
                <c:pt idx="8">
                  <c:v>248.56346298328663</c:v>
                </c:pt>
                <c:pt idx="9">
                  <c:v>29.215084587823767</c:v>
                </c:pt>
                <c:pt idx="10">
                  <c:v>73.239329941254383</c:v>
                </c:pt>
                <c:pt idx="11">
                  <c:v>45.707467500325045</c:v>
                </c:pt>
                <c:pt idx="12">
                  <c:v>30.790981377558225</c:v>
                </c:pt>
                <c:pt idx="13">
                  <c:v>26.170891826219037</c:v>
                </c:pt>
                <c:pt idx="14">
                  <c:v>37.039587174399756</c:v>
                </c:pt>
                <c:pt idx="15">
                  <c:v>40.009381833727986</c:v>
                </c:pt>
                <c:pt idx="16">
                  <c:v>59.816018572050801</c:v>
                </c:pt>
                <c:pt idx="17">
                  <c:v>45.723446338692902</c:v>
                </c:pt>
                <c:pt idx="18">
                  <c:v>48.412396526325736</c:v>
                </c:pt>
                <c:pt idx="19">
                  <c:v>229.31019055512812</c:v>
                </c:pt>
                <c:pt idx="20">
                  <c:v>125.88436038524731</c:v>
                </c:pt>
                <c:pt idx="21">
                  <c:v>204.52070553162463</c:v>
                </c:pt>
                <c:pt idx="22">
                  <c:v>215.98788785436415</c:v>
                </c:pt>
                <c:pt idx="23">
                  <c:v>215.98788785436415</c:v>
                </c:pt>
                <c:pt idx="24">
                  <c:v>243.82817458326338</c:v>
                </c:pt>
                <c:pt idx="25">
                  <c:v>381.52847043487247</c:v>
                </c:pt>
                <c:pt idx="26">
                  <c:v>147.34703836743697</c:v>
                </c:pt>
                <c:pt idx="27">
                  <c:v>832.26120421016265</c:v>
                </c:pt>
                <c:pt idx="28">
                  <c:v>401.98335693738625</c:v>
                </c:pt>
                <c:pt idx="29">
                  <c:v>452.92994036210223</c:v>
                </c:pt>
                <c:pt idx="30">
                  <c:v>169.5130604451183</c:v>
                </c:pt>
                <c:pt idx="31">
                  <c:v>108.46795154135469</c:v>
                </c:pt>
                <c:pt idx="32">
                  <c:v>127.19648568114019</c:v>
                </c:pt>
                <c:pt idx="33">
                  <c:v>544.38569903850737</c:v>
                </c:pt>
                <c:pt idx="34">
                  <c:v>531.96611132738644</c:v>
                </c:pt>
                <c:pt idx="35">
                  <c:v>205.39200728243861</c:v>
                </c:pt>
                <c:pt idx="36">
                  <c:v>77.777650529440407</c:v>
                </c:pt>
                <c:pt idx="37">
                  <c:v>120.74237233760084</c:v>
                </c:pt>
                <c:pt idx="38">
                  <c:v>205.93803217404627</c:v>
                </c:pt>
                <c:pt idx="39">
                  <c:v>44.451283751776394</c:v>
                </c:pt>
                <c:pt idx="40">
                  <c:v>56.94300639278012</c:v>
                </c:pt>
                <c:pt idx="41">
                  <c:v>63.603989052456519</c:v>
                </c:pt>
                <c:pt idx="42">
                  <c:v>61.124301580764104</c:v>
                </c:pt>
                <c:pt idx="43">
                  <c:v>86.130448713778577</c:v>
                </c:pt>
                <c:pt idx="44">
                  <c:v>51.170871678238839</c:v>
                </c:pt>
                <c:pt idx="45">
                  <c:v>34.759997590203803</c:v>
                </c:pt>
                <c:pt idx="46">
                  <c:v>44.429299040903544</c:v>
                </c:pt>
                <c:pt idx="47">
                  <c:v>327.40977180347755</c:v>
                </c:pt>
                <c:pt idx="48">
                  <c:v>337.63570050195869</c:v>
                </c:pt>
                <c:pt idx="49">
                  <c:v>151.6868013951906</c:v>
                </c:pt>
                <c:pt idx="50">
                  <c:v>137.06969197700866</c:v>
                </c:pt>
                <c:pt idx="51">
                  <c:v>218.56766747505776</c:v>
                </c:pt>
                <c:pt idx="52">
                  <c:v>209.28041694864282</c:v>
                </c:pt>
                <c:pt idx="53">
                  <c:v>234.86730439732597</c:v>
                </c:pt>
                <c:pt idx="54">
                  <c:v>133.63372308217137</c:v>
                </c:pt>
                <c:pt idx="55">
                  <c:v>232.0280933949862</c:v>
                </c:pt>
                <c:pt idx="56">
                  <c:v>273.74582304825384</c:v>
                </c:pt>
                <c:pt idx="57">
                  <c:v>246.1129999423477</c:v>
                </c:pt>
                <c:pt idx="58">
                  <c:v>214.0147585774653</c:v>
                </c:pt>
                <c:pt idx="59">
                  <c:v>312.40243648160941</c:v>
                </c:pt>
                <c:pt idx="60">
                  <c:v>253.58384689892438</c:v>
                </c:pt>
                <c:pt idx="61">
                  <c:v>200.83579877593951</c:v>
                </c:pt>
                <c:pt idx="62">
                  <c:v>275.37947000620215</c:v>
                </c:pt>
                <c:pt idx="63">
                  <c:v>253.58384689892438</c:v>
                </c:pt>
                <c:pt idx="64">
                  <c:v>61.94140039912822</c:v>
                </c:pt>
                <c:pt idx="65">
                  <c:v>83.733268327461616</c:v>
                </c:pt>
                <c:pt idx="66">
                  <c:v>265.12980432118451</c:v>
                </c:pt>
                <c:pt idx="67">
                  <c:v>359.50298219922627</c:v>
                </c:pt>
                <c:pt idx="68">
                  <c:v>274.71230331033587</c:v>
                </c:pt>
                <c:pt idx="69">
                  <c:v>239.58592808508101</c:v>
                </c:pt>
                <c:pt idx="70">
                  <c:v>151.00202062919035</c:v>
                </c:pt>
                <c:pt idx="71">
                  <c:v>230.83169166029381</c:v>
                </c:pt>
                <c:pt idx="72">
                  <c:v>243.28088715185947</c:v>
                </c:pt>
                <c:pt idx="73">
                  <c:v>132.22490041405109</c:v>
                </c:pt>
                <c:pt idx="74">
                  <c:v>335.3657194874649</c:v>
                </c:pt>
                <c:pt idx="75">
                  <c:v>95.312048212271748</c:v>
                </c:pt>
                <c:pt idx="76">
                  <c:v>348.0858253352809</c:v>
                </c:pt>
                <c:pt idx="77">
                  <c:v>256.04410682029987</c:v>
                </c:pt>
                <c:pt idx="78">
                  <c:v>136.54484158788051</c:v>
                </c:pt>
                <c:pt idx="79">
                  <c:v>131.09162516856514</c:v>
                </c:pt>
                <c:pt idx="80">
                  <c:v>86.491215620314463</c:v>
                </c:pt>
                <c:pt idx="81">
                  <c:v>66.640255728257216</c:v>
                </c:pt>
                <c:pt idx="82">
                  <c:v>23.159638796315544</c:v>
                </c:pt>
                <c:pt idx="83">
                  <c:v>78.992406084032837</c:v>
                </c:pt>
                <c:pt idx="84">
                  <c:v>117.32064450689901</c:v>
                </c:pt>
                <c:pt idx="85">
                  <c:v>46.18078666150916</c:v>
                </c:pt>
                <c:pt idx="86">
                  <c:v>80.849920524116371</c:v>
                </c:pt>
                <c:pt idx="87">
                  <c:v>86.392340274728042</c:v>
                </c:pt>
                <c:pt idx="88">
                  <c:v>32.724908478904347</c:v>
                </c:pt>
                <c:pt idx="89">
                  <c:v>49.727429104700306</c:v>
                </c:pt>
                <c:pt idx="90">
                  <c:v>41.381248324907368</c:v>
                </c:pt>
                <c:pt idx="91">
                  <c:v>91.188198000396554</c:v>
                </c:pt>
                <c:pt idx="92">
                  <c:v>19.284772038305221</c:v>
                </c:pt>
                <c:pt idx="93">
                  <c:v>19.664489073244706</c:v>
                </c:pt>
                <c:pt idx="94">
                  <c:v>102.67845798998778</c:v>
                </c:pt>
                <c:pt idx="95">
                  <c:v>115.63143136372877</c:v>
                </c:pt>
                <c:pt idx="96">
                  <c:v>17.438151439616394</c:v>
                </c:pt>
                <c:pt idx="97">
                  <c:v>122.75311830951998</c:v>
                </c:pt>
                <c:pt idx="98">
                  <c:v>66.187388185095116</c:v>
                </c:pt>
                <c:pt idx="99">
                  <c:v>21.171871476554795</c:v>
                </c:pt>
                <c:pt idx="100">
                  <c:v>49.575183033735556</c:v>
                </c:pt>
                <c:pt idx="101">
                  <c:v>27.836221333472515</c:v>
                </c:pt>
                <c:pt idx="102">
                  <c:v>42.768511761681992</c:v>
                </c:pt>
                <c:pt idx="103">
                  <c:v>21.150128862865149</c:v>
                </c:pt>
                <c:pt idx="104">
                  <c:v>250.96170105717539</c:v>
                </c:pt>
                <c:pt idx="105">
                  <c:v>456.03735322309342</c:v>
                </c:pt>
                <c:pt idx="106">
                  <c:v>1095.092518900954</c:v>
                </c:pt>
                <c:pt idx="107">
                  <c:v>1368.0257716668457</c:v>
                </c:pt>
                <c:pt idx="108">
                  <c:v>1044.9263310280985</c:v>
                </c:pt>
                <c:pt idx="109">
                  <c:v>484.35126639761597</c:v>
                </c:pt>
                <c:pt idx="110">
                  <c:v>575.12961722557543</c:v>
                </c:pt>
                <c:pt idx="111">
                  <c:v>276.85174832778279</c:v>
                </c:pt>
                <c:pt idx="112">
                  <c:v>784.69075370330756</c:v>
                </c:pt>
                <c:pt idx="113">
                  <c:v>555.04477764786714</c:v>
                </c:pt>
                <c:pt idx="114">
                  <c:v>23.362544874607448</c:v>
                </c:pt>
                <c:pt idx="115">
                  <c:v>55.805487328582799</c:v>
                </c:pt>
                <c:pt idx="116">
                  <c:v>43.805616454529101</c:v>
                </c:pt>
                <c:pt idx="117">
                  <c:v>462.71848801633371</c:v>
                </c:pt>
                <c:pt idx="118">
                  <c:v>31.324626040663908</c:v>
                </c:pt>
                <c:pt idx="119">
                  <c:v>85.499470375600751</c:v>
                </c:pt>
                <c:pt idx="120">
                  <c:v>525.2214273725416</c:v>
                </c:pt>
                <c:pt idx="121">
                  <c:v>140.40578664424407</c:v>
                </c:pt>
                <c:pt idx="122">
                  <c:v>143.12428190989155</c:v>
                </c:pt>
                <c:pt idx="123">
                  <c:v>146.79849867830299</c:v>
                </c:pt>
                <c:pt idx="124">
                  <c:v>316.1348767384855</c:v>
                </c:pt>
                <c:pt idx="125">
                  <c:v>162.68974321883672</c:v>
                </c:pt>
                <c:pt idx="126">
                  <c:v>89.440855363399322</c:v>
                </c:pt>
                <c:pt idx="127">
                  <c:v>867.13722199827725</c:v>
                </c:pt>
                <c:pt idx="128">
                  <c:v>119.01385400134988</c:v>
                </c:pt>
                <c:pt idx="129">
                  <c:v>143.33687114685421</c:v>
                </c:pt>
                <c:pt idx="130">
                  <c:v>28.969414451449442</c:v>
                </c:pt>
                <c:pt idx="131">
                  <c:v>29.947722844196822</c:v>
                </c:pt>
                <c:pt idx="132">
                  <c:v>43.148003238799177</c:v>
                </c:pt>
                <c:pt idx="133">
                  <c:v>106.00253382007637</c:v>
                </c:pt>
                <c:pt idx="134">
                  <c:v>55.168367992242317</c:v>
                </c:pt>
                <c:pt idx="135">
                  <c:v>40.078548032070664</c:v>
                </c:pt>
                <c:pt idx="136">
                  <c:v>1404.6019175335587</c:v>
                </c:pt>
                <c:pt idx="137">
                  <c:v>213.49673839775519</c:v>
                </c:pt>
                <c:pt idx="138">
                  <c:v>415.74864092729092</c:v>
                </c:pt>
                <c:pt idx="139">
                  <c:v>553.28807847451185</c:v>
                </c:pt>
                <c:pt idx="140">
                  <c:v>1055.9680035541578</c:v>
                </c:pt>
                <c:pt idx="141">
                  <c:v>258.22575549951574</c:v>
                </c:pt>
                <c:pt idx="142">
                  <c:v>407.76983129666706</c:v>
                </c:pt>
                <c:pt idx="143">
                  <c:v>931.08381589456667</c:v>
                </c:pt>
                <c:pt idx="144">
                  <c:v>355.08190047699429</c:v>
                </c:pt>
                <c:pt idx="145">
                  <c:v>448.7762925661346</c:v>
                </c:pt>
                <c:pt idx="146">
                  <c:v>155.19971463115584</c:v>
                </c:pt>
                <c:pt idx="147">
                  <c:v>155.19971463115584</c:v>
                </c:pt>
                <c:pt idx="148">
                  <c:v>115.89541544650456</c:v>
                </c:pt>
                <c:pt idx="149">
                  <c:v>541.71671375747815</c:v>
                </c:pt>
                <c:pt idx="150">
                  <c:v>2323.3166945497569</c:v>
                </c:pt>
                <c:pt idx="151">
                  <c:v>147.11299986868045</c:v>
                </c:pt>
                <c:pt idx="152">
                  <c:v>63.2521762093942</c:v>
                </c:pt>
                <c:pt idx="153">
                  <c:v>197.40942752290152</c:v>
                </c:pt>
                <c:pt idx="154">
                  <c:v>247.61159666894312</c:v>
                </c:pt>
                <c:pt idx="155">
                  <c:v>132.3347803085812</c:v>
                </c:pt>
                <c:pt idx="156">
                  <c:v>267.60017572425198</c:v>
                </c:pt>
                <c:pt idx="157">
                  <c:v>263.34466731889313</c:v>
                </c:pt>
                <c:pt idx="158">
                  <c:v>39.538799948318207</c:v>
                </c:pt>
                <c:pt idx="159">
                  <c:v>102.94775317623321</c:v>
                </c:pt>
                <c:pt idx="160">
                  <c:v>72.895910580051563</c:v>
                </c:pt>
                <c:pt idx="161">
                  <c:v>410.21496870696103</c:v>
                </c:pt>
                <c:pt idx="162">
                  <c:v>60.37914885528523</c:v>
                </c:pt>
                <c:pt idx="163">
                  <c:v>91.996304362760711</c:v>
                </c:pt>
                <c:pt idx="164">
                  <c:v>102.06450044048761</c:v>
                </c:pt>
                <c:pt idx="165">
                  <c:v>66.238496946486805</c:v>
                </c:pt>
                <c:pt idx="166">
                  <c:v>301.93513915084111</c:v>
                </c:pt>
                <c:pt idx="167">
                  <c:v>227.09841211957061</c:v>
                </c:pt>
                <c:pt idx="168">
                  <c:v>204.31491323360456</c:v>
                </c:pt>
                <c:pt idx="169">
                  <c:v>33.384253045678882</c:v>
                </c:pt>
                <c:pt idx="170">
                  <c:v>54.90769645893802</c:v>
                </c:pt>
                <c:pt idx="171">
                  <c:v>26.694534353332333</c:v>
                </c:pt>
                <c:pt idx="172">
                  <c:v>35.377657280798111</c:v>
                </c:pt>
                <c:pt idx="173">
                  <c:v>20.683344023370228</c:v>
                </c:pt>
                <c:pt idx="174">
                  <c:v>19.548655320140266</c:v>
                </c:pt>
                <c:pt idx="175">
                  <c:v>25.854448509802779</c:v>
                </c:pt>
                <c:pt idx="176">
                  <c:v>8.0701469668359014</c:v>
                </c:pt>
                <c:pt idx="177">
                  <c:v>8.3264269035919316</c:v>
                </c:pt>
                <c:pt idx="178">
                  <c:v>184.72094134300966</c:v>
                </c:pt>
                <c:pt idx="179">
                  <c:v>207.30974218148148</c:v>
                </c:pt>
                <c:pt idx="180">
                  <c:v>297.40173837516471</c:v>
                </c:pt>
                <c:pt idx="181">
                  <c:v>115.15926542363697</c:v>
                </c:pt>
                <c:pt idx="182">
                  <c:v>654.0059100406454</c:v>
                </c:pt>
                <c:pt idx="183">
                  <c:v>205.5843529855542</c:v>
                </c:pt>
                <c:pt idx="184">
                  <c:v>340.21721929155126</c:v>
                </c:pt>
                <c:pt idx="185">
                  <c:v>363.09740266560834</c:v>
                </c:pt>
                <c:pt idx="186">
                  <c:v>38.933811713354501</c:v>
                </c:pt>
                <c:pt idx="187">
                  <c:v>43.368052834794483</c:v>
                </c:pt>
                <c:pt idx="188">
                  <c:v>41.983926223584277</c:v>
                </c:pt>
                <c:pt idx="189">
                  <c:v>41.335653343528286</c:v>
                </c:pt>
                <c:pt idx="190">
                  <c:v>120.318496331761</c:v>
                </c:pt>
                <c:pt idx="191">
                  <c:v>70.684076252579771</c:v>
                </c:pt>
                <c:pt idx="192">
                  <c:v>21.061256512317588</c:v>
                </c:pt>
                <c:pt idx="193">
                  <c:v>57.689033911313359</c:v>
                </c:pt>
                <c:pt idx="194">
                  <c:v>225.14200389504094</c:v>
                </c:pt>
                <c:pt idx="195">
                  <c:v>185.64364945278589</c:v>
                </c:pt>
                <c:pt idx="196">
                  <c:v>195.18632869352081</c:v>
                </c:pt>
                <c:pt idx="197">
                  <c:v>518.89700453065154</c:v>
                </c:pt>
                <c:pt idx="198">
                  <c:v>88.04036594162929</c:v>
                </c:pt>
                <c:pt idx="199">
                  <c:v>94.546031212474517</c:v>
                </c:pt>
                <c:pt idx="200">
                  <c:v>93.874288575712356</c:v>
                </c:pt>
                <c:pt idx="201">
                  <c:v>52.593772436386381</c:v>
                </c:pt>
                <c:pt idx="202">
                  <c:v>117.67676349995629</c:v>
                </c:pt>
                <c:pt idx="203">
                  <c:v>117.45640445636803</c:v>
                </c:pt>
                <c:pt idx="204">
                  <c:v>158.19327728165555</c:v>
                </c:pt>
                <c:pt idx="205">
                  <c:v>112.6896636169468</c:v>
                </c:pt>
                <c:pt idx="206">
                  <c:v>266.90041273473418</c:v>
                </c:pt>
              </c:numCache>
            </c:numRef>
          </c:xVal>
          <c:yVal>
            <c:numRef>
              <c:f>'all data'!$W$5:$W$211</c:f>
              <c:numCache>
                <c:formatCode>0.0E+00</c:formatCode>
                <c:ptCount val="207"/>
                <c:pt idx="0">
                  <c:v>2.5796573999999998E-7</c:v>
                </c:pt>
                <c:pt idx="1">
                  <c:v>2.6081450999999997E-7</c:v>
                </c:pt>
                <c:pt idx="2">
                  <c:v>4.9300802999999986E-8</c:v>
                </c:pt>
                <c:pt idx="3">
                  <c:v>1.1429720999999999E-6</c:v>
                </c:pt>
                <c:pt idx="4">
                  <c:v>5.5056329999999993E-8</c:v>
                </c:pt>
                <c:pt idx="5">
                  <c:v>1.8535959000000001E-7</c:v>
                </c:pt>
                <c:pt idx="6">
                  <c:v>2.3906465999999997E-6</c:v>
                </c:pt>
                <c:pt idx="7">
                  <c:v>4.727612699999999E-8</c:v>
                </c:pt>
                <c:pt idx="8">
                  <c:v>9.6519509999999989E-7</c:v>
                </c:pt>
                <c:pt idx="9">
                  <c:v>1.6075736999999997E-8</c:v>
                </c:pt>
                <c:pt idx="10">
                  <c:v>1.1915954999999999E-7</c:v>
                </c:pt>
                <c:pt idx="11">
                  <c:v>3.8554433999999995E-8</c:v>
                </c:pt>
                <c:pt idx="12">
                  <c:v>1.3137398999999999E-8</c:v>
                </c:pt>
                <c:pt idx="13">
                  <c:v>1.0764449999999998E-8</c:v>
                </c:pt>
                <c:pt idx="14">
                  <c:v>2.4651512999999995E-8</c:v>
                </c:pt>
                <c:pt idx="15">
                  <c:v>2.0631131999999997E-8</c:v>
                </c:pt>
                <c:pt idx="16">
                  <c:v>5.9655914999999984E-8</c:v>
                </c:pt>
                <c:pt idx="17">
                  <c:v>5.9339933999999986E-8</c:v>
                </c:pt>
                <c:pt idx="18">
                  <c:v>6.7416218999999987E-8</c:v>
                </c:pt>
                <c:pt idx="19">
                  <c:v>2.4575140227272729E-7</c:v>
                </c:pt>
                <c:pt idx="20">
                  <c:v>2.4583635681818181E-8</c:v>
                </c:pt>
                <c:pt idx="21">
                  <c:v>4.5040480227272731E-7</c:v>
                </c:pt>
                <c:pt idx="22">
                  <c:v>4.8774600000000001E-7</c:v>
                </c:pt>
                <c:pt idx="23">
                  <c:v>5.7250486363636366E-7</c:v>
                </c:pt>
                <c:pt idx="24">
                  <c:v>5.9687727272727274E-7</c:v>
                </c:pt>
                <c:pt idx="25">
                  <c:v>4.5668580681818187E-7</c:v>
                </c:pt>
                <c:pt idx="26">
                  <c:v>6.9090841599999996E-8</c:v>
                </c:pt>
                <c:pt idx="27">
                  <c:v>3.8770335487999995E-7</c:v>
                </c:pt>
                <c:pt idx="28">
                  <c:v>1.6875266176000001E-7</c:v>
                </c:pt>
                <c:pt idx="29">
                  <c:v>8.9198715306666653E-8</c:v>
                </c:pt>
                <c:pt idx="30">
                  <c:v>2.5134310272000002E-8</c:v>
                </c:pt>
                <c:pt idx="31">
                  <c:v>2.1170788309333335E-8</c:v>
                </c:pt>
                <c:pt idx="32">
                  <c:v>7.5547592533333327E-8</c:v>
                </c:pt>
                <c:pt idx="33">
                  <c:v>2.6450495871999998E-7</c:v>
                </c:pt>
                <c:pt idx="34">
                  <c:v>2.1158247338666667E-7</c:v>
                </c:pt>
                <c:pt idx="35">
                  <c:v>1.9958322517333332E-7</c:v>
                </c:pt>
                <c:pt idx="36">
                  <c:v>1.3693862399999997E-7</c:v>
                </c:pt>
                <c:pt idx="37">
                  <c:v>6.4872475199999982E-7</c:v>
                </c:pt>
                <c:pt idx="38">
                  <c:v>1.4600228266666663E-7</c:v>
                </c:pt>
                <c:pt idx="39">
                  <c:v>4.0461974399999997E-9</c:v>
                </c:pt>
                <c:pt idx="40">
                  <c:v>4.7358366399999997E-8</c:v>
                </c:pt>
                <c:pt idx="41">
                  <c:v>4.1598164266666664E-8</c:v>
                </c:pt>
                <c:pt idx="42">
                  <c:v>4.2240019733333333E-9</c:v>
                </c:pt>
                <c:pt idx="43">
                  <c:v>2.1901963733333332E-7</c:v>
                </c:pt>
                <c:pt idx="44">
                  <c:v>3.5391355733333332E-8</c:v>
                </c:pt>
                <c:pt idx="45">
                  <c:v>4.2413350399999992E-9</c:v>
                </c:pt>
                <c:pt idx="46">
                  <c:v>1.0470428800000001E-8</c:v>
                </c:pt>
                <c:pt idx="47">
                  <c:v>1.2234094933333331E-6</c:v>
                </c:pt>
                <c:pt idx="48">
                  <c:v>5.3731381866666656E-7</c:v>
                </c:pt>
                <c:pt idx="49">
                  <c:v>2.0057788266666663E-7</c:v>
                </c:pt>
                <c:pt idx="50">
                  <c:v>7.6015878933333341E-8</c:v>
                </c:pt>
                <c:pt idx="51">
                  <c:v>2.3685389866666666E-7</c:v>
                </c:pt>
                <c:pt idx="52">
                  <c:v>4.1846663999999995E-7</c:v>
                </c:pt>
                <c:pt idx="53">
                  <c:v>2.379035093333333E-7</c:v>
                </c:pt>
                <c:pt idx="54">
                  <c:v>9.4266974933333314E-7</c:v>
                </c:pt>
                <c:pt idx="55">
                  <c:v>3.3033370078740157E-8</c:v>
                </c:pt>
                <c:pt idx="56">
                  <c:v>1.7978260787401573E-7</c:v>
                </c:pt>
                <c:pt idx="57">
                  <c:v>7.4457547086614163E-8</c:v>
                </c:pt>
                <c:pt idx="58">
                  <c:v>3.7104133543307088E-8</c:v>
                </c:pt>
                <c:pt idx="59">
                  <c:v>8.6591671181102351E-8</c:v>
                </c:pt>
                <c:pt idx="60">
                  <c:v>1.1922801007874015E-7</c:v>
                </c:pt>
                <c:pt idx="61">
                  <c:v>6.9462156850393696E-8</c:v>
                </c:pt>
                <c:pt idx="62">
                  <c:v>1.1904186393700787E-6</c:v>
                </c:pt>
                <c:pt idx="63">
                  <c:v>4.9097472125984251E-8</c:v>
                </c:pt>
                <c:pt idx="64">
                  <c:v>1.4181217007874016E-8</c:v>
                </c:pt>
                <c:pt idx="65">
                  <c:v>1.2485818582677166E-8</c:v>
                </c:pt>
                <c:pt idx="66">
                  <c:v>2.8629666771653541E-8</c:v>
                </c:pt>
                <c:pt idx="67">
                  <c:v>2.9744473070866138E-7</c:v>
                </c:pt>
                <c:pt idx="68">
                  <c:v>4.8196722519685036E-7</c:v>
                </c:pt>
                <c:pt idx="69">
                  <c:v>3.2396374231578952E-7</c:v>
                </c:pt>
                <c:pt idx="70">
                  <c:v>8.9775694147368444E-8</c:v>
                </c:pt>
                <c:pt idx="71">
                  <c:v>3.0990395733333335E-7</c:v>
                </c:pt>
                <c:pt idx="72">
                  <c:v>2.1009423719298247E-7</c:v>
                </c:pt>
                <c:pt idx="73">
                  <c:v>8.1331519999999996E-8</c:v>
                </c:pt>
                <c:pt idx="74">
                  <c:v>8.618597333333333E-7</c:v>
                </c:pt>
                <c:pt idx="75">
                  <c:v>3.6590826666666663E-7</c:v>
                </c:pt>
                <c:pt idx="76">
                  <c:v>2.0704690666666667E-6</c:v>
                </c:pt>
                <c:pt idx="77">
                  <c:v>7.6560080000000004E-8</c:v>
                </c:pt>
                <c:pt idx="78">
                  <c:v>2.0775688000000001E-7</c:v>
                </c:pt>
                <c:pt idx="79">
                  <c:v>4.8893120000000005E-8</c:v>
                </c:pt>
                <c:pt idx="80">
                  <c:v>2.2526957333333332E-8</c:v>
                </c:pt>
                <c:pt idx="81">
                  <c:v>1.5379805333333334E-7</c:v>
                </c:pt>
                <c:pt idx="82">
                  <c:v>5.7629786666666676E-8</c:v>
                </c:pt>
                <c:pt idx="83">
                  <c:v>5.4159546666666669E-8</c:v>
                </c:pt>
                <c:pt idx="84">
                  <c:v>1.5301525333333334E-7</c:v>
                </c:pt>
                <c:pt idx="85">
                  <c:v>1.1055034666666667E-7</c:v>
                </c:pt>
                <c:pt idx="86">
                  <c:v>1.8405408000000001E-7</c:v>
                </c:pt>
                <c:pt idx="87">
                  <c:v>2.6912133333333339E-7</c:v>
                </c:pt>
                <c:pt idx="88">
                  <c:v>3.9540853333333332E-8</c:v>
                </c:pt>
                <c:pt idx="89">
                  <c:v>7.1194933333333344E-8</c:v>
                </c:pt>
                <c:pt idx="90">
                  <c:v>4.0415786666666672E-8</c:v>
                </c:pt>
                <c:pt idx="91">
                  <c:v>1.9831120000000002E-7</c:v>
                </c:pt>
                <c:pt idx="92">
                  <c:v>1.1304896857142854E-8</c:v>
                </c:pt>
                <c:pt idx="93">
                  <c:v>1.9981301142857141E-8</c:v>
                </c:pt>
                <c:pt idx="94">
                  <c:v>7.9347528571428562E-9</c:v>
                </c:pt>
                <c:pt idx="95">
                  <c:v>6.7903122857142856E-8</c:v>
                </c:pt>
                <c:pt idx="96">
                  <c:v>1.8737235428571427E-8</c:v>
                </c:pt>
                <c:pt idx="97">
                  <c:v>1.2281290571428571E-7</c:v>
                </c:pt>
                <c:pt idx="98">
                  <c:v>9.7594368571428562E-8</c:v>
                </c:pt>
                <c:pt idx="99">
                  <c:v>4.0398103999999989E-8</c:v>
                </c:pt>
                <c:pt idx="100">
                  <c:v>1.0380275428571429E-7</c:v>
                </c:pt>
                <c:pt idx="101">
                  <c:v>8.2196225714285701E-9</c:v>
                </c:pt>
                <c:pt idx="102">
                  <c:v>1.5826071714285711E-8</c:v>
                </c:pt>
                <c:pt idx="103">
                  <c:v>1.0093728285714283E-8</c:v>
                </c:pt>
                <c:pt idx="104">
                  <c:v>2.4670326744E-7</c:v>
                </c:pt>
                <c:pt idx="105">
                  <c:v>6.5072624399999988E-7</c:v>
                </c:pt>
                <c:pt idx="106">
                  <c:v>8.8489478159999982E-7</c:v>
                </c:pt>
                <c:pt idx="107">
                  <c:v>5.0536947599999988E-7</c:v>
                </c:pt>
                <c:pt idx="108">
                  <c:v>2.1478305239999998E-6</c:v>
                </c:pt>
                <c:pt idx="109">
                  <c:v>4.5374418575999991E-7</c:v>
                </c:pt>
                <c:pt idx="110">
                  <c:v>1.3476717143999999E-7</c:v>
                </c:pt>
                <c:pt idx="111">
                  <c:v>3.5929957608000003E-7</c:v>
                </c:pt>
                <c:pt idx="112">
                  <c:v>6.8820582959999992E-7</c:v>
                </c:pt>
                <c:pt idx="113">
                  <c:v>3.2435191511999998E-7</c:v>
                </c:pt>
                <c:pt idx="114">
                  <c:v>1.2034109951999997E-8</c:v>
                </c:pt>
                <c:pt idx="115">
                  <c:v>3.3703047551999989E-8</c:v>
                </c:pt>
                <c:pt idx="116">
                  <c:v>3.4257798911999987E-8</c:v>
                </c:pt>
                <c:pt idx="117">
                  <c:v>6.0770018303999991E-7</c:v>
                </c:pt>
                <c:pt idx="118">
                  <c:v>5.0062051199999983E-9</c:v>
                </c:pt>
                <c:pt idx="119">
                  <c:v>5.8629145727999988E-8</c:v>
                </c:pt>
                <c:pt idx="120">
                  <c:v>1.6263109520000001E-7</c:v>
                </c:pt>
                <c:pt idx="121">
                  <c:v>7.8709155200000017E-8</c:v>
                </c:pt>
                <c:pt idx="122">
                  <c:v>2.268941208E-8</c:v>
                </c:pt>
                <c:pt idx="123">
                  <c:v>3.7145264799999998E-8</c:v>
                </c:pt>
                <c:pt idx="124">
                  <c:v>1.109059064E-7</c:v>
                </c:pt>
                <c:pt idx="125">
                  <c:v>4.3604562400000005E-8</c:v>
                </c:pt>
                <c:pt idx="126">
                  <c:v>2.8788230400000003E-8</c:v>
                </c:pt>
                <c:pt idx="127">
                  <c:v>1.9128529919999997E-6</c:v>
                </c:pt>
                <c:pt idx="128">
                  <c:v>3.4305515200000001E-8</c:v>
                </c:pt>
                <c:pt idx="129">
                  <c:v>5.8710128800000002E-8</c:v>
                </c:pt>
                <c:pt idx="130">
                  <c:v>4.9217918399999993E-9</c:v>
                </c:pt>
                <c:pt idx="131">
                  <c:v>1.102806664E-8</c:v>
                </c:pt>
                <c:pt idx="132">
                  <c:v>2.1713149120000001E-7</c:v>
                </c:pt>
                <c:pt idx="133">
                  <c:v>3.9673136800000005E-8</c:v>
                </c:pt>
                <c:pt idx="134">
                  <c:v>4.2589446400000002E-9</c:v>
                </c:pt>
                <c:pt idx="135">
                  <c:v>6.3906859199999996E-9</c:v>
                </c:pt>
                <c:pt idx="136">
                  <c:v>3.1443534599999995E-7</c:v>
                </c:pt>
                <c:pt idx="137">
                  <c:v>1.40734884E-7</c:v>
                </c:pt>
                <c:pt idx="138">
                  <c:v>2.9331851142857144E-7</c:v>
                </c:pt>
                <c:pt idx="139">
                  <c:v>1.5452885314285715E-7</c:v>
                </c:pt>
                <c:pt idx="140">
                  <c:v>3.4034821714285713E-7</c:v>
                </c:pt>
                <c:pt idx="141">
                  <c:v>1.6662624685714286E-7</c:v>
                </c:pt>
                <c:pt idx="142">
                  <c:v>2.5854039771428567E-7</c:v>
                </c:pt>
                <c:pt idx="143">
                  <c:v>1.033183427142857E-6</c:v>
                </c:pt>
                <c:pt idx="144">
                  <c:v>3.885919328571428E-7</c:v>
                </c:pt>
                <c:pt idx="145">
                  <c:v>4.5344976428571424E-7</c:v>
                </c:pt>
                <c:pt idx="146">
                  <c:v>3.3096276363636362E-8</c:v>
                </c:pt>
                <c:pt idx="147">
                  <c:v>4.1005650181818181E-8</c:v>
                </c:pt>
                <c:pt idx="148">
                  <c:v>4.727017527272727E-8</c:v>
                </c:pt>
                <c:pt idx="149">
                  <c:v>1.1005811636363636E-7</c:v>
                </c:pt>
                <c:pt idx="150">
                  <c:v>3.1366938545454548E-7</c:v>
                </c:pt>
                <c:pt idx="151">
                  <c:v>3.588220741818182E-8</c:v>
                </c:pt>
                <c:pt idx="152">
                  <c:v>8.0720728436363642E-9</c:v>
                </c:pt>
                <c:pt idx="153">
                  <c:v>4.8214164945454546E-8</c:v>
                </c:pt>
                <c:pt idx="154">
                  <c:v>1.461722018909091E-6</c:v>
                </c:pt>
                <c:pt idx="155">
                  <c:v>1.0146627956363637E-8</c:v>
                </c:pt>
                <c:pt idx="156">
                  <c:v>3.7740432290909096E-8</c:v>
                </c:pt>
                <c:pt idx="157">
                  <c:v>9.7747428072727267E-8</c:v>
                </c:pt>
                <c:pt idx="158">
                  <c:v>1.2033528552727274E-7</c:v>
                </c:pt>
                <c:pt idx="159">
                  <c:v>7.970428741818181E-9</c:v>
                </c:pt>
                <c:pt idx="160">
                  <c:v>5.9608268800000001E-9</c:v>
                </c:pt>
                <c:pt idx="161">
                  <c:v>1.5593911923809526E-7</c:v>
                </c:pt>
                <c:pt idx="162">
                  <c:v>2.457049832380953E-8</c:v>
                </c:pt>
                <c:pt idx="163">
                  <c:v>3.202502765714286E-8</c:v>
                </c:pt>
                <c:pt idx="164">
                  <c:v>5.5298051657142856E-9</c:v>
                </c:pt>
                <c:pt idx="165">
                  <c:v>2.3652566552380955E-9</c:v>
                </c:pt>
                <c:pt idx="166">
                  <c:v>3.2076736609523809E-8</c:v>
                </c:pt>
                <c:pt idx="167">
                  <c:v>1.3858589866666668E-8</c:v>
                </c:pt>
                <c:pt idx="168">
                  <c:v>2.3123641295238096E-7</c:v>
                </c:pt>
                <c:pt idx="169">
                  <c:v>6.5015084495238092E-9</c:v>
                </c:pt>
                <c:pt idx="170">
                  <c:v>3.6647900647619051E-8</c:v>
                </c:pt>
                <c:pt idx="171">
                  <c:v>8.7751898819047617E-10</c:v>
                </c:pt>
                <c:pt idx="172">
                  <c:v>9.2701841066666659E-9</c:v>
                </c:pt>
                <c:pt idx="173">
                  <c:v>1.0587253394285715E-9</c:v>
                </c:pt>
                <c:pt idx="174">
                  <c:v>1.0616596053333336E-7</c:v>
                </c:pt>
                <c:pt idx="175">
                  <c:v>9.7002485638095233E-10</c:v>
                </c:pt>
                <c:pt idx="176">
                  <c:v>8.3008583923809506E-10</c:v>
                </c:pt>
                <c:pt idx="177">
                  <c:v>4.4869936761904761E-10</c:v>
                </c:pt>
                <c:pt idx="178">
                  <c:v>8.7690112800000013E-9</c:v>
                </c:pt>
                <c:pt idx="179">
                  <c:v>5.3623966400000003E-9</c:v>
                </c:pt>
                <c:pt idx="180">
                  <c:v>7.5745734400000003E-8</c:v>
                </c:pt>
                <c:pt idx="181">
                  <c:v>4.0692170399999998E-9</c:v>
                </c:pt>
                <c:pt idx="182">
                  <c:v>3.0994928800000004E-8</c:v>
                </c:pt>
                <c:pt idx="183">
                  <c:v>1.5988120639999999E-8</c:v>
                </c:pt>
                <c:pt idx="184">
                  <c:v>9.5808211199999995E-8</c:v>
                </c:pt>
                <c:pt idx="185">
                  <c:v>2.6251096000000002E-8</c:v>
                </c:pt>
                <c:pt idx="186">
                  <c:v>3.4139286400000002E-9</c:v>
                </c:pt>
                <c:pt idx="187">
                  <c:v>1.1134414079999999E-8</c:v>
                </c:pt>
                <c:pt idx="188">
                  <c:v>6.0038279999999993E-9</c:v>
                </c:pt>
                <c:pt idx="189">
                  <c:v>3.4794657599999995E-9</c:v>
                </c:pt>
                <c:pt idx="190">
                  <c:v>8.0788456799999982E-9</c:v>
                </c:pt>
                <c:pt idx="191">
                  <c:v>5.1047248800000004E-9</c:v>
                </c:pt>
                <c:pt idx="192">
                  <c:v>1.95890448E-9</c:v>
                </c:pt>
                <c:pt idx="193">
                  <c:v>5.3560725599999999E-9</c:v>
                </c:pt>
                <c:pt idx="194">
                  <c:v>2.64650328E-8</c:v>
                </c:pt>
                <c:pt idx="195">
                  <c:v>8.846133039999999E-9</c:v>
                </c:pt>
                <c:pt idx="196">
                  <c:v>3.5996067200000002E-8</c:v>
                </c:pt>
                <c:pt idx="197">
                  <c:v>1.7437928400000003E-7</c:v>
                </c:pt>
                <c:pt idx="198">
                  <c:v>2.5663112800000002E-8</c:v>
                </c:pt>
                <c:pt idx="199">
                  <c:v>2.6986117600000002E-8</c:v>
                </c:pt>
                <c:pt idx="200">
                  <c:v>2.3304632000000001E-8</c:v>
                </c:pt>
                <c:pt idx="201">
                  <c:v>2.5958087999999998E-8</c:v>
                </c:pt>
                <c:pt idx="202">
                  <c:v>2.9317225600000003E-8</c:v>
                </c:pt>
                <c:pt idx="203">
                  <c:v>2.8349796799999997E-8</c:v>
                </c:pt>
                <c:pt idx="204">
                  <c:v>2.6281330400000002E-8</c:v>
                </c:pt>
                <c:pt idx="205">
                  <c:v>5.1606391199999998E-8</c:v>
                </c:pt>
                <c:pt idx="206">
                  <c:v>7.0796959999999996E-8</c:v>
                </c:pt>
              </c:numCache>
            </c:numRef>
          </c:yVal>
        </c:ser>
        <c:ser>
          <c:idx val="1"/>
          <c:order val="1"/>
          <c:tx>
            <c:v>NAZT</c:v>
          </c:tx>
          <c:spPr>
            <a:ln w="28575">
              <a:noFill/>
            </a:ln>
          </c:spPr>
          <c:marker>
            <c:symbol val="dash"/>
            <c:size val="9"/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'all data'!$K$214:$K$371</c:f>
              <c:numCache>
                <c:formatCode>0</c:formatCode>
                <c:ptCount val="158"/>
                <c:pt idx="0">
                  <c:v>172.91954283888941</c:v>
                </c:pt>
                <c:pt idx="1">
                  <c:v>297.23504822211362</c:v>
                </c:pt>
                <c:pt idx="2">
                  <c:v>18.546962599446417</c:v>
                </c:pt>
                <c:pt idx="3">
                  <c:v>25.62911620031085</c:v>
                </c:pt>
                <c:pt idx="4">
                  <c:v>25.061718426373641</c:v>
                </c:pt>
                <c:pt idx="5">
                  <c:v>15.692962163028072</c:v>
                </c:pt>
                <c:pt idx="6">
                  <c:v>50.37939853188854</c:v>
                </c:pt>
                <c:pt idx="7">
                  <c:v>11.581167158193413</c:v>
                </c:pt>
                <c:pt idx="8">
                  <c:v>17.571634569874774</c:v>
                </c:pt>
                <c:pt idx="9">
                  <c:v>23.15738630795742</c:v>
                </c:pt>
                <c:pt idx="10">
                  <c:v>19.01166210246399</c:v>
                </c:pt>
                <c:pt idx="11">
                  <c:v>17.202104733996268</c:v>
                </c:pt>
                <c:pt idx="12">
                  <c:v>12.600208782575368</c:v>
                </c:pt>
                <c:pt idx="13">
                  <c:v>10.008220287429769</c:v>
                </c:pt>
                <c:pt idx="14">
                  <c:v>98.853612155378983</c:v>
                </c:pt>
                <c:pt idx="15">
                  <c:v>22.228652979739941</c:v>
                </c:pt>
                <c:pt idx="16">
                  <c:v>28.18016464251679</c:v>
                </c:pt>
                <c:pt idx="17">
                  <c:v>17.795237426994024</c:v>
                </c:pt>
                <c:pt idx="18">
                  <c:v>128.47865170102449</c:v>
                </c:pt>
                <c:pt idx="19">
                  <c:v>17.497414443433716</c:v>
                </c:pt>
                <c:pt idx="20">
                  <c:v>22.290305806581131</c:v>
                </c:pt>
                <c:pt idx="21">
                  <c:v>31.86902273636192</c:v>
                </c:pt>
                <c:pt idx="22">
                  <c:v>16.245414372754492</c:v>
                </c:pt>
                <c:pt idx="23">
                  <c:v>41.853868127450021</c:v>
                </c:pt>
                <c:pt idx="24">
                  <c:v>15.205308443374602</c:v>
                </c:pt>
                <c:pt idx="25">
                  <c:v>67.164552605673464</c:v>
                </c:pt>
                <c:pt idx="26">
                  <c:v>10.868653944359247</c:v>
                </c:pt>
                <c:pt idx="27">
                  <c:v>45.963464017427171</c:v>
                </c:pt>
                <c:pt idx="28">
                  <c:v>23.844766780562868</c:v>
                </c:pt>
                <c:pt idx="29">
                  <c:v>15.904312808798327</c:v>
                </c:pt>
                <c:pt idx="30">
                  <c:v>31.523297352380652</c:v>
                </c:pt>
                <c:pt idx="31">
                  <c:v>12.882493375126645</c:v>
                </c:pt>
                <c:pt idx="32">
                  <c:v>18.322475214082733</c:v>
                </c:pt>
                <c:pt idx="33">
                  <c:v>85.048135063078661</c:v>
                </c:pt>
                <c:pt idx="34">
                  <c:v>18.933750604654964</c:v>
                </c:pt>
                <c:pt idx="35">
                  <c:v>23.758294442772812</c:v>
                </c:pt>
                <c:pt idx="36">
                  <c:v>25.249687015248224</c:v>
                </c:pt>
                <c:pt idx="37">
                  <c:v>71.691092926733447</c:v>
                </c:pt>
                <c:pt idx="38">
                  <c:v>30.974846927333921</c:v>
                </c:pt>
                <c:pt idx="39">
                  <c:v>21.476534962995267</c:v>
                </c:pt>
                <c:pt idx="40">
                  <c:v>102.52355932532086</c:v>
                </c:pt>
                <c:pt idx="41">
                  <c:v>190.3418715867995</c:v>
                </c:pt>
                <c:pt idx="42">
                  <c:v>9.6211275016187408</c:v>
                </c:pt>
                <c:pt idx="43">
                  <c:v>12.441021067480937</c:v>
                </c:pt>
                <c:pt idx="44">
                  <c:v>91.651010498141886</c:v>
                </c:pt>
                <c:pt idx="45">
                  <c:v>65.970902517982182</c:v>
                </c:pt>
                <c:pt idx="46">
                  <c:v>257.96449800678988</c:v>
                </c:pt>
                <c:pt idx="47">
                  <c:v>245.13495649503488</c:v>
                </c:pt>
                <c:pt idx="48">
                  <c:v>19.337288181008574</c:v>
                </c:pt>
                <c:pt idx="49">
                  <c:v>34.732270280843657</c:v>
                </c:pt>
                <c:pt idx="50">
                  <c:v>104.25805206928031</c:v>
                </c:pt>
                <c:pt idx="51">
                  <c:v>135.03900402006707</c:v>
                </c:pt>
                <c:pt idx="52">
                  <c:v>50.26548245743669</c:v>
                </c:pt>
                <c:pt idx="53">
                  <c:v>13.591786456490883</c:v>
                </c:pt>
                <c:pt idx="54">
                  <c:v>7.6891622537577913</c:v>
                </c:pt>
                <c:pt idx="55">
                  <c:v>31.32221215419565</c:v>
                </c:pt>
                <c:pt idx="56">
                  <c:v>20.268299163899908</c:v>
                </c:pt>
                <c:pt idx="57">
                  <c:v>27.247111624400617</c:v>
                </c:pt>
                <c:pt idx="58">
                  <c:v>104.21338517708224</c:v>
                </c:pt>
                <c:pt idx="59">
                  <c:v>13.010042036862393</c:v>
                </c:pt>
                <c:pt idx="60">
                  <c:v>7.7437117318334812</c:v>
                </c:pt>
                <c:pt idx="61">
                  <c:v>39.012377701004219</c:v>
                </c:pt>
                <c:pt idx="62">
                  <c:v>11.460844159560924</c:v>
                </c:pt>
                <c:pt idx="63">
                  <c:v>14.90821611464254</c:v>
                </c:pt>
                <c:pt idx="64">
                  <c:v>6.559724000511828</c:v>
                </c:pt>
                <c:pt idx="65">
                  <c:v>5.9395736106932029</c:v>
                </c:pt>
                <c:pt idx="66">
                  <c:v>229.8728826875456</c:v>
                </c:pt>
                <c:pt idx="67">
                  <c:v>46.045301262323413</c:v>
                </c:pt>
                <c:pt idx="68">
                  <c:v>14.998670186584731</c:v>
                </c:pt>
                <c:pt idx="69">
                  <c:v>26.786475601568007</c:v>
                </c:pt>
                <c:pt idx="70">
                  <c:v>25.510203586047155</c:v>
                </c:pt>
                <c:pt idx="71">
                  <c:v>16.402962102739369</c:v>
                </c:pt>
                <c:pt idx="72">
                  <c:v>69.4805600690581</c:v>
                </c:pt>
                <c:pt idx="73">
                  <c:v>7.6719263396989543</c:v>
                </c:pt>
                <c:pt idx="74">
                  <c:v>16.723560130651379</c:v>
                </c:pt>
                <c:pt idx="75">
                  <c:v>123.65817492060378</c:v>
                </c:pt>
                <c:pt idx="76">
                  <c:v>15.985456938963836</c:v>
                </c:pt>
                <c:pt idx="77">
                  <c:v>12.130396093857247</c:v>
                </c:pt>
                <c:pt idx="78">
                  <c:v>15.934650494301431</c:v>
                </c:pt>
                <c:pt idx="79">
                  <c:v>12.441021067480941</c:v>
                </c:pt>
                <c:pt idx="80">
                  <c:v>320.94399184742468</c:v>
                </c:pt>
                <c:pt idx="81">
                  <c:v>334.61636292952784</c:v>
                </c:pt>
                <c:pt idx="82">
                  <c:v>39.090317277278302</c:v>
                </c:pt>
                <c:pt idx="83">
                  <c:v>30.46691549128661</c:v>
                </c:pt>
                <c:pt idx="84">
                  <c:v>38.57269955363968</c:v>
                </c:pt>
                <c:pt idx="85">
                  <c:v>21.237166338266995</c:v>
                </c:pt>
                <c:pt idx="86">
                  <c:v>16.836501888934759</c:v>
                </c:pt>
                <c:pt idx="87">
                  <c:v>42.660393501442847</c:v>
                </c:pt>
                <c:pt idx="88">
                  <c:v>16.836501888934759</c:v>
                </c:pt>
                <c:pt idx="89">
                  <c:v>14.040886096599897</c:v>
                </c:pt>
                <c:pt idx="90">
                  <c:v>22.237000807126922</c:v>
                </c:pt>
                <c:pt idx="91">
                  <c:v>58.646626672353072</c:v>
                </c:pt>
                <c:pt idx="92">
                  <c:v>61.412521064078788</c:v>
                </c:pt>
                <c:pt idx="93">
                  <c:v>84.268893453076188</c:v>
                </c:pt>
                <c:pt idx="94">
                  <c:v>109.59557234145836</c:v>
                </c:pt>
                <c:pt idx="95">
                  <c:v>1047.9431784854132</c:v>
                </c:pt>
                <c:pt idx="96">
                  <c:v>274.85671250609585</c:v>
                </c:pt>
                <c:pt idx="97">
                  <c:v>234.26128046040694</c:v>
                </c:pt>
                <c:pt idx="98">
                  <c:v>50.789814271320822</c:v>
                </c:pt>
                <c:pt idx="99">
                  <c:v>151.37105506178904</c:v>
                </c:pt>
                <c:pt idx="100">
                  <c:v>26.2244446758408</c:v>
                </c:pt>
                <c:pt idx="101">
                  <c:v>26.878288646869169</c:v>
                </c:pt>
                <c:pt idx="102">
                  <c:v>30.98765785019053</c:v>
                </c:pt>
                <c:pt idx="103">
                  <c:v>34.21194399759284</c:v>
                </c:pt>
                <c:pt idx="104">
                  <c:v>41.081322980867341</c:v>
                </c:pt>
                <c:pt idx="105">
                  <c:v>149.3078226187792</c:v>
                </c:pt>
                <c:pt idx="106">
                  <c:v>1147.4591559235294</c:v>
                </c:pt>
                <c:pt idx="107">
                  <c:v>61.861313296396851</c:v>
                </c:pt>
                <c:pt idx="108">
                  <c:v>174.05506644171118</c:v>
                </c:pt>
                <c:pt idx="109">
                  <c:v>141.25096559917432</c:v>
                </c:pt>
                <c:pt idx="110">
                  <c:v>34.667575092073264</c:v>
                </c:pt>
                <c:pt idx="111">
                  <c:v>89.584399472705101</c:v>
                </c:pt>
                <c:pt idx="112">
                  <c:v>89.584399472705101</c:v>
                </c:pt>
                <c:pt idx="113">
                  <c:v>34.667575092073264</c:v>
                </c:pt>
                <c:pt idx="114">
                  <c:v>599.48048397881644</c:v>
                </c:pt>
                <c:pt idx="115">
                  <c:v>261.79906382769343</c:v>
                </c:pt>
                <c:pt idx="116">
                  <c:v>102.92729570190286</c:v>
                </c:pt>
                <c:pt idx="117">
                  <c:v>102.92729570190286</c:v>
                </c:pt>
                <c:pt idx="118">
                  <c:v>59.902725384591889</c:v>
                </c:pt>
                <c:pt idx="119">
                  <c:v>84.882953335534651</c:v>
                </c:pt>
                <c:pt idx="120">
                  <c:v>121.54319321914338</c:v>
                </c:pt>
                <c:pt idx="121" formatCode="0.00">
                  <c:v>54.240817246617702</c:v>
                </c:pt>
                <c:pt idx="122">
                  <c:v>53.715658049425336</c:v>
                </c:pt>
                <c:pt idx="123">
                  <c:v>121.67915167014061</c:v>
                </c:pt>
                <c:pt idx="124" formatCode="0.00">
                  <c:v>88.6844481262101</c:v>
                </c:pt>
                <c:pt idx="125">
                  <c:v>87.930350940590074</c:v>
                </c:pt>
                <c:pt idx="126">
                  <c:v>76.146715083962889</c:v>
                </c:pt>
                <c:pt idx="127">
                  <c:v>10.927166107532358</c:v>
                </c:pt>
                <c:pt idx="128">
                  <c:v>10.122290069682652</c:v>
                </c:pt>
                <c:pt idx="129">
                  <c:v>8.8141308887278633</c:v>
                </c:pt>
                <c:pt idx="130">
                  <c:v>10.463467031862507</c:v>
                </c:pt>
                <c:pt idx="131">
                  <c:v>11.341149479459153</c:v>
                </c:pt>
                <c:pt idx="132">
                  <c:v>15.42</c:v>
                </c:pt>
                <c:pt idx="133">
                  <c:v>15.42</c:v>
                </c:pt>
                <c:pt idx="134">
                  <c:v>15.42</c:v>
                </c:pt>
                <c:pt idx="135">
                  <c:v>15.42</c:v>
                </c:pt>
                <c:pt idx="136">
                  <c:v>544.01189237884046</c:v>
                </c:pt>
                <c:pt idx="137">
                  <c:v>20.029616662043431</c:v>
                </c:pt>
                <c:pt idx="138">
                  <c:v>65.166855228512176</c:v>
                </c:pt>
                <c:pt idx="139">
                  <c:v>20.428206229967628</c:v>
                </c:pt>
                <c:pt idx="140">
                  <c:v>21.400843315519037</c:v>
                </c:pt>
                <c:pt idx="141">
                  <c:v>21.400843315519037</c:v>
                </c:pt>
                <c:pt idx="142">
                  <c:v>15.707726695458932</c:v>
                </c:pt>
                <c:pt idx="143">
                  <c:v>16.836501888934766</c:v>
                </c:pt>
                <c:pt idx="144">
                  <c:v>93.337476692122138</c:v>
                </c:pt>
                <c:pt idx="145">
                  <c:v>17.676907706372329</c:v>
                </c:pt>
                <c:pt idx="146">
                  <c:v>34.321428501570452</c:v>
                </c:pt>
                <c:pt idx="147">
                  <c:v>23.622898726612505</c:v>
                </c:pt>
                <c:pt idx="148">
                  <c:v>71.330568058103324</c:v>
                </c:pt>
                <c:pt idx="149">
                  <c:v>151.23960591159732</c:v>
                </c:pt>
                <c:pt idx="150">
                  <c:v>21.647536878642168</c:v>
                </c:pt>
                <c:pt idx="151">
                  <c:v>54.854928094124382</c:v>
                </c:pt>
                <c:pt idx="152">
                  <c:v>19.400041494264027</c:v>
                </c:pt>
                <c:pt idx="153">
                  <c:v>14.335765340101471</c:v>
                </c:pt>
                <c:pt idx="154">
                  <c:v>9.5475934818695958</c:v>
                </c:pt>
                <c:pt idx="155">
                  <c:v>139.4315956278345</c:v>
                </c:pt>
                <c:pt idx="156">
                  <c:v>268.72293646980233</c:v>
                </c:pt>
                <c:pt idx="157">
                  <c:v>109.01590949119149</c:v>
                </c:pt>
              </c:numCache>
            </c:numRef>
          </c:xVal>
          <c:yVal>
            <c:numRef>
              <c:f>'all data'!$W$214:$W$371</c:f>
              <c:numCache>
                <c:formatCode>0.0E+00</c:formatCode>
                <c:ptCount val="158"/>
                <c:pt idx="0">
                  <c:v>4.128818622287646E-7</c:v>
                </c:pt>
                <c:pt idx="1">
                  <c:v>7.3716644825338346E-8</c:v>
                </c:pt>
                <c:pt idx="2">
                  <c:v>6.4129867172595619E-9</c:v>
                </c:pt>
                <c:pt idx="3">
                  <c:v>5.0224657945296609E-9</c:v>
                </c:pt>
                <c:pt idx="4">
                  <c:v>1.0031361492003298E-8</c:v>
                </c:pt>
                <c:pt idx="5">
                  <c:v>4.6890310486381263E-9</c:v>
                </c:pt>
                <c:pt idx="6">
                  <c:v>5.3139367713558903E-9</c:v>
                </c:pt>
                <c:pt idx="7">
                  <c:v>1.5781995422176474E-9</c:v>
                </c:pt>
                <c:pt idx="8">
                  <c:v>2.8246701137565032E-9</c:v>
                </c:pt>
                <c:pt idx="9">
                  <c:v>4.6186429271059818E-9</c:v>
                </c:pt>
                <c:pt idx="10">
                  <c:v>3.7423975524185693E-9</c:v>
                </c:pt>
                <c:pt idx="11">
                  <c:v>3.1345702689391765E-9</c:v>
                </c:pt>
                <c:pt idx="12">
                  <c:v>5.7611617215414157E-9</c:v>
                </c:pt>
                <c:pt idx="13">
                  <c:v>5.3344008028711161E-9</c:v>
                </c:pt>
                <c:pt idx="14">
                  <c:v>1.048196691614417E-8</c:v>
                </c:pt>
                <c:pt idx="15">
                  <c:v>1.8915682691250434E-9</c:v>
                </c:pt>
                <c:pt idx="16">
                  <c:v>3.8558516489964246E-9</c:v>
                </c:pt>
                <c:pt idx="17">
                  <c:v>2.1280618476202795E-9</c:v>
                </c:pt>
                <c:pt idx="18">
                  <c:v>1.856808642265662E-9</c:v>
                </c:pt>
                <c:pt idx="19">
                  <c:v>1.4430682052228942E-9</c:v>
                </c:pt>
                <c:pt idx="20">
                  <c:v>1.9327243396482636E-9</c:v>
                </c:pt>
                <c:pt idx="21">
                  <c:v>1.8428462290022399E-9</c:v>
                </c:pt>
                <c:pt idx="22">
                  <c:v>1.4800575438920001E-9</c:v>
                </c:pt>
                <c:pt idx="23">
                  <c:v>5.0852233604302559E-9</c:v>
                </c:pt>
                <c:pt idx="24">
                  <c:v>1.3688262253745031E-9</c:v>
                </c:pt>
                <c:pt idx="25">
                  <c:v>1.0810301827265733E-8</c:v>
                </c:pt>
                <c:pt idx="26">
                  <c:v>7.9327135181148895E-10</c:v>
                </c:pt>
                <c:pt idx="27">
                  <c:v>7.2878691540386226E-9</c:v>
                </c:pt>
                <c:pt idx="28">
                  <c:v>3.7547837651342736E-9</c:v>
                </c:pt>
                <c:pt idx="29">
                  <c:v>4.080335852476651E-9</c:v>
                </c:pt>
                <c:pt idx="30">
                  <c:v>1.0183581813343983E-8</c:v>
                </c:pt>
                <c:pt idx="31">
                  <c:v>5.6611492102639985E-10</c:v>
                </c:pt>
                <c:pt idx="32">
                  <c:v>1.3159139713082235E-9</c:v>
                </c:pt>
                <c:pt idx="33">
                  <c:v>6.5567514167478547E-7</c:v>
                </c:pt>
                <c:pt idx="34">
                  <c:v>1.3011249677026572E-9</c:v>
                </c:pt>
                <c:pt idx="35">
                  <c:v>3.1162025401879332E-9</c:v>
                </c:pt>
                <c:pt idx="36">
                  <c:v>6.037339484978762E-9</c:v>
                </c:pt>
                <c:pt idx="37">
                  <c:v>1.5682619363168599E-8</c:v>
                </c:pt>
                <c:pt idx="38">
                  <c:v>5.6103556661403364E-9</c:v>
                </c:pt>
                <c:pt idx="39">
                  <c:v>4.4912589462433246E-9</c:v>
                </c:pt>
                <c:pt idx="40">
                  <c:v>6.86334818658577E-8</c:v>
                </c:pt>
                <c:pt idx="41">
                  <c:v>6.7749197469889377E-8</c:v>
                </c:pt>
                <c:pt idx="42">
                  <c:v>2.2111680453017809E-9</c:v>
                </c:pt>
                <c:pt idx="43">
                  <c:v>1.5575878348131953E-9</c:v>
                </c:pt>
                <c:pt idx="44">
                  <c:v>1.3216037008089472E-8</c:v>
                </c:pt>
                <c:pt idx="45">
                  <c:v>1.1006813741422092E-8</c:v>
                </c:pt>
                <c:pt idx="46">
                  <c:v>4.0639962895424766E-8</c:v>
                </c:pt>
                <c:pt idx="47">
                  <c:v>2.9857330389999815E-7</c:v>
                </c:pt>
                <c:pt idx="48">
                  <c:v>8.2362827386748602E-8</c:v>
                </c:pt>
                <c:pt idx="49">
                  <c:v>2.8271484529924962E-8</c:v>
                </c:pt>
                <c:pt idx="50">
                  <c:v>2.2177141190619686E-7</c:v>
                </c:pt>
                <c:pt idx="51">
                  <c:v>3.4963117686818724E-7</c:v>
                </c:pt>
                <c:pt idx="52">
                  <c:v>3.2043112540732753E-7</c:v>
                </c:pt>
                <c:pt idx="53">
                  <c:v>8.1262938038446317E-9</c:v>
                </c:pt>
                <c:pt idx="54">
                  <c:v>4.7601999794339443E-9</c:v>
                </c:pt>
                <c:pt idx="55">
                  <c:v>2.1964746727777945E-8</c:v>
                </c:pt>
                <c:pt idx="56">
                  <c:v>6.9014936468632751E-9</c:v>
                </c:pt>
                <c:pt idx="57">
                  <c:v>2.0851655211748816E-8</c:v>
                </c:pt>
                <c:pt idx="58">
                  <c:v>5.6995412236602826E-8</c:v>
                </c:pt>
                <c:pt idx="59">
                  <c:v>1.6083716495540299E-9</c:v>
                </c:pt>
                <c:pt idx="60">
                  <c:v>3.1171981172083823E-9</c:v>
                </c:pt>
                <c:pt idx="61">
                  <c:v>8.0783024953807059E-9</c:v>
                </c:pt>
                <c:pt idx="62">
                  <c:v>4.0595448443558068E-9</c:v>
                </c:pt>
                <c:pt idx="63">
                  <c:v>1.5941782224725287E-8</c:v>
                </c:pt>
                <c:pt idx="64">
                  <c:v>1.2716110379214777E-9</c:v>
                </c:pt>
                <c:pt idx="65">
                  <c:v>2.0787994336677379E-9</c:v>
                </c:pt>
                <c:pt idx="66">
                  <c:v>1.2329390150651202E-7</c:v>
                </c:pt>
                <c:pt idx="67">
                  <c:v>1.5028289023954726E-9</c:v>
                </c:pt>
                <c:pt idx="68">
                  <c:v>1.4370490762696567E-9</c:v>
                </c:pt>
                <c:pt idx="69">
                  <c:v>3.0230643733843813E-9</c:v>
                </c:pt>
                <c:pt idx="70">
                  <c:v>5.2951590304735189E-9</c:v>
                </c:pt>
                <c:pt idx="71">
                  <c:v>4.5678921840288012E-9</c:v>
                </c:pt>
                <c:pt idx="72">
                  <c:v>1.8717157156310301E-8</c:v>
                </c:pt>
                <c:pt idx="73">
                  <c:v>2.1915830488067371E-9</c:v>
                </c:pt>
                <c:pt idx="74">
                  <c:v>2.7844620419992766E-9</c:v>
                </c:pt>
                <c:pt idx="75">
                  <c:v>5.7218520978479183E-8</c:v>
                </c:pt>
                <c:pt idx="76">
                  <c:v>6.8584581785228598E-9</c:v>
                </c:pt>
                <c:pt idx="77">
                  <c:v>3.0897124365504598E-9</c:v>
                </c:pt>
                <c:pt idx="78">
                  <c:v>5.9326182525552924E-9</c:v>
                </c:pt>
                <c:pt idx="79">
                  <c:v>3.764991920208417E-9</c:v>
                </c:pt>
                <c:pt idx="80">
                  <c:v>4.7967286167659062E-8</c:v>
                </c:pt>
                <c:pt idx="81">
                  <c:v>1.0435204841499867E-7</c:v>
                </c:pt>
                <c:pt idx="82">
                  <c:v>3.4475034073496616E-9</c:v>
                </c:pt>
                <c:pt idx="83">
                  <c:v>1.3542166051091942E-8</c:v>
                </c:pt>
                <c:pt idx="84">
                  <c:v>9.7069782660717514E-9</c:v>
                </c:pt>
                <c:pt idx="85">
                  <c:v>3.0644588203537385E-9</c:v>
                </c:pt>
                <c:pt idx="86">
                  <c:v>5.4196172757498005E-10</c:v>
                </c:pt>
                <c:pt idx="87">
                  <c:v>7.2624099167892691E-9</c:v>
                </c:pt>
                <c:pt idx="88">
                  <c:v>3.972643213864298E-9</c:v>
                </c:pt>
                <c:pt idx="89">
                  <c:v>4.3535115546787026E-9</c:v>
                </c:pt>
                <c:pt idx="90">
                  <c:v>3.6737705643717399E-9</c:v>
                </c:pt>
                <c:pt idx="91">
                  <c:v>1.0353640255225872E-8</c:v>
                </c:pt>
                <c:pt idx="92">
                  <c:v>6.8618234017746031E-9</c:v>
                </c:pt>
                <c:pt idx="93">
                  <c:v>1.2926758901912741E-8</c:v>
                </c:pt>
                <c:pt idx="94">
                  <c:v>1.2715577914100848E-8</c:v>
                </c:pt>
                <c:pt idx="95">
                  <c:v>2.9447686431267907E-7</c:v>
                </c:pt>
                <c:pt idx="96">
                  <c:v>5.1582815762257359E-9</c:v>
                </c:pt>
                <c:pt idx="97">
                  <c:v>5.2528804538764875E-9</c:v>
                </c:pt>
                <c:pt idx="98">
                  <c:v>6.1020329231778861E-10</c:v>
                </c:pt>
                <c:pt idx="99">
                  <c:v>4.1750018148200626E-7</c:v>
                </c:pt>
                <c:pt idx="100">
                  <c:v>2.9995587654347001E-9</c:v>
                </c:pt>
                <c:pt idx="101">
                  <c:v>2.3576467081834527E-9</c:v>
                </c:pt>
                <c:pt idx="102">
                  <c:v>8.4190794161506101E-10</c:v>
                </c:pt>
                <c:pt idx="103">
                  <c:v>2.5959717255067443E-9</c:v>
                </c:pt>
                <c:pt idx="104">
                  <c:v>1.7325005549060913E-9</c:v>
                </c:pt>
                <c:pt idx="105">
                  <c:v>2.3571155370661104E-8</c:v>
                </c:pt>
                <c:pt idx="106">
                  <c:v>1.0351184809171839E-7</c:v>
                </c:pt>
                <c:pt idx="107">
                  <c:v>3.3264741769459996E-8</c:v>
                </c:pt>
                <c:pt idx="108">
                  <c:v>4.2752874435220059E-8</c:v>
                </c:pt>
                <c:pt idx="109">
                  <c:v>2.5765143138302043E-8</c:v>
                </c:pt>
                <c:pt idx="110">
                  <c:v>2.7494460259956753E-8</c:v>
                </c:pt>
                <c:pt idx="111">
                  <c:v>1.1834344757576978E-7</c:v>
                </c:pt>
                <c:pt idx="112">
                  <c:v>1.2467350148639333E-7</c:v>
                </c:pt>
                <c:pt idx="113">
                  <c:v>2.7498932474742871E-8</c:v>
                </c:pt>
                <c:pt idx="114">
                  <c:v>4.4862845082847266E-7</c:v>
                </c:pt>
                <c:pt idx="115">
                  <c:v>1.1256144268061386E-7</c:v>
                </c:pt>
                <c:pt idx="116">
                  <c:v>2.36374119079212E-8</c:v>
                </c:pt>
                <c:pt idx="117">
                  <c:v>2.2891116066537439E-8</c:v>
                </c:pt>
                <c:pt idx="118">
                  <c:v>1.449241121778885E-8</c:v>
                </c:pt>
                <c:pt idx="119">
                  <c:v>1.3612474816868347E-8</c:v>
                </c:pt>
                <c:pt idx="120">
                  <c:v>6.9506378169639956E-8</c:v>
                </c:pt>
                <c:pt idx="121">
                  <c:v>2.4203151534675566E-8</c:v>
                </c:pt>
                <c:pt idx="122">
                  <c:v>9.4753302502528963E-9</c:v>
                </c:pt>
                <c:pt idx="123">
                  <c:v>1.7554431200460227E-7</c:v>
                </c:pt>
                <c:pt idx="124">
                  <c:v>1.2872046759062131E-7</c:v>
                </c:pt>
                <c:pt idx="125">
                  <c:v>1.139810059064258E-7</c:v>
                </c:pt>
                <c:pt idx="126">
                  <c:v>7.7060872886138106E-8</c:v>
                </c:pt>
                <c:pt idx="127">
                  <c:v>2.319453959908691E-9</c:v>
                </c:pt>
                <c:pt idx="128">
                  <c:v>1.1071308535700804E-8</c:v>
                </c:pt>
                <c:pt idx="129">
                  <c:v>2.166285103620946E-9</c:v>
                </c:pt>
                <c:pt idx="130">
                  <c:v>2.5322936742121991E-9</c:v>
                </c:pt>
                <c:pt idx="131">
                  <c:v>2.1324769161689589E-9</c:v>
                </c:pt>
                <c:pt idx="132">
                  <c:v>1.0905465148805421E-9</c:v>
                </c:pt>
                <c:pt idx="133">
                  <c:v>1.0317664119919743E-9</c:v>
                </c:pt>
                <c:pt idx="134">
                  <c:v>1.1646113153514723E-9</c:v>
                </c:pt>
                <c:pt idx="135">
                  <c:v>1.2450888006186276E-9</c:v>
                </c:pt>
                <c:pt idx="136">
                  <c:v>1.0067116544767256E-7</c:v>
                </c:pt>
                <c:pt idx="137">
                  <c:v>1.6792830856722524E-9</c:v>
                </c:pt>
                <c:pt idx="138">
                  <c:v>3.6220610524561769E-9</c:v>
                </c:pt>
                <c:pt idx="139">
                  <c:v>1.4927455667268194E-9</c:v>
                </c:pt>
                <c:pt idx="140">
                  <c:v>1.065353359661414E-9</c:v>
                </c:pt>
                <c:pt idx="141">
                  <c:v>5.9868831155089938E-10</c:v>
                </c:pt>
                <c:pt idx="142">
                  <c:v>1.2237605021372538E-9</c:v>
                </c:pt>
                <c:pt idx="143">
                  <c:v>8.7086026471552005E-10</c:v>
                </c:pt>
                <c:pt idx="144">
                  <c:v>2.1455706880848745E-8</c:v>
                </c:pt>
                <c:pt idx="145">
                  <c:v>3.0346965015592106E-9</c:v>
                </c:pt>
                <c:pt idx="146">
                  <c:v>2.4287756797024662E-9</c:v>
                </c:pt>
                <c:pt idx="147">
                  <c:v>6.5733311439996186E-9</c:v>
                </c:pt>
                <c:pt idx="148">
                  <c:v>2.7376055862867293E-8</c:v>
                </c:pt>
                <c:pt idx="149">
                  <c:v>6.9598313841668406E-8</c:v>
                </c:pt>
                <c:pt idx="150">
                  <c:v>3.0976136179604034E-9</c:v>
                </c:pt>
                <c:pt idx="151">
                  <c:v>1.2721552465219271E-8</c:v>
                </c:pt>
                <c:pt idx="152">
                  <c:v>4.0781439365480032E-9</c:v>
                </c:pt>
                <c:pt idx="153">
                  <c:v>1.5466813679032186E-8</c:v>
                </c:pt>
                <c:pt idx="154">
                  <c:v>1.792872057204621E-9</c:v>
                </c:pt>
                <c:pt idx="155">
                  <c:v>7.2750342085320791E-8</c:v>
                </c:pt>
                <c:pt idx="156">
                  <c:v>8.0467473200750326E-8</c:v>
                </c:pt>
                <c:pt idx="157">
                  <c:v>1.6258713071158978E-8</c:v>
                </c:pt>
              </c:numCache>
            </c:numRef>
          </c:yVal>
        </c:ser>
        <c:ser>
          <c:idx val="4"/>
          <c:order val="2"/>
          <c:tx>
            <c:v>FeCycle II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 w="19050">
                <a:solidFill>
                  <a:srgbClr val="FF0000"/>
                </a:solidFill>
              </a:ln>
            </c:spPr>
          </c:marker>
          <c:xVal>
            <c:numRef>
              <c:f>'all data'!$K$374:$K$509</c:f>
              <c:numCache>
                <c:formatCode>0</c:formatCode>
                <c:ptCount val="136"/>
                <c:pt idx="0">
                  <c:v>297.06114734181688</c:v>
                </c:pt>
                <c:pt idx="1">
                  <c:v>195.00415379546223</c:v>
                </c:pt>
                <c:pt idx="2">
                  <c:v>297.06114734181688</c:v>
                </c:pt>
                <c:pt idx="3">
                  <c:v>195.00415379546223</c:v>
                </c:pt>
                <c:pt idx="4">
                  <c:v>170.36542801152086</c:v>
                </c:pt>
                <c:pt idx="5">
                  <c:v>150.6707836661665</c:v>
                </c:pt>
                <c:pt idx="6">
                  <c:v>450.26876707575707</c:v>
                </c:pt>
                <c:pt idx="7">
                  <c:v>1037.0299489804347</c:v>
                </c:pt>
                <c:pt idx="8">
                  <c:v>28.947105949074391</c:v>
                </c:pt>
                <c:pt idx="9">
                  <c:v>316.83747309616467</c:v>
                </c:pt>
                <c:pt idx="10">
                  <c:v>265.38603941199779</c:v>
                </c:pt>
                <c:pt idx="11">
                  <c:v>179.5616551067416</c:v>
                </c:pt>
                <c:pt idx="12">
                  <c:v>243.00219175517051</c:v>
                </c:pt>
                <c:pt idx="13">
                  <c:v>139.94617174497432</c:v>
                </c:pt>
                <c:pt idx="14">
                  <c:v>153.33218388265507</c:v>
                </c:pt>
                <c:pt idx="15">
                  <c:v>24.630086404143984</c:v>
                </c:pt>
                <c:pt idx="16">
                  <c:v>32.169908772759484</c:v>
                </c:pt>
                <c:pt idx="17">
                  <c:v>10.145005075612929</c:v>
                </c:pt>
                <c:pt idx="18">
                  <c:v>7.0685834705770345</c:v>
                </c:pt>
                <c:pt idx="19">
                  <c:v>19.755815172225127</c:v>
                </c:pt>
                <c:pt idx="20">
                  <c:v>10.145005075612929</c:v>
                </c:pt>
                <c:pt idx="21">
                  <c:v>10.145005075612929</c:v>
                </c:pt>
                <c:pt idx="22">
                  <c:v>12.454794194559319</c:v>
                </c:pt>
                <c:pt idx="23">
                  <c:v>22.645194418369268</c:v>
                </c:pt>
                <c:pt idx="24">
                  <c:v>11.426720349298547</c:v>
                </c:pt>
                <c:pt idx="25">
                  <c:v>23.590518368556971</c:v>
                </c:pt>
                <c:pt idx="26">
                  <c:v>22.850186626774029</c:v>
                </c:pt>
                <c:pt idx="27">
                  <c:v>40.972070842066913</c:v>
                </c:pt>
                <c:pt idx="28">
                  <c:v>52.11780622329546</c:v>
                </c:pt>
                <c:pt idx="29">
                  <c:v>32.979183040324216</c:v>
                </c:pt>
                <c:pt idx="30">
                  <c:v>73.905743861982657</c:v>
                </c:pt>
                <c:pt idx="31">
                  <c:v>48.987325486323684</c:v>
                </c:pt>
                <c:pt idx="32">
                  <c:v>305.55915546977724</c:v>
                </c:pt>
                <c:pt idx="33">
                  <c:v>277.37121538544278</c:v>
                </c:pt>
                <c:pt idx="34">
                  <c:v>955.90826175066707</c:v>
                </c:pt>
                <c:pt idx="35">
                  <c:v>3296.2218439994831</c:v>
                </c:pt>
                <c:pt idx="36">
                  <c:v>24.6890690065506</c:v>
                </c:pt>
                <c:pt idx="37">
                  <c:v>8.0424771931898711</c:v>
                </c:pt>
                <c:pt idx="38">
                  <c:v>4.8785773728290254</c:v>
                </c:pt>
                <c:pt idx="39">
                  <c:v>9.9930202573235416</c:v>
                </c:pt>
                <c:pt idx="40">
                  <c:v>27.739001337703055</c:v>
                </c:pt>
                <c:pt idx="41">
                  <c:v>8.0424771931898711</c:v>
                </c:pt>
                <c:pt idx="42">
                  <c:v>23.530638877906753</c:v>
                </c:pt>
                <c:pt idx="43">
                  <c:v>11.472825882214822</c:v>
                </c:pt>
                <c:pt idx="44">
                  <c:v>9.1157823202809496</c:v>
                </c:pt>
                <c:pt idx="45">
                  <c:v>27.776361463957596</c:v>
                </c:pt>
                <c:pt idx="46">
                  <c:v>18.703786022412192</c:v>
                </c:pt>
                <c:pt idx="47">
                  <c:v>15.005265853795438</c:v>
                </c:pt>
                <c:pt idx="48">
                  <c:v>4.5238934211693023</c:v>
                </c:pt>
                <c:pt idx="49">
                  <c:v>29.487403537069603</c:v>
                </c:pt>
                <c:pt idx="50">
                  <c:v>28.180854094736713</c:v>
                </c:pt>
                <c:pt idx="51">
                  <c:v>81.824211078786647</c:v>
                </c:pt>
                <c:pt idx="52">
                  <c:v>98.0939328534201</c:v>
                </c:pt>
                <c:pt idx="53">
                  <c:v>4.8785773728290254</c:v>
                </c:pt>
                <c:pt idx="54">
                  <c:v>21.518530198234494</c:v>
                </c:pt>
                <c:pt idx="55">
                  <c:v>20.553026171374338</c:v>
                </c:pt>
                <c:pt idx="56">
                  <c:v>8.673026440584934</c:v>
                </c:pt>
                <c:pt idx="57">
                  <c:v>8.0424771931898711</c:v>
                </c:pt>
                <c:pt idx="58">
                  <c:v>8.0424771931898711</c:v>
                </c:pt>
                <c:pt idx="59">
                  <c:v>101.40410870065124</c:v>
                </c:pt>
                <c:pt idx="60">
                  <c:v>22.073882374825914</c:v>
                </c:pt>
                <c:pt idx="61">
                  <c:v>28.82935153900511</c:v>
                </c:pt>
                <c:pt idx="62">
                  <c:v>173.98156860421685</c:v>
                </c:pt>
                <c:pt idx="63">
                  <c:v>29.759203959615629</c:v>
                </c:pt>
                <c:pt idx="64">
                  <c:v>23.471762747300215</c:v>
                </c:pt>
                <c:pt idx="65">
                  <c:v>22.072619244955067</c:v>
                </c:pt>
                <c:pt idx="66">
                  <c:v>126.1773274614297</c:v>
                </c:pt>
                <c:pt idx="67">
                  <c:v>27.510359116000313</c:v>
                </c:pt>
                <c:pt idx="68">
                  <c:v>64.690250240322271</c:v>
                </c:pt>
                <c:pt idx="69">
                  <c:v>24.825977784061759</c:v>
                </c:pt>
                <c:pt idx="70">
                  <c:v>20.36710995715783</c:v>
                </c:pt>
                <c:pt idx="71">
                  <c:v>6.7082038675800053</c:v>
                </c:pt>
                <c:pt idx="72">
                  <c:v>8.0424771931898693</c:v>
                </c:pt>
                <c:pt idx="73">
                  <c:v>8.0424771931898711</c:v>
                </c:pt>
                <c:pt idx="74">
                  <c:v>8.5639849877217262</c:v>
                </c:pt>
                <c:pt idx="75">
                  <c:v>6.7238344379085619</c:v>
                </c:pt>
                <c:pt idx="76">
                  <c:v>4.5238934211693032</c:v>
                </c:pt>
                <c:pt idx="77">
                  <c:v>6.6579261996091095</c:v>
                </c:pt>
                <c:pt idx="78">
                  <c:v>40.317315160579255</c:v>
                </c:pt>
                <c:pt idx="79">
                  <c:v>739.95257413209731</c:v>
                </c:pt>
                <c:pt idx="80">
                  <c:v>41.708569467221494</c:v>
                </c:pt>
                <c:pt idx="81">
                  <c:v>33.483094501960018</c:v>
                </c:pt>
                <c:pt idx="82">
                  <c:v>45.507837344937698</c:v>
                </c:pt>
                <c:pt idx="83">
                  <c:v>23.81622992812407</c:v>
                </c:pt>
                <c:pt idx="84">
                  <c:v>54.578876165272</c:v>
                </c:pt>
                <c:pt idx="85">
                  <c:v>62.185477106027555</c:v>
                </c:pt>
                <c:pt idx="86">
                  <c:v>89.944409983209354</c:v>
                </c:pt>
                <c:pt idx="87">
                  <c:v>41.984973308461704</c:v>
                </c:pt>
                <c:pt idx="88">
                  <c:v>17.839426912213039</c:v>
                </c:pt>
                <c:pt idx="89">
                  <c:v>20.671393004172408</c:v>
                </c:pt>
                <c:pt idx="90">
                  <c:v>30.805065394567752</c:v>
                </c:pt>
                <c:pt idx="91">
                  <c:v>8.0424771931898711</c:v>
                </c:pt>
                <c:pt idx="92">
                  <c:v>9.2665043812766985</c:v>
                </c:pt>
                <c:pt idx="93">
                  <c:v>8.0424771931898711</c:v>
                </c:pt>
                <c:pt idx="94">
                  <c:v>20.086086661898516</c:v>
                </c:pt>
                <c:pt idx="95">
                  <c:v>8.0424771931898711</c:v>
                </c:pt>
                <c:pt idx="96">
                  <c:v>18.743710756553341</c:v>
                </c:pt>
                <c:pt idx="97">
                  <c:v>8.673026440584934</c:v>
                </c:pt>
                <c:pt idx="98">
                  <c:v>4.7143524757931843</c:v>
                </c:pt>
                <c:pt idx="99">
                  <c:v>15.632802280840991</c:v>
                </c:pt>
                <c:pt idx="100">
                  <c:v>11.645059581604677</c:v>
                </c:pt>
                <c:pt idx="101">
                  <c:v>33.795385724302967</c:v>
                </c:pt>
                <c:pt idx="102">
                  <c:v>136.11575679004937</c:v>
                </c:pt>
                <c:pt idx="103">
                  <c:v>25.504055447583543</c:v>
                </c:pt>
                <c:pt idx="104">
                  <c:v>22.537196699809471</c:v>
                </c:pt>
                <c:pt idx="105">
                  <c:v>55.446777650297079</c:v>
                </c:pt>
                <c:pt idx="106">
                  <c:v>67.819783493484152</c:v>
                </c:pt>
                <c:pt idx="107">
                  <c:v>165.75399418017568</c:v>
                </c:pt>
                <c:pt idx="108">
                  <c:v>178.89001501066167</c:v>
                </c:pt>
                <c:pt idx="109">
                  <c:v>138.48140417023808</c:v>
                </c:pt>
                <c:pt idx="110">
                  <c:v>39.408138246630365</c:v>
                </c:pt>
                <c:pt idx="111">
                  <c:v>197.89157652467105</c:v>
                </c:pt>
                <c:pt idx="112">
                  <c:v>55.41769440932395</c:v>
                </c:pt>
                <c:pt idx="113">
                  <c:v>85.633086336258216</c:v>
                </c:pt>
                <c:pt idx="114">
                  <c:v>28.558582820185446</c:v>
                </c:pt>
                <c:pt idx="115">
                  <c:v>47.309859979486859</c:v>
                </c:pt>
                <c:pt idx="116">
                  <c:v>27.656366196658553</c:v>
                </c:pt>
                <c:pt idx="117">
                  <c:v>42.530131297705488</c:v>
                </c:pt>
                <c:pt idx="118">
                  <c:v>78.553235558425257</c:v>
                </c:pt>
                <c:pt idx="119">
                  <c:v>6.492803248392276</c:v>
                </c:pt>
                <c:pt idx="120">
                  <c:v>7.8995026703836428</c:v>
                </c:pt>
                <c:pt idx="121">
                  <c:v>6.834332428498187</c:v>
                </c:pt>
                <c:pt idx="122">
                  <c:v>6.8343324284981861</c:v>
                </c:pt>
                <c:pt idx="123">
                  <c:v>19.206475267476069</c:v>
                </c:pt>
                <c:pt idx="124">
                  <c:v>18.72472356546438</c:v>
                </c:pt>
                <c:pt idx="125">
                  <c:v>5.6115227268038472</c:v>
                </c:pt>
                <c:pt idx="126">
                  <c:v>8.673026440584934</c:v>
                </c:pt>
                <c:pt idx="127">
                  <c:v>6.492803248392276</c:v>
                </c:pt>
                <c:pt idx="128">
                  <c:v>6.492803248392276</c:v>
                </c:pt>
                <c:pt idx="129">
                  <c:v>4.5238934211693032</c:v>
                </c:pt>
                <c:pt idx="130">
                  <c:v>17.11882699319629</c:v>
                </c:pt>
                <c:pt idx="131">
                  <c:v>28.708907045869875</c:v>
                </c:pt>
                <c:pt idx="132">
                  <c:v>30.547429949925192</c:v>
                </c:pt>
                <c:pt idx="133">
                  <c:v>56.253747918725381</c:v>
                </c:pt>
                <c:pt idx="134">
                  <c:v>31.51118747748928</c:v>
                </c:pt>
                <c:pt idx="135">
                  <c:v>26.357334045087644</c:v>
                </c:pt>
              </c:numCache>
            </c:numRef>
          </c:xVal>
          <c:yVal>
            <c:numRef>
              <c:f>'all data'!$W$374:$W$509</c:f>
              <c:numCache>
                <c:formatCode>0.0E+00</c:formatCode>
                <c:ptCount val="136"/>
                <c:pt idx="0">
                  <c:v>3.6347452551023805E-7</c:v>
                </c:pt>
                <c:pt idx="1">
                  <c:v>2.760931444439792E-7</c:v>
                </c:pt>
                <c:pt idx="2">
                  <c:v>9.0313308935087662E-8</c:v>
                </c:pt>
                <c:pt idx="3">
                  <c:v>1.0044910678414396E-7</c:v>
                </c:pt>
                <c:pt idx="4">
                  <c:v>6.7954786747435802E-8</c:v>
                </c:pt>
                <c:pt idx="5">
                  <c:v>1.767135334277252E-7</c:v>
                </c:pt>
                <c:pt idx="6">
                  <c:v>9.6035746612621561E-8</c:v>
                </c:pt>
                <c:pt idx="7">
                  <c:v>2.7273358157941093E-7</c:v>
                </c:pt>
                <c:pt idx="8">
                  <c:v>2.7424237469088491E-8</c:v>
                </c:pt>
                <c:pt idx="9">
                  <c:v>1.7980910130832977E-7</c:v>
                </c:pt>
                <c:pt idx="10">
                  <c:v>3.2569107540204195E-7</c:v>
                </c:pt>
                <c:pt idx="11">
                  <c:v>2.9635506689740376E-7</c:v>
                </c:pt>
                <c:pt idx="12">
                  <c:v>9.2724454335416883E-7</c:v>
                </c:pt>
                <c:pt idx="13">
                  <c:v>3.7835376378505823E-6</c:v>
                </c:pt>
                <c:pt idx="14">
                  <c:v>3.664875703884263E-7</c:v>
                </c:pt>
                <c:pt idx="15">
                  <c:v>1.0139131601408275E-8</c:v>
                </c:pt>
                <c:pt idx="16">
                  <c:v>6.7750951213297942E-9</c:v>
                </c:pt>
                <c:pt idx="17">
                  <c:v>6.0055456671176252E-10</c:v>
                </c:pt>
                <c:pt idx="18">
                  <c:v>5.4496788171742785E-10</c:v>
                </c:pt>
                <c:pt idx="19">
                  <c:v>5.6916736722813224E-9</c:v>
                </c:pt>
                <c:pt idx="20">
                  <c:v>6.8001918460564493E-10</c:v>
                </c:pt>
                <c:pt idx="21">
                  <c:v>1.263808572423566E-9</c:v>
                </c:pt>
                <c:pt idx="22">
                  <c:v>3.8849485819049274E-10</c:v>
                </c:pt>
                <c:pt idx="23">
                  <c:v>4.3496584266990885E-9</c:v>
                </c:pt>
                <c:pt idx="24">
                  <c:v>9.0700130150536808E-10</c:v>
                </c:pt>
                <c:pt idx="25">
                  <c:v>1.4756669784553168E-9</c:v>
                </c:pt>
                <c:pt idx="26">
                  <c:v>3.5784489162313489E-9</c:v>
                </c:pt>
                <c:pt idx="27">
                  <c:v>6.0606605483541296E-8</c:v>
                </c:pt>
                <c:pt idx="28">
                  <c:v>1.6158142809607937E-9</c:v>
                </c:pt>
                <c:pt idx="29">
                  <c:v>8.8619335619455052E-9</c:v>
                </c:pt>
                <c:pt idx="30">
                  <c:v>8.1258401623509338E-9</c:v>
                </c:pt>
                <c:pt idx="31">
                  <c:v>3.9163717949897897E-9</c:v>
                </c:pt>
                <c:pt idx="32">
                  <c:v>4.1917745057215306E-7</c:v>
                </c:pt>
                <c:pt idx="33">
                  <c:v>2.506685034790401E-7</c:v>
                </c:pt>
                <c:pt idx="34">
                  <c:v>1.27710291666573E-6</c:v>
                </c:pt>
                <c:pt idx="35">
                  <c:v>8.0335258617551249E-7</c:v>
                </c:pt>
                <c:pt idx="36">
                  <c:v>3.7082156512906235E-9</c:v>
                </c:pt>
                <c:pt idx="37">
                  <c:v>2.7284129771779589E-9</c:v>
                </c:pt>
                <c:pt idx="39">
                  <c:v>3.6279197779674761E-9</c:v>
                </c:pt>
                <c:pt idx="40">
                  <c:v>3.4009105126849935E-9</c:v>
                </c:pt>
                <c:pt idx="41">
                  <c:v>5.9426010426814187E-9</c:v>
                </c:pt>
                <c:pt idx="42">
                  <c:v>1.9589728585270006E-8</c:v>
                </c:pt>
                <c:pt idx="43">
                  <c:v>1.1532891260411106E-8</c:v>
                </c:pt>
                <c:pt idx="44">
                  <c:v>1.0263242159267503E-8</c:v>
                </c:pt>
                <c:pt idx="45">
                  <c:v>4.18193116702401E-9</c:v>
                </c:pt>
                <c:pt idx="46">
                  <c:v>4.7617102691306755E-8</c:v>
                </c:pt>
                <c:pt idx="47">
                  <c:v>1.1773421340926977E-8</c:v>
                </c:pt>
                <c:pt idx="48">
                  <c:v>3.1469307619152524E-9</c:v>
                </c:pt>
                <c:pt idx="49">
                  <c:v>4.9422858424852257E-8</c:v>
                </c:pt>
                <c:pt idx="50">
                  <c:v>3.077108178399219E-8</c:v>
                </c:pt>
                <c:pt idx="51">
                  <c:v>7.8419039091605678E-8</c:v>
                </c:pt>
                <c:pt idx="52">
                  <c:v>9.0276879113624936E-8</c:v>
                </c:pt>
                <c:pt idx="53">
                  <c:v>2.8538163014598324E-9</c:v>
                </c:pt>
                <c:pt idx="54">
                  <c:v>9.059755552193101E-9</c:v>
                </c:pt>
                <c:pt idx="55">
                  <c:v>2.4270369255624871E-9</c:v>
                </c:pt>
                <c:pt idx="56">
                  <c:v>3.6072290038917535E-9</c:v>
                </c:pt>
                <c:pt idx="57">
                  <c:v>3.5673244161355638E-9</c:v>
                </c:pt>
                <c:pt idx="58">
                  <c:v>6.3208028751293061E-9</c:v>
                </c:pt>
                <c:pt idx="59">
                  <c:v>9.1118456027114116E-8</c:v>
                </c:pt>
                <c:pt idx="60">
                  <c:v>1.3189775960110556E-8</c:v>
                </c:pt>
                <c:pt idx="61">
                  <c:v>4.0496272102676988E-9</c:v>
                </c:pt>
                <c:pt idx="62">
                  <c:v>1.4506445200440661E-6</c:v>
                </c:pt>
                <c:pt idx="63">
                  <c:v>4.7066291950060618E-8</c:v>
                </c:pt>
                <c:pt idx="65">
                  <c:v>1.8287863616747854E-8</c:v>
                </c:pt>
                <c:pt idx="66">
                  <c:v>1.2546270728617475E-7</c:v>
                </c:pt>
                <c:pt idx="68">
                  <c:v>8.7001400298716553E-8</c:v>
                </c:pt>
                <c:pt idx="69">
                  <c:v>8.910631502309056E-9</c:v>
                </c:pt>
                <c:pt idx="70">
                  <c:v>1.0655976931609048E-8</c:v>
                </c:pt>
                <c:pt idx="71">
                  <c:v>4.3547806576607516E-9</c:v>
                </c:pt>
                <c:pt idx="72">
                  <c:v>7.2990566772908734E-9</c:v>
                </c:pt>
                <c:pt idx="74">
                  <c:v>6.0173086756262011E-9</c:v>
                </c:pt>
                <c:pt idx="75">
                  <c:v>6.5409693479494761E-9</c:v>
                </c:pt>
                <c:pt idx="76">
                  <c:v>3.1111464042825118E-9</c:v>
                </c:pt>
                <c:pt idx="77">
                  <c:v>1.2834951992644464E-8</c:v>
                </c:pt>
                <c:pt idx="78">
                  <c:v>1.6798551326386596E-8</c:v>
                </c:pt>
                <c:pt idx="79">
                  <c:v>5.4173781249280955E-8</c:v>
                </c:pt>
                <c:pt idx="80">
                  <c:v>3.0235128418964372E-9</c:v>
                </c:pt>
                <c:pt idx="81">
                  <c:v>9.6336522752552779E-9</c:v>
                </c:pt>
                <c:pt idx="82">
                  <c:v>7.8973553655121969E-9</c:v>
                </c:pt>
                <c:pt idx="83">
                  <c:v>4.0694479955394497E-9</c:v>
                </c:pt>
                <c:pt idx="84">
                  <c:v>1.4946988339259219E-8</c:v>
                </c:pt>
                <c:pt idx="85">
                  <c:v>1.7355274114072023E-9</c:v>
                </c:pt>
                <c:pt idx="86">
                  <c:v>6.7530962675984046E-8</c:v>
                </c:pt>
                <c:pt idx="87">
                  <c:v>7.2018479406401024E-9</c:v>
                </c:pt>
                <c:pt idx="88">
                  <c:v>3.0254661211360821E-9</c:v>
                </c:pt>
                <c:pt idx="89">
                  <c:v>7.4152988056303461E-9</c:v>
                </c:pt>
                <c:pt idx="90">
                  <c:v>2.4825324244289549E-8</c:v>
                </c:pt>
                <c:pt idx="91">
                  <c:v>5.0696125702081628E-9</c:v>
                </c:pt>
                <c:pt idx="92">
                  <c:v>2.3347270521925813E-9</c:v>
                </c:pt>
                <c:pt idx="93">
                  <c:v>4.7434025967066161E-10</c:v>
                </c:pt>
                <c:pt idx="94">
                  <c:v>1.5201780574873664E-9</c:v>
                </c:pt>
                <c:pt idx="97">
                  <c:v>1.6201673749147872E-9</c:v>
                </c:pt>
                <c:pt idx="98">
                  <c:v>3.4730786950685363E-9</c:v>
                </c:pt>
                <c:pt idx="99">
                  <c:v>5.2736622009660581E-9</c:v>
                </c:pt>
                <c:pt idx="102">
                  <c:v>3.4407487841978735E-7</c:v>
                </c:pt>
                <c:pt idx="103">
                  <c:v>5.4664655351452657E-8</c:v>
                </c:pt>
                <c:pt idx="105">
                  <c:v>6.7603719483654821E-8</c:v>
                </c:pt>
                <c:pt idx="106">
                  <c:v>2.0381442825821838E-7</c:v>
                </c:pt>
                <c:pt idx="107">
                  <c:v>8.8928027297490722E-8</c:v>
                </c:pt>
                <c:pt idx="108">
                  <c:v>8.1268550482764963E-9</c:v>
                </c:pt>
                <c:pt idx="109">
                  <c:v>5.5698537238385008E-9</c:v>
                </c:pt>
                <c:pt idx="110">
                  <c:v>1.3443418809127372E-8</c:v>
                </c:pt>
                <c:pt idx="111">
                  <c:v>4.0682341596651761E-8</c:v>
                </c:pt>
                <c:pt idx="112">
                  <c:v>6.6472251148399483E-8</c:v>
                </c:pt>
                <c:pt idx="113">
                  <c:v>7.7461380168701382E-9</c:v>
                </c:pt>
                <c:pt idx="114">
                  <c:v>9.7510177756456139E-9</c:v>
                </c:pt>
                <c:pt idx="115">
                  <c:v>1.7898637496210671E-8</c:v>
                </c:pt>
                <c:pt idx="116">
                  <c:v>2.1116907944127331E-8</c:v>
                </c:pt>
                <c:pt idx="117">
                  <c:v>2.5203279966083422E-8</c:v>
                </c:pt>
                <c:pt idx="118">
                  <c:v>4.2737126571889833E-8</c:v>
                </c:pt>
                <c:pt idx="119">
                  <c:v>2.657798631438142E-9</c:v>
                </c:pt>
                <c:pt idx="120">
                  <c:v>1.969260091337291E-9</c:v>
                </c:pt>
                <c:pt idx="121">
                  <c:v>1.4504886658047971E-9</c:v>
                </c:pt>
                <c:pt idx="122">
                  <c:v>1.6709155180643746E-9</c:v>
                </c:pt>
                <c:pt idx="123">
                  <c:v>5.2016405326886885E-9</c:v>
                </c:pt>
                <c:pt idx="124">
                  <c:v>4.8199040508948154E-9</c:v>
                </c:pt>
                <c:pt idx="125">
                  <c:v>2.6474018530179213E-9</c:v>
                </c:pt>
                <c:pt idx="126">
                  <c:v>1.441088835246689E-9</c:v>
                </c:pt>
                <c:pt idx="127">
                  <c:v>2.0511340545123436E-9</c:v>
                </c:pt>
                <c:pt idx="128">
                  <c:v>2.8168473592613907E-9</c:v>
                </c:pt>
                <c:pt idx="129">
                  <c:v>2.8108920486236494E-10</c:v>
                </c:pt>
                <c:pt idx="130">
                  <c:v>4.0061064616059756E-9</c:v>
                </c:pt>
                <c:pt idx="131">
                  <c:v>4.2691852580653116E-9</c:v>
                </c:pt>
                <c:pt idx="132">
                  <c:v>4.0878379822099615E-8</c:v>
                </c:pt>
                <c:pt idx="133">
                  <c:v>2.7507237263941881E-8</c:v>
                </c:pt>
                <c:pt idx="134">
                  <c:v>1.7413354113244724E-8</c:v>
                </c:pt>
                <c:pt idx="135">
                  <c:v>2.6637578236872781E-9</c:v>
                </c:pt>
              </c:numCache>
            </c:numRef>
          </c:yVal>
        </c:ser>
        <c:ser>
          <c:idx val="3"/>
          <c:order val="3"/>
          <c:tx>
            <c:v>SOFeX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'all data'!$K$632:$K$899</c:f>
              <c:numCache>
                <c:formatCode>0</c:formatCode>
                <c:ptCount val="268"/>
                <c:pt idx="0">
                  <c:v>1767.3569826705798</c:v>
                </c:pt>
                <c:pt idx="1">
                  <c:v>952.99082173291083</c:v>
                </c:pt>
                <c:pt idx="2">
                  <c:v>935.02279670996916</c:v>
                </c:pt>
                <c:pt idx="3">
                  <c:v>232.39853115114153</c:v>
                </c:pt>
                <c:pt idx="4">
                  <c:v>533.3496438483395</c:v>
                </c:pt>
                <c:pt idx="5">
                  <c:v>160.14158595931096</c:v>
                </c:pt>
                <c:pt idx="6">
                  <c:v>201.08706257097549</c:v>
                </c:pt>
                <c:pt idx="7">
                  <c:v>547.46650218517175</c:v>
                </c:pt>
                <c:pt idx="8">
                  <c:v>579.80527156306175</c:v>
                </c:pt>
                <c:pt idx="9">
                  <c:v>1010.8233139861254</c:v>
                </c:pt>
                <c:pt idx="10">
                  <c:v>148.9603435459195</c:v>
                </c:pt>
                <c:pt idx="11">
                  <c:v>356.8916102931081</c:v>
                </c:pt>
                <c:pt idx="12">
                  <c:v>285.92011731439135</c:v>
                </c:pt>
                <c:pt idx="13">
                  <c:v>252.82029711616934</c:v>
                </c:pt>
                <c:pt idx="14">
                  <c:v>1014.1107640395765</c:v>
                </c:pt>
                <c:pt idx="15">
                  <c:v>245.64899847727722</c:v>
                </c:pt>
                <c:pt idx="16">
                  <c:v>365.6665098301807</c:v>
                </c:pt>
                <c:pt idx="17">
                  <c:v>423.73992425547164</c:v>
                </c:pt>
                <c:pt idx="18">
                  <c:v>384.1960638525477</c:v>
                </c:pt>
                <c:pt idx="19">
                  <c:v>216.5458987759684</c:v>
                </c:pt>
                <c:pt idx="20">
                  <c:v>165.56742617072749</c:v>
                </c:pt>
                <c:pt idx="21">
                  <c:v>324.21206613387182</c:v>
                </c:pt>
                <c:pt idx="22">
                  <c:v>112.11155496865575</c:v>
                </c:pt>
                <c:pt idx="23">
                  <c:v>167.51701215553402</c:v>
                </c:pt>
                <c:pt idx="24">
                  <c:v>159.11070411833228</c:v>
                </c:pt>
                <c:pt idx="25">
                  <c:v>227.12988710152257</c:v>
                </c:pt>
                <c:pt idx="26">
                  <c:v>185.79772888598549</c:v>
                </c:pt>
                <c:pt idx="27">
                  <c:v>459.10915558069615</c:v>
                </c:pt>
                <c:pt idx="28">
                  <c:v>526.58718151035828</c:v>
                </c:pt>
                <c:pt idx="29">
                  <c:v>96.667589460596758</c:v>
                </c:pt>
                <c:pt idx="30">
                  <c:v>153.09384916911168</c:v>
                </c:pt>
                <c:pt idx="31">
                  <c:v>721.71792322955059</c:v>
                </c:pt>
                <c:pt idx="32">
                  <c:v>731.28030294854716</c:v>
                </c:pt>
                <c:pt idx="33">
                  <c:v>1018.5396812111638</c:v>
                </c:pt>
                <c:pt idx="34">
                  <c:v>139.04830456457839</c:v>
                </c:pt>
                <c:pt idx="35">
                  <c:v>164.21120508277122</c:v>
                </c:pt>
                <c:pt idx="36">
                  <c:v>134.48765450936205</c:v>
                </c:pt>
                <c:pt idx="37">
                  <c:v>1101.6816166291524</c:v>
                </c:pt>
                <c:pt idx="38">
                  <c:v>214.47967232668464</c:v>
                </c:pt>
                <c:pt idx="39">
                  <c:v>755.1694193458942</c:v>
                </c:pt>
                <c:pt idx="40">
                  <c:v>184.76631320002474</c:v>
                </c:pt>
                <c:pt idx="41">
                  <c:v>68.999143109167477</c:v>
                </c:pt>
                <c:pt idx="42">
                  <c:v>33.766106499625664</c:v>
                </c:pt>
                <c:pt idx="43">
                  <c:v>22.54338752344805</c:v>
                </c:pt>
                <c:pt idx="44">
                  <c:v>26.321299756225795</c:v>
                </c:pt>
                <c:pt idx="45">
                  <c:v>32.63202151462162</c:v>
                </c:pt>
                <c:pt idx="46">
                  <c:v>128.51881212195246</c:v>
                </c:pt>
                <c:pt idx="47">
                  <c:v>57.830372873940412</c:v>
                </c:pt>
                <c:pt idx="48">
                  <c:v>131.23352556857694</c:v>
                </c:pt>
                <c:pt idx="49">
                  <c:v>162.98464746091867</c:v>
                </c:pt>
                <c:pt idx="50">
                  <c:v>15.167476233849673</c:v>
                </c:pt>
                <c:pt idx="51">
                  <c:v>1508.098387491008</c:v>
                </c:pt>
                <c:pt idx="52">
                  <c:v>543.46422384617927</c:v>
                </c:pt>
                <c:pt idx="53">
                  <c:v>172.81508544424048</c:v>
                </c:pt>
                <c:pt idx="54">
                  <c:v>832.8615790389731</c:v>
                </c:pt>
                <c:pt idx="55">
                  <c:v>79.177306694101205</c:v>
                </c:pt>
                <c:pt idx="56">
                  <c:v>102.02959076142722</c:v>
                </c:pt>
                <c:pt idx="57">
                  <c:v>1043.5810502733234</c:v>
                </c:pt>
                <c:pt idx="58">
                  <c:v>374.44081349488482</c:v>
                </c:pt>
                <c:pt idx="59">
                  <c:v>46.642654860430532</c:v>
                </c:pt>
                <c:pt idx="60">
                  <c:v>63.442372633344291</c:v>
                </c:pt>
                <c:pt idx="61">
                  <c:v>941.58518776740766</c:v>
                </c:pt>
                <c:pt idx="62">
                  <c:v>40.891352329133937</c:v>
                </c:pt>
                <c:pt idx="63">
                  <c:v>129.64245876763712</c:v>
                </c:pt>
                <c:pt idx="64">
                  <c:v>81.136311531430707</c:v>
                </c:pt>
                <c:pt idx="65">
                  <c:v>74.600426759594953</c:v>
                </c:pt>
                <c:pt idx="66">
                  <c:v>80.8994362333151</c:v>
                </c:pt>
                <c:pt idx="67">
                  <c:v>158.6034947124902</c:v>
                </c:pt>
                <c:pt idx="68">
                  <c:v>173.74177786786299</c:v>
                </c:pt>
                <c:pt idx="69">
                  <c:v>129.7413546896783</c:v>
                </c:pt>
                <c:pt idx="70">
                  <c:v>175.50955747080073</c:v>
                </c:pt>
                <c:pt idx="71">
                  <c:v>261.05080979055248</c:v>
                </c:pt>
                <c:pt idx="72">
                  <c:v>384.69177016874113</c:v>
                </c:pt>
                <c:pt idx="73">
                  <c:v>343.84128920732371</c:v>
                </c:pt>
                <c:pt idx="74">
                  <c:v>643.92316241180492</c:v>
                </c:pt>
                <c:pt idx="75">
                  <c:v>445.08166268210084</c:v>
                </c:pt>
                <c:pt idx="76">
                  <c:v>205.43412819956788</c:v>
                </c:pt>
                <c:pt idx="77">
                  <c:v>286.49060548080951</c:v>
                </c:pt>
                <c:pt idx="78">
                  <c:v>228.19807223791776</c:v>
                </c:pt>
                <c:pt idx="79">
                  <c:v>1779.9148766777553</c:v>
                </c:pt>
                <c:pt idx="80">
                  <c:v>122.08208266690093</c:v>
                </c:pt>
                <c:pt idx="81">
                  <c:v>24.132694340027371</c:v>
                </c:pt>
                <c:pt idx="82">
                  <c:v>46.651935610493084</c:v>
                </c:pt>
                <c:pt idx="83">
                  <c:v>145.61605470526115</c:v>
                </c:pt>
                <c:pt idx="84">
                  <c:v>598.35649246145931</c:v>
                </c:pt>
                <c:pt idx="85">
                  <c:v>115.62500781079964</c:v>
                </c:pt>
                <c:pt idx="86">
                  <c:v>194.78869348431101</c:v>
                </c:pt>
                <c:pt idx="87">
                  <c:v>27.946995965759331</c:v>
                </c:pt>
                <c:pt idx="88">
                  <c:v>30.78200483595257</c:v>
                </c:pt>
                <c:pt idx="89">
                  <c:v>29.576820549548209</c:v>
                </c:pt>
                <c:pt idx="90">
                  <c:v>94.236821984905603</c:v>
                </c:pt>
                <c:pt idx="91">
                  <c:v>24.87030254268252</c:v>
                </c:pt>
                <c:pt idx="92">
                  <c:v>55</c:v>
                </c:pt>
                <c:pt idx="93">
                  <c:v>31.504425183843924</c:v>
                </c:pt>
                <c:pt idx="94">
                  <c:v>648.80972588063082</c:v>
                </c:pt>
                <c:pt idx="95">
                  <c:v>116.67827991542687</c:v>
                </c:pt>
                <c:pt idx="96">
                  <c:v>199.30577953639008</c:v>
                </c:pt>
                <c:pt idx="97">
                  <c:v>812.71242656481934</c:v>
                </c:pt>
                <c:pt idx="98">
                  <c:v>545.00223690769587</c:v>
                </c:pt>
                <c:pt idx="99">
                  <c:v>341.9535638838189</c:v>
                </c:pt>
                <c:pt idx="100">
                  <c:v>151.6660402188237</c:v>
                </c:pt>
                <c:pt idx="101">
                  <c:v>181.19324125138345</c:v>
                </c:pt>
                <c:pt idx="102">
                  <c:v>124.38444961504995</c:v>
                </c:pt>
                <c:pt idx="103">
                  <c:v>82.580689890424694</c:v>
                </c:pt>
                <c:pt idx="104">
                  <c:v>82.98516994457438</c:v>
                </c:pt>
                <c:pt idx="105">
                  <c:v>95.939213092386552</c:v>
                </c:pt>
                <c:pt idx="106">
                  <c:v>153.16143832193248</c:v>
                </c:pt>
                <c:pt idx="107">
                  <c:v>905.65188991192576</c:v>
                </c:pt>
                <c:pt idx="108">
                  <c:v>736.46958569374669</c:v>
                </c:pt>
                <c:pt idx="109">
                  <c:v>1106.6970122209757</c:v>
                </c:pt>
                <c:pt idx="110">
                  <c:v>724.72772607132219</c:v>
                </c:pt>
                <c:pt idx="111">
                  <c:v>724.72772607132219</c:v>
                </c:pt>
                <c:pt idx="112">
                  <c:v>605.28186010771537</c:v>
                </c:pt>
                <c:pt idx="113">
                  <c:v>149.29523732279222</c:v>
                </c:pt>
                <c:pt idx="114">
                  <c:v>142.64715602889817</c:v>
                </c:pt>
                <c:pt idx="115">
                  <c:v>145.08644564477794</c:v>
                </c:pt>
                <c:pt idx="116">
                  <c:v>131.63398882247375</c:v>
                </c:pt>
                <c:pt idx="117">
                  <c:v>1121.8068162476814</c:v>
                </c:pt>
                <c:pt idx="118">
                  <c:v>74.883159570598991</c:v>
                </c:pt>
                <c:pt idx="119">
                  <c:v>71.25132138341651</c:v>
                </c:pt>
                <c:pt idx="120">
                  <c:v>112.94795279855435</c:v>
                </c:pt>
                <c:pt idx="121">
                  <c:v>1532.1974628158309</c:v>
                </c:pt>
                <c:pt idx="122">
                  <c:v>104.0889756746965</c:v>
                </c:pt>
                <c:pt idx="123">
                  <c:v>988.59009304632912</c:v>
                </c:pt>
                <c:pt idx="124">
                  <c:v>229.65042297741388</c:v>
                </c:pt>
                <c:pt idx="125">
                  <c:v>390.23293146565607</c:v>
                </c:pt>
                <c:pt idx="126">
                  <c:v>648.24800911416889</c:v>
                </c:pt>
                <c:pt idx="127">
                  <c:v>905.58104699758746</c:v>
                </c:pt>
                <c:pt idx="128">
                  <c:v>201.29440768611241</c:v>
                </c:pt>
                <c:pt idx="129">
                  <c:v>534.49093912768262</c:v>
                </c:pt>
                <c:pt idx="130">
                  <c:v>793.35283307597035</c:v>
                </c:pt>
                <c:pt idx="131">
                  <c:v>216.12900819636343</c:v>
                </c:pt>
                <c:pt idx="132">
                  <c:v>801.92796730357634</c:v>
                </c:pt>
                <c:pt idx="133">
                  <c:v>377.58660731826313</c:v>
                </c:pt>
                <c:pt idx="134">
                  <c:v>586.88092361710926</c:v>
                </c:pt>
                <c:pt idx="135">
                  <c:v>28.463143600788879</c:v>
                </c:pt>
                <c:pt idx="136">
                  <c:v>29.2196061451254</c:v>
                </c:pt>
                <c:pt idx="137">
                  <c:v>32.945075473729581</c:v>
                </c:pt>
                <c:pt idx="138">
                  <c:v>79.627654845198393</c:v>
                </c:pt>
                <c:pt idx="139">
                  <c:v>36.930468973887216</c:v>
                </c:pt>
                <c:pt idx="140">
                  <c:v>131.95744761737549</c:v>
                </c:pt>
                <c:pt idx="141">
                  <c:v>162.84664649603639</c:v>
                </c:pt>
                <c:pt idx="142">
                  <c:v>48.697173371077753</c:v>
                </c:pt>
                <c:pt idx="143">
                  <c:v>231.63955742468318</c:v>
                </c:pt>
                <c:pt idx="144">
                  <c:v>117.98035813908898</c:v>
                </c:pt>
                <c:pt idx="145">
                  <c:v>212.33374964355554</c:v>
                </c:pt>
                <c:pt idx="146">
                  <c:v>266.03316450482208</c:v>
                </c:pt>
                <c:pt idx="147">
                  <c:v>307.71529287972669</c:v>
                </c:pt>
                <c:pt idx="148">
                  <c:v>59.502709306227359</c:v>
                </c:pt>
                <c:pt idx="149">
                  <c:v>290.11391677427201</c:v>
                </c:pt>
                <c:pt idx="150">
                  <c:v>177.18013860269147</c:v>
                </c:pt>
                <c:pt idx="151">
                  <c:v>339.54991858645235</c:v>
                </c:pt>
                <c:pt idx="152">
                  <c:v>333.63075833342089</c:v>
                </c:pt>
                <c:pt idx="153">
                  <c:v>379.72529778652614</c:v>
                </c:pt>
                <c:pt idx="154">
                  <c:v>210.96247741422809</c:v>
                </c:pt>
                <c:pt idx="155">
                  <c:v>35.207381422869055</c:v>
                </c:pt>
                <c:pt idx="156">
                  <c:v>198.3112931219504</c:v>
                </c:pt>
                <c:pt idx="157">
                  <c:v>310.30657569241026</c:v>
                </c:pt>
                <c:pt idx="158">
                  <c:v>57.347910952593836</c:v>
                </c:pt>
                <c:pt idx="159">
                  <c:v>221.68486149986234</c:v>
                </c:pt>
                <c:pt idx="160">
                  <c:v>34.627890864928133</c:v>
                </c:pt>
                <c:pt idx="161">
                  <c:v>34.942680362618383</c:v>
                </c:pt>
                <c:pt idx="162">
                  <c:v>38.522515452623786</c:v>
                </c:pt>
                <c:pt idx="163">
                  <c:v>302.31616451920439</c:v>
                </c:pt>
                <c:pt idx="164">
                  <c:v>136.72454485912417</c:v>
                </c:pt>
                <c:pt idx="165">
                  <c:v>1206.6971801643328</c:v>
                </c:pt>
                <c:pt idx="166">
                  <c:v>1182.9450162925912</c:v>
                </c:pt>
                <c:pt idx="167">
                  <c:v>164.93514436086775</c:v>
                </c:pt>
                <c:pt idx="168">
                  <c:v>101.06190425545375</c:v>
                </c:pt>
                <c:pt idx="169">
                  <c:v>112.82109034656784</c:v>
                </c:pt>
                <c:pt idx="170">
                  <c:v>96.798900986765304</c:v>
                </c:pt>
                <c:pt idx="171">
                  <c:v>69.902617554144754</c:v>
                </c:pt>
                <c:pt idx="172">
                  <c:v>45.051286240973532</c:v>
                </c:pt>
                <c:pt idx="173">
                  <c:v>53.007938149657257</c:v>
                </c:pt>
                <c:pt idx="174">
                  <c:v>73.241323479154687</c:v>
                </c:pt>
                <c:pt idx="175">
                  <c:v>35.506354765052926</c:v>
                </c:pt>
                <c:pt idx="176">
                  <c:v>26.745073819085363</c:v>
                </c:pt>
                <c:pt idx="177">
                  <c:v>38.646162561033911</c:v>
                </c:pt>
                <c:pt idx="178">
                  <c:v>61.03312575001258</c:v>
                </c:pt>
                <c:pt idx="179">
                  <c:v>31.45831583237764</c:v>
                </c:pt>
                <c:pt idx="180">
                  <c:v>67.030326995090647</c:v>
                </c:pt>
                <c:pt idx="181">
                  <c:v>21.156255077973313</c:v>
                </c:pt>
                <c:pt idx="182">
                  <c:v>30.552220866704562</c:v>
                </c:pt>
                <c:pt idx="183">
                  <c:v>156.08625258722682</c:v>
                </c:pt>
                <c:pt idx="184">
                  <c:v>403.55394368774444</c:v>
                </c:pt>
                <c:pt idx="185">
                  <c:v>242.62428216570135</c:v>
                </c:pt>
                <c:pt idx="186">
                  <c:v>86.45277617687178</c:v>
                </c:pt>
                <c:pt idx="187">
                  <c:v>532.9638424083895</c:v>
                </c:pt>
                <c:pt idx="188">
                  <c:v>23.22819430446005</c:v>
                </c:pt>
                <c:pt idx="189">
                  <c:v>95.225827328235098</c:v>
                </c:pt>
                <c:pt idx="190">
                  <c:v>20.705540935424391</c:v>
                </c:pt>
                <c:pt idx="191">
                  <c:v>450.58474630564751</c:v>
                </c:pt>
                <c:pt idx="192">
                  <c:v>460.46262471652057</c:v>
                </c:pt>
                <c:pt idx="193">
                  <c:v>310.54770003005444</c:v>
                </c:pt>
                <c:pt idx="194">
                  <c:v>201.92344204284123</c:v>
                </c:pt>
                <c:pt idx="195">
                  <c:v>194.79682594120609</c:v>
                </c:pt>
                <c:pt idx="196">
                  <c:v>19.132250192047824</c:v>
                </c:pt>
                <c:pt idx="197">
                  <c:v>116.4792413112629</c:v>
                </c:pt>
                <c:pt idx="198">
                  <c:v>107.85001254595444</c:v>
                </c:pt>
                <c:pt idx="199">
                  <c:v>95.25410592326665</c:v>
                </c:pt>
                <c:pt idx="200">
                  <c:v>415.04183916251151</c:v>
                </c:pt>
                <c:pt idx="201">
                  <c:v>209.5454952415397</c:v>
                </c:pt>
                <c:pt idx="202">
                  <c:v>292.14939117414747</c:v>
                </c:pt>
                <c:pt idx="203">
                  <c:v>56.906697216012489</c:v>
                </c:pt>
                <c:pt idx="204">
                  <c:v>33.535865175930226</c:v>
                </c:pt>
                <c:pt idx="205">
                  <c:v>38.966288295081995</c:v>
                </c:pt>
                <c:pt idx="206">
                  <c:v>45.552810281015304</c:v>
                </c:pt>
                <c:pt idx="207">
                  <c:v>39.388658246084098</c:v>
                </c:pt>
                <c:pt idx="208">
                  <c:v>18.230288094773801</c:v>
                </c:pt>
                <c:pt idx="209">
                  <c:v>22.485853614298232</c:v>
                </c:pt>
                <c:pt idx="210">
                  <c:v>77.548749558207973</c:v>
                </c:pt>
                <c:pt idx="211">
                  <c:v>127.23431726741981</c:v>
                </c:pt>
                <c:pt idx="212">
                  <c:v>58.494705645426755</c:v>
                </c:pt>
                <c:pt idx="213">
                  <c:v>67.277662414279874</c:v>
                </c:pt>
                <c:pt idx="214">
                  <c:v>71.991682833123335</c:v>
                </c:pt>
                <c:pt idx="215">
                  <c:v>77.354420694425869</c:v>
                </c:pt>
                <c:pt idx="216">
                  <c:v>137.93848400538937</c:v>
                </c:pt>
                <c:pt idx="217">
                  <c:v>88.965520451279929</c:v>
                </c:pt>
                <c:pt idx="218">
                  <c:v>139.25461292113175</c:v>
                </c:pt>
                <c:pt idx="219">
                  <c:v>22.883319634744172</c:v>
                </c:pt>
                <c:pt idx="220">
                  <c:v>373.78709664949696</c:v>
                </c:pt>
                <c:pt idx="221">
                  <c:v>124.05298736858569</c:v>
                </c:pt>
                <c:pt idx="222">
                  <c:v>231.00205888315108</c:v>
                </c:pt>
                <c:pt idx="223">
                  <c:v>217.07239134856925</c:v>
                </c:pt>
                <c:pt idx="224">
                  <c:v>60.209843093293323</c:v>
                </c:pt>
                <c:pt idx="225">
                  <c:v>89.046353395466795</c:v>
                </c:pt>
                <c:pt idx="226">
                  <c:v>60.703459267251091</c:v>
                </c:pt>
                <c:pt idx="227">
                  <c:v>67.801094021864216</c:v>
                </c:pt>
                <c:pt idx="228">
                  <c:v>51.061030293636527</c:v>
                </c:pt>
                <c:pt idx="229">
                  <c:v>53.595894139180132</c:v>
                </c:pt>
                <c:pt idx="230">
                  <c:v>637.72010693423329</c:v>
                </c:pt>
                <c:pt idx="231">
                  <c:v>35.882823514163945</c:v>
                </c:pt>
                <c:pt idx="232">
                  <c:v>34.914516943556549</c:v>
                </c:pt>
                <c:pt idx="233">
                  <c:v>26.21409291689551</c:v>
                </c:pt>
                <c:pt idx="234">
                  <c:v>34.200378486716595</c:v>
                </c:pt>
                <c:pt idx="235">
                  <c:v>177.54321893150563</c:v>
                </c:pt>
                <c:pt idx="236">
                  <c:v>619.92528066162288</c:v>
                </c:pt>
                <c:pt idx="237">
                  <c:v>127.98024052644739</c:v>
                </c:pt>
                <c:pt idx="238">
                  <c:v>186.51323559411182</c:v>
                </c:pt>
                <c:pt idx="239">
                  <c:v>109.78583361650058</c:v>
                </c:pt>
                <c:pt idx="240">
                  <c:v>149.93134456359655</c:v>
                </c:pt>
                <c:pt idx="241">
                  <c:v>167.30977825192835</c:v>
                </c:pt>
                <c:pt idx="242">
                  <c:v>62.369413056624296</c:v>
                </c:pt>
                <c:pt idx="243">
                  <c:v>94.473577742149061</c:v>
                </c:pt>
                <c:pt idx="244">
                  <c:v>26.533078055700521</c:v>
                </c:pt>
                <c:pt idx="245">
                  <c:v>9.9650213808642807</c:v>
                </c:pt>
                <c:pt idx="246">
                  <c:v>109.16860483022606</c:v>
                </c:pt>
                <c:pt idx="247">
                  <c:v>368.84188327022088</c:v>
                </c:pt>
                <c:pt idx="248">
                  <c:v>440.53377045950521</c:v>
                </c:pt>
                <c:pt idx="249">
                  <c:v>111.11593327572442</c:v>
                </c:pt>
                <c:pt idx="250">
                  <c:v>47.923027903500888</c:v>
                </c:pt>
                <c:pt idx="251">
                  <c:v>66.911031732526013</c:v>
                </c:pt>
                <c:pt idx="252">
                  <c:v>30.78200483595257</c:v>
                </c:pt>
                <c:pt idx="253">
                  <c:v>28.408157649780552</c:v>
                </c:pt>
                <c:pt idx="254">
                  <c:v>122.36647584469696</c:v>
                </c:pt>
                <c:pt idx="255">
                  <c:v>465.63378079151147</c:v>
                </c:pt>
                <c:pt idx="256">
                  <c:v>434.96867476907573</c:v>
                </c:pt>
                <c:pt idx="257">
                  <c:v>637.9646099728393</c:v>
                </c:pt>
                <c:pt idx="258">
                  <c:v>374.36771783625676</c:v>
                </c:pt>
                <c:pt idx="259">
                  <c:v>430.35076135771345</c:v>
                </c:pt>
                <c:pt idx="260">
                  <c:v>200.06844659251635</c:v>
                </c:pt>
                <c:pt idx="261">
                  <c:v>113.66760718418276</c:v>
                </c:pt>
                <c:pt idx="262">
                  <c:v>89.003495638995744</c:v>
                </c:pt>
                <c:pt idx="263">
                  <c:v>34.248271018157979</c:v>
                </c:pt>
                <c:pt idx="264">
                  <c:v>33.098220988505325</c:v>
                </c:pt>
                <c:pt idx="265">
                  <c:v>31.374093195690879</c:v>
                </c:pt>
                <c:pt idx="266">
                  <c:v>26.681638989164867</c:v>
                </c:pt>
                <c:pt idx="267">
                  <c:v>28.429390372629584</c:v>
                </c:pt>
              </c:numCache>
            </c:numRef>
          </c:xVal>
          <c:yVal>
            <c:numRef>
              <c:f>'all data'!$W$632:$W$899</c:f>
              <c:numCache>
                <c:formatCode>0.0E+00</c:formatCode>
                <c:ptCount val="268"/>
                <c:pt idx="0">
                  <c:v>1.3176364139447993E-7</c:v>
                </c:pt>
                <c:pt idx="3">
                  <c:v>3.6258789957523572E-9</c:v>
                </c:pt>
                <c:pt idx="4">
                  <c:v>1.7370863931617581E-8</c:v>
                </c:pt>
                <c:pt idx="5">
                  <c:v>2.9025012661700718E-9</c:v>
                </c:pt>
                <c:pt idx="7">
                  <c:v>1.7891934736699521E-9</c:v>
                </c:pt>
                <c:pt idx="8">
                  <c:v>8.939066224090078E-9</c:v>
                </c:pt>
                <c:pt idx="9">
                  <c:v>2.8683481583167206E-8</c:v>
                </c:pt>
                <c:pt idx="10">
                  <c:v>3.2159917334824058E-9</c:v>
                </c:pt>
                <c:pt idx="14">
                  <c:v>6.3975263753738942E-8</c:v>
                </c:pt>
                <c:pt idx="15">
                  <c:v>6.2694170776374584E-8</c:v>
                </c:pt>
                <c:pt idx="16">
                  <c:v>2.4903080559281079E-8</c:v>
                </c:pt>
                <c:pt idx="22">
                  <c:v>4.5826643222889354E-8</c:v>
                </c:pt>
                <c:pt idx="23">
                  <c:v>3.185147925451997E-8</c:v>
                </c:pt>
                <c:pt idx="24">
                  <c:v>1.2977165246476064E-7</c:v>
                </c:pt>
                <c:pt idx="25">
                  <c:v>2.2206861553062662E-8</c:v>
                </c:pt>
                <c:pt idx="26">
                  <c:v>1.693218559860812E-7</c:v>
                </c:pt>
                <c:pt idx="27">
                  <c:v>8.9284467069096032E-8</c:v>
                </c:pt>
                <c:pt idx="28">
                  <c:v>1.2327674866319078E-7</c:v>
                </c:pt>
                <c:pt idx="29">
                  <c:v>4.9594187218327137E-9</c:v>
                </c:pt>
                <c:pt idx="30">
                  <c:v>1.3112618098746299E-8</c:v>
                </c:pt>
                <c:pt idx="31">
                  <c:v>7.6830109064229832E-9</c:v>
                </c:pt>
                <c:pt idx="32">
                  <c:v>1.7840463323534387E-8</c:v>
                </c:pt>
                <c:pt idx="34">
                  <c:v>1.0286599616602374E-9</c:v>
                </c:pt>
                <c:pt idx="35">
                  <c:v>1.194099598862821E-9</c:v>
                </c:pt>
                <c:pt idx="36">
                  <c:v>1.6607383597131918E-9</c:v>
                </c:pt>
                <c:pt idx="37">
                  <c:v>2.0357845243244635E-8</c:v>
                </c:pt>
                <c:pt idx="38">
                  <c:v>1.6034236862962496E-8</c:v>
                </c:pt>
                <c:pt idx="39">
                  <c:v>1.0650690870274843E-7</c:v>
                </c:pt>
                <c:pt idx="41">
                  <c:v>4.8845880893493852E-9</c:v>
                </c:pt>
                <c:pt idx="42">
                  <c:v>1.3079343865009205E-9</c:v>
                </c:pt>
                <c:pt idx="44">
                  <c:v>1.1119973859289362E-9</c:v>
                </c:pt>
                <c:pt idx="45">
                  <c:v>1.2861199448975053E-9</c:v>
                </c:pt>
                <c:pt idx="46">
                  <c:v>1.4213398424253016E-8</c:v>
                </c:pt>
                <c:pt idx="47">
                  <c:v>2.3711092184690643E-8</c:v>
                </c:pt>
                <c:pt idx="48">
                  <c:v>7.9999970609598689E-9</c:v>
                </c:pt>
                <c:pt idx="49">
                  <c:v>7.0644901333423803E-9</c:v>
                </c:pt>
                <c:pt idx="50">
                  <c:v>5.8154135291179141E-10</c:v>
                </c:pt>
                <c:pt idx="51">
                  <c:v>1.1800356681671447E-8</c:v>
                </c:pt>
                <c:pt idx="52">
                  <c:v>4.1095263466205173E-8</c:v>
                </c:pt>
                <c:pt idx="55">
                  <c:v>8.6745573400455897E-9</c:v>
                </c:pt>
                <c:pt idx="56">
                  <c:v>5.5731738118285219E-9</c:v>
                </c:pt>
                <c:pt idx="57">
                  <c:v>8.9374844504171859E-8</c:v>
                </c:pt>
                <c:pt idx="59">
                  <c:v>4.9073268863841775E-9</c:v>
                </c:pt>
                <c:pt idx="61">
                  <c:v>1.1175911456059373E-7</c:v>
                </c:pt>
                <c:pt idx="63">
                  <c:v>5.9074484086463603E-9</c:v>
                </c:pt>
                <c:pt idx="64">
                  <c:v>6.8766594560705014E-9</c:v>
                </c:pt>
                <c:pt idx="65">
                  <c:v>7.6672381588077686E-9</c:v>
                </c:pt>
                <c:pt idx="66">
                  <c:v>5.5419720648164842E-9</c:v>
                </c:pt>
                <c:pt idx="67">
                  <c:v>1.3846788344400149E-8</c:v>
                </c:pt>
                <c:pt idx="68">
                  <c:v>9.3021750892186411E-9</c:v>
                </c:pt>
                <c:pt idx="69">
                  <c:v>1.5196001810481292E-9</c:v>
                </c:pt>
                <c:pt idx="70">
                  <c:v>9.1399177581183663E-9</c:v>
                </c:pt>
                <c:pt idx="71">
                  <c:v>4.1327343253202292E-8</c:v>
                </c:pt>
                <c:pt idx="73">
                  <c:v>3.2408636767373898E-8</c:v>
                </c:pt>
                <c:pt idx="75">
                  <c:v>1.4705516491840492E-7</c:v>
                </c:pt>
                <c:pt idx="76">
                  <c:v>4.768805044578804E-8</c:v>
                </c:pt>
                <c:pt idx="77">
                  <c:v>1.6326717541675049E-8</c:v>
                </c:pt>
                <c:pt idx="78">
                  <c:v>1.0249323134084634E-8</c:v>
                </c:pt>
                <c:pt idx="79">
                  <c:v>3.385661081126294E-9</c:v>
                </c:pt>
                <c:pt idx="80">
                  <c:v>2.7954135773532484E-8</c:v>
                </c:pt>
                <c:pt idx="81">
                  <c:v>7.8143383715458645E-7</c:v>
                </c:pt>
                <c:pt idx="82">
                  <c:v>1.3252651523622453E-8</c:v>
                </c:pt>
                <c:pt idx="84">
                  <c:v>1.8424050090695465E-7</c:v>
                </c:pt>
                <c:pt idx="85">
                  <c:v>5.3182268373752481E-9</c:v>
                </c:pt>
                <c:pt idx="86">
                  <c:v>1.1028112890548106E-8</c:v>
                </c:pt>
                <c:pt idx="87">
                  <c:v>1.3133842025469304E-9</c:v>
                </c:pt>
                <c:pt idx="88">
                  <c:v>2.1949125776199927E-9</c:v>
                </c:pt>
                <c:pt idx="89">
                  <c:v>7.917121830025938E-9</c:v>
                </c:pt>
                <c:pt idx="90">
                  <c:v>5.7972121607326837E-9</c:v>
                </c:pt>
                <c:pt idx="91">
                  <c:v>5.6215377323246232E-9</c:v>
                </c:pt>
                <c:pt idx="92">
                  <c:v>3.9929653452928612E-9</c:v>
                </c:pt>
                <c:pt idx="93">
                  <c:v>1.8304186519996206E-9</c:v>
                </c:pt>
                <c:pt idx="94">
                  <c:v>2.0716144905343624E-7</c:v>
                </c:pt>
                <c:pt idx="95">
                  <c:v>1.0626436545121227E-8</c:v>
                </c:pt>
                <c:pt idx="96">
                  <c:v>1.7352872705155768E-8</c:v>
                </c:pt>
                <c:pt idx="97">
                  <c:v>6.2783270721193935E-8</c:v>
                </c:pt>
                <c:pt idx="98">
                  <c:v>3.1657115444884889E-8</c:v>
                </c:pt>
                <c:pt idx="99">
                  <c:v>1.4223288055119519E-8</c:v>
                </c:pt>
                <c:pt idx="100">
                  <c:v>1.5564675671750569E-8</c:v>
                </c:pt>
                <c:pt idx="101">
                  <c:v>7.0785382187048806E-9</c:v>
                </c:pt>
                <c:pt idx="102">
                  <c:v>1.0184287978813025E-8</c:v>
                </c:pt>
                <c:pt idx="103">
                  <c:v>6.8531922453548385E-9</c:v>
                </c:pt>
                <c:pt idx="104">
                  <c:v>8.091095339249376E-9</c:v>
                </c:pt>
                <c:pt idx="105">
                  <c:v>1.3693127479534432E-8</c:v>
                </c:pt>
                <c:pt idx="106">
                  <c:v>1.6112752972293709E-8</c:v>
                </c:pt>
                <c:pt idx="107">
                  <c:v>3.8536021568025402E-8</c:v>
                </c:pt>
                <c:pt idx="108">
                  <c:v>5.6302331466418732E-8</c:v>
                </c:pt>
                <c:pt idx="110">
                  <c:v>2.0583262205898913E-8</c:v>
                </c:pt>
                <c:pt idx="113">
                  <c:v>9.4814432489024824E-9</c:v>
                </c:pt>
                <c:pt idx="114">
                  <c:v>4.5724974661392269E-9</c:v>
                </c:pt>
                <c:pt idx="115">
                  <c:v>6.3260424555344729E-9</c:v>
                </c:pt>
                <c:pt idx="117">
                  <c:v>2.3507637245427034E-7</c:v>
                </c:pt>
                <c:pt idx="118">
                  <c:v>2.2805245625967682E-7</c:v>
                </c:pt>
                <c:pt idx="119">
                  <c:v>1.9677844403309354E-8</c:v>
                </c:pt>
                <c:pt idx="120">
                  <c:v>1.702724081668891E-8</c:v>
                </c:pt>
                <c:pt idx="121">
                  <c:v>3.1503991398810607E-7</c:v>
                </c:pt>
                <c:pt idx="122">
                  <c:v>1.3194318633872041E-8</c:v>
                </c:pt>
                <c:pt idx="123">
                  <c:v>1.8858195195607493E-7</c:v>
                </c:pt>
                <c:pt idx="124">
                  <c:v>7.0029546170811916E-8</c:v>
                </c:pt>
                <c:pt idx="125">
                  <c:v>1.5021955982563665E-7</c:v>
                </c:pt>
                <c:pt idx="126">
                  <c:v>7.5086315777385074E-8</c:v>
                </c:pt>
                <c:pt idx="127">
                  <c:v>6.1450628119793659E-8</c:v>
                </c:pt>
                <c:pt idx="128">
                  <c:v>4.5752907924543727E-8</c:v>
                </c:pt>
                <c:pt idx="130">
                  <c:v>4.4923097294739681E-7</c:v>
                </c:pt>
                <c:pt idx="131">
                  <c:v>3.5370846669572209E-8</c:v>
                </c:pt>
                <c:pt idx="132">
                  <c:v>1.4878281428362756E-7</c:v>
                </c:pt>
                <c:pt idx="133">
                  <c:v>3.6463554528540517E-8</c:v>
                </c:pt>
                <c:pt idx="134">
                  <c:v>9.7060658878852761E-8</c:v>
                </c:pt>
                <c:pt idx="136">
                  <c:v>2.6659606050271523E-8</c:v>
                </c:pt>
                <c:pt idx="137">
                  <c:v>1.7267266489829079E-8</c:v>
                </c:pt>
                <c:pt idx="138">
                  <c:v>8.6665975676399581E-8</c:v>
                </c:pt>
                <c:pt idx="139">
                  <c:v>1.2299185818226865E-8</c:v>
                </c:pt>
                <c:pt idx="140">
                  <c:v>4.3101485583371088E-8</c:v>
                </c:pt>
                <c:pt idx="141">
                  <c:v>1.1547113774408313E-7</c:v>
                </c:pt>
                <c:pt idx="143">
                  <c:v>2.1754684880709464E-7</c:v>
                </c:pt>
                <c:pt idx="144">
                  <c:v>8.8475914922217084E-8</c:v>
                </c:pt>
                <c:pt idx="146">
                  <c:v>6.5062316023397889E-7</c:v>
                </c:pt>
                <c:pt idx="147">
                  <c:v>1.6665651346355026E-7</c:v>
                </c:pt>
                <c:pt idx="148">
                  <c:v>1.3998954306327356E-8</c:v>
                </c:pt>
                <c:pt idx="150">
                  <c:v>1.0232235087193991E-7</c:v>
                </c:pt>
                <c:pt idx="152">
                  <c:v>4.6666063516861588E-8</c:v>
                </c:pt>
                <c:pt idx="153">
                  <c:v>5.078866958568994E-8</c:v>
                </c:pt>
                <c:pt idx="154">
                  <c:v>9.5972763029391854E-8</c:v>
                </c:pt>
                <c:pt idx="155">
                  <c:v>2.6603181532056092E-7</c:v>
                </c:pt>
                <c:pt idx="156">
                  <c:v>1.6982795341503272E-7</c:v>
                </c:pt>
                <c:pt idx="157">
                  <c:v>3.2308146013096194E-7</c:v>
                </c:pt>
                <c:pt idx="158">
                  <c:v>1.2959672596739312E-8</c:v>
                </c:pt>
                <c:pt idx="159">
                  <c:v>1.5849659912911098E-7</c:v>
                </c:pt>
                <c:pt idx="160">
                  <c:v>2.4723540062204028E-8</c:v>
                </c:pt>
                <c:pt idx="161">
                  <c:v>1.6404231384357201E-8</c:v>
                </c:pt>
                <c:pt idx="162">
                  <c:v>1.1528690049823587E-8</c:v>
                </c:pt>
                <c:pt idx="163">
                  <c:v>5.4200679924131233E-7</c:v>
                </c:pt>
                <c:pt idx="164">
                  <c:v>2.2694915940137821E-8</c:v>
                </c:pt>
                <c:pt idx="165">
                  <c:v>3.6626691035856696E-7</c:v>
                </c:pt>
                <c:pt idx="166">
                  <c:v>1.4261151851520652E-6</c:v>
                </c:pt>
                <c:pt idx="167">
                  <c:v>3.1884644289840066E-8</c:v>
                </c:pt>
                <c:pt idx="168">
                  <c:v>2.5846517480348885E-8</c:v>
                </c:pt>
                <c:pt idx="169">
                  <c:v>2.8416146631894878E-8</c:v>
                </c:pt>
                <c:pt idx="170">
                  <c:v>2.201128860854647E-8</c:v>
                </c:pt>
                <c:pt idx="171">
                  <c:v>1.8244497560521777E-8</c:v>
                </c:pt>
                <c:pt idx="172">
                  <c:v>3.2158279546337828E-8</c:v>
                </c:pt>
                <c:pt idx="173">
                  <c:v>1.0698320673838895E-8</c:v>
                </c:pt>
                <c:pt idx="174">
                  <c:v>1.4878256165498138E-8</c:v>
                </c:pt>
                <c:pt idx="175">
                  <c:v>5.0963088698802775E-9</c:v>
                </c:pt>
                <c:pt idx="176">
                  <c:v>1.6943854060905157E-9</c:v>
                </c:pt>
                <c:pt idx="177">
                  <c:v>4.8660221076317817E-9</c:v>
                </c:pt>
                <c:pt idx="178">
                  <c:v>1.3290676983957146E-8</c:v>
                </c:pt>
                <c:pt idx="179">
                  <c:v>3.3137881516214369E-7</c:v>
                </c:pt>
                <c:pt idx="180">
                  <c:v>1.6887792014474577E-7</c:v>
                </c:pt>
                <c:pt idx="182">
                  <c:v>2.2535586008805621E-9</c:v>
                </c:pt>
                <c:pt idx="183">
                  <c:v>2.2990158867950598E-8</c:v>
                </c:pt>
                <c:pt idx="185">
                  <c:v>6.1665692276941656E-8</c:v>
                </c:pt>
                <c:pt idx="187">
                  <c:v>9.850734971514889E-8</c:v>
                </c:pt>
                <c:pt idx="189">
                  <c:v>4.8297274388619784E-9</c:v>
                </c:pt>
                <c:pt idx="190">
                  <c:v>1.4747560820811148E-9</c:v>
                </c:pt>
                <c:pt idx="191">
                  <c:v>3.1992576945917702E-8</c:v>
                </c:pt>
                <c:pt idx="192">
                  <c:v>2.1825095072010442E-8</c:v>
                </c:pt>
                <c:pt idx="194">
                  <c:v>1.2854136082088854E-8</c:v>
                </c:pt>
                <c:pt idx="197">
                  <c:v>1.1026039775739098E-7</c:v>
                </c:pt>
                <c:pt idx="198">
                  <c:v>3.5221979469784443E-8</c:v>
                </c:pt>
                <c:pt idx="201">
                  <c:v>1.7738950985500187E-8</c:v>
                </c:pt>
                <c:pt idx="202">
                  <c:v>3.3139082479839476E-8</c:v>
                </c:pt>
                <c:pt idx="203">
                  <c:v>2.4073768432296566E-8</c:v>
                </c:pt>
                <c:pt idx="204">
                  <c:v>3.091355413989708E-9</c:v>
                </c:pt>
                <c:pt idx="205">
                  <c:v>4.0784114225502023E-9</c:v>
                </c:pt>
                <c:pt idx="206">
                  <c:v>8.1206098701950134E-9</c:v>
                </c:pt>
                <c:pt idx="207">
                  <c:v>1.5250249864168267E-9</c:v>
                </c:pt>
                <c:pt idx="208">
                  <c:v>1.6098441092627898E-9</c:v>
                </c:pt>
                <c:pt idx="209">
                  <c:v>3.7683939708899491E-10</c:v>
                </c:pt>
                <c:pt idx="210">
                  <c:v>3.3711313116953406E-8</c:v>
                </c:pt>
                <c:pt idx="211">
                  <c:v>7.9754242685045666E-10</c:v>
                </c:pt>
                <c:pt idx="212">
                  <c:v>1.4562879475542839E-8</c:v>
                </c:pt>
                <c:pt idx="213">
                  <c:v>5.516950150050392E-8</c:v>
                </c:pt>
                <c:pt idx="214">
                  <c:v>4.3137256621728478E-9</c:v>
                </c:pt>
                <c:pt idx="215">
                  <c:v>2.7787178185107712E-9</c:v>
                </c:pt>
                <c:pt idx="217">
                  <c:v>1.0071294374126008E-8</c:v>
                </c:pt>
                <c:pt idx="218">
                  <c:v>1.0073489266109908E-8</c:v>
                </c:pt>
                <c:pt idx="219">
                  <c:v>1.6801500690515546E-9</c:v>
                </c:pt>
                <c:pt idx="220">
                  <c:v>1.5592354922950698E-7</c:v>
                </c:pt>
                <c:pt idx="221">
                  <c:v>5.6359218467938513E-8</c:v>
                </c:pt>
                <c:pt idx="222">
                  <c:v>1.5049341294186286E-8</c:v>
                </c:pt>
                <c:pt idx="223">
                  <c:v>7.336801946675351E-8</c:v>
                </c:pt>
                <c:pt idx="224">
                  <c:v>4.1969652348995615E-9</c:v>
                </c:pt>
                <c:pt idx="225">
                  <c:v>9.2489840487549903E-9</c:v>
                </c:pt>
                <c:pt idx="226">
                  <c:v>3.6837868673128202E-8</c:v>
                </c:pt>
                <c:pt idx="227">
                  <c:v>1.1896535780633951E-8</c:v>
                </c:pt>
                <c:pt idx="228">
                  <c:v>4.4877083199795111E-9</c:v>
                </c:pt>
                <c:pt idx="230">
                  <c:v>9.070214181258594E-7</c:v>
                </c:pt>
                <c:pt idx="232">
                  <c:v>1.872224853085329E-9</c:v>
                </c:pt>
                <c:pt idx="233">
                  <c:v>1.9054700422246516E-9</c:v>
                </c:pt>
                <c:pt idx="234">
                  <c:v>1.5413571984548772E-9</c:v>
                </c:pt>
                <c:pt idx="235">
                  <c:v>2.8686325351971264E-8</c:v>
                </c:pt>
                <c:pt idx="236">
                  <c:v>6.8181979573834777E-8</c:v>
                </c:pt>
                <c:pt idx="237">
                  <c:v>1.2300665048962926E-8</c:v>
                </c:pt>
                <c:pt idx="238">
                  <c:v>8.5802116492084254E-8</c:v>
                </c:pt>
                <c:pt idx="240">
                  <c:v>1.5003733177252038E-8</c:v>
                </c:pt>
                <c:pt idx="241">
                  <c:v>1.5595560419778459E-8</c:v>
                </c:pt>
                <c:pt idx="243">
                  <c:v>5.8954725482341167E-8</c:v>
                </c:pt>
                <c:pt idx="245">
                  <c:v>1.2203404539232294E-10</c:v>
                </c:pt>
                <c:pt idx="246">
                  <c:v>1.2934567286686688E-8</c:v>
                </c:pt>
                <c:pt idx="247">
                  <c:v>3.6875197732997812E-8</c:v>
                </c:pt>
                <c:pt idx="248">
                  <c:v>8.9962708575562536E-8</c:v>
                </c:pt>
                <c:pt idx="249">
                  <c:v>6.2058660577119133E-8</c:v>
                </c:pt>
                <c:pt idx="250">
                  <c:v>3.9289162486663671E-9</c:v>
                </c:pt>
                <c:pt idx="252">
                  <c:v>2.0665322929801129E-9</c:v>
                </c:pt>
                <c:pt idx="255">
                  <c:v>3.6784646069015835E-8</c:v>
                </c:pt>
                <c:pt idx="256">
                  <c:v>3.9155871690066167E-8</c:v>
                </c:pt>
                <c:pt idx="257">
                  <c:v>1.6594734472829791E-10</c:v>
                </c:pt>
                <c:pt idx="258">
                  <c:v>2.8712901366648533E-8</c:v>
                </c:pt>
                <c:pt idx="259">
                  <c:v>2.4495432225081348E-8</c:v>
                </c:pt>
                <c:pt idx="260">
                  <c:v>1.0216121134279831E-8</c:v>
                </c:pt>
                <c:pt idx="261">
                  <c:v>2.4952322356439051E-9</c:v>
                </c:pt>
                <c:pt idx="262">
                  <c:v>2.4528057829415028E-9</c:v>
                </c:pt>
                <c:pt idx="263">
                  <c:v>1.7870408174645955E-9</c:v>
                </c:pt>
                <c:pt idx="264">
                  <c:v>2.2682394012938352E-9</c:v>
                </c:pt>
                <c:pt idx="265">
                  <c:v>1.1668285882588819E-9</c:v>
                </c:pt>
                <c:pt idx="266">
                  <c:v>1.2763960202400405E-9</c:v>
                </c:pt>
                <c:pt idx="267">
                  <c:v>1.6886214385961321E-9</c:v>
                </c:pt>
              </c:numCache>
            </c:numRef>
          </c:yVal>
        </c:ser>
        <c:ser>
          <c:idx val="5"/>
          <c:order val="4"/>
          <c:tx>
            <c:v>GeoMICS</c:v>
          </c:tx>
          <c:spPr>
            <a:ln w="28575">
              <a:noFill/>
            </a:ln>
          </c:spPr>
          <c:marker>
            <c:symbol val="dash"/>
            <c:size val="9"/>
            <c:spPr>
              <a:ln w="19050">
                <a:solidFill>
                  <a:srgbClr val="FF9900"/>
                </a:solidFill>
              </a:ln>
            </c:spPr>
          </c:marker>
          <c:xVal>
            <c:numRef>
              <c:f>'all data'!$K$902:$K$975</c:f>
              <c:numCache>
                <c:formatCode>0</c:formatCode>
                <c:ptCount val="74"/>
                <c:pt idx="0">
                  <c:v>240.15103934240508</c:v>
                </c:pt>
                <c:pt idx="1">
                  <c:v>1502.0255898491046</c:v>
                </c:pt>
                <c:pt idx="2">
                  <c:v>3862.6509994417224</c:v>
                </c:pt>
                <c:pt idx="3">
                  <c:v>701.73102828669698</c:v>
                </c:pt>
                <c:pt idx="4">
                  <c:v>371.99571349698431</c:v>
                </c:pt>
                <c:pt idx="5">
                  <c:v>164.37438258744106</c:v>
                </c:pt>
                <c:pt idx="6">
                  <c:v>240.06219656962588</c:v>
                </c:pt>
                <c:pt idx="7">
                  <c:v>1805.8651675478413</c:v>
                </c:pt>
                <c:pt idx="8">
                  <c:v>579.54820682241871</c:v>
                </c:pt>
                <c:pt idx="9">
                  <c:v>1160.9176377198764</c:v>
                </c:pt>
                <c:pt idx="10">
                  <c:v>2287.3489032162047</c:v>
                </c:pt>
                <c:pt idx="11">
                  <c:v>2257.1782564552705</c:v>
                </c:pt>
                <c:pt idx="12">
                  <c:v>1816.496059410993</c:v>
                </c:pt>
                <c:pt idx="13">
                  <c:v>1704.1514679153033</c:v>
                </c:pt>
                <c:pt idx="14">
                  <c:v>410.81039254501798</c:v>
                </c:pt>
                <c:pt idx="15">
                  <c:v>2617.7163706404267</c:v>
                </c:pt>
                <c:pt idx="16">
                  <c:v>2310.248697633594</c:v>
                </c:pt>
                <c:pt idx="17">
                  <c:v>3257.5959623235963</c:v>
                </c:pt>
                <c:pt idx="18">
                  <c:v>5273.6502159117754</c:v>
                </c:pt>
                <c:pt idx="19">
                  <c:v>4592.7414241727238</c:v>
                </c:pt>
                <c:pt idx="20">
                  <c:v>2008.6086789991705</c:v>
                </c:pt>
                <c:pt idx="21">
                  <c:v>4800.2279109790607</c:v>
                </c:pt>
                <c:pt idx="22">
                  <c:v>756.43004276999602</c:v>
                </c:pt>
                <c:pt idx="24">
                  <c:v>2753.6915024774157</c:v>
                </c:pt>
                <c:pt idx="25">
                  <c:v>1726.2579912375825</c:v>
                </c:pt>
                <c:pt idx="26">
                  <c:v>2522.5359418246962</c:v>
                </c:pt>
                <c:pt idx="27">
                  <c:v>3245.500830607275</c:v>
                </c:pt>
                <c:pt idx="28">
                  <c:v>1174.4772677197341</c:v>
                </c:pt>
                <c:pt idx="29">
                  <c:v>511.78052291451451</c:v>
                </c:pt>
                <c:pt idx="30">
                  <c:v>578.92431662311742</c:v>
                </c:pt>
                <c:pt idx="31">
                  <c:v>761.54031882821539</c:v>
                </c:pt>
                <c:pt idx="32">
                  <c:v>1049.001348978534</c:v>
                </c:pt>
                <c:pt idx="33">
                  <c:v>761.54031882821539</c:v>
                </c:pt>
                <c:pt idx="34">
                  <c:v>473.26480401639594</c:v>
                </c:pt>
                <c:pt idx="35">
                  <c:v>698.07431172818633</c:v>
                </c:pt>
                <c:pt idx="36">
                  <c:v>706.12148650080394</c:v>
                </c:pt>
                <c:pt idx="37">
                  <c:v>707.16832418234617</c:v>
                </c:pt>
                <c:pt idx="38">
                  <c:v>4354.2474178754528</c:v>
                </c:pt>
                <c:pt idx="39">
                  <c:v>183.8062609410068</c:v>
                </c:pt>
                <c:pt idx="40">
                  <c:v>51.43313044073809</c:v>
                </c:pt>
                <c:pt idx="41">
                  <c:v>403.71664713486354</c:v>
                </c:pt>
                <c:pt idx="42">
                  <c:v>140.65098805680719</c:v>
                </c:pt>
                <c:pt idx="43">
                  <c:v>416.46680091945768</c:v>
                </c:pt>
                <c:pt idx="44">
                  <c:v>364.55433851337659</c:v>
                </c:pt>
                <c:pt idx="45">
                  <c:v>517.80358434997686</c:v>
                </c:pt>
                <c:pt idx="46">
                  <c:v>139.39953462324968</c:v>
                </c:pt>
                <c:pt idx="47">
                  <c:v>219.73477116452111</c:v>
                </c:pt>
                <c:pt idx="48">
                  <c:v>138.43255240447473</c:v>
                </c:pt>
                <c:pt idx="49">
                  <c:v>501.75632907544031</c:v>
                </c:pt>
                <c:pt idx="50">
                  <c:v>295.82744390675219</c:v>
                </c:pt>
                <c:pt idx="51">
                  <c:v>95.812292749181509</c:v>
                </c:pt>
                <c:pt idx="52">
                  <c:v>3862.6509994417224</c:v>
                </c:pt>
                <c:pt idx="53">
                  <c:v>222.52529083907223</c:v>
                </c:pt>
                <c:pt idx="54">
                  <c:v>111.67984892393284</c:v>
                </c:pt>
                <c:pt idx="55">
                  <c:v>88.64719955228621</c:v>
                </c:pt>
                <c:pt idx="56">
                  <c:v>129.96241020335174</c:v>
                </c:pt>
                <c:pt idx="57">
                  <c:v>85.818258199581649</c:v>
                </c:pt>
                <c:pt idx="58">
                  <c:v>80.392602023125946</c:v>
                </c:pt>
                <c:pt idx="59">
                  <c:v>99.716664099062911</c:v>
                </c:pt>
                <c:pt idx="60">
                  <c:v>89.44038886546457</c:v>
                </c:pt>
                <c:pt idx="62">
                  <c:v>100.97330116049883</c:v>
                </c:pt>
                <c:pt idx="63">
                  <c:v>481.56083123253063</c:v>
                </c:pt>
                <c:pt idx="64">
                  <c:v>443.25782963891686</c:v>
                </c:pt>
                <c:pt idx="65">
                  <c:v>556.02264943671639</c:v>
                </c:pt>
                <c:pt idx="66">
                  <c:v>561.78707783625282</c:v>
                </c:pt>
                <c:pt idx="67">
                  <c:v>672.43662959382311</c:v>
                </c:pt>
                <c:pt idx="68">
                  <c:v>468.70466762307694</c:v>
                </c:pt>
                <c:pt idx="69">
                  <c:v>506.17905129420399</c:v>
                </c:pt>
                <c:pt idx="70">
                  <c:v>508.53257328659168</c:v>
                </c:pt>
                <c:pt idx="71">
                  <c:v>319.79510101427019</c:v>
                </c:pt>
                <c:pt idx="72">
                  <c:v>4799.285433182984</c:v>
                </c:pt>
                <c:pt idx="73">
                  <c:v>538.02235674327403</c:v>
                </c:pt>
              </c:numCache>
            </c:numRef>
          </c:xVal>
          <c:yVal>
            <c:numRef>
              <c:f>'all data'!$W$902:$W$975</c:f>
              <c:numCache>
                <c:formatCode>0.0E+00</c:formatCode>
                <c:ptCount val="74"/>
                <c:pt idx="0">
                  <c:v>5.483447199645764E-8</c:v>
                </c:pt>
                <c:pt idx="1">
                  <c:v>1.0058681655098335E-7</c:v>
                </c:pt>
                <c:pt idx="2">
                  <c:v>2.8182496816029584E-7</c:v>
                </c:pt>
                <c:pt idx="3">
                  <c:v>3.7676981470319978E-8</c:v>
                </c:pt>
                <c:pt idx="4">
                  <c:v>2.4415752750677416E-8</c:v>
                </c:pt>
                <c:pt idx="5">
                  <c:v>3.9274481699860003E-8</c:v>
                </c:pt>
                <c:pt idx="6">
                  <c:v>7.9933244315897566E-8</c:v>
                </c:pt>
                <c:pt idx="7">
                  <c:v>1.6854654396432207E-7</c:v>
                </c:pt>
                <c:pt idx="8">
                  <c:v>1.4655009743935086E-7</c:v>
                </c:pt>
                <c:pt idx="9">
                  <c:v>8.1123509640003389E-8</c:v>
                </c:pt>
                <c:pt idx="10">
                  <c:v>1.1429345794208246E-7</c:v>
                </c:pt>
                <c:pt idx="11">
                  <c:v>1.5568871696869024E-7</c:v>
                </c:pt>
                <c:pt idx="12">
                  <c:v>1.1501620377385944E-7</c:v>
                </c:pt>
                <c:pt idx="13">
                  <c:v>1.3069173076748921E-7</c:v>
                </c:pt>
                <c:pt idx="14">
                  <c:v>1.3010789682645374E-7</c:v>
                </c:pt>
                <c:pt idx="15">
                  <c:v>1.7153167172309024E-7</c:v>
                </c:pt>
                <c:pt idx="16">
                  <c:v>2.4795472491298746E-7</c:v>
                </c:pt>
                <c:pt idx="17">
                  <c:v>3.0188160154427466E-7</c:v>
                </c:pt>
                <c:pt idx="18">
                  <c:v>3.0502452069216907E-7</c:v>
                </c:pt>
                <c:pt idx="19">
                  <c:v>9.6108147921407873E-7</c:v>
                </c:pt>
                <c:pt idx="20">
                  <c:v>1.917363192842779E-7</c:v>
                </c:pt>
                <c:pt idx="21">
                  <c:v>7.1593942270587868E-7</c:v>
                </c:pt>
                <c:pt idx="22">
                  <c:v>1.1872393730406347E-7</c:v>
                </c:pt>
                <c:pt idx="24">
                  <c:v>3.9917857663658902E-7</c:v>
                </c:pt>
                <c:pt idx="25">
                  <c:v>2.774648442698118E-7</c:v>
                </c:pt>
                <c:pt idx="26">
                  <c:v>3.5060566476356413E-7</c:v>
                </c:pt>
                <c:pt idx="27">
                  <c:v>5.9199777309906916E-7</c:v>
                </c:pt>
                <c:pt idx="28">
                  <c:v>7.2500545721459928E-8</c:v>
                </c:pt>
                <c:pt idx="29">
                  <c:v>3.564320926440242E-8</c:v>
                </c:pt>
                <c:pt idx="30">
                  <c:v>1.0877635219865867E-7</c:v>
                </c:pt>
                <c:pt idx="31">
                  <c:v>2.1956477205260457E-8</c:v>
                </c:pt>
                <c:pt idx="32">
                  <c:v>2.0956587818531675E-7</c:v>
                </c:pt>
                <c:pt idx="33">
                  <c:v>3.1216228985187826E-8</c:v>
                </c:pt>
                <c:pt idx="34">
                  <c:v>1.5515493235259237E-8</c:v>
                </c:pt>
                <c:pt idx="35">
                  <c:v>7.8225196253191856E-8</c:v>
                </c:pt>
                <c:pt idx="36">
                  <c:v>3.5485268703850401E-8</c:v>
                </c:pt>
                <c:pt idx="37">
                  <c:v>2.4900898152184249E-8</c:v>
                </c:pt>
                <c:pt idx="38">
                  <c:v>6.1410462581404749E-7</c:v>
                </c:pt>
                <c:pt idx="39">
                  <c:v>8.693316035848979E-9</c:v>
                </c:pt>
                <c:pt idx="40">
                  <c:v>6.3799143785817643E-9</c:v>
                </c:pt>
                <c:pt idx="41">
                  <c:v>1.0386067684578014E-7</c:v>
                </c:pt>
                <c:pt idx="42">
                  <c:v>1.8034959717407825E-8</c:v>
                </c:pt>
                <c:pt idx="43">
                  <c:v>9.6288741329161513E-8</c:v>
                </c:pt>
                <c:pt idx="44">
                  <c:v>1.1835995233487825E-7</c:v>
                </c:pt>
                <c:pt idx="45">
                  <c:v>7.2774598958151255E-8</c:v>
                </c:pt>
                <c:pt idx="46">
                  <c:v>4.0021020252671494E-8</c:v>
                </c:pt>
                <c:pt idx="47">
                  <c:v>5.6063931064597141E-8</c:v>
                </c:pt>
                <c:pt idx="48">
                  <c:v>2.0898595955768539E-8</c:v>
                </c:pt>
                <c:pt idx="49">
                  <c:v>5.2891270775792593E-8</c:v>
                </c:pt>
                <c:pt idx="50">
                  <c:v>2.4566350611065644E-8</c:v>
                </c:pt>
                <c:pt idx="51">
                  <c:v>5.2237538206485112E-9</c:v>
                </c:pt>
                <c:pt idx="52">
                  <c:v>3.3853838533364968E-8</c:v>
                </c:pt>
                <c:pt idx="53">
                  <c:v>1.1367265640363122E-8</c:v>
                </c:pt>
                <c:pt idx="54">
                  <c:v>2.134725474233368E-8</c:v>
                </c:pt>
                <c:pt idx="55">
                  <c:v>2.2588881981148908E-8</c:v>
                </c:pt>
                <c:pt idx="56">
                  <c:v>2.7685541390314943E-8</c:v>
                </c:pt>
                <c:pt idx="57">
                  <c:v>3.4209340533207956E-8</c:v>
                </c:pt>
                <c:pt idx="58">
                  <c:v>1.48658976324631E-8</c:v>
                </c:pt>
                <c:pt idx="59">
                  <c:v>1.5031028521153653E-8</c:v>
                </c:pt>
                <c:pt idx="60">
                  <c:v>1.8258272240606473E-8</c:v>
                </c:pt>
                <c:pt idx="62">
                  <c:v>1.6567592969764351E-8</c:v>
                </c:pt>
                <c:pt idx="63">
                  <c:v>6.6266078140642738E-8</c:v>
                </c:pt>
                <c:pt idx="64">
                  <c:v>2.2692530192422405E-7</c:v>
                </c:pt>
                <c:pt idx="65">
                  <c:v>2.1129758138281332E-7</c:v>
                </c:pt>
                <c:pt idx="66">
                  <c:v>8.3626972745970762E-8</c:v>
                </c:pt>
                <c:pt idx="67">
                  <c:v>1.0385339703501218E-7</c:v>
                </c:pt>
                <c:pt idx="68">
                  <c:v>1.2123647282977016E-7</c:v>
                </c:pt>
                <c:pt idx="69">
                  <c:v>7.8881053916235814E-8</c:v>
                </c:pt>
                <c:pt idx="70">
                  <c:v>6.480107279264505E-8</c:v>
                </c:pt>
                <c:pt idx="71">
                  <c:v>1.4827120653523742E-7</c:v>
                </c:pt>
                <c:pt idx="72">
                  <c:v>6.5794039232303472E-7</c:v>
                </c:pt>
                <c:pt idx="73">
                  <c:v>6.0005943542424712E-8</c:v>
                </c:pt>
              </c:numCache>
            </c:numRef>
          </c:yVal>
        </c:ser>
        <c:ser>
          <c:idx val="6"/>
          <c:order val="5"/>
          <c:tx>
            <c:v>IronBru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'all data'!$K$994:$K$1021</c:f>
              <c:numCache>
                <c:formatCode>0</c:formatCode>
                <c:ptCount val="28"/>
                <c:pt idx="0">
                  <c:v>94.550907895526805</c:v>
                </c:pt>
                <c:pt idx="1">
                  <c:v>143.13860842272214</c:v>
                </c:pt>
                <c:pt idx="2">
                  <c:v>122.32855982375058</c:v>
                </c:pt>
                <c:pt idx="3">
                  <c:v>138.13828477188133</c:v>
                </c:pt>
                <c:pt idx="4">
                  <c:v>151.23298252741662</c:v>
                </c:pt>
                <c:pt idx="5">
                  <c:v>203.56251709330954</c:v>
                </c:pt>
                <c:pt idx="6">
                  <c:v>136.90096164016984</c:v>
                </c:pt>
                <c:pt idx="7">
                  <c:v>124.96374176116842</c:v>
                </c:pt>
                <c:pt idx="8">
                  <c:v>184.13286291508425</c:v>
                </c:pt>
                <c:pt idx="9">
                  <c:v>118.0679112670831</c:v>
                </c:pt>
                <c:pt idx="10">
                  <c:v>195.50355552101976</c:v>
                </c:pt>
                <c:pt idx="11">
                  <c:v>162.89406964359418</c:v>
                </c:pt>
                <c:pt idx="12">
                  <c:v>105.71017000127492</c:v>
                </c:pt>
                <c:pt idx="13">
                  <c:v>77.351268021416786</c:v>
                </c:pt>
                <c:pt idx="14">
                  <c:v>100.49829682645434</c:v>
                </c:pt>
                <c:pt idx="15">
                  <c:v>271.06753165188411</c:v>
                </c:pt>
                <c:pt idx="16">
                  <c:v>300.25199018770672</c:v>
                </c:pt>
                <c:pt idx="17">
                  <c:v>299.23941748668813</c:v>
                </c:pt>
                <c:pt idx="18">
                  <c:v>314.7027767945267</c:v>
                </c:pt>
                <c:pt idx="19">
                  <c:v>696.34124740103857</c:v>
                </c:pt>
                <c:pt idx="20">
                  <c:v>348.35170944790895</c:v>
                </c:pt>
                <c:pt idx="21">
                  <c:v>389.55650449067787</c:v>
                </c:pt>
                <c:pt idx="22">
                  <c:v>635.25882022785663</c:v>
                </c:pt>
                <c:pt idx="23">
                  <c:v>500.50471409362416</c:v>
                </c:pt>
                <c:pt idx="24">
                  <c:v>542.33312466732752</c:v>
                </c:pt>
                <c:pt idx="25">
                  <c:v>558.48794590917475</c:v>
                </c:pt>
                <c:pt idx="26">
                  <c:v>476.78176406608969</c:v>
                </c:pt>
                <c:pt idx="27">
                  <c:v>409.7072745306134</c:v>
                </c:pt>
              </c:numCache>
            </c:numRef>
          </c:xVal>
          <c:yVal>
            <c:numRef>
              <c:f>'all data'!$W$994:$W$1021</c:f>
              <c:numCache>
                <c:formatCode>0.0E+00</c:formatCode>
                <c:ptCount val="28"/>
                <c:pt idx="0">
                  <c:v>4.0479909919716828E-8</c:v>
                </c:pt>
                <c:pt idx="1">
                  <c:v>4.3753289640658443E-8</c:v>
                </c:pt>
                <c:pt idx="2">
                  <c:v>5.8682112982262311E-8</c:v>
                </c:pt>
                <c:pt idx="3">
                  <c:v>3.265349956199591E-8</c:v>
                </c:pt>
                <c:pt idx="4">
                  <c:v>4.5346077951563221E-8</c:v>
                </c:pt>
                <c:pt idx="5">
                  <c:v>5.155735413140884E-8</c:v>
                </c:pt>
                <c:pt idx="6">
                  <c:v>4.8029780899813896E-8</c:v>
                </c:pt>
                <c:pt idx="7">
                  <c:v>3.7446639127829962E-8</c:v>
                </c:pt>
                <c:pt idx="8">
                  <c:v>3.5408175904248635E-8</c:v>
                </c:pt>
                <c:pt idx="9">
                  <c:v>5.4618669303230871E-8</c:v>
                </c:pt>
                <c:pt idx="10">
                  <c:v>6.1533115268218693E-8</c:v>
                </c:pt>
                <c:pt idx="11">
                  <c:v>7.529721234730314E-8</c:v>
                </c:pt>
                <c:pt idx="12">
                  <c:v>2.6216293934132421E-8</c:v>
                </c:pt>
                <c:pt idx="13">
                  <c:v>4.5486315599810525E-8</c:v>
                </c:pt>
                <c:pt idx="14">
                  <c:v>1.2503462723144421E-7</c:v>
                </c:pt>
                <c:pt idx="15">
                  <c:v>2.682455663865742E-8</c:v>
                </c:pt>
                <c:pt idx="16">
                  <c:v>2.581529587742822E-8</c:v>
                </c:pt>
                <c:pt idx="18">
                  <c:v>2.659377051451898E-8</c:v>
                </c:pt>
                <c:pt idx="19">
                  <c:v>3.4630293658816672E-8</c:v>
                </c:pt>
                <c:pt idx="20">
                  <c:v>3.6212974813821758E-8</c:v>
                </c:pt>
                <c:pt idx="21">
                  <c:v>2.4460930313294274E-8</c:v>
                </c:pt>
                <c:pt idx="22">
                  <c:v>2.2007468853167931E-8</c:v>
                </c:pt>
                <c:pt idx="23">
                  <c:v>1.0583520229777689E-7</c:v>
                </c:pt>
                <c:pt idx="24">
                  <c:v>1.0985668556730317E-7</c:v>
                </c:pt>
                <c:pt idx="25">
                  <c:v>1.2200420564154465E-7</c:v>
                </c:pt>
                <c:pt idx="26">
                  <c:v>1.7991549473676696E-7</c:v>
                </c:pt>
                <c:pt idx="27">
                  <c:v>1.7950858175122784E-7</c:v>
                </c:pt>
              </c:numCache>
            </c:numRef>
          </c:yVal>
        </c:ser>
        <c:ser>
          <c:idx val="9"/>
          <c:order val="6"/>
          <c:tx>
            <c:v>Line P</c:v>
          </c:tx>
          <c:spPr>
            <a:ln w="28575">
              <a:noFill/>
            </a:ln>
          </c:spPr>
          <c:marker>
            <c:symbol val="plus"/>
            <c:size val="10"/>
            <c:spPr>
              <a:noFill/>
              <a:ln w="15875">
                <a:solidFill>
                  <a:sysClr val="windowText" lastClr="000000"/>
                </a:solidFill>
              </a:ln>
            </c:spPr>
          </c:marker>
          <c:xVal>
            <c:numRef>
              <c:f>'all data'!$K$978:$K$991</c:f>
              <c:numCache>
                <c:formatCode>0</c:formatCode>
                <c:ptCount val="14"/>
                <c:pt idx="0">
                  <c:v>127.49361758995997</c:v>
                </c:pt>
                <c:pt idx="1">
                  <c:v>119.75573029728045</c:v>
                </c:pt>
                <c:pt idx="2">
                  <c:v>538.85585288293203</c:v>
                </c:pt>
                <c:pt idx="3">
                  <c:v>333.19069064304324</c:v>
                </c:pt>
                <c:pt idx="4">
                  <c:v>424.84387631933674</c:v>
                </c:pt>
                <c:pt idx="5">
                  <c:v>305.8843898007417</c:v>
                </c:pt>
                <c:pt idx="6">
                  <c:v>204.78414667414964</c:v>
                </c:pt>
                <c:pt idx="7">
                  <c:v>461.65005600891936</c:v>
                </c:pt>
                <c:pt idx="8">
                  <c:v>314.5797284735205</c:v>
                </c:pt>
                <c:pt idx="9">
                  <c:v>2608.1309943115962</c:v>
                </c:pt>
                <c:pt idx="10">
                  <c:v>1828.3302006674814</c:v>
                </c:pt>
                <c:pt idx="11">
                  <c:v>2450.2025111993808</c:v>
                </c:pt>
                <c:pt idx="12">
                  <c:v>2618.4263523187155</c:v>
                </c:pt>
                <c:pt idx="13">
                  <c:v>1889.1769426956962</c:v>
                </c:pt>
              </c:numCache>
            </c:numRef>
          </c:xVal>
          <c:yVal>
            <c:numRef>
              <c:f>'all data'!$W$978:$W$991</c:f>
              <c:numCache>
                <c:formatCode>0.0E+00</c:formatCode>
                <c:ptCount val="14"/>
                <c:pt idx="0">
                  <c:v>2.3119457947589992E-8</c:v>
                </c:pt>
                <c:pt idx="1">
                  <c:v>2.3801971632866494E-8</c:v>
                </c:pt>
                <c:pt idx="2">
                  <c:v>1.0851236955127664E-7</c:v>
                </c:pt>
                <c:pt idx="3">
                  <c:v>4.9960004331716399E-8</c:v>
                </c:pt>
                <c:pt idx="4">
                  <c:v>2.8940584967194666E-7</c:v>
                </c:pt>
                <c:pt idx="5">
                  <c:v>2.2978238256099964E-8</c:v>
                </c:pt>
                <c:pt idx="6">
                  <c:v>1.5954924412578869E-7</c:v>
                </c:pt>
                <c:pt idx="7">
                  <c:v>3.7852672436258201E-8</c:v>
                </c:pt>
                <c:pt idx="8">
                  <c:v>3.6304650516579442E-8</c:v>
                </c:pt>
                <c:pt idx="9">
                  <c:v>1.5771685567237397E-7</c:v>
                </c:pt>
                <c:pt idx="10">
                  <c:v>7.1403021695267361E-7</c:v>
                </c:pt>
                <c:pt idx="11">
                  <c:v>2.3275685735629473E-7</c:v>
                </c:pt>
                <c:pt idx="12">
                  <c:v>2.2005355118802607E-7</c:v>
                </c:pt>
                <c:pt idx="13">
                  <c:v>2.4190884741434642E-7</c:v>
                </c:pt>
              </c:numCache>
            </c:numRef>
          </c:yVal>
        </c:ser>
        <c:ser>
          <c:idx val="2"/>
          <c:order val="7"/>
          <c:tx>
            <c:v>Maximal kin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'other data'!$D$6:$D$9</c:f>
              <c:numCache>
                <c:formatCode>General</c:formatCode>
                <c:ptCount val="4"/>
                <c:pt idx="0">
                  <c:v>2</c:v>
                </c:pt>
                <c:pt idx="1">
                  <c:v>30</c:v>
                </c:pt>
                <c:pt idx="2">
                  <c:v>300</c:v>
                </c:pt>
                <c:pt idx="3">
                  <c:v>7000</c:v>
                </c:pt>
              </c:numCache>
            </c:numRef>
          </c:xVal>
          <c:yVal>
            <c:numRef>
              <c:f>'other data'!$E$6:$E$9</c:f>
              <c:numCache>
                <c:formatCode>0E+00</c:formatCode>
                <c:ptCount val="4"/>
                <c:pt idx="0">
                  <c:v>4.8E-9</c:v>
                </c:pt>
                <c:pt idx="1">
                  <c:v>7.1999999999999996E-8</c:v>
                </c:pt>
                <c:pt idx="2">
                  <c:v>7.1999999999999999E-7</c:v>
                </c:pt>
                <c:pt idx="3">
                  <c:v>1.6799999999999998E-5</c:v>
                </c:pt>
              </c:numCache>
            </c:numRef>
          </c:yVal>
        </c:ser>
        <c:ser>
          <c:idx val="7"/>
          <c:order val="8"/>
          <c:tx>
            <c:v>Mininmal kin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'other data'!$I$7:$I$10</c:f>
              <c:numCache>
                <c:formatCode>General</c:formatCode>
                <c:ptCount val="4"/>
                <c:pt idx="0">
                  <c:v>2</c:v>
                </c:pt>
                <c:pt idx="1">
                  <c:v>30</c:v>
                </c:pt>
                <c:pt idx="2">
                  <c:v>300</c:v>
                </c:pt>
                <c:pt idx="3">
                  <c:v>7000</c:v>
                </c:pt>
              </c:numCache>
            </c:numRef>
          </c:xVal>
          <c:yVal>
            <c:numRef>
              <c:f>'other data'!$J$7:$J$10</c:f>
              <c:numCache>
                <c:formatCode>0E+00</c:formatCode>
                <c:ptCount val="4"/>
                <c:pt idx="0">
                  <c:v>4.8000000000000005E-12</c:v>
                </c:pt>
                <c:pt idx="1">
                  <c:v>7.200000000000001E-11</c:v>
                </c:pt>
                <c:pt idx="2">
                  <c:v>7.200000000000001E-10</c:v>
                </c:pt>
                <c:pt idx="3">
                  <c:v>1.6800000000000002E-8</c:v>
                </c:pt>
              </c:numCache>
            </c:numRef>
          </c:yVal>
        </c:ser>
        <c:ser>
          <c:idx val="8"/>
          <c:order val="9"/>
          <c:tx>
            <c:v>In situ uptake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'other data'!$F$35:$F$40</c:f>
              <c:numCache>
                <c:formatCode>General</c:formatCode>
                <c:ptCount val="6"/>
                <c:pt idx="0">
                  <c:v>380</c:v>
                </c:pt>
                <c:pt idx="1">
                  <c:v>380</c:v>
                </c:pt>
                <c:pt idx="2">
                  <c:v>380</c:v>
                </c:pt>
                <c:pt idx="3" formatCode="0">
                  <c:v>79</c:v>
                </c:pt>
                <c:pt idx="4" formatCode="0">
                  <c:v>62</c:v>
                </c:pt>
                <c:pt idx="5" formatCode="0">
                  <c:v>801</c:v>
                </c:pt>
              </c:numCache>
            </c:numRef>
          </c:xVal>
          <c:yVal>
            <c:numRef>
              <c:f>'other data'!$G$35:$G$40</c:f>
              <c:numCache>
                <c:formatCode>0.0E+00</c:formatCode>
                <c:ptCount val="6"/>
                <c:pt idx="0">
                  <c:v>7.9199999999999995E-8</c:v>
                </c:pt>
                <c:pt idx="1">
                  <c:v>4.8000000000000006E-7</c:v>
                </c:pt>
                <c:pt idx="2">
                  <c:v>3.9359999999999992E-7</c:v>
                </c:pt>
                <c:pt idx="3">
                  <c:v>2.9279999999999998E-8</c:v>
                </c:pt>
                <c:pt idx="4">
                  <c:v>1.4160000000000001E-8</c:v>
                </c:pt>
                <c:pt idx="5">
                  <c:v>2.6255999999999999E-7</c:v>
                </c:pt>
              </c:numCache>
            </c:numRef>
          </c:yVal>
        </c:ser>
        <c:ser>
          <c:idx val="10"/>
          <c:order val="10"/>
          <c:tx>
            <c:v>EB04</c:v>
          </c:tx>
          <c:spPr>
            <a:ln w="28575">
              <a:noFill/>
            </a:ln>
          </c:spPr>
          <c:marker>
            <c:symbol val="plus"/>
            <c:size val="7"/>
            <c:spPr>
              <a:ln w="12700">
                <a:solidFill>
                  <a:srgbClr val="00B050"/>
                </a:solidFill>
              </a:ln>
            </c:spPr>
          </c:marker>
          <c:xVal>
            <c:numRef>
              <c:f>'all data'!$K$1024:$K$1342</c:f>
              <c:numCache>
                <c:formatCode>0.00</c:formatCode>
                <c:ptCount val="319"/>
                <c:pt idx="0">
                  <c:v>200.1117001537971</c:v>
                </c:pt>
                <c:pt idx="2">
                  <c:v>168.0441633192475</c:v>
                </c:pt>
                <c:pt idx="3">
                  <c:v>180.77649013632885</c:v>
                </c:pt>
                <c:pt idx="4">
                  <c:v>130.81540915746911</c:v>
                </c:pt>
                <c:pt idx="5">
                  <c:v>120.06595352157237</c:v>
                </c:pt>
                <c:pt idx="6">
                  <c:v>169.0114094318053</c:v>
                </c:pt>
                <c:pt idx="7">
                  <c:v>129.07868018989689</c:v>
                </c:pt>
                <c:pt idx="8">
                  <c:v>164.58678248450786</c:v>
                </c:pt>
                <c:pt idx="9">
                  <c:v>102.94994099265506</c:v>
                </c:pt>
                <c:pt idx="10">
                  <c:v>69.931852468908801</c:v>
                </c:pt>
                <c:pt idx="11">
                  <c:v>157.79717244156956</c:v>
                </c:pt>
                <c:pt idx="12">
                  <c:v>166.30224915300056</c:v>
                </c:pt>
                <c:pt idx="13">
                  <c:v>101.19242724808672</c:v>
                </c:pt>
                <c:pt idx="14">
                  <c:v>175.37626829399659</c:v>
                </c:pt>
                <c:pt idx="15">
                  <c:v>144.07202537693382</c:v>
                </c:pt>
                <c:pt idx="16">
                  <c:v>139.65258991149636</c:v>
                </c:pt>
                <c:pt idx="17">
                  <c:v>163.2671564903674</c:v>
                </c:pt>
                <c:pt idx="18">
                  <c:v>90.968428116244084</c:v>
                </c:pt>
                <c:pt idx="19">
                  <c:v>481.51583300652453</c:v>
                </c:pt>
                <c:pt idx="20">
                  <c:v>81.481603700566311</c:v>
                </c:pt>
                <c:pt idx="21">
                  <c:v>92.147131704430365</c:v>
                </c:pt>
                <c:pt idx="22">
                  <c:v>110.47283721403527</c:v>
                </c:pt>
                <c:pt idx="23">
                  <c:v>87.502011118554904</c:v>
                </c:pt>
                <c:pt idx="24">
                  <c:v>102.45188687344226</c:v>
                </c:pt>
                <c:pt idx="25">
                  <c:v>154.33200579775652</c:v>
                </c:pt>
                <c:pt idx="26">
                  <c:v>251.2819037414902</c:v>
                </c:pt>
                <c:pt idx="27">
                  <c:v>319.54311322040104</c:v>
                </c:pt>
                <c:pt idx="28">
                  <c:v>158.07217351379347</c:v>
                </c:pt>
                <c:pt idx="29">
                  <c:v>62.361399571920792</c:v>
                </c:pt>
                <c:pt idx="31">
                  <c:v>94.549372502438416</c:v>
                </c:pt>
                <c:pt idx="33">
                  <c:v>124.5578655295281</c:v>
                </c:pt>
                <c:pt idx="34">
                  <c:v>80.058853356775515</c:v>
                </c:pt>
                <c:pt idx="35">
                  <c:v>102.18344265066162</c:v>
                </c:pt>
                <c:pt idx="36">
                  <c:v>116.07616855062516</c:v>
                </c:pt>
                <c:pt idx="37">
                  <c:v>215.32179286579196</c:v>
                </c:pt>
                <c:pt idx="38">
                  <c:v>60.089180481677424</c:v>
                </c:pt>
                <c:pt idx="40">
                  <c:v>106.05762777710932</c:v>
                </c:pt>
                <c:pt idx="41">
                  <c:v>380.61975993747689</c:v>
                </c:pt>
                <c:pt idx="42">
                  <c:v>106.10022570112625</c:v>
                </c:pt>
                <c:pt idx="43">
                  <c:v>264.87710498101853</c:v>
                </c:pt>
                <c:pt idx="44">
                  <c:v>340.89872859728268</c:v>
                </c:pt>
                <c:pt idx="45">
                  <c:v>233.84762846172171</c:v>
                </c:pt>
                <c:pt idx="46">
                  <c:v>196.37531460115585</c:v>
                </c:pt>
                <c:pt idx="47">
                  <c:v>177.82080594040423</c:v>
                </c:pt>
                <c:pt idx="48">
                  <c:v>122.18030820929137</c:v>
                </c:pt>
                <c:pt idx="49">
                  <c:v>90.749302028656203</c:v>
                </c:pt>
                <c:pt idx="50">
                  <c:v>55.398593525990123</c:v>
                </c:pt>
                <c:pt idx="51">
                  <c:v>78.11443062011368</c:v>
                </c:pt>
                <c:pt idx="52">
                  <c:v>80.18669424945989</c:v>
                </c:pt>
                <c:pt idx="53">
                  <c:v>116.11860706914545</c:v>
                </c:pt>
                <c:pt idx="54">
                  <c:v>64.407310343991441</c:v>
                </c:pt>
                <c:pt idx="55">
                  <c:v>62.302779981986895</c:v>
                </c:pt>
                <c:pt idx="56">
                  <c:v>91.524714247105138</c:v>
                </c:pt>
                <c:pt idx="57">
                  <c:v>179.06206320934078</c:v>
                </c:pt>
                <c:pt idx="58">
                  <c:v>77.713317473642704</c:v>
                </c:pt>
                <c:pt idx="59">
                  <c:v>127.39952562009071</c:v>
                </c:pt>
                <c:pt idx="60">
                  <c:v>67.405195161332657</c:v>
                </c:pt>
                <c:pt idx="61">
                  <c:v>209.15702893550372</c:v>
                </c:pt>
                <c:pt idx="62">
                  <c:v>106.10130588435311</c:v>
                </c:pt>
                <c:pt idx="63">
                  <c:v>23.500510689581592</c:v>
                </c:pt>
                <c:pt idx="64">
                  <c:v>196.52349915945555</c:v>
                </c:pt>
                <c:pt idx="65">
                  <c:v>54.368037193412412</c:v>
                </c:pt>
                <c:pt idx="66">
                  <c:v>43.767006292107467</c:v>
                </c:pt>
                <c:pt idx="67">
                  <c:v>77.692982018247662</c:v>
                </c:pt>
                <c:pt idx="68">
                  <c:v>56.26559940291245</c:v>
                </c:pt>
                <c:pt idx="69">
                  <c:v>61.440835987041901</c:v>
                </c:pt>
                <c:pt idx="70">
                  <c:v>62.006787335035632</c:v>
                </c:pt>
                <c:pt idx="71">
                  <c:v>172.51765626079799</c:v>
                </c:pt>
                <c:pt idx="72">
                  <c:v>103.37901359969111</c:v>
                </c:pt>
                <c:pt idx="73">
                  <c:v>164.70842454593907</c:v>
                </c:pt>
                <c:pt idx="74">
                  <c:v>20.301979967602282</c:v>
                </c:pt>
                <c:pt idx="75">
                  <c:v>13.994653780436282</c:v>
                </c:pt>
                <c:pt idx="76">
                  <c:v>13.02336156861551</c:v>
                </c:pt>
                <c:pt idx="77">
                  <c:v>11.902364706406173</c:v>
                </c:pt>
                <c:pt idx="78">
                  <c:v>8.989110957066984</c:v>
                </c:pt>
                <c:pt idx="79">
                  <c:v>10.294372292765097</c:v>
                </c:pt>
                <c:pt idx="80">
                  <c:v>22.01477584714798</c:v>
                </c:pt>
                <c:pt idx="81">
                  <c:v>26.14441247457896</c:v>
                </c:pt>
                <c:pt idx="82">
                  <c:v>24.299911791873935</c:v>
                </c:pt>
                <c:pt idx="83">
                  <c:v>766.59975225451558</c:v>
                </c:pt>
                <c:pt idx="84">
                  <c:v>474.8819853611908</c:v>
                </c:pt>
                <c:pt idx="85">
                  <c:v>336.86372813638405</c:v>
                </c:pt>
                <c:pt idx="86">
                  <c:v>293.62822283992972</c:v>
                </c:pt>
                <c:pt idx="87">
                  <c:v>140.9612347934594</c:v>
                </c:pt>
                <c:pt idx="88">
                  <c:v>397.60293098014751</c:v>
                </c:pt>
                <c:pt idx="89">
                  <c:v>249.51293204044944</c:v>
                </c:pt>
                <c:pt idx="90">
                  <c:v>88.972639246551537</c:v>
                </c:pt>
                <c:pt idx="91">
                  <c:v>19.067207809852384</c:v>
                </c:pt>
                <c:pt idx="92">
                  <c:v>29.719728356391443</c:v>
                </c:pt>
                <c:pt idx="93">
                  <c:v>20.27489145451672</c:v>
                </c:pt>
                <c:pt idx="94">
                  <c:v>90.652208521314591</c:v>
                </c:pt>
                <c:pt idx="95">
                  <c:v>78.630956061429885</c:v>
                </c:pt>
                <c:pt idx="96">
                  <c:v>73.788020650428791</c:v>
                </c:pt>
                <c:pt idx="97">
                  <c:v>29.91370965997254</c:v>
                </c:pt>
                <c:pt idx="99">
                  <c:v>16.309215496761286</c:v>
                </c:pt>
                <c:pt idx="100">
                  <c:v>26.752930670674758</c:v>
                </c:pt>
                <c:pt idx="101">
                  <c:v>90.996140144927352</c:v>
                </c:pt>
                <c:pt idx="102">
                  <c:v>15.933727106871242</c:v>
                </c:pt>
                <c:pt idx="104">
                  <c:v>61.394950378404275</c:v>
                </c:pt>
                <c:pt idx="105">
                  <c:v>60.031821709021223</c:v>
                </c:pt>
                <c:pt idx="106">
                  <c:v>11.013948130351793</c:v>
                </c:pt>
                <c:pt idx="107">
                  <c:v>9.2905288995418349</c:v>
                </c:pt>
                <c:pt idx="108">
                  <c:v>11.778327590027974</c:v>
                </c:pt>
                <c:pt idx="110">
                  <c:v>10.708295705245883</c:v>
                </c:pt>
                <c:pt idx="111">
                  <c:v>42.444878470639964</c:v>
                </c:pt>
                <c:pt idx="112">
                  <c:v>48.117795966719747</c:v>
                </c:pt>
                <c:pt idx="113">
                  <c:v>270.47558352389433</c:v>
                </c:pt>
                <c:pt idx="114">
                  <c:v>17.476397531371489</c:v>
                </c:pt>
                <c:pt idx="115">
                  <c:v>401.93553035174841</c:v>
                </c:pt>
                <c:pt idx="116">
                  <c:v>16.079402692119629</c:v>
                </c:pt>
                <c:pt idx="117">
                  <c:v>45.549458531203619</c:v>
                </c:pt>
                <c:pt idx="118">
                  <c:v>342.71263961978985</c:v>
                </c:pt>
                <c:pt idx="119">
                  <c:v>419.17561042026563</c:v>
                </c:pt>
                <c:pt idx="120">
                  <c:v>71.497633098095093</c:v>
                </c:pt>
                <c:pt idx="121">
                  <c:v>7.312984264626941</c:v>
                </c:pt>
                <c:pt idx="122">
                  <c:v>15.289413437905605</c:v>
                </c:pt>
                <c:pt idx="123">
                  <c:v>50.559434231682992</c:v>
                </c:pt>
                <c:pt idx="124">
                  <c:v>185.68400102416837</c:v>
                </c:pt>
                <c:pt idx="125">
                  <c:v>31.628204058079771</c:v>
                </c:pt>
                <c:pt idx="126">
                  <c:v>95.158034959887061</c:v>
                </c:pt>
                <c:pt idx="127">
                  <c:v>65.319087448220159</c:v>
                </c:pt>
                <c:pt idx="128">
                  <c:v>283.80789193339461</c:v>
                </c:pt>
                <c:pt idx="129">
                  <c:v>126.34832644038055</c:v>
                </c:pt>
                <c:pt idx="130">
                  <c:v>73.803747427892873</c:v>
                </c:pt>
                <c:pt idx="131">
                  <c:v>106.70485256012449</c:v>
                </c:pt>
                <c:pt idx="132">
                  <c:v>68.282415362208667</c:v>
                </c:pt>
                <c:pt idx="133">
                  <c:v>24.953953656756077</c:v>
                </c:pt>
                <c:pt idx="134">
                  <c:v>19.733576514975663</c:v>
                </c:pt>
                <c:pt idx="135">
                  <c:v>9.9665335256257439</c:v>
                </c:pt>
                <c:pt idx="136">
                  <c:v>9.0475860247965159</c:v>
                </c:pt>
                <c:pt idx="137">
                  <c:v>75.785414663038708</c:v>
                </c:pt>
                <c:pt idx="138">
                  <c:v>13.820917903901815</c:v>
                </c:pt>
                <c:pt idx="139">
                  <c:v>24.435083615913673</c:v>
                </c:pt>
                <c:pt idx="140">
                  <c:v>210.07746779712573</c:v>
                </c:pt>
                <c:pt idx="141">
                  <c:v>223.25954512461431</c:v>
                </c:pt>
                <c:pt idx="142">
                  <c:v>364.10159035239388</c:v>
                </c:pt>
                <c:pt idx="143">
                  <c:v>109.04780692481526</c:v>
                </c:pt>
                <c:pt idx="144">
                  <c:v>126.29601419193976</c:v>
                </c:pt>
                <c:pt idx="145">
                  <c:v>84.367817998309633</c:v>
                </c:pt>
                <c:pt idx="146">
                  <c:v>114.67815678348477</c:v>
                </c:pt>
                <c:pt idx="147">
                  <c:v>79.274867721520664</c:v>
                </c:pt>
                <c:pt idx="148">
                  <c:v>23.134059370428208</c:v>
                </c:pt>
                <c:pt idx="149">
                  <c:v>36.929888472692561</c:v>
                </c:pt>
                <c:pt idx="150">
                  <c:v>7.3076895691881028</c:v>
                </c:pt>
                <c:pt idx="151">
                  <c:v>9.6290524179619208</c:v>
                </c:pt>
                <c:pt idx="152">
                  <c:v>306.32732307484468</c:v>
                </c:pt>
                <c:pt idx="153">
                  <c:v>78.886508944765382</c:v>
                </c:pt>
                <c:pt idx="154">
                  <c:v>81.8868730525367</c:v>
                </c:pt>
                <c:pt idx="155">
                  <c:v>134.98161065968071</c:v>
                </c:pt>
                <c:pt idx="156">
                  <c:v>154.9170456919033</c:v>
                </c:pt>
                <c:pt idx="158">
                  <c:v>126.07978530205219</c:v>
                </c:pt>
                <c:pt idx="159">
                  <c:v>83.031015233865404</c:v>
                </c:pt>
                <c:pt idx="160">
                  <c:v>9.6502364811064556</c:v>
                </c:pt>
                <c:pt idx="161">
                  <c:v>198.38818340502374</c:v>
                </c:pt>
                <c:pt idx="162">
                  <c:v>25.536317100259506</c:v>
                </c:pt>
                <c:pt idx="163">
                  <c:v>59.912571349549516</c:v>
                </c:pt>
                <c:pt idx="164">
                  <c:v>6.6584797480358944</c:v>
                </c:pt>
                <c:pt idx="165">
                  <c:v>8.822238493606541</c:v>
                </c:pt>
                <c:pt idx="166">
                  <c:v>422.60689990271396</c:v>
                </c:pt>
                <c:pt idx="167">
                  <c:v>314.3364674506816</c:v>
                </c:pt>
                <c:pt idx="168">
                  <c:v>50.995511640083308</c:v>
                </c:pt>
                <c:pt idx="169">
                  <c:v>75.391859641796913</c:v>
                </c:pt>
                <c:pt idx="170">
                  <c:v>19.890686130637253</c:v>
                </c:pt>
                <c:pt idx="171">
                  <c:v>15.904814682410949</c:v>
                </c:pt>
                <c:pt idx="172">
                  <c:v>94.02095912354045</c:v>
                </c:pt>
                <c:pt idx="173">
                  <c:v>109.2018057335431</c:v>
                </c:pt>
                <c:pt idx="174">
                  <c:v>7.8455854576490394</c:v>
                </c:pt>
                <c:pt idx="175">
                  <c:v>100.97479096364458</c:v>
                </c:pt>
                <c:pt idx="176">
                  <c:v>234.70053936731543</c:v>
                </c:pt>
                <c:pt idx="177">
                  <c:v>58.602154799821996</c:v>
                </c:pt>
                <c:pt idx="178">
                  <c:v>98.978180377514406</c:v>
                </c:pt>
                <c:pt idx="180">
                  <c:v>67.967537432720803</c:v>
                </c:pt>
                <c:pt idx="181">
                  <c:v>23.893155807330686</c:v>
                </c:pt>
                <c:pt idx="182">
                  <c:v>28.506007356634246</c:v>
                </c:pt>
                <c:pt idx="183">
                  <c:v>4.1658145837093246</c:v>
                </c:pt>
                <c:pt idx="184">
                  <c:v>80.765408595811195</c:v>
                </c:pt>
                <c:pt idx="185">
                  <c:v>71.774602116671019</c:v>
                </c:pt>
                <c:pt idx="186">
                  <c:v>66.049222224072636</c:v>
                </c:pt>
                <c:pt idx="187">
                  <c:v>96.246469931397073</c:v>
                </c:pt>
                <c:pt idx="188">
                  <c:v>66.326441300857994</c:v>
                </c:pt>
                <c:pt idx="189">
                  <c:v>76.367792819717337</c:v>
                </c:pt>
                <c:pt idx="190">
                  <c:v>278.66131911522547</c:v>
                </c:pt>
                <c:pt idx="191">
                  <c:v>160.38052223413803</c:v>
                </c:pt>
                <c:pt idx="192">
                  <c:v>223.46923709219487</c:v>
                </c:pt>
                <c:pt idx="193">
                  <c:v>557.00194723002483</c:v>
                </c:pt>
                <c:pt idx="194">
                  <c:v>89.658041844768064</c:v>
                </c:pt>
                <c:pt idx="195">
                  <c:v>128.79756323484531</c:v>
                </c:pt>
                <c:pt idx="196">
                  <c:v>74.402996828107362</c:v>
                </c:pt>
                <c:pt idx="197">
                  <c:v>18.187254505995266</c:v>
                </c:pt>
                <c:pt idx="198">
                  <c:v>32.122922333381069</c:v>
                </c:pt>
                <c:pt idx="199">
                  <c:v>11.144616396664711</c:v>
                </c:pt>
                <c:pt idx="200">
                  <c:v>16.462306499299981</c:v>
                </c:pt>
                <c:pt idx="201">
                  <c:v>62.332458941123363</c:v>
                </c:pt>
                <c:pt idx="202">
                  <c:v>13.884704879510089</c:v>
                </c:pt>
                <c:pt idx="203">
                  <c:v>21.759086803999434</c:v>
                </c:pt>
                <c:pt idx="204">
                  <c:v>14.846484164128444</c:v>
                </c:pt>
                <c:pt idx="205">
                  <c:v>61.951988880393564</c:v>
                </c:pt>
                <c:pt idx="206">
                  <c:v>354.41108650720861</c:v>
                </c:pt>
                <c:pt idx="207">
                  <c:v>516.53141067477259</c:v>
                </c:pt>
                <c:pt idx="208">
                  <c:v>15.533191053150981</c:v>
                </c:pt>
                <c:pt idx="209">
                  <c:v>36.093450278230222</c:v>
                </c:pt>
                <c:pt idx="210">
                  <c:v>255.58727477477234</c:v>
                </c:pt>
                <c:pt idx="211">
                  <c:v>13.994653780436282</c:v>
                </c:pt>
                <c:pt idx="212">
                  <c:v>49.440852258656093</c:v>
                </c:pt>
                <c:pt idx="213">
                  <c:v>231.20169033173403</c:v>
                </c:pt>
                <c:pt idx="214">
                  <c:v>20.997924706378502</c:v>
                </c:pt>
                <c:pt idx="215">
                  <c:v>170.71531233786098</c:v>
                </c:pt>
                <c:pt idx="216">
                  <c:v>368.33655847075931</c:v>
                </c:pt>
                <c:pt idx="217">
                  <c:v>35.500598464943828</c:v>
                </c:pt>
                <c:pt idx="218">
                  <c:v>23.194146529393304</c:v>
                </c:pt>
                <c:pt idx="219">
                  <c:v>34.701480322852071</c:v>
                </c:pt>
                <c:pt idx="220">
                  <c:v>7.2175503999950719</c:v>
                </c:pt>
                <c:pt idx="221">
                  <c:v>9.3271226625590948</c:v>
                </c:pt>
                <c:pt idx="222">
                  <c:v>15.557216786187809</c:v>
                </c:pt>
                <c:pt idx="223">
                  <c:v>30.728680469657665</c:v>
                </c:pt>
                <c:pt idx="224">
                  <c:v>209.79192611774999</c:v>
                </c:pt>
                <c:pt idx="225">
                  <c:v>69.850175193114822</c:v>
                </c:pt>
                <c:pt idx="226">
                  <c:v>14.684817963620031</c:v>
                </c:pt>
                <c:pt idx="227">
                  <c:v>43.269622071375515</c:v>
                </c:pt>
                <c:pt idx="228">
                  <c:v>21.556215222837547</c:v>
                </c:pt>
                <c:pt idx="229">
                  <c:v>61.553496484816741</c:v>
                </c:pt>
                <c:pt idx="230">
                  <c:v>13.015439653790573</c:v>
                </c:pt>
                <c:pt idx="231">
                  <c:v>104.82954455792525</c:v>
                </c:pt>
                <c:pt idx="232">
                  <c:v>23.314761277920585</c:v>
                </c:pt>
                <c:pt idx="233">
                  <c:v>23.630451804767986</c:v>
                </c:pt>
                <c:pt idx="234">
                  <c:v>30.369190231693285</c:v>
                </c:pt>
                <c:pt idx="235">
                  <c:v>47.32403070216823</c:v>
                </c:pt>
                <c:pt idx="236">
                  <c:v>76.027432688600982</c:v>
                </c:pt>
                <c:pt idx="237">
                  <c:v>51.383273921812965</c:v>
                </c:pt>
                <c:pt idx="238">
                  <c:v>29.351207736928036</c:v>
                </c:pt>
                <c:pt idx="239">
                  <c:v>4.4255979812060309</c:v>
                </c:pt>
                <c:pt idx="240">
                  <c:v>29.849863069830409</c:v>
                </c:pt>
                <c:pt idx="241">
                  <c:v>12.073154239976759</c:v>
                </c:pt>
                <c:pt idx="242">
                  <c:v>58.223562753041328</c:v>
                </c:pt>
                <c:pt idx="243">
                  <c:v>35.257791953801302</c:v>
                </c:pt>
                <c:pt idx="244">
                  <c:v>68.154304078378928</c:v>
                </c:pt>
                <c:pt idx="245">
                  <c:v>35.921828289217252</c:v>
                </c:pt>
                <c:pt idx="246">
                  <c:v>837.45609589393916</c:v>
                </c:pt>
                <c:pt idx="247">
                  <c:v>19.135516251239117</c:v>
                </c:pt>
                <c:pt idx="248">
                  <c:v>12.802278947939625</c:v>
                </c:pt>
                <c:pt idx="249">
                  <c:v>10.984151294990372</c:v>
                </c:pt>
                <c:pt idx="250">
                  <c:v>30.214724000286491</c:v>
                </c:pt>
                <c:pt idx="251">
                  <c:v>60.011333447290532</c:v>
                </c:pt>
                <c:pt idx="252">
                  <c:v>10.235399157347446</c:v>
                </c:pt>
                <c:pt idx="253">
                  <c:v>24.933293522108965</c:v>
                </c:pt>
                <c:pt idx="254">
                  <c:v>14.286286858580549</c:v>
                </c:pt>
                <c:pt idx="255">
                  <c:v>8.8971725288289889</c:v>
                </c:pt>
                <c:pt idx="256">
                  <c:v>27.938709141394021</c:v>
                </c:pt>
                <c:pt idx="257">
                  <c:v>14.467019339891829</c:v>
                </c:pt>
                <c:pt idx="258">
                  <c:v>2.3352291811940278</c:v>
                </c:pt>
                <c:pt idx="259">
                  <c:v>17.982042672604827</c:v>
                </c:pt>
                <c:pt idx="260">
                  <c:v>11.153346914210614</c:v>
                </c:pt>
                <c:pt idx="262">
                  <c:v>25.255846143168892</c:v>
                </c:pt>
                <c:pt idx="263">
                  <c:v>6.7870413197283277</c:v>
                </c:pt>
                <c:pt idx="264">
                  <c:v>27.961298375013325</c:v>
                </c:pt>
                <c:pt idx="265">
                  <c:v>8.4596876088994311</c:v>
                </c:pt>
                <c:pt idx="266">
                  <c:v>31.815250758097164</c:v>
                </c:pt>
                <c:pt idx="267">
                  <c:v>28.830992550194104</c:v>
                </c:pt>
                <c:pt idx="268">
                  <c:v>49.404731077830327</c:v>
                </c:pt>
                <c:pt idx="269">
                  <c:v>9.5409969698704558</c:v>
                </c:pt>
                <c:pt idx="270">
                  <c:v>55.786297013499095</c:v>
                </c:pt>
                <c:pt idx="271">
                  <c:v>7.2449314429511276</c:v>
                </c:pt>
                <c:pt idx="272">
                  <c:v>184.14115271144888</c:v>
                </c:pt>
                <c:pt idx="273">
                  <c:v>32.141744189914782</c:v>
                </c:pt>
                <c:pt idx="274">
                  <c:v>15.663458719839031</c:v>
                </c:pt>
                <c:pt idx="275">
                  <c:v>26.062573337561066</c:v>
                </c:pt>
                <c:pt idx="277">
                  <c:v>25.363969042396953</c:v>
                </c:pt>
                <c:pt idx="278">
                  <c:v>48.772472158670965</c:v>
                </c:pt>
                <c:pt idx="279">
                  <c:v>21.094246808636285</c:v>
                </c:pt>
                <c:pt idx="280">
                  <c:v>55.224958682750803</c:v>
                </c:pt>
                <c:pt idx="281">
                  <c:v>31.600047182685806</c:v>
                </c:pt>
                <c:pt idx="282">
                  <c:v>15.101043726595321</c:v>
                </c:pt>
                <c:pt idx="283">
                  <c:v>87.841599221403285</c:v>
                </c:pt>
                <c:pt idx="284">
                  <c:v>43.179838378176441</c:v>
                </c:pt>
                <c:pt idx="285">
                  <c:v>11.015441019852412</c:v>
                </c:pt>
                <c:pt idx="286">
                  <c:v>42.288469722724606</c:v>
                </c:pt>
                <c:pt idx="287">
                  <c:v>12.947492937037474</c:v>
                </c:pt>
                <c:pt idx="288">
                  <c:v>20.569403983805234</c:v>
                </c:pt>
                <c:pt idx="289">
                  <c:v>74.467804660695663</c:v>
                </c:pt>
                <c:pt idx="290">
                  <c:v>12.876140632407138</c:v>
                </c:pt>
                <c:pt idx="291">
                  <c:v>4.9617786145133458</c:v>
                </c:pt>
                <c:pt idx="293">
                  <c:v>17.379721628100672</c:v>
                </c:pt>
                <c:pt idx="294">
                  <c:v>17.026016434573645</c:v>
                </c:pt>
                <c:pt idx="295">
                  <c:v>4.6563170380002452</c:v>
                </c:pt>
                <c:pt idx="296">
                  <c:v>256.02976352013553</c:v>
                </c:pt>
                <c:pt idx="297">
                  <c:v>206.07122615476425</c:v>
                </c:pt>
                <c:pt idx="298">
                  <c:v>22.152650525254789</c:v>
                </c:pt>
                <c:pt idx="299">
                  <c:v>14.676114067993604</c:v>
                </c:pt>
                <c:pt idx="300">
                  <c:v>45.006156851773355</c:v>
                </c:pt>
                <c:pt idx="301">
                  <c:v>68.570585011983695</c:v>
                </c:pt>
                <c:pt idx="302">
                  <c:v>41.932487718373601</c:v>
                </c:pt>
                <c:pt idx="303">
                  <c:v>132.19370418459533</c:v>
                </c:pt>
                <c:pt idx="304">
                  <c:v>39.974914054410597</c:v>
                </c:pt>
                <c:pt idx="305">
                  <c:v>5.3261796156661241</c:v>
                </c:pt>
                <c:pt idx="306">
                  <c:v>3.16288408500828</c:v>
                </c:pt>
                <c:pt idx="307">
                  <c:v>4.3640458956977577</c:v>
                </c:pt>
                <c:pt idx="308">
                  <c:v>3.7918690584624182</c:v>
                </c:pt>
                <c:pt idx="309">
                  <c:v>5.8551127485681649</c:v>
                </c:pt>
                <c:pt idx="310">
                  <c:v>2.0910128925164</c:v>
                </c:pt>
                <c:pt idx="311">
                  <c:v>2.8952917895483532</c:v>
                </c:pt>
                <c:pt idx="312">
                  <c:v>3.2599064678851639</c:v>
                </c:pt>
                <c:pt idx="313">
                  <c:v>2.7714864855811587</c:v>
                </c:pt>
                <c:pt idx="314">
                  <c:v>2.3932383465243956</c:v>
                </c:pt>
                <c:pt idx="316">
                  <c:v>3.9173770538793344</c:v>
                </c:pt>
                <c:pt idx="317">
                  <c:v>2.0611989400202635</c:v>
                </c:pt>
                <c:pt idx="318">
                  <c:v>2.1579161418149106</c:v>
                </c:pt>
              </c:numCache>
            </c:numRef>
          </c:xVal>
          <c:yVal>
            <c:numRef>
              <c:f>'all data'!$W$1024:$W$1342</c:f>
              <c:numCache>
                <c:formatCode>0.0E+00</c:formatCode>
                <c:ptCount val="319"/>
                <c:pt idx="0">
                  <c:v>8.34344715943664E-8</c:v>
                </c:pt>
                <c:pt idx="1">
                  <c:v>5.0421359142746675E-8</c:v>
                </c:pt>
                <c:pt idx="2">
                  <c:v>3.6980460135961234E-7</c:v>
                </c:pt>
                <c:pt idx="3">
                  <c:v>5.6251979729308195E-8</c:v>
                </c:pt>
                <c:pt idx="4">
                  <c:v>6.2488928073042154E-8</c:v>
                </c:pt>
                <c:pt idx="5">
                  <c:v>6.4872153481862127E-8</c:v>
                </c:pt>
                <c:pt idx="6">
                  <c:v>1.3157402033344016E-7</c:v>
                </c:pt>
                <c:pt idx="7">
                  <c:v>1.2487664788173046E-7</c:v>
                </c:pt>
                <c:pt idx="8">
                  <c:v>1.0749305216930431E-7</c:v>
                </c:pt>
                <c:pt idx="9">
                  <c:v>6.4603205436186672E-8</c:v>
                </c:pt>
                <c:pt idx="10">
                  <c:v>3.8840949696273554E-8</c:v>
                </c:pt>
                <c:pt idx="11">
                  <c:v>7.5316151617018268E-8</c:v>
                </c:pt>
                <c:pt idx="12">
                  <c:v>8.7089064392378405E-8</c:v>
                </c:pt>
                <c:pt idx="13">
                  <c:v>4.6436938253185501E-8</c:v>
                </c:pt>
                <c:pt idx="14">
                  <c:v>5.7417746745705073E-8</c:v>
                </c:pt>
                <c:pt idx="15">
                  <c:v>6.9677836490790859E-8</c:v>
                </c:pt>
                <c:pt idx="16">
                  <c:v>4.3170789286584451E-8</c:v>
                </c:pt>
                <c:pt idx="17">
                  <c:v>8.3494548357578422E-8</c:v>
                </c:pt>
                <c:pt idx="18">
                  <c:v>7.2751019168436608E-8</c:v>
                </c:pt>
                <c:pt idx="19">
                  <c:v>2.2898372084985047E-7</c:v>
                </c:pt>
                <c:pt idx="20">
                  <c:v>3.9280246929048074E-8</c:v>
                </c:pt>
                <c:pt idx="21">
                  <c:v>6.7389251928263109E-8</c:v>
                </c:pt>
                <c:pt idx="22">
                  <c:v>1.2734438197314841E-7</c:v>
                </c:pt>
                <c:pt idx="23">
                  <c:v>6.8714330827757503E-8</c:v>
                </c:pt>
                <c:pt idx="24">
                  <c:v>3.6140421549798362E-8</c:v>
                </c:pt>
                <c:pt idx="25">
                  <c:v>1.5626847767623893E-7</c:v>
                </c:pt>
                <c:pt idx="26">
                  <c:v>1.3361277870241063E-7</c:v>
                </c:pt>
                <c:pt idx="27">
                  <c:v>2.0973374058448638E-7</c:v>
                </c:pt>
                <c:pt idx="28">
                  <c:v>1.0562401349696177E-7</c:v>
                </c:pt>
                <c:pt idx="29">
                  <c:v>6.1381113266978338E-8</c:v>
                </c:pt>
                <c:pt idx="30">
                  <c:v>8.3433148325889307E-8</c:v>
                </c:pt>
                <c:pt idx="31">
                  <c:v>4.2119998186068596E-8</c:v>
                </c:pt>
                <c:pt idx="32">
                  <c:v>8.1456355319189029E-8</c:v>
                </c:pt>
                <c:pt idx="33">
                  <c:v>8.9731466686864782E-8</c:v>
                </c:pt>
                <c:pt idx="34">
                  <c:v>5.1419566718468037E-8</c:v>
                </c:pt>
                <c:pt idx="35">
                  <c:v>3.4806309198356664E-8</c:v>
                </c:pt>
                <c:pt idx="36">
                  <c:v>7.3424302786980488E-8</c:v>
                </c:pt>
                <c:pt idx="37">
                  <c:v>1.2633035548972309E-7</c:v>
                </c:pt>
                <c:pt idx="38">
                  <c:v>7.8129009516572629E-8</c:v>
                </c:pt>
                <c:pt idx="39">
                  <c:v>1.0873620346493227E-7</c:v>
                </c:pt>
                <c:pt idx="40">
                  <c:v>7.9026739768725959E-8</c:v>
                </c:pt>
                <c:pt idx="41">
                  <c:v>2.1096695119413857E-7</c:v>
                </c:pt>
                <c:pt idx="42">
                  <c:v>1.3270018013031118E-7</c:v>
                </c:pt>
                <c:pt idx="43">
                  <c:v>5.8679186915161835E-7</c:v>
                </c:pt>
                <c:pt idx="44">
                  <c:v>3.0984081157652234E-7</c:v>
                </c:pt>
                <c:pt idx="45">
                  <c:v>2.0461691593180416E-7</c:v>
                </c:pt>
                <c:pt idx="46">
                  <c:v>1.2734774337231061E-7</c:v>
                </c:pt>
                <c:pt idx="47">
                  <c:v>1.3023959677504954E-7</c:v>
                </c:pt>
                <c:pt idx="48">
                  <c:v>1.71417456859746E-7</c:v>
                </c:pt>
                <c:pt idx="49">
                  <c:v>8.9800372602757522E-8</c:v>
                </c:pt>
                <c:pt idx="50">
                  <c:v>1.5945722675168728E-8</c:v>
                </c:pt>
                <c:pt idx="51">
                  <c:v>8.8501161178475964E-8</c:v>
                </c:pt>
                <c:pt idx="52">
                  <c:v>7.5243975979663547E-8</c:v>
                </c:pt>
                <c:pt idx="53">
                  <c:v>2.358199632773543E-7</c:v>
                </c:pt>
                <c:pt idx="54">
                  <c:v>2.6081851807664832E-8</c:v>
                </c:pt>
                <c:pt idx="55">
                  <c:v>7.372011870162368E-8</c:v>
                </c:pt>
                <c:pt idx="56">
                  <c:v>1.3227891582948833E-7</c:v>
                </c:pt>
                <c:pt idx="57">
                  <c:v>1.618907947705747E-7</c:v>
                </c:pt>
                <c:pt idx="58">
                  <c:v>6.815562410702942E-8</c:v>
                </c:pt>
                <c:pt idx="59">
                  <c:v>1.0869828123091093E-7</c:v>
                </c:pt>
                <c:pt idx="60">
                  <c:v>7.8199205637240595E-8</c:v>
                </c:pt>
                <c:pt idx="61">
                  <c:v>9.5091159612442999E-8</c:v>
                </c:pt>
                <c:pt idx="62">
                  <c:v>5.9808647835039695E-8</c:v>
                </c:pt>
                <c:pt idx="63">
                  <c:v>7.1951430656033402E-8</c:v>
                </c:pt>
                <c:pt idx="64">
                  <c:v>1.8765103934634672E-7</c:v>
                </c:pt>
                <c:pt idx="65">
                  <c:v>1.2469745565402734E-7</c:v>
                </c:pt>
                <c:pt idx="66">
                  <c:v>6.21201037625015E-8</c:v>
                </c:pt>
                <c:pt idx="67">
                  <c:v>4.7255197737518941E-8</c:v>
                </c:pt>
                <c:pt idx="68">
                  <c:v>1.1215251017919541E-7</c:v>
                </c:pt>
                <c:pt idx="69">
                  <c:v>8.3365052954075011E-8</c:v>
                </c:pt>
                <c:pt idx="70">
                  <c:v>2.2175552142612518E-8</c:v>
                </c:pt>
                <c:pt idx="71">
                  <c:v>1.2695520061281343E-7</c:v>
                </c:pt>
                <c:pt idx="72">
                  <c:v>2.3555278062764002E-7</c:v>
                </c:pt>
                <c:pt idx="73">
                  <c:v>1.6801766466263786E-7</c:v>
                </c:pt>
                <c:pt idx="74">
                  <c:v>1.1793777700704071E-8</c:v>
                </c:pt>
                <c:pt idx="75">
                  <c:v>8.1783352859708827E-9</c:v>
                </c:pt>
                <c:pt idx="76">
                  <c:v>2.2890403980080496E-8</c:v>
                </c:pt>
                <c:pt idx="77">
                  <c:v>1.3141257985358711E-8</c:v>
                </c:pt>
                <c:pt idx="78">
                  <c:v>1.2013118752741968E-8</c:v>
                </c:pt>
                <c:pt idx="79">
                  <c:v>6.7052431438583371E-9</c:v>
                </c:pt>
                <c:pt idx="80">
                  <c:v>2.8699947818716482E-8</c:v>
                </c:pt>
                <c:pt idx="81">
                  <c:v>5.1271892055343097E-8</c:v>
                </c:pt>
                <c:pt idx="82">
                  <c:v>3.7599619246761476E-8</c:v>
                </c:pt>
                <c:pt idx="83">
                  <c:v>1.8322753964514005E-6</c:v>
                </c:pt>
                <c:pt idx="84">
                  <c:v>9.4821133672975257E-7</c:v>
                </c:pt>
                <c:pt idx="85">
                  <c:v>4.3651898961017885E-7</c:v>
                </c:pt>
                <c:pt idx="87">
                  <c:v>4.4614122668617609E-7</c:v>
                </c:pt>
                <c:pt idx="88">
                  <c:v>7.2766129988361169E-7</c:v>
                </c:pt>
                <c:pt idx="89">
                  <c:v>9.5412183538083407E-7</c:v>
                </c:pt>
                <c:pt idx="90">
                  <c:v>5.3339324361008522E-8</c:v>
                </c:pt>
                <c:pt idx="91">
                  <c:v>2.4630418958851359E-8</c:v>
                </c:pt>
                <c:pt idx="92">
                  <c:v>6.4010273339834383E-8</c:v>
                </c:pt>
                <c:pt idx="93">
                  <c:v>4.9532275783230701E-8</c:v>
                </c:pt>
                <c:pt idx="94">
                  <c:v>1.0774391267515196E-7</c:v>
                </c:pt>
                <c:pt idx="95">
                  <c:v>5.1160111176359971E-8</c:v>
                </c:pt>
                <c:pt idx="96">
                  <c:v>7.9434967292150593E-8</c:v>
                </c:pt>
                <c:pt idx="97">
                  <c:v>8.6832399838290268E-8</c:v>
                </c:pt>
                <c:pt idx="98">
                  <c:v>3.0623864474718622E-8</c:v>
                </c:pt>
                <c:pt idx="99">
                  <c:v>1.3170952710155499E-8</c:v>
                </c:pt>
                <c:pt idx="100">
                  <c:v>3.867898857850301E-8</c:v>
                </c:pt>
                <c:pt idx="101">
                  <c:v>3.27782676188007E-8</c:v>
                </c:pt>
                <c:pt idx="102">
                  <c:v>7.5547050832279361E-9</c:v>
                </c:pt>
                <c:pt idx="103">
                  <c:v>7.4073689136885594E-9</c:v>
                </c:pt>
                <c:pt idx="104">
                  <c:v>1.0177130762042941E-8</c:v>
                </c:pt>
                <c:pt idx="105">
                  <c:v>6.2679291223280573E-9</c:v>
                </c:pt>
                <c:pt idx="106">
                  <c:v>7.8995513196337908E-9</c:v>
                </c:pt>
                <c:pt idx="107">
                  <c:v>9.840465293529456E-9</c:v>
                </c:pt>
                <c:pt idx="108">
                  <c:v>1.8115539213661784E-9</c:v>
                </c:pt>
                <c:pt idx="110">
                  <c:v>1.7001254694080825E-9</c:v>
                </c:pt>
                <c:pt idx="111">
                  <c:v>1.964235689678835E-8</c:v>
                </c:pt>
                <c:pt idx="112">
                  <c:v>8.0398859037172748E-9</c:v>
                </c:pt>
                <c:pt idx="113">
                  <c:v>7.4214586032221332E-8</c:v>
                </c:pt>
                <c:pt idx="114">
                  <c:v>2.8926737998743526E-9</c:v>
                </c:pt>
                <c:pt idx="115">
                  <c:v>1.5861885658628037E-6</c:v>
                </c:pt>
                <c:pt idx="116">
                  <c:v>1.9083691210115483E-9</c:v>
                </c:pt>
                <c:pt idx="117">
                  <c:v>1.2226043766351225E-8</c:v>
                </c:pt>
                <c:pt idx="118">
                  <c:v>1.6130266505424555E-7</c:v>
                </c:pt>
                <c:pt idx="119">
                  <c:v>3.7671632482939889E-7</c:v>
                </c:pt>
                <c:pt idx="120">
                  <c:v>1.2705845492766853E-8</c:v>
                </c:pt>
                <c:pt idx="121">
                  <c:v>2.4854483190276131E-9</c:v>
                </c:pt>
                <c:pt idx="122">
                  <c:v>3.3910459101729029E-8</c:v>
                </c:pt>
                <c:pt idx="123">
                  <c:v>2.797307875382752E-8</c:v>
                </c:pt>
                <c:pt idx="124">
                  <c:v>2.1453373356218985E-8</c:v>
                </c:pt>
                <c:pt idx="125">
                  <c:v>1.2199652412457044E-8</c:v>
                </c:pt>
                <c:pt idx="126">
                  <c:v>1.5065582244762773E-8</c:v>
                </c:pt>
                <c:pt idx="127">
                  <c:v>6.7566967771555651E-9</c:v>
                </c:pt>
                <c:pt idx="128">
                  <c:v>1.7532270611754433E-7</c:v>
                </c:pt>
                <c:pt idx="129">
                  <c:v>2.1416452311094282E-7</c:v>
                </c:pt>
                <c:pt idx="130">
                  <c:v>1.09412942509304E-8</c:v>
                </c:pt>
                <c:pt idx="131">
                  <c:v>1.767170865349397E-8</c:v>
                </c:pt>
                <c:pt idx="132">
                  <c:v>2.5313241898752138E-8</c:v>
                </c:pt>
                <c:pt idx="133">
                  <c:v>1.3043610733574374E-8</c:v>
                </c:pt>
                <c:pt idx="134">
                  <c:v>4.7973652438987659E-9</c:v>
                </c:pt>
                <c:pt idx="135">
                  <c:v>3.5630788219345784E-9</c:v>
                </c:pt>
                <c:pt idx="136">
                  <c:v>1.5078227301594688E-8</c:v>
                </c:pt>
                <c:pt idx="137">
                  <c:v>1.4415611972163932E-8</c:v>
                </c:pt>
                <c:pt idx="138">
                  <c:v>8.8585606191141065E-9</c:v>
                </c:pt>
                <c:pt idx="139">
                  <c:v>4.3034658248227649E-8</c:v>
                </c:pt>
                <c:pt idx="140">
                  <c:v>7.1469336781627105E-8</c:v>
                </c:pt>
                <c:pt idx="141">
                  <c:v>6.9189844313345005E-8</c:v>
                </c:pt>
                <c:pt idx="142">
                  <c:v>5.4444843084353177E-9</c:v>
                </c:pt>
                <c:pt idx="143">
                  <c:v>1.1082198575021714E-7</c:v>
                </c:pt>
                <c:pt idx="144">
                  <c:v>7.2292287309906226E-8</c:v>
                </c:pt>
                <c:pt idx="145">
                  <c:v>1.4560929310664068E-8</c:v>
                </c:pt>
                <c:pt idx="146">
                  <c:v>4.443017019853051E-8</c:v>
                </c:pt>
                <c:pt idx="147">
                  <c:v>3.8013276591853902E-8</c:v>
                </c:pt>
                <c:pt idx="148">
                  <c:v>1.3533648446121995E-7</c:v>
                </c:pt>
                <c:pt idx="149">
                  <c:v>1.7477906184359827E-8</c:v>
                </c:pt>
                <c:pt idx="150">
                  <c:v>3.3730050370399999E-9</c:v>
                </c:pt>
                <c:pt idx="151">
                  <c:v>9.5304957399531023E-8</c:v>
                </c:pt>
                <c:pt idx="152">
                  <c:v>3.8122249634226466E-8</c:v>
                </c:pt>
                <c:pt idx="153">
                  <c:v>2.23193427010439E-8</c:v>
                </c:pt>
                <c:pt idx="154">
                  <c:v>2.4807314281110931E-8</c:v>
                </c:pt>
                <c:pt idx="155">
                  <c:v>3.1396238166931263E-8</c:v>
                </c:pt>
                <c:pt idx="156">
                  <c:v>1.9528903553112079E-8</c:v>
                </c:pt>
                <c:pt idx="157">
                  <c:v>1.6856176270240722E-8</c:v>
                </c:pt>
                <c:pt idx="158">
                  <c:v>3.1196522181731069E-8</c:v>
                </c:pt>
                <c:pt idx="159">
                  <c:v>9.4808158812096873E-9</c:v>
                </c:pt>
                <c:pt idx="160">
                  <c:v>2.8947091408565279E-9</c:v>
                </c:pt>
                <c:pt idx="161">
                  <c:v>2.448375094348254E-8</c:v>
                </c:pt>
                <c:pt idx="162">
                  <c:v>6.1765373290894476E-9</c:v>
                </c:pt>
                <c:pt idx="163">
                  <c:v>1.250838479740069E-8</c:v>
                </c:pt>
                <c:pt idx="164">
                  <c:v>3.9444337377314653E-9</c:v>
                </c:pt>
                <c:pt idx="165">
                  <c:v>8.8959530100805497E-9</c:v>
                </c:pt>
                <c:pt idx="166">
                  <c:v>1.5764051079640984E-7</c:v>
                </c:pt>
                <c:pt idx="167">
                  <c:v>1.422150804580503E-7</c:v>
                </c:pt>
                <c:pt idx="168">
                  <c:v>1.6386005455182106E-8</c:v>
                </c:pt>
                <c:pt idx="169">
                  <c:v>3.9459512318694321E-8</c:v>
                </c:pt>
                <c:pt idx="170">
                  <c:v>1.562510818759513E-8</c:v>
                </c:pt>
                <c:pt idx="171">
                  <c:v>2.1494986946175216E-8</c:v>
                </c:pt>
                <c:pt idx="172">
                  <c:v>3.0256755677075974E-8</c:v>
                </c:pt>
                <c:pt idx="173">
                  <c:v>7.1776880376446703E-8</c:v>
                </c:pt>
                <c:pt idx="174">
                  <c:v>5.5401356212201073E-9</c:v>
                </c:pt>
                <c:pt idx="175">
                  <c:v>2.3401620357379242E-8</c:v>
                </c:pt>
                <c:pt idx="176">
                  <c:v>4.3045118334072223E-7</c:v>
                </c:pt>
                <c:pt idx="177">
                  <c:v>2.29661930046007E-8</c:v>
                </c:pt>
                <c:pt idx="178">
                  <c:v>9.663032250498384E-8</c:v>
                </c:pt>
                <c:pt idx="179">
                  <c:v>2.575437038281204E-7</c:v>
                </c:pt>
                <c:pt idx="180">
                  <c:v>3.6954528798748533E-8</c:v>
                </c:pt>
                <c:pt idx="181">
                  <c:v>3.7049800913954605E-8</c:v>
                </c:pt>
                <c:pt idx="182">
                  <c:v>7.4667415821998957E-9</c:v>
                </c:pt>
                <c:pt idx="183">
                  <c:v>4.9167053763405333E-9</c:v>
                </c:pt>
                <c:pt idx="184">
                  <c:v>4.8782951549002759E-8</c:v>
                </c:pt>
                <c:pt idx="185">
                  <c:v>6.3568508911124774E-8</c:v>
                </c:pt>
                <c:pt idx="186">
                  <c:v>2.2023835901931091E-8</c:v>
                </c:pt>
                <c:pt idx="187">
                  <c:v>5.9818213229210257E-8</c:v>
                </c:pt>
                <c:pt idx="188">
                  <c:v>4.8153380600639655E-8</c:v>
                </c:pt>
                <c:pt idx="189">
                  <c:v>2.2144482427417806E-7</c:v>
                </c:pt>
                <c:pt idx="190">
                  <c:v>5.1850090566885813E-8</c:v>
                </c:pt>
                <c:pt idx="191">
                  <c:v>4.4020383436438464E-8</c:v>
                </c:pt>
                <c:pt idx="192">
                  <c:v>5.153607169546493E-8</c:v>
                </c:pt>
                <c:pt idx="193">
                  <c:v>1.1669388672210723E-7</c:v>
                </c:pt>
                <c:pt idx="194">
                  <c:v>1.5514451901379048E-8</c:v>
                </c:pt>
                <c:pt idx="195">
                  <c:v>8.8804640854282303E-8</c:v>
                </c:pt>
                <c:pt idx="196">
                  <c:v>1.0538669431908379E-8</c:v>
                </c:pt>
                <c:pt idx="197">
                  <c:v>8.3991306790640686E-9</c:v>
                </c:pt>
                <c:pt idx="198">
                  <c:v>9.7310887891567356E-9</c:v>
                </c:pt>
                <c:pt idx="199">
                  <c:v>1.8757080248075553E-9</c:v>
                </c:pt>
                <c:pt idx="200">
                  <c:v>3.7441075902731177E-9</c:v>
                </c:pt>
                <c:pt idx="201">
                  <c:v>9.0429582082634502E-9</c:v>
                </c:pt>
                <c:pt idx="202">
                  <c:v>6.3948992360477714E-9</c:v>
                </c:pt>
                <c:pt idx="203">
                  <c:v>6.1431766191391065E-9</c:v>
                </c:pt>
                <c:pt idx="204">
                  <c:v>5.7897452895611733E-9</c:v>
                </c:pt>
                <c:pt idx="205">
                  <c:v>6.8331686258408302E-9</c:v>
                </c:pt>
                <c:pt idx="206">
                  <c:v>4.5165389461557483E-7</c:v>
                </c:pt>
                <c:pt idx="207">
                  <c:v>1.002991236603949E-7</c:v>
                </c:pt>
                <c:pt idx="208">
                  <c:v>7.4392415479112975E-9</c:v>
                </c:pt>
                <c:pt idx="209">
                  <c:v>5.3479091376984885E-9</c:v>
                </c:pt>
                <c:pt idx="210">
                  <c:v>7.8456862201156557E-7</c:v>
                </c:pt>
                <c:pt idx="211">
                  <c:v>6.0276498200853319E-9</c:v>
                </c:pt>
                <c:pt idx="212">
                  <c:v>2.5498155382305986E-8</c:v>
                </c:pt>
                <c:pt idx="213">
                  <c:v>1.253284419774989E-7</c:v>
                </c:pt>
                <c:pt idx="214">
                  <c:v>4.3291932721698853E-9</c:v>
                </c:pt>
                <c:pt idx="215">
                  <c:v>2.6434972706328763E-7</c:v>
                </c:pt>
                <c:pt idx="216">
                  <c:v>1.2601131080768383E-6</c:v>
                </c:pt>
                <c:pt idx="217">
                  <c:v>1.9160723402992359E-8</c:v>
                </c:pt>
                <c:pt idx="218">
                  <c:v>1.653303245192862E-7</c:v>
                </c:pt>
                <c:pt idx="219">
                  <c:v>9.5558439203503995E-9</c:v>
                </c:pt>
                <c:pt idx="220">
                  <c:v>3.3238043951186784E-9</c:v>
                </c:pt>
                <c:pt idx="221">
                  <c:v>3.141512224894363E-9</c:v>
                </c:pt>
                <c:pt idx="222">
                  <c:v>7.5470651545223864E-9</c:v>
                </c:pt>
                <c:pt idx="223">
                  <c:v>4.2299022459665945E-9</c:v>
                </c:pt>
                <c:pt idx="224">
                  <c:v>7.113333222388704E-8</c:v>
                </c:pt>
                <c:pt idx="225">
                  <c:v>2.2771226352398199E-9</c:v>
                </c:pt>
                <c:pt idx="226">
                  <c:v>1.1066525703552246E-9</c:v>
                </c:pt>
                <c:pt idx="227">
                  <c:v>9.1245808853079172E-10</c:v>
                </c:pt>
                <c:pt idx="228">
                  <c:v>3.3389941574784505E-9</c:v>
                </c:pt>
                <c:pt idx="229">
                  <c:v>1.7646351599966639E-8</c:v>
                </c:pt>
                <c:pt idx="230">
                  <c:v>4.6138446469713296E-9</c:v>
                </c:pt>
                <c:pt idx="231">
                  <c:v>6.8608266289505274E-8</c:v>
                </c:pt>
                <c:pt idx="232">
                  <c:v>5.7722176864686845E-9</c:v>
                </c:pt>
                <c:pt idx="233">
                  <c:v>1.8438832617109514E-9</c:v>
                </c:pt>
                <c:pt idx="234">
                  <c:v>1.4875711843880847E-8</c:v>
                </c:pt>
                <c:pt idx="235">
                  <c:v>3.0459648018510532E-8</c:v>
                </c:pt>
                <c:pt idx="236">
                  <c:v>1.6260598697353613E-8</c:v>
                </c:pt>
                <c:pt idx="239">
                  <c:v>8.2284516167731691E-9</c:v>
                </c:pt>
                <c:pt idx="240">
                  <c:v>8.4030083378787362E-9</c:v>
                </c:pt>
                <c:pt idx="241">
                  <c:v>3.1019189307461305E-9</c:v>
                </c:pt>
                <c:pt idx="242">
                  <c:v>1.080576642752854E-8</c:v>
                </c:pt>
                <c:pt idx="243">
                  <c:v>2.1083193206983343E-8</c:v>
                </c:pt>
                <c:pt idx="244">
                  <c:v>2.0732928458131284E-8</c:v>
                </c:pt>
                <c:pt idx="245">
                  <c:v>2.1947045796700425E-8</c:v>
                </c:pt>
                <c:pt idx="246">
                  <c:v>1.9533203766719256E-6</c:v>
                </c:pt>
                <c:pt idx="247">
                  <c:v>2.2004065284264704E-9</c:v>
                </c:pt>
                <c:pt idx="248">
                  <c:v>2.3405371149997088E-9</c:v>
                </c:pt>
                <c:pt idx="249">
                  <c:v>1.290926444721962E-8</c:v>
                </c:pt>
                <c:pt idx="250">
                  <c:v>4.5325638262533344E-9</c:v>
                </c:pt>
                <c:pt idx="251">
                  <c:v>1.6619068175055161E-9</c:v>
                </c:pt>
                <c:pt idx="252">
                  <c:v>2.0922346664241832E-9</c:v>
                </c:pt>
                <c:pt idx="253">
                  <c:v>6.2570130085517687E-10</c:v>
                </c:pt>
                <c:pt idx="254">
                  <c:v>2.2897594466923777E-9</c:v>
                </c:pt>
                <c:pt idx="255">
                  <c:v>8.9913401526258463E-10</c:v>
                </c:pt>
                <c:pt idx="256">
                  <c:v>3.5089872523945769E-9</c:v>
                </c:pt>
                <c:pt idx="257">
                  <c:v>5.3369788294193079E-9</c:v>
                </c:pt>
                <c:pt idx="258">
                  <c:v>2.4843048608627589E-10</c:v>
                </c:pt>
                <c:pt idx="259">
                  <c:v>4.1283501925235659E-9</c:v>
                </c:pt>
                <c:pt idx="260">
                  <c:v>1.862502293908503E-8</c:v>
                </c:pt>
                <c:pt idx="263">
                  <c:v>1.1554521340387056E-9</c:v>
                </c:pt>
                <c:pt idx="264">
                  <c:v>7.2668467853430591E-9</c:v>
                </c:pt>
                <c:pt idx="265">
                  <c:v>5.1035079233887087E-10</c:v>
                </c:pt>
                <c:pt idx="266">
                  <c:v>2.0877851727613354E-8</c:v>
                </c:pt>
                <c:pt idx="267">
                  <c:v>6.5835766363984569E-9</c:v>
                </c:pt>
                <c:pt idx="268">
                  <c:v>1.6271523851558692E-8</c:v>
                </c:pt>
                <c:pt idx="269">
                  <c:v>1.1953101661289908E-8</c:v>
                </c:pt>
                <c:pt idx="270">
                  <c:v>3.5457209161092973E-9</c:v>
                </c:pt>
                <c:pt idx="271">
                  <c:v>2.2008961808538862E-9</c:v>
                </c:pt>
                <c:pt idx="273">
                  <c:v>7.7892220093634669E-9</c:v>
                </c:pt>
                <c:pt idx="274">
                  <c:v>7.8640271974350739E-9</c:v>
                </c:pt>
                <c:pt idx="275">
                  <c:v>2.0686760875401644E-8</c:v>
                </c:pt>
                <c:pt idx="276">
                  <c:v>1.4524435074432837E-9</c:v>
                </c:pt>
                <c:pt idx="277">
                  <c:v>6.1316461083259844E-9</c:v>
                </c:pt>
                <c:pt idx="278">
                  <c:v>8.1667560477050623E-9</c:v>
                </c:pt>
                <c:pt idx="279">
                  <c:v>3.7753578908754193E-9</c:v>
                </c:pt>
                <c:pt idx="280">
                  <c:v>1.7342730173791641E-8</c:v>
                </c:pt>
                <c:pt idx="281">
                  <c:v>7.9542201085677419E-9</c:v>
                </c:pt>
                <c:pt idx="282">
                  <c:v>2.0693095868175556E-9</c:v>
                </c:pt>
                <c:pt idx="283">
                  <c:v>1.5934581035429074E-8</c:v>
                </c:pt>
                <c:pt idx="284">
                  <c:v>9.4641545237981608E-9</c:v>
                </c:pt>
                <c:pt idx="285">
                  <c:v>6.9635159376379786E-10</c:v>
                </c:pt>
                <c:pt idx="286">
                  <c:v>1.0940265793011097E-8</c:v>
                </c:pt>
                <c:pt idx="287">
                  <c:v>3.326747314705652E-9</c:v>
                </c:pt>
                <c:pt idx="288">
                  <c:v>5.8387567979711249E-9</c:v>
                </c:pt>
                <c:pt idx="289">
                  <c:v>1.1506685139805245E-8</c:v>
                </c:pt>
                <c:pt idx="290">
                  <c:v>2.4915803553218641E-9</c:v>
                </c:pt>
                <c:pt idx="291">
                  <c:v>1.2330297477024872E-9</c:v>
                </c:pt>
                <c:pt idx="292">
                  <c:v>5.4425848384328804E-9</c:v>
                </c:pt>
                <c:pt idx="293">
                  <c:v>3.084836655299642E-9</c:v>
                </c:pt>
                <c:pt idx="294">
                  <c:v>3.0409985373527096E-9</c:v>
                </c:pt>
                <c:pt idx="295">
                  <c:v>1.0167455456552149E-9</c:v>
                </c:pt>
                <c:pt idx="296">
                  <c:v>1.7829100479723922E-7</c:v>
                </c:pt>
                <c:pt idx="297">
                  <c:v>1.5384464499159844E-8</c:v>
                </c:pt>
                <c:pt idx="298">
                  <c:v>4.7248493763552392E-9</c:v>
                </c:pt>
                <c:pt idx="299">
                  <c:v>5.8452130805539976E-9</c:v>
                </c:pt>
                <c:pt idx="300">
                  <c:v>4.1162108080282863E-9</c:v>
                </c:pt>
                <c:pt idx="301">
                  <c:v>1.2463314975972953E-8</c:v>
                </c:pt>
                <c:pt idx="302">
                  <c:v>2.5603872010588226E-9</c:v>
                </c:pt>
                <c:pt idx="303">
                  <c:v>4.0760086132616643E-8</c:v>
                </c:pt>
                <c:pt idx="304">
                  <c:v>2.1417343809321944E-9</c:v>
                </c:pt>
                <c:pt idx="305">
                  <c:v>1.1176327454673322E-9</c:v>
                </c:pt>
                <c:pt idx="306">
                  <c:v>2.2528091939622186E-10</c:v>
                </c:pt>
                <c:pt idx="307">
                  <c:v>2.5553493409394038E-10</c:v>
                </c:pt>
                <c:pt idx="308">
                  <c:v>1.6874954322451751E-10</c:v>
                </c:pt>
                <c:pt idx="309">
                  <c:v>3.6950952421639682E-10</c:v>
                </c:pt>
                <c:pt idx="310">
                  <c:v>1.2405413585657325E-10</c:v>
                </c:pt>
                <c:pt idx="311">
                  <c:v>2.0709670203137887E-10</c:v>
                </c:pt>
                <c:pt idx="312">
                  <c:v>7.2912372792087911E-11</c:v>
                </c:pt>
                <c:pt idx="313">
                  <c:v>3.4028432170199711E-11</c:v>
                </c:pt>
                <c:pt idx="314">
                  <c:v>1.2574873964065948E-10</c:v>
                </c:pt>
                <c:pt idx="315">
                  <c:v>2.6986089692533933E-10</c:v>
                </c:pt>
                <c:pt idx="316">
                  <c:v>1.4089213591483758E-10</c:v>
                </c:pt>
                <c:pt idx="317">
                  <c:v>7.4346616012433409E-11</c:v>
                </c:pt>
                <c:pt idx="318">
                  <c:v>9.3971254793989202E-11</c:v>
                </c:pt>
              </c:numCache>
            </c:numRef>
          </c:yVal>
        </c:ser>
        <c:ser>
          <c:idx val="11"/>
          <c:order val="11"/>
          <c:tx>
            <c:v>FeAST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('all data'!$K$512:$K$550,'all data'!$K$561:$K$629)</c:f>
              <c:numCache>
                <c:formatCode>0.00</c:formatCode>
                <c:ptCount val="108"/>
                <c:pt idx="0">
                  <c:v>3.8013271108436504</c:v>
                </c:pt>
                <c:pt idx="1">
                  <c:v>3.8013271108436504</c:v>
                </c:pt>
                <c:pt idx="2">
                  <c:v>3.8013271108436504</c:v>
                </c:pt>
                <c:pt idx="3">
                  <c:v>3.8013271108436504</c:v>
                </c:pt>
                <c:pt idx="4">
                  <c:v>3.8013271108436504</c:v>
                </c:pt>
                <c:pt idx="5">
                  <c:v>3.8013271108436504</c:v>
                </c:pt>
                <c:pt idx="6">
                  <c:v>3.8013271108436504</c:v>
                </c:pt>
                <c:pt idx="7">
                  <c:v>3.8013271108436504</c:v>
                </c:pt>
                <c:pt idx="8">
                  <c:v>3.8013271108436504</c:v>
                </c:pt>
                <c:pt idx="9">
                  <c:v>3.8013271108436504</c:v>
                </c:pt>
                <c:pt idx="10">
                  <c:v>3.8013271108436504</c:v>
                </c:pt>
                <c:pt idx="11">
                  <c:v>3.8013271108436504</c:v>
                </c:pt>
                <c:pt idx="12">
                  <c:v>3.8013271108436504</c:v>
                </c:pt>
                <c:pt idx="13">
                  <c:v>3.8013271108436504</c:v>
                </c:pt>
                <c:pt idx="14">
                  <c:v>3.8013271108436504</c:v>
                </c:pt>
                <c:pt idx="15">
                  <c:v>3.8013271108436504</c:v>
                </c:pt>
                <c:pt idx="16">
                  <c:v>3.8013271108436504</c:v>
                </c:pt>
                <c:pt idx="17">
                  <c:v>3.8013271108436504</c:v>
                </c:pt>
                <c:pt idx="18">
                  <c:v>3.8013271108436504</c:v>
                </c:pt>
                <c:pt idx="19">
                  <c:v>3.8013271108436504</c:v>
                </c:pt>
                <c:pt idx="20">
                  <c:v>3.8013271108436504</c:v>
                </c:pt>
                <c:pt idx="21">
                  <c:v>3.8013271108436504</c:v>
                </c:pt>
                <c:pt idx="22">
                  <c:v>3.8013271108436504</c:v>
                </c:pt>
                <c:pt idx="23">
                  <c:v>3.8013271108436504</c:v>
                </c:pt>
                <c:pt idx="24">
                  <c:v>3.8013271108436504</c:v>
                </c:pt>
                <c:pt idx="25">
                  <c:v>3.8013271108436504</c:v>
                </c:pt>
                <c:pt idx="26">
                  <c:v>3.8013271108436504</c:v>
                </c:pt>
                <c:pt idx="27">
                  <c:v>3.8013271108436504</c:v>
                </c:pt>
                <c:pt idx="28">
                  <c:v>3.8013271108436504</c:v>
                </c:pt>
                <c:pt idx="29">
                  <c:v>3.8013271108436504</c:v>
                </c:pt>
                <c:pt idx="30">
                  <c:v>3.8013271108436504</c:v>
                </c:pt>
                <c:pt idx="31">
                  <c:v>3.8013271108436504</c:v>
                </c:pt>
                <c:pt idx="32">
                  <c:v>3.8013271108436504</c:v>
                </c:pt>
                <c:pt idx="33">
                  <c:v>3.8013271108436504</c:v>
                </c:pt>
                <c:pt idx="34">
                  <c:v>3.8013271108436504</c:v>
                </c:pt>
                <c:pt idx="35">
                  <c:v>3.8013271108436504</c:v>
                </c:pt>
                <c:pt idx="36">
                  <c:v>3.8013271108436504</c:v>
                </c:pt>
                <c:pt idx="37">
                  <c:v>3.8013271108436504</c:v>
                </c:pt>
                <c:pt idx="38">
                  <c:v>3.8013271108436504</c:v>
                </c:pt>
                <c:pt idx="39">
                  <c:v>3.8013271108436504</c:v>
                </c:pt>
                <c:pt idx="40">
                  <c:v>3.8013271108436504</c:v>
                </c:pt>
                <c:pt idx="41">
                  <c:v>3.8013271108436504</c:v>
                </c:pt>
                <c:pt idx="42">
                  <c:v>3.8013271108436504</c:v>
                </c:pt>
                <c:pt idx="43">
                  <c:v>3.8013271108436504</c:v>
                </c:pt>
                <c:pt idx="44">
                  <c:v>3.8013271108436504</c:v>
                </c:pt>
                <c:pt idx="45">
                  <c:v>3.8013271108436504</c:v>
                </c:pt>
                <c:pt idx="46">
                  <c:v>3.8013271108436504</c:v>
                </c:pt>
                <c:pt idx="47">
                  <c:v>3.8013271108436504</c:v>
                </c:pt>
                <c:pt idx="48">
                  <c:v>3.8013271108436504</c:v>
                </c:pt>
                <c:pt idx="49">
                  <c:v>3.8013271108436504</c:v>
                </c:pt>
                <c:pt idx="50">
                  <c:v>3.8013271108436504</c:v>
                </c:pt>
                <c:pt idx="51">
                  <c:v>3.8013271108436504</c:v>
                </c:pt>
                <c:pt idx="52">
                  <c:v>3.8013271108436504</c:v>
                </c:pt>
                <c:pt idx="53">
                  <c:v>3.8013271108436504</c:v>
                </c:pt>
                <c:pt idx="54">
                  <c:v>3.8013271108436504</c:v>
                </c:pt>
                <c:pt idx="55">
                  <c:v>3.8013271108436504</c:v>
                </c:pt>
                <c:pt idx="56">
                  <c:v>3.8013271108436504</c:v>
                </c:pt>
                <c:pt idx="57">
                  <c:v>3.8013271108436504</c:v>
                </c:pt>
                <c:pt idx="58">
                  <c:v>3.8013271108436504</c:v>
                </c:pt>
                <c:pt idx="59">
                  <c:v>3.8013271108436504</c:v>
                </c:pt>
                <c:pt idx="60">
                  <c:v>3.8013271108436504</c:v>
                </c:pt>
                <c:pt idx="61">
                  <c:v>3.8013271108436504</c:v>
                </c:pt>
                <c:pt idx="62">
                  <c:v>3.8013271108436504</c:v>
                </c:pt>
                <c:pt idx="63">
                  <c:v>3.8013271108436504</c:v>
                </c:pt>
                <c:pt idx="64">
                  <c:v>3.8013271108436504</c:v>
                </c:pt>
                <c:pt idx="65">
                  <c:v>3.8013271108436504</c:v>
                </c:pt>
                <c:pt idx="66">
                  <c:v>3.8013271108436504</c:v>
                </c:pt>
                <c:pt idx="67">
                  <c:v>3.8013271108436504</c:v>
                </c:pt>
                <c:pt idx="68">
                  <c:v>3.8013271108436504</c:v>
                </c:pt>
                <c:pt idx="69">
                  <c:v>3.8013271108436504</c:v>
                </c:pt>
                <c:pt idx="70">
                  <c:v>3.8013271108436504</c:v>
                </c:pt>
                <c:pt idx="71">
                  <c:v>3.8013271108436504</c:v>
                </c:pt>
                <c:pt idx="72">
                  <c:v>3.8013271108436504</c:v>
                </c:pt>
                <c:pt idx="73">
                  <c:v>3.8013271108436504</c:v>
                </c:pt>
                <c:pt idx="74">
                  <c:v>3.8013271108436504</c:v>
                </c:pt>
                <c:pt idx="75">
                  <c:v>3.8013271108436504</c:v>
                </c:pt>
                <c:pt idx="76">
                  <c:v>3.8013271108436504</c:v>
                </c:pt>
                <c:pt idx="77">
                  <c:v>3.8013271108436504</c:v>
                </c:pt>
                <c:pt idx="78">
                  <c:v>3.8013271108436504</c:v>
                </c:pt>
                <c:pt idx="79">
                  <c:v>3.8013271108436504</c:v>
                </c:pt>
                <c:pt idx="80">
                  <c:v>3.8013271108436504</c:v>
                </c:pt>
                <c:pt idx="81">
                  <c:v>3.8013271108436504</c:v>
                </c:pt>
                <c:pt idx="82">
                  <c:v>3.8013271108436504</c:v>
                </c:pt>
                <c:pt idx="83">
                  <c:v>3.8013271108436504</c:v>
                </c:pt>
                <c:pt idx="84">
                  <c:v>3.8013271108436504</c:v>
                </c:pt>
                <c:pt idx="85">
                  <c:v>3.8013271108436504</c:v>
                </c:pt>
                <c:pt idx="86">
                  <c:v>3.8013271108436504</c:v>
                </c:pt>
                <c:pt idx="87">
                  <c:v>3.8013271108436504</c:v>
                </c:pt>
                <c:pt idx="88">
                  <c:v>3.8013271108436504</c:v>
                </c:pt>
                <c:pt idx="89">
                  <c:v>3.8013271108436504</c:v>
                </c:pt>
                <c:pt idx="90">
                  <c:v>3.8013271108436504</c:v>
                </c:pt>
                <c:pt idx="91">
                  <c:v>3.8013271108436504</c:v>
                </c:pt>
                <c:pt idx="92">
                  <c:v>3.8013271108436504</c:v>
                </c:pt>
                <c:pt idx="93">
                  <c:v>3.8013271108436504</c:v>
                </c:pt>
                <c:pt idx="94">
                  <c:v>3.8013271108436504</c:v>
                </c:pt>
                <c:pt idx="95">
                  <c:v>3.8013271108436504</c:v>
                </c:pt>
                <c:pt idx="96">
                  <c:v>3.8013271108436504</c:v>
                </c:pt>
                <c:pt idx="97">
                  <c:v>3.8013271108436504</c:v>
                </c:pt>
                <c:pt idx="98">
                  <c:v>3.8013271108436504</c:v>
                </c:pt>
                <c:pt idx="99">
                  <c:v>3.8013271108436504</c:v>
                </c:pt>
                <c:pt idx="100">
                  <c:v>3.8013271108436504</c:v>
                </c:pt>
                <c:pt idx="101">
                  <c:v>3.8013271108436504</c:v>
                </c:pt>
                <c:pt idx="102">
                  <c:v>3.8013271108436504</c:v>
                </c:pt>
                <c:pt idx="103">
                  <c:v>3.8013271108436504</c:v>
                </c:pt>
                <c:pt idx="104">
                  <c:v>3.8013271108436504</c:v>
                </c:pt>
                <c:pt idx="105">
                  <c:v>3.8013271108436504</c:v>
                </c:pt>
                <c:pt idx="106">
                  <c:v>3.8013271108436504</c:v>
                </c:pt>
                <c:pt idx="107">
                  <c:v>3.8013271108436504</c:v>
                </c:pt>
              </c:numCache>
            </c:numRef>
          </c:xVal>
          <c:yVal>
            <c:numRef>
              <c:f>('all data'!$W$512:$W$550,'all data'!$W$561:$W$591)</c:f>
              <c:numCache>
                <c:formatCode>0.0E+00</c:formatCode>
                <c:ptCount val="70"/>
                <c:pt idx="0">
                  <c:v>8.8520512387444374E-10</c:v>
                </c:pt>
                <c:pt idx="1">
                  <c:v>6.8846875305518189E-10</c:v>
                </c:pt>
                <c:pt idx="2">
                  <c:v>2.8069338979200383E-10</c:v>
                </c:pt>
                <c:pt idx="3">
                  <c:v>4.2896165327013948E-10</c:v>
                </c:pt>
                <c:pt idx="4">
                  <c:v>1.8725463516842203E-10</c:v>
                </c:pt>
                <c:pt idx="5">
                  <c:v>1.0344163368866896E-10</c:v>
                </c:pt>
                <c:pt idx="6">
                  <c:v>2.1763927538823237E-10</c:v>
                </c:pt>
                <c:pt idx="7">
                  <c:v>9.8115418907730024E-11</c:v>
                </c:pt>
                <c:pt idx="8">
                  <c:v>2.1660312829207226E-10</c:v>
                </c:pt>
                <c:pt idx="9">
                  <c:v>3.3353401469070609E-10</c:v>
                </c:pt>
                <c:pt idx="10">
                  <c:v>3.425984952685777E-9</c:v>
                </c:pt>
                <c:pt idx="11">
                  <c:v>1.1925131080252274E-10</c:v>
                </c:pt>
                <c:pt idx="12">
                  <c:v>5.1222558997905E-11</c:v>
                </c:pt>
                <c:pt idx="13">
                  <c:v>1.4852644601739662E-10</c:v>
                </c:pt>
                <c:pt idx="14">
                  <c:v>6.8634285574348591E-11</c:v>
                </c:pt>
                <c:pt idx="15">
                  <c:v>1.2714768406407085E-9</c:v>
                </c:pt>
                <c:pt idx="16">
                  <c:v>2.4243552052091962E-10</c:v>
                </c:pt>
                <c:pt idx="17">
                  <c:v>1.0528383442754891E-9</c:v>
                </c:pt>
                <c:pt idx="18">
                  <c:v>1.6981162541245382E-10</c:v>
                </c:pt>
                <c:pt idx="19">
                  <c:v>1.0564673818826771E-10</c:v>
                </c:pt>
                <c:pt idx="20">
                  <c:v>1.2272889033267358E-10</c:v>
                </c:pt>
                <c:pt idx="21">
                  <c:v>1.4151801761844409E-9</c:v>
                </c:pt>
                <c:pt idx="22">
                  <c:v>1.3290975202259221E-10</c:v>
                </c:pt>
                <c:pt idx="23">
                  <c:v>1.4676640356766248E-9</c:v>
                </c:pt>
                <c:pt idx="24">
                  <c:v>5.9627569088037896E-12</c:v>
                </c:pt>
                <c:pt idx="25">
                  <c:v>3.6202912930987433E-11</c:v>
                </c:pt>
                <c:pt idx="26">
                  <c:v>1.5473424327490758E-10</c:v>
                </c:pt>
                <c:pt idx="27">
                  <c:v>9.5816823941357548E-11</c:v>
                </c:pt>
                <c:pt idx="28">
                  <c:v>1.1446271361223223E-10</c:v>
                </c:pt>
                <c:pt idx="29">
                  <c:v>6.9029019798345977E-11</c:v>
                </c:pt>
                <c:pt idx="30">
                  <c:v>3.5851021331150836E-11</c:v>
                </c:pt>
                <c:pt idx="31">
                  <c:v>7.7777057458141236E-11</c:v>
                </c:pt>
                <c:pt idx="32">
                  <c:v>1.7688153339457522E-10</c:v>
                </c:pt>
                <c:pt idx="33">
                  <c:v>1.3804079880577379E-9</c:v>
                </c:pt>
                <c:pt idx="34">
                  <c:v>1.5797235586426968E-10</c:v>
                </c:pt>
                <c:pt idx="35">
                  <c:v>1.1000064396034198E-8</c:v>
                </c:pt>
                <c:pt idx="36">
                  <c:v>2.6418144965562704E-10</c:v>
                </c:pt>
                <c:pt idx="37">
                  <c:v>2.18929173139195E-10</c:v>
                </c:pt>
                <c:pt idx="38">
                  <c:v>1.4185366302877467E-10</c:v>
                </c:pt>
                <c:pt idx="39">
                  <c:v>1.1422228264640788E-10</c:v>
                </c:pt>
                <c:pt idx="40">
                  <c:v>4.5120876689601875E-11</c:v>
                </c:pt>
                <c:pt idx="41">
                  <c:v>2.5407475802057245E-10</c:v>
                </c:pt>
                <c:pt idx="42">
                  <c:v>7.7241795752343029E-11</c:v>
                </c:pt>
                <c:pt idx="43">
                  <c:v>1.1400600850246324E-10</c:v>
                </c:pt>
                <c:pt idx="44">
                  <c:v>5.9001094744138001E-11</c:v>
                </c:pt>
                <c:pt idx="45">
                  <c:v>1.4027645082309102E-10</c:v>
                </c:pt>
                <c:pt idx="46">
                  <c:v>8.8702423551649527E-11</c:v>
                </c:pt>
                <c:pt idx="47">
                  <c:v>1.2402235303084736E-10</c:v>
                </c:pt>
                <c:pt idx="48">
                  <c:v>8.7460259952357443E-11</c:v>
                </c:pt>
                <c:pt idx="49">
                  <c:v>6.6995593736697623E-11</c:v>
                </c:pt>
                <c:pt idx="50">
                  <c:v>7.1390843411632848E-11</c:v>
                </c:pt>
                <c:pt idx="51">
                  <c:v>4.6576544655017813E-12</c:v>
                </c:pt>
                <c:pt idx="52">
                  <c:v>8.6417848945305977E-12</c:v>
                </c:pt>
                <c:pt idx="53">
                  <c:v>1.3836061973220697E-10</c:v>
                </c:pt>
                <c:pt idx="54">
                  <c:v>1.0873504444315346E-10</c:v>
                </c:pt>
                <c:pt idx="55">
                  <c:v>6.4043309152356235E-11</c:v>
                </c:pt>
                <c:pt idx="56">
                  <c:v>2.2021252156879408E-11</c:v>
                </c:pt>
                <c:pt idx="57">
                  <c:v>6.8516451945814791E-10</c:v>
                </c:pt>
                <c:pt idx="58">
                  <c:v>2.1700242060443615E-10</c:v>
                </c:pt>
                <c:pt idx="59">
                  <c:v>4.2085884306933918E-11</c:v>
                </c:pt>
                <c:pt idx="60">
                  <c:v>1.4570777121642461E-10</c:v>
                </c:pt>
                <c:pt idx="61">
                  <c:v>5.26432497779197E-11</c:v>
                </c:pt>
                <c:pt idx="62">
                  <c:v>1.081887670583952E-10</c:v>
                </c:pt>
                <c:pt idx="63">
                  <c:v>1.3468374193901564E-10</c:v>
                </c:pt>
                <c:pt idx="64">
                  <c:v>3.4565297527347765E-10</c:v>
                </c:pt>
                <c:pt idx="65">
                  <c:v>3.9871970156555362E-10</c:v>
                </c:pt>
                <c:pt idx="66">
                  <c:v>1.4135551278274013E-9</c:v>
                </c:pt>
                <c:pt idx="67">
                  <c:v>3.3142272618047516E-10</c:v>
                </c:pt>
                <c:pt idx="68">
                  <c:v>1.3573882520356661E-9</c:v>
                </c:pt>
                <c:pt idx="69">
                  <c:v>2.7484862729848482E-10</c:v>
                </c:pt>
              </c:numCache>
            </c:numRef>
          </c:yVal>
        </c:ser>
        <c:axId val="98459648"/>
        <c:axId val="98461952"/>
      </c:scatterChart>
      <c:valAx>
        <c:axId val="98459648"/>
        <c:scaling>
          <c:logBase val="10"/>
          <c:orientation val="minMax"/>
          <c:max val="7000"/>
          <c:min val="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Surface</a:t>
                </a:r>
                <a:r>
                  <a:rPr lang="en-US" baseline="0"/>
                  <a:t> </a:t>
                </a:r>
                <a:r>
                  <a:rPr lang="en-US"/>
                  <a:t>Area (um2)</a:t>
                </a:r>
              </a:p>
            </c:rich>
          </c:tx>
          <c:layout/>
        </c:title>
        <c:numFmt formatCode="0" sourceLinked="1"/>
        <c:tickLblPos val="nextTo"/>
        <c:crossAx val="98461952"/>
        <c:crossesAt val="1.0000000000000208E-12"/>
        <c:crossBetween val="midCat"/>
      </c:valAx>
      <c:valAx>
        <c:axId val="98461952"/>
        <c:scaling>
          <c:logBase val="10"/>
          <c:orientation val="minMax"/>
          <c:max val="1.0000000000000069E-5"/>
          <c:min val="1.0000000000000093E-12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Practical kin (L/cell/d)</a:t>
                </a:r>
              </a:p>
            </c:rich>
          </c:tx>
          <c:layout/>
        </c:title>
        <c:numFmt formatCode="0.0E+00" sourceLinked="1"/>
        <c:tickLblPos val="nextTo"/>
        <c:crossAx val="98459648"/>
        <c:crossesAt val="1.0000000000000208E-12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64617103313345114"/>
          <c:y val="0.58859995023003986"/>
          <c:w val="0.31269210336271902"/>
          <c:h val="0.25189122599785285"/>
        </c:manualLayout>
      </c:layout>
      <c:spPr>
        <a:solidFill>
          <a:schemeClr val="bg1"/>
        </a:solidFill>
      </c:spPr>
    </c:legend>
    <c:plotVisOnly val="1"/>
  </c:chart>
  <c:spPr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737044044945009"/>
          <c:y val="5.1057971339865324E-2"/>
          <c:w val="0.84496783194965286"/>
          <c:h val="0.7914032631736750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458299847770339E-3"/>
                  <c:y val="0.5186188761177376"/>
                </c:manualLayout>
              </c:layout>
              <c:numFmt formatCode="General" sourceLinked="0"/>
            </c:trendlineLbl>
          </c:trendline>
          <c:xVal>
            <c:numRef>
              <c:f>'all data'!$AD$5:$AD$1342</c:f>
              <c:numCache>
                <c:formatCode>0.00</c:formatCode>
                <c:ptCount val="1338"/>
                <c:pt idx="0">
                  <c:v>4.97608961184637</c:v>
                </c:pt>
                <c:pt idx="1">
                  <c:v>4.5572135528308149</c:v>
                </c:pt>
                <c:pt idx="2">
                  <c:v>4.4976074317997119</c:v>
                </c:pt>
                <c:pt idx="3">
                  <c:v>5.9488192125043291</c:v>
                </c:pt>
                <c:pt idx="4">
                  <c:v>4.5837227013695294</c:v>
                </c:pt>
                <c:pt idx="5">
                  <c:v>5.1409560846773523</c:v>
                </c:pt>
                <c:pt idx="6">
                  <c:v>6.1824723191216426</c:v>
                </c:pt>
                <c:pt idx="7">
                  <c:v>4.5676330071238</c:v>
                </c:pt>
                <c:pt idx="8">
                  <c:v>5.5156981971702574</c:v>
                </c:pt>
                <c:pt idx="9">
                  <c:v>3.3746851713581481</c:v>
                </c:pt>
                <c:pt idx="10">
                  <c:v>4.2937325709558083</c:v>
                </c:pt>
                <c:pt idx="11">
                  <c:v>3.8222616871843362</c:v>
                </c:pt>
                <c:pt idx="12">
                  <c:v>3.4272218346846621</c:v>
                </c:pt>
                <c:pt idx="13">
                  <c:v>3.2646477941508993</c:v>
                </c:pt>
                <c:pt idx="14">
                  <c:v>3.6119872643162938</c:v>
                </c:pt>
                <c:pt idx="15">
                  <c:v>3.6891139724555599</c:v>
                </c:pt>
                <c:pt idx="16">
                  <c:v>4.0912734941839046</c:v>
                </c:pt>
                <c:pt idx="17">
                  <c:v>3.8226112153222407</c:v>
                </c:pt>
                <c:pt idx="18">
                  <c:v>3.8797559075047521</c:v>
                </c:pt>
                <c:pt idx="19">
                  <c:v>5.4350756308960886</c:v>
                </c:pt>
                <c:pt idx="20">
                  <c:v>4.8353637108181386</c:v>
                </c:pt>
                <c:pt idx="21">
                  <c:v>5.3206692199008643</c:v>
                </c:pt>
                <c:pt idx="22">
                  <c:v>5.3752223313636032</c:v>
                </c:pt>
                <c:pt idx="23">
                  <c:v>5.3752223313636032</c:v>
                </c:pt>
                <c:pt idx="24">
                  <c:v>5.4964637746985261</c:v>
                </c:pt>
                <c:pt idx="25">
                  <c:v>5.9441854755543542</c:v>
                </c:pt>
                <c:pt idx="26">
                  <c:v>4.9927906096769048</c:v>
                </c:pt>
                <c:pt idx="27">
                  <c:v>6.7241463389180298</c:v>
                </c:pt>
                <c:pt idx="28">
                  <c:v>5.9964106871087219</c:v>
                </c:pt>
                <c:pt idx="29">
                  <c:v>6.1157374564850997</c:v>
                </c:pt>
                <c:pt idx="30">
                  <c:v>5.1329299766256522</c:v>
                </c:pt>
                <c:pt idx="31">
                  <c:v>4.6864547518489532</c:v>
                </c:pt>
                <c:pt idx="32">
                  <c:v>4.8457330222314301</c:v>
                </c:pt>
                <c:pt idx="33">
                  <c:v>6.2996580012157137</c:v>
                </c:pt>
                <c:pt idx="34">
                  <c:v>6.2765797868002489</c:v>
                </c:pt>
                <c:pt idx="35">
                  <c:v>5.3249203837988617</c:v>
                </c:pt>
                <c:pt idx="36">
                  <c:v>4.3538541216557949</c:v>
                </c:pt>
                <c:pt idx="37">
                  <c:v>4.7936591214906503</c:v>
                </c:pt>
                <c:pt idx="38">
                  <c:v>5.3275753088466713</c:v>
                </c:pt>
                <c:pt idx="39">
                  <c:v>3.7943938423477395</c:v>
                </c:pt>
                <c:pt idx="40">
                  <c:v>4.0420508797672641</c:v>
                </c:pt>
                <c:pt idx="41">
                  <c:v>4.1526761893297737</c:v>
                </c:pt>
                <c:pt idx="42">
                  <c:v>4.1129095216481888</c:v>
                </c:pt>
                <c:pt idx="43">
                  <c:v>4.4558629925144198</c:v>
                </c:pt>
                <c:pt idx="44">
                  <c:v>3.9351704576189239</c:v>
                </c:pt>
                <c:pt idx="45">
                  <c:v>3.5484672310704859</c:v>
                </c:pt>
                <c:pt idx="46">
                  <c:v>3.7938991401162636</c:v>
                </c:pt>
                <c:pt idx="47">
                  <c:v>5.7912125111729917</c:v>
                </c:pt>
                <c:pt idx="48">
                  <c:v>5.8219675050632258</c:v>
                </c:pt>
                <c:pt idx="49">
                  <c:v>5.0218178779232892</c:v>
                </c:pt>
                <c:pt idx="50">
                  <c:v>4.9204894970459643</c:v>
                </c:pt>
                <c:pt idx="51">
                  <c:v>5.3870956575526598</c:v>
                </c:pt>
                <c:pt idx="52">
                  <c:v>5.3436750605673211</c:v>
                </c:pt>
                <c:pt idx="53">
                  <c:v>5.4590206925234162</c:v>
                </c:pt>
                <c:pt idx="54">
                  <c:v>4.8951026475301376</c:v>
                </c:pt>
                <c:pt idx="55">
                  <c:v>5.4468584565550069</c:v>
                </c:pt>
                <c:pt idx="56">
                  <c:v>5.6122000227430835</c:v>
                </c:pt>
                <c:pt idx="57">
                  <c:v>5.5057907798228793</c:v>
                </c:pt>
                <c:pt idx="58">
                  <c:v>5.3660449779591115</c:v>
                </c:pt>
                <c:pt idx="59">
                  <c:v>5.7442922171720232</c:v>
                </c:pt>
                <c:pt idx="60">
                  <c:v>5.5356945253409302</c:v>
                </c:pt>
                <c:pt idx="61">
                  <c:v>5.3024876526841194</c:v>
                </c:pt>
                <c:pt idx="62">
                  <c:v>5.6181500374236348</c:v>
                </c:pt>
                <c:pt idx="63">
                  <c:v>5.5356945253409302</c:v>
                </c:pt>
                <c:pt idx="64">
                  <c:v>4.1261887832518322</c:v>
                </c:pt>
                <c:pt idx="65">
                  <c:v>4.4276363695816228</c:v>
                </c:pt>
                <c:pt idx="66">
                  <c:v>5.5802195336869422</c:v>
                </c:pt>
                <c:pt idx="67">
                  <c:v>5.8847224725348344</c:v>
                </c:pt>
                <c:pt idx="68">
                  <c:v>5.6157243802684018</c:v>
                </c:pt>
                <c:pt idx="69">
                  <c:v>5.478912133652968</c:v>
                </c:pt>
                <c:pt idx="70">
                  <c:v>5.0172932183756584</c:v>
                </c:pt>
                <c:pt idx="71">
                  <c:v>5.4416888374271286</c:v>
                </c:pt>
                <c:pt idx="72">
                  <c:v>5.4942166899912808</c:v>
                </c:pt>
                <c:pt idx="73">
                  <c:v>4.8845042637965408</c:v>
                </c:pt>
                <c:pt idx="74">
                  <c:v>5.8152216363165881</c:v>
                </c:pt>
                <c:pt idx="75">
                  <c:v>4.5571562267225278</c:v>
                </c:pt>
                <c:pt idx="76">
                  <c:v>5.8524490738943147</c:v>
                </c:pt>
                <c:pt idx="77">
                  <c:v>5.545349721905751</c:v>
                </c:pt>
                <c:pt idx="78">
                  <c:v>4.916653070478807</c:v>
                </c:pt>
                <c:pt idx="79">
                  <c:v>4.8758965074825174</c:v>
                </c:pt>
                <c:pt idx="80">
                  <c:v>4.4600428552585498</c:v>
                </c:pt>
                <c:pt idx="81">
                  <c:v>4.1993088353100658</c:v>
                </c:pt>
                <c:pt idx="82">
                  <c:v>3.1424110565691663</c:v>
                </c:pt>
                <c:pt idx="83">
                  <c:v>4.369351722328096</c:v>
                </c:pt>
                <c:pt idx="84">
                  <c:v>4.7649107376749571</c:v>
                </c:pt>
                <c:pt idx="85">
                  <c:v>3.8325638384609739</c:v>
                </c:pt>
                <c:pt idx="86">
                  <c:v>4.3925946030185061</c:v>
                </c:pt>
                <c:pt idx="87">
                  <c:v>4.4588990176523069</c:v>
                </c:pt>
                <c:pt idx="88">
                  <c:v>3.4881365151199168</c:v>
                </c:pt>
                <c:pt idx="89">
                  <c:v>3.906556674320135</c:v>
                </c:pt>
                <c:pt idx="90">
                  <c:v>3.7228278392115106</c:v>
                </c:pt>
                <c:pt idx="91">
                  <c:v>4.5129254808159738</c:v>
                </c:pt>
                <c:pt idx="92">
                  <c:v>2.9593157709164979</c:v>
                </c:pt>
                <c:pt idx="93">
                  <c:v>2.9788144240178824</c:v>
                </c:pt>
                <c:pt idx="94">
                  <c:v>4.631602338262474</c:v>
                </c:pt>
                <c:pt idx="95">
                  <c:v>4.7504078168909309</c:v>
                </c:pt>
                <c:pt idx="96">
                  <c:v>2.8586604174280805</c:v>
                </c:pt>
                <c:pt idx="97">
                  <c:v>4.810175170095504</c:v>
                </c:pt>
                <c:pt idx="98">
                  <c:v>4.1924899339943078</c:v>
                </c:pt>
                <c:pt idx="99">
                  <c:v>3.0526734835330873</c:v>
                </c:pt>
                <c:pt idx="100">
                  <c:v>3.9034903664562415</c:v>
                </c:pt>
                <c:pt idx="101">
                  <c:v>3.3263380982899959</c:v>
                </c:pt>
                <c:pt idx="102">
                  <c:v>3.7558021253201543</c:v>
                </c:pt>
                <c:pt idx="103">
                  <c:v>3.0516459982805886</c:v>
                </c:pt>
                <c:pt idx="104">
                  <c:v>5.5253003420598628</c:v>
                </c:pt>
                <c:pt idx="105">
                  <c:v>6.1225747211224633</c:v>
                </c:pt>
                <c:pt idx="106">
                  <c:v>6.998594130828331</c:v>
                </c:pt>
                <c:pt idx="107">
                  <c:v>7.2211239369427975</c:v>
                </c:pt>
                <c:pt idx="108">
                  <c:v>6.951701665290078</c:v>
                </c:pt>
                <c:pt idx="109">
                  <c:v>6.1828104005022286</c:v>
                </c:pt>
                <c:pt idx="110">
                  <c:v>6.3545954366556661</c:v>
                </c:pt>
                <c:pt idx="111">
                  <c:v>5.6234821583213961</c:v>
                </c:pt>
                <c:pt idx="112">
                  <c:v>6.6652896958389602</c:v>
                </c:pt>
                <c:pt idx="113">
                  <c:v>6.3190487909385498</c:v>
                </c:pt>
                <c:pt idx="114">
                  <c:v>3.151134093576303</c:v>
                </c:pt>
                <c:pt idx="115">
                  <c:v>4.021872203774195</c:v>
                </c:pt>
                <c:pt idx="116">
                  <c:v>3.7797620387171529</c:v>
                </c:pt>
                <c:pt idx="117">
                  <c:v>6.1371188519254511</c:v>
                </c:pt>
                <c:pt idx="118">
                  <c:v>3.4444045626634319</c:v>
                </c:pt>
                <c:pt idx="119">
                  <c:v>4.4485101814861112</c:v>
                </c:pt>
                <c:pt idx="120">
                  <c:v>6.2638199400970551</c:v>
                </c:pt>
                <c:pt idx="121">
                  <c:v>4.9445367061572227</c:v>
                </c:pt>
                <c:pt idx="122">
                  <c:v>4.9637133570724528</c:v>
                </c:pt>
                <c:pt idx="123">
                  <c:v>4.9890608891410828</c:v>
                </c:pt>
                <c:pt idx="124">
                  <c:v>5.7561689476447704</c:v>
                </c:pt>
                <c:pt idx="125">
                  <c:v>5.0918449711735105</c:v>
                </c:pt>
                <c:pt idx="126">
                  <c:v>4.4935775729053269</c:v>
                </c:pt>
                <c:pt idx="127">
                  <c:v>6.7651972364578299</c:v>
                </c:pt>
                <c:pt idx="128">
                  <c:v>4.7792399065146371</c:v>
                </c:pt>
                <c:pt idx="129">
                  <c:v>4.9651976021348059</c:v>
                </c:pt>
                <c:pt idx="130">
                  <c:v>3.3662405993384472</c:v>
                </c:pt>
                <c:pt idx="131">
                  <c:v>3.3994532897575911</c:v>
                </c:pt>
                <c:pt idx="132">
                  <c:v>3.7646361415757359</c:v>
                </c:pt>
                <c:pt idx="133">
                  <c:v>4.6634629977893569</c:v>
                </c:pt>
                <c:pt idx="134">
                  <c:v>4.0103897454120041</c:v>
                </c:pt>
                <c:pt idx="135">
                  <c:v>3.6908412293756609</c:v>
                </c:pt>
                <c:pt idx="136">
                  <c:v>7.2475092089052202</c:v>
                </c:pt>
                <c:pt idx="137">
                  <c:v>5.3636215557264846</c:v>
                </c:pt>
                <c:pt idx="138">
                  <c:v>6.0300808491014664</c:v>
                </c:pt>
                <c:pt idx="139">
                  <c:v>6.3158788034483946</c:v>
                </c:pt>
                <c:pt idx="140">
                  <c:v>6.9622131641425398</c:v>
                </c:pt>
                <c:pt idx="141">
                  <c:v>5.553834223629595</c:v>
                </c:pt>
                <c:pt idx="142">
                  <c:v>6.0107028762391392</c:v>
                </c:pt>
                <c:pt idx="143">
                  <c:v>6.8363493010385197</c:v>
                </c:pt>
                <c:pt idx="144">
                  <c:v>5.8723484684359768</c:v>
                </c:pt>
                <c:pt idx="145">
                  <c:v>6.106524528762745</c:v>
                </c:pt>
                <c:pt idx="146">
                  <c:v>5.0447127690306486</c:v>
                </c:pt>
                <c:pt idx="147">
                  <c:v>5.0447127690306486</c:v>
                </c:pt>
                <c:pt idx="148">
                  <c:v>4.7526881934503535</c:v>
                </c:pt>
                <c:pt idx="149">
                  <c:v>6.2947431964567979</c:v>
                </c:pt>
                <c:pt idx="150">
                  <c:v>7.7507510534609976</c:v>
                </c:pt>
                <c:pt idx="151">
                  <c:v>4.991200998064814</c:v>
                </c:pt>
                <c:pt idx="152">
                  <c:v>4.1471295334883758</c:v>
                </c:pt>
                <c:pt idx="153">
                  <c:v>5.2852798843336597</c:v>
                </c:pt>
                <c:pt idx="154">
                  <c:v>5.5118613760179489</c:v>
                </c:pt>
                <c:pt idx="155">
                  <c:v>4.8853349262810735</c:v>
                </c:pt>
                <c:pt idx="156">
                  <c:v>5.5894939849214662</c:v>
                </c:pt>
                <c:pt idx="157">
                  <c:v>5.5734636963182371</c:v>
                </c:pt>
                <c:pt idx="158">
                  <c:v>3.6772824669611572</c:v>
                </c:pt>
                <c:pt idx="159">
                  <c:v>4.6342216088182866</c:v>
                </c:pt>
                <c:pt idx="160">
                  <c:v>4.2890325411455672</c:v>
                </c:pt>
                <c:pt idx="161">
                  <c:v>6.0166813362132539</c:v>
                </c:pt>
                <c:pt idx="162">
                  <c:v>4.1006438277117185</c:v>
                </c:pt>
                <c:pt idx="163">
                  <c:v>4.5217484062722129</c:v>
                </c:pt>
                <c:pt idx="164">
                  <c:v>4.6256049706903495</c:v>
                </c:pt>
                <c:pt idx="165">
                  <c:v>4.1932618187942996</c:v>
                </c:pt>
                <c:pt idx="166">
                  <c:v>5.7102122232845653</c:v>
                </c:pt>
                <c:pt idx="167">
                  <c:v>5.4253834570992687</c:v>
                </c:pt>
                <c:pt idx="168">
                  <c:v>5.3196624958975969</c:v>
                </c:pt>
                <c:pt idx="169">
                  <c:v>3.5080843231095207</c:v>
                </c:pt>
                <c:pt idx="170">
                  <c:v>4.0056535291986028</c:v>
                </c:pt>
                <c:pt idx="171">
                  <c:v>3.284458838583395</c:v>
                </c:pt>
                <c:pt idx="172">
                  <c:v>3.5660804706206171</c:v>
                </c:pt>
                <c:pt idx="173">
                  <c:v>3.0293287398254138</c:v>
                </c:pt>
                <c:pt idx="174">
                  <c:v>2.9729065024873105</c:v>
                </c:pt>
                <c:pt idx="175">
                  <c:v>3.2524826755028364</c:v>
                </c:pt>
                <c:pt idx="176">
                  <c:v>2.0881716936198593</c:v>
                </c:pt>
                <c:pt idx="177">
                  <c:v>2.1194344210100975</c:v>
                </c:pt>
                <c:pt idx="178">
                  <c:v>5.2188462610867941</c:v>
                </c:pt>
                <c:pt idx="179">
                  <c:v>5.3342140139066103</c:v>
                </c:pt>
                <c:pt idx="180">
                  <c:v>5.695083879251623</c:v>
                </c:pt>
                <c:pt idx="181">
                  <c:v>4.7463160869778598</c:v>
                </c:pt>
                <c:pt idx="182">
                  <c:v>6.4831163881757643</c:v>
                </c:pt>
                <c:pt idx="183">
                  <c:v>5.3258564265290769</c:v>
                </c:pt>
                <c:pt idx="184">
                  <c:v>5.8295842938823581</c:v>
                </c:pt>
                <c:pt idx="185">
                  <c:v>5.8946711251741286</c:v>
                </c:pt>
                <c:pt idx="186">
                  <c:v>3.6618630688086085</c:v>
                </c:pt>
                <c:pt idx="187">
                  <c:v>3.7697230602471512</c:v>
                </c:pt>
                <c:pt idx="188">
                  <c:v>3.7372868360693241</c:v>
                </c:pt>
                <c:pt idx="189">
                  <c:v>3.7217254046406483</c:v>
                </c:pt>
                <c:pt idx="190">
                  <c:v>4.7901423628807605</c:v>
                </c:pt>
                <c:pt idx="191">
                  <c:v>4.2582203177265603</c:v>
                </c:pt>
                <c:pt idx="192">
                  <c:v>3.0474351683789132</c:v>
                </c:pt>
                <c:pt idx="193">
                  <c:v>4.0550671019214954</c:v>
                </c:pt>
                <c:pt idx="194">
                  <c:v>5.4167313315490393</c:v>
                </c:pt>
                <c:pt idx="195">
                  <c:v>5.223828972942866</c:v>
                </c:pt>
                <c:pt idx="196">
                  <c:v>5.2739546340955235</c:v>
                </c:pt>
                <c:pt idx="197">
                  <c:v>6.2517054136275103</c:v>
                </c:pt>
                <c:pt idx="198">
                  <c:v>4.4777954131878923</c:v>
                </c:pt>
                <c:pt idx="199">
                  <c:v>4.5490868186811584</c:v>
                </c:pt>
                <c:pt idx="200">
                  <c:v>4.5419565316344093</c:v>
                </c:pt>
                <c:pt idx="201">
                  <c:v>3.9625977179889471</c:v>
                </c:pt>
                <c:pt idx="202">
                  <c:v>4.7679415733653228</c:v>
                </c:pt>
                <c:pt idx="203">
                  <c:v>4.7660672388338226</c:v>
                </c:pt>
                <c:pt idx="204">
                  <c:v>5.0638175593715458</c:v>
                </c:pt>
                <c:pt idx="205">
                  <c:v>4.7246377009296028</c:v>
                </c:pt>
                <c:pt idx="206">
                  <c:v>5.5868756028114337</c:v>
                </c:pt>
                <c:pt idx="209">
                  <c:v>5.1528264160236104</c:v>
                </c:pt>
                <c:pt idx="210">
                  <c:v>5.694523233959659</c:v>
                </c:pt>
                <c:pt idx="211">
                  <c:v>2.9203060343766438</c:v>
                </c:pt>
                <c:pt idx="212">
                  <c:v>3.2437290567658534</c:v>
                </c:pt>
                <c:pt idx="213">
                  <c:v>3.2213415195979285</c:v>
                </c:pt>
                <c:pt idx="214">
                  <c:v>2.7532123419804644</c:v>
                </c:pt>
                <c:pt idx="215">
                  <c:v>3.9195823322245467</c:v>
                </c:pt>
                <c:pt idx="216">
                  <c:v>2.4493802579287807</c:v>
                </c:pt>
                <c:pt idx="217">
                  <c:v>2.866285929737193</c:v>
                </c:pt>
                <c:pt idx="218">
                  <c:v>3.1423137926211977</c:v>
                </c:pt>
                <c:pt idx="219">
                  <c:v>2.945052585737943</c:v>
                </c:pt>
                <c:pt idx="220">
                  <c:v>2.8450317445886202</c:v>
                </c:pt>
                <c:pt idx="221">
                  <c:v>2.5337133838658148</c:v>
                </c:pt>
                <c:pt idx="222">
                  <c:v>2.3034067840564383</c:v>
                </c:pt>
                <c:pt idx="223">
                  <c:v>4.5936400907333006</c:v>
                </c:pt>
                <c:pt idx="224">
                  <c:v>3.1013821314366155</c:v>
                </c:pt>
                <c:pt idx="225">
                  <c:v>3.3386183489842258</c:v>
                </c:pt>
                <c:pt idx="226">
                  <c:v>2.8789308612161668</c:v>
                </c:pt>
                <c:pt idx="227">
                  <c:v>4.8557627559110124</c:v>
                </c:pt>
                <c:pt idx="228">
                  <c:v>2.8620531239244378</c:v>
                </c:pt>
                <c:pt idx="229">
                  <c:v>3.1041518667554895</c:v>
                </c:pt>
                <c:pt idx="230">
                  <c:v>3.4616344638976537</c:v>
                </c:pt>
                <c:pt idx="231">
                  <c:v>2.7878106765060888</c:v>
                </c:pt>
                <c:pt idx="232">
                  <c:v>3.7341842210382006</c:v>
                </c:pt>
                <c:pt idx="233">
                  <c:v>2.7216446065779407</c:v>
                </c:pt>
                <c:pt idx="234">
                  <c:v>4.2071456173697879</c:v>
                </c:pt>
                <c:pt idx="235">
                  <c:v>2.3858828612996197</c:v>
                </c:pt>
                <c:pt idx="236">
                  <c:v>3.8278468204063985</c:v>
                </c:pt>
                <c:pt idx="237">
                  <c:v>3.1715647710591557</c:v>
                </c:pt>
                <c:pt idx="238">
                  <c:v>2.7665903182820575</c:v>
                </c:pt>
                <c:pt idx="239">
                  <c:v>3.4507268709516801</c:v>
                </c:pt>
                <c:pt idx="240">
                  <c:v>2.5558692869664048</c:v>
                </c:pt>
                <c:pt idx="241">
                  <c:v>2.9081284600584723</c:v>
                </c:pt>
                <c:pt idx="242">
                  <c:v>4.443217391065641</c:v>
                </c:pt>
                <c:pt idx="243">
                  <c:v>2.9409460757943964</c:v>
                </c:pt>
                <c:pt idx="244">
                  <c:v>3.1679317092063601</c:v>
                </c:pt>
                <c:pt idx="245">
                  <c:v>3.2288137602088307</c:v>
                </c:pt>
                <c:pt idx="246">
                  <c:v>4.2723665129254949</c:v>
                </c:pt>
                <c:pt idx="247">
                  <c:v>3.4331754856897239</c:v>
                </c:pt>
                <c:pt idx="248">
                  <c:v>3.0669609420561539</c:v>
                </c:pt>
                <c:pt idx="249">
                  <c:v>4.630092619243972</c:v>
                </c:pt>
                <c:pt idx="250">
                  <c:v>5.2488217794570486</c:v>
                </c:pt>
                <c:pt idx="251">
                  <c:v>2.2639614617202453</c:v>
                </c:pt>
                <c:pt idx="252">
                  <c:v>2.5209991633222022</c:v>
                </c:pt>
                <c:pt idx="253">
                  <c:v>4.5179879998456842</c:v>
                </c:pt>
                <c:pt idx="254">
                  <c:v>4.189213773874596</c:v>
                </c:pt>
                <c:pt idx="255">
                  <c:v>5.5528219708283872</c:v>
                </c:pt>
                <c:pt idx="256">
                  <c:v>5.5018089017233791</c:v>
                </c:pt>
                <c:pt idx="257">
                  <c:v>2.9620352620451937</c:v>
                </c:pt>
                <c:pt idx="258">
                  <c:v>3.5476692340650349</c:v>
                </c:pt>
                <c:pt idx="259">
                  <c:v>4.6468690957708354</c:v>
                </c:pt>
                <c:pt idx="260">
                  <c:v>4.905563655376632</c:v>
                </c:pt>
                <c:pt idx="261">
                  <c:v>3.9173186080891815</c:v>
                </c:pt>
                <c:pt idx="262">
                  <c:v>2.6094656732758534</c:v>
                </c:pt>
                <c:pt idx="263">
                  <c:v>2.0398118378897983</c:v>
                </c:pt>
                <c:pt idx="264">
                  <c:v>3.4443274993498152</c:v>
                </c:pt>
                <c:pt idx="265">
                  <c:v>3.0090580479102904</c:v>
                </c:pt>
                <c:pt idx="266">
                  <c:v>3.3049475200565004</c:v>
                </c:pt>
                <c:pt idx="267">
                  <c:v>4.646440577663304</c:v>
                </c:pt>
                <c:pt idx="268">
                  <c:v>2.5657215236385169</c:v>
                </c:pt>
                <c:pt idx="269">
                  <c:v>2.0468811245698335</c:v>
                </c:pt>
                <c:pt idx="270">
                  <c:v>3.6638789727250622</c:v>
                </c:pt>
                <c:pt idx="271">
                  <c:v>2.438936369966477</c:v>
                </c:pt>
                <c:pt idx="272">
                  <c:v>2.7019124780669781</c:v>
                </c:pt>
                <c:pt idx="273">
                  <c:v>1.8809485289781911</c:v>
                </c:pt>
                <c:pt idx="274">
                  <c:v>1.7816373480864693</c:v>
                </c:pt>
                <c:pt idx="275">
                  <c:v>5.437526472169921</c:v>
                </c:pt>
                <c:pt idx="276">
                  <c:v>3.8296257219323242</c:v>
                </c:pt>
                <c:pt idx="277">
                  <c:v>2.7079615429445072</c:v>
                </c:pt>
                <c:pt idx="278">
                  <c:v>3.2878971184097807</c:v>
                </c:pt>
                <c:pt idx="279">
                  <c:v>3.2390785127587685</c:v>
                </c:pt>
                <c:pt idx="280">
                  <c:v>2.7974619345417362</c:v>
                </c:pt>
                <c:pt idx="281">
                  <c:v>4.2410470022076883</c:v>
                </c:pt>
                <c:pt idx="282">
                  <c:v>2.0375677363487776</c:v>
                </c:pt>
                <c:pt idx="283">
                  <c:v>2.8168185114652959</c:v>
                </c:pt>
                <c:pt idx="284">
                  <c:v>4.8175211051714673</c:v>
                </c:pt>
                <c:pt idx="285">
                  <c:v>2.7716793675873785</c:v>
                </c:pt>
                <c:pt idx="286">
                  <c:v>2.4957143764918492</c:v>
                </c:pt>
                <c:pt idx="287">
                  <c:v>2.7684960144189379</c:v>
                </c:pt>
                <c:pt idx="288">
                  <c:v>2.5209991633222022</c:v>
                </c:pt>
                <c:pt idx="289">
                  <c:v>5.7712666276804789</c:v>
                </c:pt>
                <c:pt idx="290">
                  <c:v>5.8129846903143587</c:v>
                </c:pt>
                <c:pt idx="291">
                  <c:v>3.6658747963561735</c:v>
                </c:pt>
                <c:pt idx="292">
                  <c:v>3.4166413568687077</c:v>
                </c:pt>
                <c:pt idx="293">
                  <c:v>3.6525447607908346</c:v>
                </c:pt>
                <c:pt idx="294">
                  <c:v>3.0557527759042724</c:v>
                </c:pt>
                <c:pt idx="295">
                  <c:v>2.8235492609257951</c:v>
                </c:pt>
                <c:pt idx="296">
                  <c:v>3.7532709371319997</c:v>
                </c:pt>
                <c:pt idx="297">
                  <c:v>2.8235492609257951</c:v>
                </c:pt>
                <c:pt idx="298">
                  <c:v>2.6419735088996079</c:v>
                </c:pt>
                <c:pt idx="299">
                  <c:v>3.1017576044938684</c:v>
                </c:pt>
                <c:pt idx="300">
                  <c:v>4.0715300572024473</c:v>
                </c:pt>
                <c:pt idx="301">
                  <c:v>4.1176137404880526</c:v>
                </c:pt>
                <c:pt idx="302">
                  <c:v>4.4340127987270783</c:v>
                </c:pt>
                <c:pt idx="303">
                  <c:v>4.6967969753535224</c:v>
                </c:pt>
                <c:pt idx="304">
                  <c:v>6.9545846444086159</c:v>
                </c:pt>
                <c:pt idx="305">
                  <c:v>5.6162499164428503</c:v>
                </c:pt>
                <c:pt idx="306">
                  <c:v>5.4564370756065008</c:v>
                </c:pt>
                <c:pt idx="307">
                  <c:v>3.9276958280102638</c:v>
                </c:pt>
                <c:pt idx="308">
                  <c:v>5.0197341408353324</c:v>
                </c:pt>
                <c:pt idx="309">
                  <c:v>3.2666919786850728</c:v>
                </c:pt>
                <c:pt idx="310">
                  <c:v>3.2913188472170396</c:v>
                </c:pt>
                <c:pt idx="311">
                  <c:v>3.4335889913439952</c:v>
                </c:pt>
                <c:pt idx="312">
                  <c:v>3.532574822794269</c:v>
                </c:pt>
                <c:pt idx="313">
                  <c:v>3.7155535895288216</c:v>
                </c:pt>
                <c:pt idx="314">
                  <c:v>5.0060100984758353</c:v>
                </c:pt>
                <c:pt idx="315">
                  <c:v>7.0453053473347964</c:v>
                </c:pt>
                <c:pt idx="316">
                  <c:v>4.1248949971705402</c:v>
                </c:pt>
                <c:pt idx="317">
                  <c:v>5.1593717229501959</c:v>
                </c:pt>
                <c:pt idx="318">
                  <c:v>4.9505382061035332</c:v>
                </c:pt>
                <c:pt idx="319">
                  <c:v>3.5458048147089656</c:v>
                </c:pt>
                <c:pt idx="320">
                  <c:v>4.4951811917936073</c:v>
                </c:pt>
                <c:pt idx="321">
                  <c:v>4.4951811917936073</c:v>
                </c:pt>
                <c:pt idx="322">
                  <c:v>3.5458048147089656</c:v>
                </c:pt>
                <c:pt idx="323">
                  <c:v>6.3960634201075175</c:v>
                </c:pt>
                <c:pt idx="324">
                  <c:v>5.5675772775629637</c:v>
                </c:pt>
                <c:pt idx="325">
                  <c:v>4.6340228720164331</c:v>
                </c:pt>
                <c:pt idx="326">
                  <c:v>4.6340228720164331</c:v>
                </c:pt>
                <c:pt idx="327">
                  <c:v>4.0927220029944049</c:v>
                </c:pt>
                <c:pt idx="328">
                  <c:v>4.4412732879456467</c:v>
                </c:pt>
                <c:pt idx="329">
                  <c:v>4.8002696993515768</c:v>
                </c:pt>
                <c:pt idx="330">
                  <c:v>3.993433710749783</c:v>
                </c:pt>
                <c:pt idx="331">
                  <c:v>3.9837045428007092</c:v>
                </c:pt>
                <c:pt idx="332">
                  <c:v>4.8013876761165815</c:v>
                </c:pt>
                <c:pt idx="333">
                  <c:v>4.4850845427843806</c:v>
                </c:pt>
                <c:pt idx="334">
                  <c:v>4.4765450345189643</c:v>
                </c:pt>
                <c:pt idx="335">
                  <c:v>4.332661940970973</c:v>
                </c:pt>
                <c:pt idx="336">
                  <c:v>2.3912519920409578</c:v>
                </c:pt>
                <c:pt idx="337">
                  <c:v>2.3147399297298845</c:v>
                </c:pt>
                <c:pt idx="338">
                  <c:v>2.1763562164034598</c:v>
                </c:pt>
                <c:pt idx="339">
                  <c:v>2.3478898599183098</c:v>
                </c:pt>
                <c:pt idx="340">
                  <c:v>2.4284376581941896</c:v>
                </c:pt>
                <c:pt idx="341">
                  <c:v>2.7356653681351832</c:v>
                </c:pt>
                <c:pt idx="342">
                  <c:v>2.7356653681351832</c:v>
                </c:pt>
                <c:pt idx="343">
                  <c:v>2.7356653681351832</c:v>
                </c:pt>
                <c:pt idx="344">
                  <c:v>2.7356653681351832</c:v>
                </c:pt>
                <c:pt idx="345">
                  <c:v>6.2989711076075103</c:v>
                </c:pt>
                <c:pt idx="346">
                  <c:v>2.9972120113040468</c:v>
                </c:pt>
                <c:pt idx="347">
                  <c:v>4.1769509842852806</c:v>
                </c:pt>
                <c:pt idx="348">
                  <c:v>3.0169166041900697</c:v>
                </c:pt>
                <c:pt idx="349">
                  <c:v>3.0634303285186046</c:v>
                </c:pt>
                <c:pt idx="350">
                  <c:v>3.0634303285186046</c:v>
                </c:pt>
                <c:pt idx="351">
                  <c:v>2.7541527374976122</c:v>
                </c:pt>
                <c:pt idx="352">
                  <c:v>2.8235492609257955</c:v>
                </c:pt>
                <c:pt idx="353">
                  <c:v>4.5362217066456738</c:v>
                </c:pt>
                <c:pt idx="354">
                  <c:v>2.8722591384263709</c:v>
                </c:pt>
                <c:pt idx="355">
                  <c:v>3.5357698967596805</c:v>
                </c:pt>
                <c:pt idx="356">
                  <c:v>3.1622165266352735</c:v>
                </c:pt>
                <c:pt idx="357">
                  <c:v>4.2673249600617309</c:v>
                </c:pt>
                <c:pt idx="358">
                  <c:v>5.0188653733039006</c:v>
                </c:pt>
                <c:pt idx="359">
                  <c:v>3.074891677936574</c:v>
                </c:pt>
                <c:pt idx="360">
                  <c:v>4.0046920294331994</c:v>
                </c:pt>
                <c:pt idx="361">
                  <c:v>2.9652752049465843</c:v>
                </c:pt>
                <c:pt idx="362">
                  <c:v>2.6627574875230966</c:v>
                </c:pt>
                <c:pt idx="363">
                  <c:v>2.2562891313101967</c:v>
                </c:pt>
                <c:pt idx="364">
                  <c:v>4.937574127076287</c:v>
                </c:pt>
                <c:pt idx="365">
                  <c:v>5.5936808728634233</c:v>
                </c:pt>
                <c:pt idx="366">
                  <c:v>4.6914938302130027</c:v>
                </c:pt>
                <c:pt idx="369">
                  <c:v>5.693938000917421</c:v>
                </c:pt>
                <c:pt idx="370">
                  <c:v>5.273020859852064</c:v>
                </c:pt>
                <c:pt idx="371">
                  <c:v>5.693938000917421</c:v>
                </c:pt>
                <c:pt idx="372">
                  <c:v>5.273020859852064</c:v>
                </c:pt>
                <c:pt idx="373">
                  <c:v>5.1379457065544791</c:v>
                </c:pt>
                <c:pt idx="374">
                  <c:v>5.0150972160087139</c:v>
                </c:pt>
                <c:pt idx="375">
                  <c:v>6.1098446646438465</c:v>
                </c:pt>
                <c:pt idx="376">
                  <c:v>6.94411608821793</c:v>
                </c:pt>
                <c:pt idx="377">
                  <c:v>3.3654702318051748</c:v>
                </c:pt>
                <c:pt idx="378">
                  <c:v>5.7583889392333978</c:v>
                </c:pt>
                <c:pt idx="379">
                  <c:v>5.5811855184497539</c:v>
                </c:pt>
                <c:pt idx="380">
                  <c:v>5.1905186314405389</c:v>
                </c:pt>
                <c:pt idx="381">
                  <c:v>5.4930704628684754</c:v>
                </c:pt>
                <c:pt idx="382">
                  <c:v>4.941257861139122</c:v>
                </c:pt>
                <c:pt idx="383">
                  <c:v>5.0326067043694662</c:v>
                </c:pt>
                <c:pt idx="384">
                  <c:v>3.2039687202117171</c:v>
                </c:pt>
                <c:pt idx="385">
                  <c:v>3.4710315054607621</c:v>
                </c:pt>
                <c:pt idx="386">
                  <c:v>2.3169814735844967</c:v>
                </c:pt>
                <c:pt idx="387">
                  <c:v>1.9556601020657289</c:v>
                </c:pt>
                <c:pt idx="388">
                  <c:v>2.9834478871084524</c:v>
                </c:pt>
                <c:pt idx="389">
                  <c:v>2.3169814735844967</c:v>
                </c:pt>
                <c:pt idx="390">
                  <c:v>2.3169814735844967</c:v>
                </c:pt>
                <c:pt idx="391">
                  <c:v>2.522105624656251</c:v>
                </c:pt>
                <c:pt idx="392">
                  <c:v>3.1199476624590354</c:v>
                </c:pt>
                <c:pt idx="393">
                  <c:v>2.4359545030637255</c:v>
                </c:pt>
                <c:pt idx="394">
                  <c:v>3.1608448672585712</c:v>
                </c:pt>
                <c:pt idx="395">
                  <c:v>3.1289592847805592</c:v>
                </c:pt>
                <c:pt idx="396">
                  <c:v>3.7128906356088889</c:v>
                </c:pt>
                <c:pt idx="397">
                  <c:v>3.9535066604900511</c:v>
                </c:pt>
                <c:pt idx="398">
                  <c:v>3.4958765454578762</c:v>
                </c:pt>
                <c:pt idx="399">
                  <c:v>4.3027905497237633</c:v>
                </c:pt>
                <c:pt idx="400">
                  <c:v>3.8915616011070275</c:v>
                </c:pt>
                <c:pt idx="401">
                  <c:v>5.7221433947924485</c:v>
                </c:pt>
                <c:pt idx="402">
                  <c:v>5.6253567367628907</c:v>
                </c:pt>
                <c:pt idx="403">
                  <c:v>6.8626619479350426</c:v>
                </c:pt>
                <c:pt idx="404">
                  <c:v>8.100532195803023</c:v>
                </c:pt>
                <c:pt idx="405">
                  <c:v>3.2063605953375469</c:v>
                </c:pt>
                <c:pt idx="406">
                  <c:v>2.0847371443408713</c:v>
                </c:pt>
                <c:pt idx="407">
                  <c:v>1.5848536554030035</c:v>
                </c:pt>
                <c:pt idx="408">
                  <c:v>2.3018868750289578</c:v>
                </c:pt>
                <c:pt idx="409">
                  <c:v>3.322839413434858</c:v>
                </c:pt>
                <c:pt idx="410">
                  <c:v>2.0847371443408713</c:v>
                </c:pt>
                <c:pt idx="411">
                  <c:v>3.1583033540029186</c:v>
                </c:pt>
                <c:pt idx="412">
                  <c:v>2.4399812723935401</c:v>
                </c:pt>
                <c:pt idx="413">
                  <c:v>2.2100072322349007</c:v>
                </c:pt>
                <c:pt idx="414">
                  <c:v>3.324185351928604</c:v>
                </c:pt>
                <c:pt idx="415">
                  <c:v>2.9287259644596211</c:v>
                </c:pt>
                <c:pt idx="416">
                  <c:v>2.708401196415843</c:v>
                </c:pt>
                <c:pt idx="417">
                  <c:v>1.5093729994373095</c:v>
                </c:pt>
                <c:pt idx="418">
                  <c:v>3.383963173412448</c:v>
                </c:pt>
                <c:pt idx="419">
                  <c:v>3.3386428145540612</c:v>
                </c:pt>
                <c:pt idx="420">
                  <c:v>4.4045731787738429</c:v>
                </c:pt>
                <c:pt idx="421">
                  <c:v>4.5859255181084873</c:v>
                </c:pt>
                <c:pt idx="422">
                  <c:v>1.5848536554030035</c:v>
                </c:pt>
                <c:pt idx="423">
                  <c:v>3.068914433622532</c:v>
                </c:pt>
                <c:pt idx="424">
                  <c:v>3.0230081890483653</c:v>
                </c:pt>
                <c:pt idx="425">
                  <c:v>2.1602178003065653</c:v>
                </c:pt>
                <c:pt idx="426">
                  <c:v>2.0847371443408713</c:v>
                </c:pt>
                <c:pt idx="427">
                  <c:v>2.0847371443408713</c:v>
                </c:pt>
                <c:pt idx="428">
                  <c:v>4.6191136100664689</c:v>
                </c:pt>
                <c:pt idx="429">
                  <c:v>3.0943951166613979</c:v>
                </c:pt>
                <c:pt idx="430">
                  <c:v>3.3613940188203495</c:v>
                </c:pt>
                <c:pt idx="431">
                  <c:v>5.1589493660418366</c:v>
                </c:pt>
                <c:pt idx="432">
                  <c:v>3.3931384609383093</c:v>
                </c:pt>
                <c:pt idx="433">
                  <c:v>3.1557981134465165</c:v>
                </c:pt>
                <c:pt idx="434">
                  <c:v>3.0943378922008025</c:v>
                </c:pt>
                <c:pt idx="435">
                  <c:v>4.8376882783524477</c:v>
                </c:pt>
                <c:pt idx="436">
                  <c:v>3.3145626288680128</c:v>
                </c:pt>
                <c:pt idx="437">
                  <c:v>4.1696104983483391</c:v>
                </c:pt>
                <c:pt idx="438">
                  <c:v>3.2118905962275601</c:v>
                </c:pt>
                <c:pt idx="439">
                  <c:v>3.0139213427631395</c:v>
                </c:pt>
                <c:pt idx="440">
                  <c:v>1.9033312352075524</c:v>
                </c:pt>
                <c:pt idx="441">
                  <c:v>2.0847371443408713</c:v>
                </c:pt>
                <c:pt idx="442">
                  <c:v>2.0847371443408713</c:v>
                </c:pt>
                <c:pt idx="443">
                  <c:v>2.1475656177742097</c:v>
                </c:pt>
                <c:pt idx="444">
                  <c:v>1.9056585926835268</c:v>
                </c:pt>
                <c:pt idx="445">
                  <c:v>1.5093729994373095</c:v>
                </c:pt>
                <c:pt idx="446">
                  <c:v>1.8958080546229574</c:v>
                </c:pt>
                <c:pt idx="447">
                  <c:v>3.6967810332667308</c:v>
                </c:pt>
                <c:pt idx="448">
                  <c:v>6.6065860951337481</c:v>
                </c:pt>
                <c:pt idx="449">
                  <c:v>3.7307066105030127</c:v>
                </c:pt>
                <c:pt idx="450">
                  <c:v>3.5110406697239909</c:v>
                </c:pt>
                <c:pt idx="451">
                  <c:v>3.8178845604629807</c:v>
                </c:pt>
                <c:pt idx="452">
                  <c:v>3.1703672780220984</c:v>
                </c:pt>
                <c:pt idx="453">
                  <c:v>3.9996469244722341</c:v>
                </c:pt>
                <c:pt idx="454">
                  <c:v>4.1301214854414328</c:v>
                </c:pt>
                <c:pt idx="455">
                  <c:v>4.4991918126422794</c:v>
                </c:pt>
                <c:pt idx="456">
                  <c:v>3.7373117758954577</c:v>
                </c:pt>
                <c:pt idx="457">
                  <c:v>2.88141100288101</c:v>
                </c:pt>
                <c:pt idx="458">
                  <c:v>3.0287507639808302</c:v>
                </c:pt>
                <c:pt idx="459">
                  <c:v>3.4276791373199131</c:v>
                </c:pt>
                <c:pt idx="460">
                  <c:v>2.0847371443408713</c:v>
                </c:pt>
                <c:pt idx="461">
                  <c:v>2.2264062190632634</c:v>
                </c:pt>
                <c:pt idx="462">
                  <c:v>2.0847371443408713</c:v>
                </c:pt>
                <c:pt idx="463">
                  <c:v>3.0000273695042332</c:v>
                </c:pt>
                <c:pt idx="464">
                  <c:v>2.0847371443408713</c:v>
                </c:pt>
                <c:pt idx="465">
                  <c:v>2.9308582698312748</c:v>
                </c:pt>
                <c:pt idx="466">
                  <c:v>2.1602178003065653</c:v>
                </c:pt>
                <c:pt idx="467">
                  <c:v>1.550611573842781</c:v>
                </c:pt>
                <c:pt idx="468">
                  <c:v>2.7493714169645758</c:v>
                </c:pt>
                <c:pt idx="469">
                  <c:v>2.454882019819967</c:v>
                </c:pt>
                <c:pt idx="470">
                  <c:v>3.5203242761372184</c:v>
                </c:pt>
                <c:pt idx="471">
                  <c:v>4.9135056765788709</c:v>
                </c:pt>
                <c:pt idx="472">
                  <c:v>3.2388374766794508</c:v>
                </c:pt>
                <c:pt idx="473">
                  <c:v>3.1151671308597124</c:v>
                </c:pt>
                <c:pt idx="474">
                  <c:v>4.015423599398968</c:v>
                </c:pt>
                <c:pt idx="475">
                  <c:v>4.216853944322656</c:v>
                </c:pt>
                <c:pt idx="476">
                  <c:v>5.1105047263935814</c:v>
                </c:pt>
                <c:pt idx="477">
                  <c:v>5.1867711757131305</c:v>
                </c:pt>
                <c:pt idx="478">
                  <c:v>4.9307360506940592</c:v>
                </c:pt>
                <c:pt idx="479">
                  <c:v>3.6739723494574523</c:v>
                </c:pt>
                <c:pt idx="480">
                  <c:v>5.2877192874008205</c:v>
                </c:pt>
                <c:pt idx="481">
                  <c:v>4.014898936428045</c:v>
                </c:pt>
                <c:pt idx="482">
                  <c:v>4.4500717310869105</c:v>
                </c:pt>
                <c:pt idx="483">
                  <c:v>3.3519575150982477</c:v>
                </c:pt>
                <c:pt idx="484">
                  <c:v>3.8567187299998449</c:v>
                </c:pt>
                <c:pt idx="485">
                  <c:v>3.3198559436604769</c:v>
                </c:pt>
                <c:pt idx="486">
                  <c:v>3.7502127964393681</c:v>
                </c:pt>
                <c:pt idx="487">
                  <c:v>4.3637765549217322</c:v>
                </c:pt>
                <c:pt idx="488">
                  <c:v>1.8706943709560773</c:v>
                </c:pt>
                <c:pt idx="489">
                  <c:v>2.0667998043753508</c:v>
                </c:pt>
                <c:pt idx="490">
                  <c:v>1.9219587958372668</c:v>
                </c:pt>
                <c:pt idx="491">
                  <c:v>1.9219587958372666</c:v>
                </c:pt>
                <c:pt idx="492">
                  <c:v>2.955247475690931</c:v>
                </c:pt>
                <c:pt idx="493">
                  <c:v>2.929844766435266</c:v>
                </c:pt>
                <c:pt idx="494">
                  <c:v>1.7248221135067539</c:v>
                </c:pt>
                <c:pt idx="495">
                  <c:v>2.1602178003065653</c:v>
                </c:pt>
                <c:pt idx="496">
                  <c:v>1.8706943709560773</c:v>
                </c:pt>
                <c:pt idx="497">
                  <c:v>1.8706943709560773</c:v>
                </c:pt>
                <c:pt idx="498">
                  <c:v>1.5093729994373095</c:v>
                </c:pt>
                <c:pt idx="499">
                  <c:v>2.840178851613663</c:v>
                </c:pt>
                <c:pt idx="500">
                  <c:v>3.3572074246472758</c:v>
                </c:pt>
                <c:pt idx="501">
                  <c:v>3.4192805560534496</c:v>
                </c:pt>
                <c:pt idx="502">
                  <c:v>4.0298726685311008</c:v>
                </c:pt>
                <c:pt idx="503">
                  <c:v>3.450342640793441</c:v>
                </c:pt>
                <c:pt idx="504">
                  <c:v>3.2717465681421229</c:v>
                </c:pt>
                <c:pt idx="507">
                  <c:v>1.3353502454580501</c:v>
                </c:pt>
                <c:pt idx="508">
                  <c:v>1.3353502454580501</c:v>
                </c:pt>
                <c:pt idx="509">
                  <c:v>1.3353502454580501</c:v>
                </c:pt>
                <c:pt idx="510">
                  <c:v>1.3353502454580501</c:v>
                </c:pt>
                <c:pt idx="511">
                  <c:v>1.3353502454580501</c:v>
                </c:pt>
                <c:pt idx="512">
                  <c:v>1.3353502454580501</c:v>
                </c:pt>
                <c:pt idx="513">
                  <c:v>1.3353502454580501</c:v>
                </c:pt>
                <c:pt idx="514">
                  <c:v>1.3353502454580501</c:v>
                </c:pt>
                <c:pt idx="515">
                  <c:v>1.3353502454580501</c:v>
                </c:pt>
                <c:pt idx="516">
                  <c:v>1.3353502454580501</c:v>
                </c:pt>
                <c:pt idx="517">
                  <c:v>1.3353502454580501</c:v>
                </c:pt>
                <c:pt idx="518">
                  <c:v>1.3353502454580501</c:v>
                </c:pt>
                <c:pt idx="519">
                  <c:v>1.3353502454580501</c:v>
                </c:pt>
                <c:pt idx="520">
                  <c:v>1.3353502454580501</c:v>
                </c:pt>
                <c:pt idx="521">
                  <c:v>1.3353502454580501</c:v>
                </c:pt>
                <c:pt idx="522">
                  <c:v>1.3353502454580501</c:v>
                </c:pt>
                <c:pt idx="523">
                  <c:v>1.3353502454580501</c:v>
                </c:pt>
                <c:pt idx="524">
                  <c:v>1.3353502454580501</c:v>
                </c:pt>
                <c:pt idx="525">
                  <c:v>1.3353502454580501</c:v>
                </c:pt>
                <c:pt idx="526">
                  <c:v>1.3353502454580501</c:v>
                </c:pt>
                <c:pt idx="527">
                  <c:v>1.3353502454580501</c:v>
                </c:pt>
                <c:pt idx="528">
                  <c:v>1.3353502454580501</c:v>
                </c:pt>
                <c:pt idx="529">
                  <c:v>1.3353502454580501</c:v>
                </c:pt>
                <c:pt idx="530">
                  <c:v>1.3353502454580501</c:v>
                </c:pt>
                <c:pt idx="531">
                  <c:v>1.3353502454580501</c:v>
                </c:pt>
                <c:pt idx="532">
                  <c:v>1.3353502454580501</c:v>
                </c:pt>
                <c:pt idx="533">
                  <c:v>1.3353502454580501</c:v>
                </c:pt>
                <c:pt idx="534">
                  <c:v>1.3353502454580501</c:v>
                </c:pt>
                <c:pt idx="535">
                  <c:v>1.3353502454580501</c:v>
                </c:pt>
                <c:pt idx="536">
                  <c:v>1.3353502454580501</c:v>
                </c:pt>
                <c:pt idx="537">
                  <c:v>1.3353502454580501</c:v>
                </c:pt>
                <c:pt idx="538">
                  <c:v>1.3353502454580501</c:v>
                </c:pt>
                <c:pt idx="539">
                  <c:v>1.3353502454580501</c:v>
                </c:pt>
                <c:pt idx="540">
                  <c:v>1.3353502454580501</c:v>
                </c:pt>
                <c:pt idx="541">
                  <c:v>1.3353502454580501</c:v>
                </c:pt>
                <c:pt idx="542">
                  <c:v>1.3353502454580501</c:v>
                </c:pt>
                <c:pt idx="543">
                  <c:v>1.3353502454580501</c:v>
                </c:pt>
                <c:pt idx="544">
                  <c:v>1.3353502454580501</c:v>
                </c:pt>
                <c:pt idx="545">
                  <c:v>1.3353502454580501</c:v>
                </c:pt>
                <c:pt idx="546">
                  <c:v>1.3353502454580501</c:v>
                </c:pt>
                <c:pt idx="547">
                  <c:v>1.3353502454580501</c:v>
                </c:pt>
                <c:pt idx="548">
                  <c:v>1.3353502454580501</c:v>
                </c:pt>
                <c:pt idx="549">
                  <c:v>1.3353502454580501</c:v>
                </c:pt>
                <c:pt idx="550">
                  <c:v>1.3353502454580501</c:v>
                </c:pt>
                <c:pt idx="551">
                  <c:v>1.3353502454580501</c:v>
                </c:pt>
                <c:pt idx="552">
                  <c:v>1.3353502454580501</c:v>
                </c:pt>
                <c:pt idx="553">
                  <c:v>1.3353502454580501</c:v>
                </c:pt>
                <c:pt idx="554">
                  <c:v>1.3353502454580501</c:v>
                </c:pt>
                <c:pt idx="555">
                  <c:v>1.3353502454580501</c:v>
                </c:pt>
                <c:pt idx="556">
                  <c:v>1.3353502454580501</c:v>
                </c:pt>
                <c:pt idx="557">
                  <c:v>1.3353502454580501</c:v>
                </c:pt>
                <c:pt idx="558">
                  <c:v>1.3353502454580501</c:v>
                </c:pt>
                <c:pt idx="559">
                  <c:v>1.3353502454580501</c:v>
                </c:pt>
                <c:pt idx="560">
                  <c:v>1.3353502454580501</c:v>
                </c:pt>
                <c:pt idx="561">
                  <c:v>1.3353502454580501</c:v>
                </c:pt>
                <c:pt idx="562">
                  <c:v>1.3353502454580501</c:v>
                </c:pt>
                <c:pt idx="563">
                  <c:v>1.3353502454580501</c:v>
                </c:pt>
                <c:pt idx="564">
                  <c:v>1.3353502454580501</c:v>
                </c:pt>
                <c:pt idx="565">
                  <c:v>1.3353502454580501</c:v>
                </c:pt>
                <c:pt idx="566">
                  <c:v>1.3353502454580501</c:v>
                </c:pt>
                <c:pt idx="567">
                  <c:v>1.3353502454580501</c:v>
                </c:pt>
                <c:pt idx="568">
                  <c:v>1.3353502454580501</c:v>
                </c:pt>
                <c:pt idx="569">
                  <c:v>1.3353502454580501</c:v>
                </c:pt>
                <c:pt idx="570">
                  <c:v>1.3353502454580501</c:v>
                </c:pt>
                <c:pt idx="571">
                  <c:v>1.3353502454580501</c:v>
                </c:pt>
                <c:pt idx="572">
                  <c:v>1.3353502454580501</c:v>
                </c:pt>
                <c:pt idx="573">
                  <c:v>1.3353502454580501</c:v>
                </c:pt>
                <c:pt idx="574">
                  <c:v>1.3353502454580501</c:v>
                </c:pt>
                <c:pt idx="575">
                  <c:v>1.3353502454580501</c:v>
                </c:pt>
                <c:pt idx="576">
                  <c:v>1.3353502454580501</c:v>
                </c:pt>
                <c:pt idx="577">
                  <c:v>1.3353502454580501</c:v>
                </c:pt>
                <c:pt idx="578">
                  <c:v>1.3353502454580501</c:v>
                </c:pt>
                <c:pt idx="579">
                  <c:v>1.3353502454580501</c:v>
                </c:pt>
                <c:pt idx="580">
                  <c:v>1.3353502454580501</c:v>
                </c:pt>
                <c:pt idx="581">
                  <c:v>1.3353502454580501</c:v>
                </c:pt>
                <c:pt idx="582">
                  <c:v>1.3353502454580501</c:v>
                </c:pt>
                <c:pt idx="583">
                  <c:v>1.3353502454580501</c:v>
                </c:pt>
                <c:pt idx="584">
                  <c:v>1.3353502454580501</c:v>
                </c:pt>
                <c:pt idx="585">
                  <c:v>1.3353502454580501</c:v>
                </c:pt>
                <c:pt idx="586">
                  <c:v>1.3353502454580501</c:v>
                </c:pt>
                <c:pt idx="588">
                  <c:v>1.3353502454580501</c:v>
                </c:pt>
                <c:pt idx="589">
                  <c:v>1.3353502454580501</c:v>
                </c:pt>
                <c:pt idx="590">
                  <c:v>1.3353502454580501</c:v>
                </c:pt>
                <c:pt idx="591">
                  <c:v>1.3353502454580501</c:v>
                </c:pt>
                <c:pt idx="592">
                  <c:v>1.3353502454580501</c:v>
                </c:pt>
                <c:pt idx="593">
                  <c:v>1.3353502454580501</c:v>
                </c:pt>
                <c:pt idx="594">
                  <c:v>1.3353502454580501</c:v>
                </c:pt>
                <c:pt idx="595">
                  <c:v>1.3353502454580501</c:v>
                </c:pt>
                <c:pt idx="596">
                  <c:v>1.3353502454580501</c:v>
                </c:pt>
                <c:pt idx="597">
                  <c:v>1.3353502454580501</c:v>
                </c:pt>
                <c:pt idx="598">
                  <c:v>1.3353502454580501</c:v>
                </c:pt>
                <c:pt idx="599">
                  <c:v>1.3353502454580501</c:v>
                </c:pt>
                <c:pt idx="600">
                  <c:v>1.3353502454580501</c:v>
                </c:pt>
                <c:pt idx="601">
                  <c:v>1.3353502454580501</c:v>
                </c:pt>
                <c:pt idx="602">
                  <c:v>1.3353502454580501</c:v>
                </c:pt>
                <c:pt idx="603">
                  <c:v>1.3353502454580501</c:v>
                </c:pt>
                <c:pt idx="604">
                  <c:v>1.3353502454580501</c:v>
                </c:pt>
                <c:pt idx="605">
                  <c:v>1.3353502454580501</c:v>
                </c:pt>
                <c:pt idx="606">
                  <c:v>1.3353502454580501</c:v>
                </c:pt>
                <c:pt idx="607">
                  <c:v>1.3353502454580501</c:v>
                </c:pt>
                <c:pt idx="608">
                  <c:v>1.3353502454580501</c:v>
                </c:pt>
                <c:pt idx="609">
                  <c:v>1.3353502454580501</c:v>
                </c:pt>
                <c:pt idx="610">
                  <c:v>1.3353502454580501</c:v>
                </c:pt>
                <c:pt idx="611">
                  <c:v>1.3353502454580501</c:v>
                </c:pt>
                <c:pt idx="612">
                  <c:v>1.3353502454580501</c:v>
                </c:pt>
                <c:pt idx="613">
                  <c:v>1.3353502454580501</c:v>
                </c:pt>
                <c:pt idx="614">
                  <c:v>1.3353502454580501</c:v>
                </c:pt>
                <c:pt idx="615">
                  <c:v>1.3353502454580501</c:v>
                </c:pt>
                <c:pt idx="616">
                  <c:v>1.3353502454580501</c:v>
                </c:pt>
                <c:pt idx="617">
                  <c:v>1.3353502454580501</c:v>
                </c:pt>
                <c:pt idx="618">
                  <c:v>1.3353502454580501</c:v>
                </c:pt>
                <c:pt idx="619">
                  <c:v>1.3353502454580501</c:v>
                </c:pt>
                <c:pt idx="620">
                  <c:v>1.3353502454580501</c:v>
                </c:pt>
                <c:pt idx="621">
                  <c:v>1.3353502454580501</c:v>
                </c:pt>
                <c:pt idx="622">
                  <c:v>1.3353502454580501</c:v>
                </c:pt>
                <c:pt idx="627">
                  <c:v>7.4772404794590681</c:v>
                </c:pt>
                <c:pt idx="628">
                  <c:v>6.859605272687479</c:v>
                </c:pt>
                <c:pt idx="629">
                  <c:v>6.8405709104994514</c:v>
                </c:pt>
                <c:pt idx="630">
                  <c:v>5.4484537046098547</c:v>
                </c:pt>
                <c:pt idx="631">
                  <c:v>6.2791772013077729</c:v>
                </c:pt>
                <c:pt idx="632">
                  <c:v>5.0760583361755085</c:v>
                </c:pt>
                <c:pt idx="633">
                  <c:v>5.3037379613972231</c:v>
                </c:pt>
                <c:pt idx="634">
                  <c:v>6.3053012765954559</c:v>
                </c:pt>
                <c:pt idx="635">
                  <c:v>6.362692308483239</c:v>
                </c:pt>
                <c:pt idx="636">
                  <c:v>6.9185204401334124</c:v>
                </c:pt>
                <c:pt idx="637">
                  <c:v>5.0036801198225493</c:v>
                </c:pt>
                <c:pt idx="641">
                  <c:v>6.9217674129384816</c:v>
                </c:pt>
                <c:pt idx="642">
                  <c:v>5.5039036815751112</c:v>
                </c:pt>
                <c:pt idx="643">
                  <c:v>5.9017217427014153</c:v>
                </c:pt>
                <c:pt idx="644">
                  <c:v>6.0491198808437607</c:v>
                </c:pt>
                <c:pt idx="645">
                  <c:v>5.9511530052339472</c:v>
                </c:pt>
                <c:pt idx="646">
                  <c:v>5.3778025285571101</c:v>
                </c:pt>
                <c:pt idx="647">
                  <c:v>5.1093785207352225</c:v>
                </c:pt>
                <c:pt idx="649">
                  <c:v>4.7194944020956786</c:v>
                </c:pt>
                <c:pt idx="650">
                  <c:v>5.1210849112154007</c:v>
                </c:pt>
                <c:pt idx="651">
                  <c:v>5.0696002122655903</c:v>
                </c:pt>
                <c:pt idx="652">
                  <c:v>5.425522043717744</c:v>
                </c:pt>
                <c:pt idx="653">
                  <c:v>5.2246586028711537</c:v>
                </c:pt>
                <c:pt idx="654">
                  <c:v>6.1292879935104692</c:v>
                </c:pt>
                <c:pt idx="655">
                  <c:v>6.2664169047802911</c:v>
                </c:pt>
                <c:pt idx="656">
                  <c:v>4.5712781804109506</c:v>
                </c:pt>
                <c:pt idx="657">
                  <c:v>5.0310511266058509</c:v>
                </c:pt>
                <c:pt idx="658">
                  <c:v>6.5816343745066535</c:v>
                </c:pt>
                <c:pt idx="659">
                  <c:v>6.5947968376170936</c:v>
                </c:pt>
                <c:pt idx="660">
                  <c:v>6.9261251953508909</c:v>
                </c:pt>
                <c:pt idx="661">
                  <c:v>4.9348213876144733</c:v>
                </c:pt>
                <c:pt idx="662">
                  <c:v>5.1011534351454202</c:v>
                </c:pt>
                <c:pt idx="663">
                  <c:v>4.9014724067946318</c:v>
                </c:pt>
                <c:pt idx="664">
                  <c:v>7.0045930338395062</c:v>
                </c:pt>
                <c:pt idx="665">
                  <c:v>5.3682149661695648</c:v>
                </c:pt>
                <c:pt idx="666">
                  <c:v>6.6269421205605274</c:v>
                </c:pt>
                <c:pt idx="668">
                  <c:v>4.234094085812429</c:v>
                </c:pt>
                <c:pt idx="669">
                  <c:v>3.519457533099239</c:v>
                </c:pt>
                <c:pt idx="670">
                  <c:v>3.1154417867358135</c:v>
                </c:pt>
                <c:pt idx="671">
                  <c:v>3.2703784880731508</c:v>
                </c:pt>
                <c:pt idx="672">
                  <c:v>3.4852940613255825</c:v>
                </c:pt>
                <c:pt idx="673">
                  <c:v>4.8560752914563627</c:v>
                </c:pt>
                <c:pt idx="674">
                  <c:v>4.0575141199089879</c:v>
                </c:pt>
                <c:pt idx="675">
                  <c:v>4.8769783741159953</c:v>
                </c:pt>
                <c:pt idx="676">
                  <c:v>5.093656009014528</c:v>
                </c:pt>
                <c:pt idx="677">
                  <c:v>2.7191534139202598</c:v>
                </c:pt>
                <c:pt idx="678">
                  <c:v>7.3186047901339268</c:v>
                </c:pt>
                <c:pt idx="679">
                  <c:v>6.2979638789046613</c:v>
                </c:pt>
                <c:pt idx="680">
                  <c:v>5.1522221525840699</c:v>
                </c:pt>
                <c:pt idx="681">
                  <c:v>6.724867456736928</c:v>
                </c:pt>
                <c:pt idx="682">
                  <c:v>4.3716897261222103</c:v>
                </c:pt>
                <c:pt idx="683">
                  <c:v>4.6252628767159942</c:v>
                </c:pt>
                <c:pt idx="684">
                  <c:v>6.9504133950614202</c:v>
                </c:pt>
                <c:pt idx="685">
                  <c:v>5.9254337490652391</c:v>
                </c:pt>
                <c:pt idx="686">
                  <c:v>3.8425154628156695</c:v>
                </c:pt>
                <c:pt idx="687">
                  <c:v>4.1501319762701234</c:v>
                </c:pt>
                <c:pt idx="688">
                  <c:v>6.8475648249041186</c:v>
                </c:pt>
                <c:pt idx="689">
                  <c:v>3.7109186061978292</c:v>
                </c:pt>
                <c:pt idx="690">
                  <c:v>4.8647803442122601</c:v>
                </c:pt>
                <c:pt idx="691">
                  <c:v>4.3961305986655681</c:v>
                </c:pt>
                <c:pt idx="692">
                  <c:v>4.312146227831354</c:v>
                </c:pt>
                <c:pt idx="693">
                  <c:v>4.3932068553543191</c:v>
                </c:pt>
                <c:pt idx="694">
                  <c:v>5.0664073437151753</c:v>
                </c:pt>
                <c:pt idx="695">
                  <c:v>5.157570161701388</c:v>
                </c:pt>
                <c:pt idx="696">
                  <c:v>4.8655428893033754</c:v>
                </c:pt>
                <c:pt idx="697">
                  <c:v>5.1676934999461901</c:v>
                </c:pt>
                <c:pt idx="698">
                  <c:v>5.5647150619032821</c:v>
                </c:pt>
                <c:pt idx="700">
                  <c:v>5.8401801823268054</c:v>
                </c:pt>
                <c:pt idx="702">
                  <c:v>6.098257776975208</c:v>
                </c:pt>
                <c:pt idx="703">
                  <c:v>5.3251254385100353</c:v>
                </c:pt>
                <c:pt idx="704">
                  <c:v>5.6577057449742707</c:v>
                </c:pt>
                <c:pt idx="705">
                  <c:v>5.4302139897056927</c:v>
                </c:pt>
                <c:pt idx="706">
                  <c:v>7.4843208200514697</c:v>
                </c:pt>
                <c:pt idx="707">
                  <c:v>4.8046936272440117</c:v>
                </c:pt>
                <c:pt idx="708">
                  <c:v>3.1835675327498474</c:v>
                </c:pt>
                <c:pt idx="709">
                  <c:v>3.8427144186189226</c:v>
                </c:pt>
                <c:pt idx="710">
                  <c:v>4.9809733955165933</c:v>
                </c:pt>
                <c:pt idx="711">
                  <c:v>6.3941867175689291</c:v>
                </c:pt>
                <c:pt idx="712">
                  <c:v>4.7503522633854489</c:v>
                </c:pt>
                <c:pt idx="713">
                  <c:v>5.2719153478623042</c:v>
                </c:pt>
                <c:pt idx="714">
                  <c:v>3.3303097149611323</c:v>
                </c:pt>
                <c:pt idx="715">
                  <c:v>3.4269302606610106</c:v>
                </c:pt>
                <c:pt idx="716">
                  <c:v>3.3869909650129437</c:v>
                </c:pt>
                <c:pt idx="717">
                  <c:v>4.5458109967636222</c:v>
                </c:pt>
                <c:pt idx="718">
                  <c:v>3.2136744227064402</c:v>
                </c:pt>
                <c:pt idx="719">
                  <c:v>4.0073331852324712</c:v>
                </c:pt>
                <c:pt idx="720">
                  <c:v>3.4501280179917027</c:v>
                </c:pt>
                <c:pt idx="721">
                  <c:v>6.4751394932570188</c:v>
                </c:pt>
                <c:pt idx="722">
                  <c:v>4.7594204029935909</c:v>
                </c:pt>
                <c:pt idx="723">
                  <c:v>5.2948402259773584</c:v>
                </c:pt>
                <c:pt idx="724">
                  <c:v>6.7003773281120766</c:v>
                </c:pt>
                <c:pt idx="725">
                  <c:v>6.3007898990726119</c:v>
                </c:pt>
                <c:pt idx="726">
                  <c:v>5.8346749497264332</c:v>
                </c:pt>
                <c:pt idx="727">
                  <c:v>5.0216809998489724</c:v>
                </c:pt>
                <c:pt idx="728">
                  <c:v>5.1995640929760416</c:v>
                </c:pt>
                <c:pt idx="729">
                  <c:v>4.8233771693970873</c:v>
                </c:pt>
                <c:pt idx="730">
                  <c:v>4.4137758746301765</c:v>
                </c:pt>
                <c:pt idx="731">
                  <c:v>4.4186619164656795</c:v>
                </c:pt>
                <c:pt idx="732">
                  <c:v>4.5637147939596732</c:v>
                </c:pt>
                <c:pt idx="733">
                  <c:v>5.0314925175413139</c:v>
                </c:pt>
                <c:pt idx="734">
                  <c:v>6.8086550047384105</c:v>
                </c:pt>
                <c:pt idx="735">
                  <c:v>6.6018679393184883</c:v>
                </c:pt>
                <c:pt idx="736">
                  <c:v>7.0091351935480892</c:v>
                </c:pt>
                <c:pt idx="737">
                  <c:v>6.585796034071568</c:v>
                </c:pt>
                <c:pt idx="738">
                  <c:v>6.585796034071568</c:v>
                </c:pt>
                <c:pt idx="740">
                  <c:v>5.0059258039880499</c:v>
                </c:pt>
                <c:pt idx="741">
                  <c:v>4.9603741407548334</c:v>
                </c:pt>
                <c:pt idx="742">
                  <c:v>4.9773297416382887</c:v>
                </c:pt>
                <c:pt idx="744">
                  <c:v>7.0226958932259329</c:v>
                </c:pt>
                <c:pt idx="745">
                  <c:v>4.315929026399326</c:v>
                </c:pt>
                <c:pt idx="746">
                  <c:v>4.2662133647089515</c:v>
                </c:pt>
                <c:pt idx="747">
                  <c:v>4.7269271179029593</c:v>
                </c:pt>
                <c:pt idx="748">
                  <c:v>7.3344582341720885</c:v>
                </c:pt>
                <c:pt idx="749">
                  <c:v>4.6452460687132389</c:v>
                </c:pt>
                <c:pt idx="750">
                  <c:v>6.8962797796273492</c:v>
                </c:pt>
                <c:pt idx="751">
                  <c:v>5.436558252605133</c:v>
                </c:pt>
                <c:pt idx="752">
                  <c:v>5.9667438210031731</c:v>
                </c:pt>
                <c:pt idx="753">
                  <c:v>6.4742733532442447</c:v>
                </c:pt>
                <c:pt idx="754">
                  <c:v>6.8085767785611688</c:v>
                </c:pt>
                <c:pt idx="755">
                  <c:v>5.3047685512668634</c:v>
                </c:pt>
                <c:pt idx="757">
                  <c:v>6.676268057202865</c:v>
                </c:pt>
                <c:pt idx="758">
                  <c:v>5.3758754895636462</c:v>
                </c:pt>
                <c:pt idx="759">
                  <c:v>6.6870187875030815</c:v>
                </c:pt>
                <c:pt idx="760">
                  <c:v>5.9337999657352025</c:v>
                </c:pt>
                <c:pt idx="761">
                  <c:v>6.3748219434018703</c:v>
                </c:pt>
                <c:pt idx="763">
                  <c:v>3.3748399272832312</c:v>
                </c:pt>
                <c:pt idx="764">
                  <c:v>3.4948417952640418</c:v>
                </c:pt>
                <c:pt idx="765">
                  <c:v>4.3773614551914246</c:v>
                </c:pt>
                <c:pt idx="766">
                  <c:v>3.6090369277788907</c:v>
                </c:pt>
                <c:pt idx="767">
                  <c:v>4.8824795040800755</c:v>
                </c:pt>
                <c:pt idx="768">
                  <c:v>5.0928089389160238</c:v>
                </c:pt>
                <c:pt idx="769">
                  <c:v>3.8856209867424139</c:v>
                </c:pt>
                <c:pt idx="770">
                  <c:v>5.4451825317387854</c:v>
                </c:pt>
                <c:pt idx="771">
                  <c:v>4.770518154161854</c:v>
                </c:pt>
                <c:pt idx="773">
                  <c:v>5.5836209795995266</c:v>
                </c:pt>
                <c:pt idx="774">
                  <c:v>5.7291749817095576</c:v>
                </c:pt>
                <c:pt idx="775">
                  <c:v>4.0860218460733604</c:v>
                </c:pt>
                <c:pt idx="777">
                  <c:v>5.1771669472541042</c:v>
                </c:pt>
                <c:pt idx="779">
                  <c:v>5.8100348674735898</c:v>
                </c:pt>
                <c:pt idx="780">
                  <c:v>5.9394480907400533</c:v>
                </c:pt>
                <c:pt idx="781">
                  <c:v>5.3516802855019963</c:v>
                </c:pt>
                <c:pt idx="782">
                  <c:v>3.5612557601335073</c:v>
                </c:pt>
                <c:pt idx="783">
                  <c:v>5.2898379835862279</c:v>
                </c:pt>
                <c:pt idx="784">
                  <c:v>5.7375607626329916</c:v>
                </c:pt>
                <c:pt idx="785">
                  <c:v>4.0491364166275989</c:v>
                </c:pt>
                <c:pt idx="786">
                  <c:v>5.4012568305734714</c:v>
                </c:pt>
                <c:pt idx="787">
                  <c:v>3.5446594517061945</c:v>
                </c:pt>
                <c:pt idx="788">
                  <c:v>3.553709015061203</c:v>
                </c:pt>
                <c:pt idx="789">
                  <c:v>3.6512428873062146</c:v>
                </c:pt>
                <c:pt idx="790">
                  <c:v>5.7114733721362132</c:v>
                </c:pt>
                <c:pt idx="791">
                  <c:v>4.9179682803490667</c:v>
                </c:pt>
                <c:pt idx="792">
                  <c:v>7.0956423032609903</c:v>
                </c:pt>
                <c:pt idx="793">
                  <c:v>7.0757623847009397</c:v>
                </c:pt>
                <c:pt idx="794">
                  <c:v>5.1055523321509</c:v>
                </c:pt>
                <c:pt idx="795">
                  <c:v>4.6157332425068773</c:v>
                </c:pt>
                <c:pt idx="796">
                  <c:v>4.7258032927445468</c:v>
                </c:pt>
                <c:pt idx="797">
                  <c:v>4.5726356407755731</c:v>
                </c:pt>
                <c:pt idx="798">
                  <c:v>4.2471030956651727</c:v>
                </c:pt>
                <c:pt idx="799">
                  <c:v>3.8078015350557206</c:v>
                </c:pt>
                <c:pt idx="800">
                  <c:v>3.9704416787453827</c:v>
                </c:pt>
                <c:pt idx="801">
                  <c:v>4.2937597900848044</c:v>
                </c:pt>
                <c:pt idx="802">
                  <c:v>3.5697116879277249</c:v>
                </c:pt>
                <c:pt idx="803">
                  <c:v>3.2863503000872885</c:v>
                </c:pt>
                <c:pt idx="804">
                  <c:v>3.6544474831968872</c:v>
                </c:pt>
                <c:pt idx="805">
                  <c:v>4.1114167618598634</c:v>
                </c:pt>
                <c:pt idx="806">
                  <c:v>3.4486633625791541</c:v>
                </c:pt>
                <c:pt idx="807">
                  <c:v>4.2051451586973769</c:v>
                </c:pt>
                <c:pt idx="808">
                  <c:v>3.0519356101348918</c:v>
                </c:pt>
                <c:pt idx="809">
                  <c:v>3.419437379103178</c:v>
                </c:pt>
                <c:pt idx="810">
                  <c:v>5.0504087556561572</c:v>
                </c:pt>
                <c:pt idx="811">
                  <c:v>6.0003101682111559</c:v>
                </c:pt>
                <c:pt idx="812">
                  <c:v>5.4915140828684201</c:v>
                </c:pt>
                <c:pt idx="813">
                  <c:v>4.4595983247064765</c:v>
                </c:pt>
                <c:pt idx="814">
                  <c:v>6.278453583981805</c:v>
                </c:pt>
                <c:pt idx="816">
                  <c:v>4.5562512004680142</c:v>
                </c:pt>
                <c:pt idx="817">
                  <c:v>3.0304013424917744</c:v>
                </c:pt>
                <c:pt idx="818">
                  <c:v>6.1105461754625425</c:v>
                </c:pt>
                <c:pt idx="819">
                  <c:v>6.132231690005252</c:v>
                </c:pt>
                <c:pt idx="820">
                  <c:v>5.7383375128598848</c:v>
                </c:pt>
                <c:pt idx="821">
                  <c:v>5.3078886257747184</c:v>
                </c:pt>
                <c:pt idx="822">
                  <c:v>5.2719570971393734</c:v>
                </c:pt>
                <c:pt idx="823">
                  <c:v>2.9513754028832784</c:v>
                </c:pt>
                <c:pt idx="824">
                  <c:v>4.7577130709592961</c:v>
                </c:pt>
                <c:pt idx="825">
                  <c:v>4.6807414891629699</c:v>
                </c:pt>
                <c:pt idx="826">
                  <c:v>4.5565481198836881</c:v>
                </c:pt>
                <c:pt idx="828">
                  <c:v>5.3449408768436122</c:v>
                </c:pt>
                <c:pt idx="829">
                  <c:v>5.6772652850487537</c:v>
                </c:pt>
                <c:pt idx="830">
                  <c:v>4.0414130357176488</c:v>
                </c:pt>
                <c:pt idx="831">
                  <c:v>3.5126154684116977</c:v>
                </c:pt>
                <c:pt idx="832">
                  <c:v>3.6626968696280047</c:v>
                </c:pt>
                <c:pt idx="833">
                  <c:v>3.8188723184222453</c:v>
                </c:pt>
                <c:pt idx="834">
                  <c:v>3.6734779130892194</c:v>
                </c:pt>
                <c:pt idx="835">
                  <c:v>2.9030843918994251</c:v>
                </c:pt>
                <c:pt idx="836">
                  <c:v>3.11288638322447</c:v>
                </c:pt>
                <c:pt idx="837">
                  <c:v>4.3509067651625424</c:v>
                </c:pt>
                <c:pt idx="838">
                  <c:v>4.846030404357494</c:v>
                </c:pt>
                <c:pt idx="839">
                  <c:v>4.0689362483547002</c:v>
                </c:pt>
                <c:pt idx="840">
                  <c:v>4.2088282709213845</c:v>
                </c:pt>
                <c:pt idx="841">
                  <c:v>4.2765505961369241</c:v>
                </c:pt>
                <c:pt idx="842">
                  <c:v>4.3483977272208243</c:v>
                </c:pt>
                <c:pt idx="843">
                  <c:v>4.9268078176961909</c:v>
                </c:pt>
                <c:pt idx="844">
                  <c:v>4.488248884009467</c:v>
                </c:pt>
                <c:pt idx="845">
                  <c:v>4.9363040051609124</c:v>
                </c:pt>
                <c:pt idx="846">
                  <c:v>3.1304082449183426</c:v>
                </c:pt>
                <c:pt idx="847">
                  <c:v>5.9236863750289102</c:v>
                </c:pt>
                <c:pt idx="848">
                  <c:v>4.8207087918195146</c:v>
                </c:pt>
                <c:pt idx="849">
                  <c:v>5.4424266233961474</c:v>
                </c:pt>
                <c:pt idx="850">
                  <c:v>5.3802308985927745</c:v>
                </c:pt>
                <c:pt idx="851">
                  <c:v>4.0978358454821509</c:v>
                </c:pt>
                <c:pt idx="852">
                  <c:v>4.489157058818213</c:v>
                </c:pt>
                <c:pt idx="853">
                  <c:v>4.106000686017409</c:v>
                </c:pt>
                <c:pt idx="854">
                  <c:v>4.2165783308318625</c:v>
                </c:pt>
                <c:pt idx="855">
                  <c:v>3.9330215897068355</c:v>
                </c:pt>
                <c:pt idx="856">
                  <c:v>3.9814724632617149</c:v>
                </c:pt>
                <c:pt idx="857">
                  <c:v>6.457899483221258</c:v>
                </c:pt>
                <c:pt idx="858">
                  <c:v>3.5802587273543081</c:v>
                </c:pt>
                <c:pt idx="859">
                  <c:v>3.5529027009898195</c:v>
                </c:pt>
                <c:pt idx="860">
                  <c:v>3.2662971637434297</c:v>
                </c:pt>
                <c:pt idx="861">
                  <c:v>3.5322367108703805</c:v>
                </c:pt>
                <c:pt idx="862">
                  <c:v>5.1792140662153967</c:v>
                </c:pt>
                <c:pt idx="863">
                  <c:v>6.4295989557147148</c:v>
                </c:pt>
                <c:pt idx="864">
                  <c:v>4.8518758811160758</c:v>
                </c:pt>
                <c:pt idx="865">
                  <c:v>5.2285022048987768</c:v>
                </c:pt>
                <c:pt idx="867">
                  <c:v>5.0101774864089501</c:v>
                </c:pt>
                <c:pt idx="868">
                  <c:v>5.1198470536962013</c:v>
                </c:pt>
                <c:pt idx="870">
                  <c:v>4.5483201947919794</c:v>
                </c:pt>
                <c:pt idx="872">
                  <c:v>2.2990810992584705</c:v>
                </c:pt>
                <c:pt idx="873">
                  <c:v>4.6928935204196032</c:v>
                </c:pt>
                <c:pt idx="874">
                  <c:v>5.9103680515851931</c:v>
                </c:pt>
                <c:pt idx="875">
                  <c:v>6.0879871063639373</c:v>
                </c:pt>
                <c:pt idx="876">
                  <c:v>4.7105741001857071</c:v>
                </c:pt>
                <c:pt idx="877">
                  <c:v>3.8695961384449946</c:v>
                </c:pt>
                <c:pt idx="879">
                  <c:v>3.4269302606610106</c:v>
                </c:pt>
                <c:pt idx="882">
                  <c:v>6.1433994470317419</c:v>
                </c:pt>
                <c:pt idx="883">
                  <c:v>6.0752740164705807</c:v>
                </c:pt>
                <c:pt idx="884">
                  <c:v>6.458282811544251</c:v>
                </c:pt>
                <c:pt idx="885">
                  <c:v>5.9252385171580109</c:v>
                </c:pt>
                <c:pt idx="886">
                  <c:v>6.0646006002532387</c:v>
                </c:pt>
                <c:pt idx="887">
                  <c:v>5.2986595409622756</c:v>
                </c:pt>
                <c:pt idx="888">
                  <c:v>4.7332784629288236</c:v>
                </c:pt>
                <c:pt idx="889">
                  <c:v>4.4886756458034736</c:v>
                </c:pt>
                <c:pt idx="890">
                  <c:v>3.5336360822123498</c:v>
                </c:pt>
                <c:pt idx="891">
                  <c:v>3.4994795343677825</c:v>
                </c:pt>
                <c:pt idx="892">
                  <c:v>3.4459824949048992</c:v>
                </c:pt>
                <c:pt idx="893">
                  <c:v>3.2839756505385869</c:v>
                </c:pt>
                <c:pt idx="894">
                  <c:v>3.3474234823316857</c:v>
                </c:pt>
                <c:pt idx="897">
                  <c:v>5.4812680559898928</c:v>
                </c:pt>
                <c:pt idx="898">
                  <c:v>7.3145698693621073</c:v>
                </c:pt>
                <c:pt idx="899">
                  <c:v>8.2591090141484571</c:v>
                </c:pt>
                <c:pt idx="900">
                  <c:v>6.5535501800161189</c:v>
                </c:pt>
                <c:pt idx="901">
                  <c:v>5.918882331349189</c:v>
                </c:pt>
                <c:pt idx="902">
                  <c:v>5.1021466468029431</c:v>
                </c:pt>
                <c:pt idx="903">
                  <c:v>5.4808980421412565</c:v>
                </c:pt>
                <c:pt idx="904">
                  <c:v>7.4987950731322055</c:v>
                </c:pt>
                <c:pt idx="905">
                  <c:v>6.3622488462438982</c:v>
                </c:pt>
                <c:pt idx="906">
                  <c:v>7.0569660383717201</c:v>
                </c:pt>
                <c:pt idx="907">
                  <c:v>7.7351487417292475</c:v>
                </c:pt>
                <c:pt idx="908">
                  <c:v>7.7218707530764412</c:v>
                </c:pt>
                <c:pt idx="909">
                  <c:v>7.5046646823283192</c:v>
                </c:pt>
                <c:pt idx="910">
                  <c:v>7.4408225930604699</c:v>
                </c:pt>
                <c:pt idx="911">
                  <c:v>6.0181317760426296</c:v>
                </c:pt>
                <c:pt idx="912">
                  <c:v>7.8700576024191857</c:v>
                </c:pt>
                <c:pt idx="913">
                  <c:v>7.7451104590340201</c:v>
                </c:pt>
                <c:pt idx="914">
                  <c:v>8.088744767451848</c:v>
                </c:pt>
                <c:pt idx="915">
                  <c:v>8.570478042361092</c:v>
                </c:pt>
                <c:pt idx="916">
                  <c:v>8.432232384934073</c:v>
                </c:pt>
                <c:pt idx="917">
                  <c:v>7.6051975618695344</c:v>
                </c:pt>
                <c:pt idx="918">
                  <c:v>8.4764186772227443</c:v>
                </c:pt>
                <c:pt idx="919">
                  <c:v>6.6286100540944437</c:v>
                </c:pt>
                <c:pt idx="921">
                  <c:v>7.9206976550320602</c:v>
                </c:pt>
                <c:pt idx="922">
                  <c:v>7.4537113339597569</c:v>
                </c:pt>
                <c:pt idx="923">
                  <c:v>7.8330200006196931</c:v>
                </c:pt>
                <c:pt idx="924">
                  <c:v>8.0850249563993177</c:v>
                </c:pt>
                <c:pt idx="925">
                  <c:v>7.0685784490540469</c:v>
                </c:pt>
                <c:pt idx="926">
                  <c:v>6.2378958669533056</c:v>
                </c:pt>
                <c:pt idx="927">
                  <c:v>6.3611717550794715</c:v>
                </c:pt>
                <c:pt idx="928">
                  <c:v>6.6353431175235036</c:v>
                </c:pt>
                <c:pt idx="929">
                  <c:v>6.9555938943616606</c:v>
                </c:pt>
                <c:pt idx="930">
                  <c:v>6.6353431175235036</c:v>
                </c:pt>
                <c:pt idx="931">
                  <c:v>6.1596550711984746</c:v>
                </c:pt>
                <c:pt idx="932">
                  <c:v>6.5483255608894684</c:v>
                </c:pt>
                <c:pt idx="933">
                  <c:v>6.5597872998862661</c:v>
                </c:pt>
                <c:pt idx="934">
                  <c:v>6.561268719854171</c:v>
                </c:pt>
                <c:pt idx="935">
                  <c:v>8.3789070655992486</c:v>
                </c:pt>
                <c:pt idx="936">
                  <c:v>5.2138822732206798</c:v>
                </c:pt>
                <c:pt idx="937">
                  <c:v>3.940282525924685</c:v>
                </c:pt>
                <c:pt idx="938">
                  <c:v>6.0007132634091525</c:v>
                </c:pt>
                <c:pt idx="939">
                  <c:v>4.9462815598440546</c:v>
                </c:pt>
                <c:pt idx="940">
                  <c:v>6.0318067487527394</c:v>
                </c:pt>
                <c:pt idx="941">
                  <c:v>5.8986756171921195</c:v>
                </c:pt>
                <c:pt idx="942">
                  <c:v>6.249595989560718</c:v>
                </c:pt>
                <c:pt idx="943">
                  <c:v>4.9373441598936605</c:v>
                </c:pt>
                <c:pt idx="944">
                  <c:v>5.3924212334336001</c:v>
                </c:pt>
                <c:pt idx="945">
                  <c:v>4.9303832207617981</c:v>
                </c:pt>
                <c:pt idx="946">
                  <c:v>6.2181146015987654</c:v>
                </c:pt>
                <c:pt idx="947">
                  <c:v>5.689776324562458</c:v>
                </c:pt>
                <c:pt idx="948">
                  <c:v>4.5623909935422207</c:v>
                </c:pt>
                <c:pt idx="949">
                  <c:v>8.2591090141484571</c:v>
                </c:pt>
                <c:pt idx="950">
                  <c:v>5.4050407618391851</c:v>
                </c:pt>
                <c:pt idx="951">
                  <c:v>4.7156362862546661</c:v>
                </c:pt>
                <c:pt idx="952">
                  <c:v>4.4846644420865145</c:v>
                </c:pt>
                <c:pt idx="953">
                  <c:v>4.8672452563610911</c:v>
                </c:pt>
                <c:pt idx="954">
                  <c:v>4.4522317833842324</c:v>
                </c:pt>
                <c:pt idx="955">
                  <c:v>4.3869221573135775</c:v>
                </c:pt>
                <c:pt idx="956">
                  <c:v>4.6023328054189374</c:v>
                </c:pt>
                <c:pt idx="957">
                  <c:v>4.4935723571775767</c:v>
                </c:pt>
                <c:pt idx="959">
                  <c:v>4.6148561369504195</c:v>
                </c:pt>
                <c:pt idx="960">
                  <c:v>6.1770325601898701</c:v>
                </c:pt>
                <c:pt idx="961">
                  <c:v>6.0941516089583008</c:v>
                </c:pt>
                <c:pt idx="962">
                  <c:v>6.3208090298178501</c:v>
                </c:pt>
                <c:pt idx="963">
                  <c:v>6.3311229130461433</c:v>
                </c:pt>
                <c:pt idx="964">
                  <c:v>6.5109078759487149</c:v>
                </c:pt>
                <c:pt idx="965">
                  <c:v>6.1499728635372275</c:v>
                </c:pt>
                <c:pt idx="966">
                  <c:v>6.2268904630077424</c:v>
                </c:pt>
                <c:pt idx="967">
                  <c:v>6.2315292710310981</c:v>
                </c:pt>
                <c:pt idx="968">
                  <c:v>5.7676804813777975</c:v>
                </c:pt>
                <c:pt idx="969">
                  <c:v>8.4762223177271512</c:v>
                </c:pt>
                <c:pt idx="970">
                  <c:v>6.2879001145832838</c:v>
                </c:pt>
                <c:pt idx="973">
                  <c:v>4.8480663052275705</c:v>
                </c:pt>
                <c:pt idx="974">
                  <c:v>4.7854540873155029</c:v>
                </c:pt>
                <c:pt idx="975">
                  <c:v>6.2894481007875669</c:v>
                </c:pt>
                <c:pt idx="976">
                  <c:v>5.808714970655811</c:v>
                </c:pt>
                <c:pt idx="977">
                  <c:v>6.0517217515980821</c:v>
                </c:pt>
                <c:pt idx="978">
                  <c:v>5.7232072194550954</c:v>
                </c:pt>
                <c:pt idx="979">
                  <c:v>5.3219564813515072</c:v>
                </c:pt>
                <c:pt idx="980">
                  <c:v>6.1348071495419685</c:v>
                </c:pt>
                <c:pt idx="981">
                  <c:v>5.7512375526724471</c:v>
                </c:pt>
                <c:pt idx="982">
                  <c:v>7.8663891496653795</c:v>
                </c:pt>
                <c:pt idx="983">
                  <c:v>7.5111583706400165</c:v>
                </c:pt>
                <c:pt idx="984">
                  <c:v>7.8039259577552187</c:v>
                </c:pt>
                <c:pt idx="985">
                  <c:v>7.8703287874193677</c:v>
                </c:pt>
                <c:pt idx="986">
                  <c:v>7.5438965331495238</c:v>
                </c:pt>
                <c:pt idx="989">
                  <c:v>4.5491383973378658</c:v>
                </c:pt>
                <c:pt idx="990">
                  <c:v>4.9638134504713971</c:v>
                </c:pt>
                <c:pt idx="991">
                  <c:v>4.8067105381108401</c:v>
                </c:pt>
                <c:pt idx="992">
                  <c:v>4.9282552469910179</c:v>
                </c:pt>
                <c:pt idx="993">
                  <c:v>5.0188215783655492</c:v>
                </c:pt>
                <c:pt idx="994">
                  <c:v>5.3159731670072663</c:v>
                </c:pt>
                <c:pt idx="995">
                  <c:v>4.9192577566683431</c:v>
                </c:pt>
                <c:pt idx="996">
                  <c:v>4.8280236293143952</c:v>
                </c:pt>
                <c:pt idx="997">
                  <c:v>5.2156575780941274</c:v>
                </c:pt>
                <c:pt idx="998">
                  <c:v>4.7712599781305656</c:v>
                </c:pt>
                <c:pt idx="999">
                  <c:v>5.2755785660683276</c:v>
                </c:pt>
                <c:pt idx="1000">
                  <c:v>5.0931001100564011</c:v>
                </c:pt>
                <c:pt idx="1001">
                  <c:v>4.6607011039646435</c:v>
                </c:pt>
                <c:pt idx="1002">
                  <c:v>4.3483569701803342</c:v>
                </c:pt>
                <c:pt idx="1003">
                  <c:v>4.6101407803550742</c:v>
                </c:pt>
                <c:pt idx="1004">
                  <c:v>5.6023679841233571</c:v>
                </c:pt>
                <c:pt idx="1005">
                  <c:v>5.7046220893734514</c:v>
                </c:pt>
                <c:pt idx="1006">
                  <c:v>5.7012439803597754</c:v>
                </c:pt>
                <c:pt idx="1007">
                  <c:v>5.7516286276556041</c:v>
                </c:pt>
                <c:pt idx="1008">
                  <c:v>6.5458398381676313</c:v>
                </c:pt>
                <c:pt idx="1009">
                  <c:v>5.8532126287352479</c:v>
                </c:pt>
                <c:pt idx="1010">
                  <c:v>5.9650089240849775</c:v>
                </c:pt>
                <c:pt idx="1011">
                  <c:v>6.4540325067600914</c:v>
                </c:pt>
                <c:pt idx="1012">
                  <c:v>6.2156170174793992</c:v>
                </c:pt>
                <c:pt idx="1013">
                  <c:v>6.2958804337948511</c:v>
                </c:pt>
                <c:pt idx="1014">
                  <c:v>6.3252330353026149</c:v>
                </c:pt>
                <c:pt idx="1015">
                  <c:v>6.1670588685140393</c:v>
                </c:pt>
                <c:pt idx="1016">
                  <c:v>6.0154429401447995</c:v>
                </c:pt>
                <c:pt idx="1019">
                  <c:v>5.2988757114135128</c:v>
                </c:pt>
                <c:pt idx="1021">
                  <c:v>5.1242268217574631</c:v>
                </c:pt>
                <c:pt idx="1022">
                  <c:v>5.1972614070713172</c:v>
                </c:pt>
                <c:pt idx="1023">
                  <c:v>4.8737872390986867</c:v>
                </c:pt>
                <c:pt idx="1024">
                  <c:v>4.7880412044800851</c:v>
                </c:pt>
                <c:pt idx="1025">
                  <c:v>5.1299662240750799</c:v>
                </c:pt>
                <c:pt idx="1026">
                  <c:v>4.8604221423863443</c:v>
                </c:pt>
                <c:pt idx="1027">
                  <c:v>5.1034379841955255</c:v>
                </c:pt>
                <c:pt idx="1028">
                  <c:v>4.6342428603085546</c:v>
                </c:pt>
                <c:pt idx="1029">
                  <c:v>4.2475212316967994</c:v>
                </c:pt>
                <c:pt idx="1030">
                  <c:v>5.0613104896300012</c:v>
                </c:pt>
                <c:pt idx="1031">
                  <c:v>5.1138069107797071</c:v>
                </c:pt>
                <c:pt idx="1032">
                  <c:v>4.6170239244891329</c:v>
                </c:pt>
                <c:pt idx="1033">
                  <c:v>5.1669337702938183</c:v>
                </c:pt>
                <c:pt idx="1034">
                  <c:v>4.9703133507582731</c:v>
                </c:pt>
                <c:pt idx="1035">
                  <c:v>4.9391578379513774</c:v>
                </c:pt>
                <c:pt idx="1036">
                  <c:v>5.0953878559906229</c:v>
                </c:pt>
                <c:pt idx="1037">
                  <c:v>4.5105125025403963</c:v>
                </c:pt>
                <c:pt idx="1038">
                  <c:v>6.1769391133694667</c:v>
                </c:pt>
                <c:pt idx="1039">
                  <c:v>4.4003772733024489</c:v>
                </c:pt>
                <c:pt idx="1040">
                  <c:v>4.5233865572551659</c:v>
                </c:pt>
                <c:pt idx="1041">
                  <c:v>4.7047696736722857</c:v>
                </c:pt>
                <c:pt idx="1042">
                  <c:v>4.4716617773114917</c:v>
                </c:pt>
                <c:pt idx="1043">
                  <c:v>4.6293932920208452</c:v>
                </c:pt>
                <c:pt idx="1044">
                  <c:v>5.0391061636387304</c:v>
                </c:pt>
                <c:pt idx="1045">
                  <c:v>5.5265754313776316</c:v>
                </c:pt>
                <c:pt idx="1046">
                  <c:v>5.76689220437102</c:v>
                </c:pt>
                <c:pt idx="1047">
                  <c:v>5.0630517231192673</c:v>
                </c:pt>
                <c:pt idx="1048">
                  <c:v>4.1329464873617283</c:v>
                </c:pt>
                <c:pt idx="1050">
                  <c:v>4.5491221584080748</c:v>
                </c:pt>
                <c:pt idx="1052">
                  <c:v>4.8247703912961324</c:v>
                </c:pt>
                <c:pt idx="1053">
                  <c:v>4.3827620311632804</c:v>
                </c:pt>
                <c:pt idx="1054">
                  <c:v>4.6267696553556563</c:v>
                </c:pt>
                <c:pt idx="1055">
                  <c:v>4.7542466010586297</c:v>
                </c:pt>
                <c:pt idx="1056">
                  <c:v>5.372133620175795</c:v>
                </c:pt>
                <c:pt idx="1057">
                  <c:v>4.0958298000713986</c:v>
                </c:pt>
                <c:pt idx="1059">
                  <c:v>4.6639826046580639</c:v>
                </c:pt>
                <c:pt idx="1060">
                  <c:v>5.9418008713742605</c:v>
                </c:pt>
                <c:pt idx="1061">
                  <c:v>4.6643841728667441</c:v>
                </c:pt>
                <c:pt idx="1062">
                  <c:v>5.5792659636301032</c:v>
                </c:pt>
                <c:pt idx="1063">
                  <c:v>5.8315854495894772</c:v>
                </c:pt>
                <c:pt idx="1064">
                  <c:v>5.454669742840685</c:v>
                </c:pt>
                <c:pt idx="1065">
                  <c:v>5.2800276986173067</c:v>
                </c:pt>
                <c:pt idx="1066">
                  <c:v>5.1807763350210649</c:v>
                </c:pt>
                <c:pt idx="1067">
                  <c:v>4.8054978898022611</c:v>
                </c:pt>
                <c:pt idx="1068">
                  <c:v>4.5081007819710992</c:v>
                </c:pt>
                <c:pt idx="1069">
                  <c:v>4.01455420581346</c:v>
                </c:pt>
                <c:pt idx="1070">
                  <c:v>4.3581748108417653</c:v>
                </c:pt>
                <c:pt idx="1071">
                  <c:v>4.3843575939943946</c:v>
                </c:pt>
                <c:pt idx="1072">
                  <c:v>4.7546121434691306</c:v>
                </c:pt>
                <c:pt idx="1073">
                  <c:v>4.1652271413262589</c:v>
                </c:pt>
                <c:pt idx="1074">
                  <c:v>4.1320060473016555</c:v>
                </c:pt>
                <c:pt idx="1075">
                  <c:v>4.5166090368720093</c:v>
                </c:pt>
                <c:pt idx="1076">
                  <c:v>5.1877324675865211</c:v>
                </c:pt>
                <c:pt idx="1077">
                  <c:v>4.3530266387441534</c:v>
                </c:pt>
                <c:pt idx="1078">
                  <c:v>4.8473280195839621</c:v>
                </c:pt>
                <c:pt idx="1079">
                  <c:v>4.2107220944927803</c:v>
                </c:pt>
                <c:pt idx="1080">
                  <c:v>5.3430853044738882</c:v>
                </c:pt>
                <c:pt idx="1081">
                  <c:v>4.6643943535965322</c:v>
                </c:pt>
                <c:pt idx="1082">
                  <c:v>3.1570221523855455</c:v>
                </c:pt>
                <c:pt idx="1083">
                  <c:v>5.2807820127569078</c:v>
                </c:pt>
                <c:pt idx="1084">
                  <c:v>3.995776429594136</c:v>
                </c:pt>
                <c:pt idx="1085">
                  <c:v>3.7788802525215948</c:v>
                </c:pt>
                <c:pt idx="1086">
                  <c:v>4.3527649317788937</c:v>
                </c:pt>
                <c:pt idx="1087">
                  <c:v>4.0300833253561361</c:v>
                </c:pt>
                <c:pt idx="1088">
                  <c:v>4.1180746953067748</c:v>
                </c:pt>
                <c:pt idx="1089">
                  <c:v>4.1272438521990802</c:v>
                </c:pt>
                <c:pt idx="1090">
                  <c:v>5.1504995863685457</c:v>
                </c:pt>
                <c:pt idx="1091">
                  <c:v>4.6384019782219967</c:v>
                </c:pt>
                <c:pt idx="1092">
                  <c:v>5.1041767867311663</c:v>
                </c:pt>
                <c:pt idx="1093">
                  <c:v>3.0107184166413448</c:v>
                </c:pt>
                <c:pt idx="1094">
                  <c:v>2.6386753838572834</c:v>
                </c:pt>
                <c:pt idx="1095">
                  <c:v>2.5667447884499244</c:v>
                </c:pt>
                <c:pt idx="1096">
                  <c:v>2.4767370952003565</c:v>
                </c:pt>
                <c:pt idx="1097">
                  <c:v>2.1960139511647614</c:v>
                </c:pt>
                <c:pt idx="1098">
                  <c:v>2.3315973665728098</c:v>
                </c:pt>
                <c:pt idx="1099">
                  <c:v>3.0917138573320337</c:v>
                </c:pt>
                <c:pt idx="1100">
                  <c:v>3.2636354955795652</c:v>
                </c:pt>
                <c:pt idx="1101">
                  <c:v>3.1904727203758787</c:v>
                </c:pt>
                <c:pt idx="1102">
                  <c:v>6.6419648297720162</c:v>
                </c:pt>
                <c:pt idx="1103">
                  <c:v>6.1630663212941847</c:v>
                </c:pt>
                <c:pt idx="1104">
                  <c:v>5.819678481025937</c:v>
                </c:pt>
                <c:pt idx="1106">
                  <c:v>4.9484849220349973</c:v>
                </c:pt>
                <c:pt idx="1107">
                  <c:v>5.9854538464356999</c:v>
                </c:pt>
                <c:pt idx="1108">
                  <c:v>5.5195107456737995</c:v>
                </c:pt>
                <c:pt idx="1109">
                  <c:v>4.4883288982715843</c:v>
                </c:pt>
                <c:pt idx="1110">
                  <c:v>2.9479699909505062</c:v>
                </c:pt>
                <c:pt idx="1111">
                  <c:v>3.3918110797132868</c:v>
                </c:pt>
                <c:pt idx="1112">
                  <c:v>3.0093832463258248</c:v>
                </c:pt>
                <c:pt idx="1113">
                  <c:v>4.5070303000735761</c:v>
                </c:pt>
                <c:pt idx="1114">
                  <c:v>4.364765464920092</c:v>
                </c:pt>
                <c:pt idx="1115">
                  <c:v>4.3011963966209077</c:v>
                </c:pt>
                <c:pt idx="1116">
                  <c:v>3.3983168923657545</c:v>
                </c:pt>
                <c:pt idx="1118">
                  <c:v>2.791730315951964</c:v>
                </c:pt>
                <c:pt idx="1119">
                  <c:v>3.2866440251232341</c:v>
                </c:pt>
                <c:pt idx="1120">
                  <c:v>4.5108170896274569</c:v>
                </c:pt>
                <c:pt idx="1121">
                  <c:v>2.7684380643442901</c:v>
                </c:pt>
                <c:pt idx="1123">
                  <c:v>4.1173275903770206</c:v>
                </c:pt>
                <c:pt idx="1124">
                  <c:v>4.0948747834470005</c:v>
                </c:pt>
                <c:pt idx="1125">
                  <c:v>2.3991624814004546</c:v>
                </c:pt>
                <c:pt idx="1126">
                  <c:v>2.2289954833410017</c:v>
                </c:pt>
                <c:pt idx="1127">
                  <c:v>2.4662611978584557</c:v>
                </c:pt>
                <c:pt idx="1129">
                  <c:v>2.371018740634101</c:v>
                </c:pt>
                <c:pt idx="1130">
                  <c:v>3.7482062569661352</c:v>
                </c:pt>
                <c:pt idx="1131">
                  <c:v>3.8736520872046225</c:v>
                </c:pt>
                <c:pt idx="1132">
                  <c:v>5.6001818299754849</c:v>
                </c:pt>
                <c:pt idx="1133">
                  <c:v>2.8608512581051073</c:v>
                </c:pt>
                <c:pt idx="1134">
                  <c:v>5.9962917034986827</c:v>
                </c:pt>
                <c:pt idx="1135">
                  <c:v>2.7775391170484292</c:v>
                </c:pt>
                <c:pt idx="1136">
                  <c:v>3.8187987362852271</c:v>
                </c:pt>
                <c:pt idx="1137">
                  <c:v>5.8368923106626038</c:v>
                </c:pt>
                <c:pt idx="1138">
                  <c:v>6.0382899500648719</c:v>
                </c:pt>
                <c:pt idx="1139">
                  <c:v>4.2696643456288825</c:v>
                </c:pt>
                <c:pt idx="1140">
                  <c:v>1.9896514345877354</c:v>
                </c:pt>
                <c:pt idx="1141">
                  <c:v>2.7271606567398154</c:v>
                </c:pt>
                <c:pt idx="1142">
                  <c:v>3.9231495597380777</c:v>
                </c:pt>
                <c:pt idx="1143">
                  <c:v>5.2240463096884024</c:v>
                </c:pt>
                <c:pt idx="1144">
                  <c:v>3.4540492560052374</c:v>
                </c:pt>
                <c:pt idx="1145">
                  <c:v>4.5555390353674792</c:v>
                </c:pt>
                <c:pt idx="1146">
                  <c:v>4.1792842975242745</c:v>
                </c:pt>
                <c:pt idx="1147">
                  <c:v>5.6482975724203284</c:v>
                </c:pt>
                <c:pt idx="1148">
                  <c:v>4.8390425883201305</c:v>
                </c:pt>
                <c:pt idx="1149">
                  <c:v>4.3014095084729895</c:v>
                </c:pt>
                <c:pt idx="1150">
                  <c:v>4.6700666358127139</c:v>
                </c:pt>
                <c:pt idx="1151">
                  <c:v>4.2236522716738776</c:v>
                </c:pt>
                <c:pt idx="1152">
                  <c:v>3.2170322728401981</c:v>
                </c:pt>
                <c:pt idx="1153">
                  <c:v>2.9823215765399551</c:v>
                </c:pt>
                <c:pt idx="1154">
                  <c:v>2.2992328330064353</c:v>
                </c:pt>
                <c:pt idx="1155">
                  <c:v>2.202497984539491</c:v>
                </c:pt>
                <c:pt idx="1156">
                  <c:v>4.3279058554400534</c:v>
                </c:pt>
                <c:pt idx="1157">
                  <c:v>2.6261832346506857</c:v>
                </c:pt>
                <c:pt idx="1158">
                  <c:v>3.1960199526894031</c:v>
                </c:pt>
                <c:pt idx="1159">
                  <c:v>5.3474763569647328</c:v>
                </c:pt>
                <c:pt idx="1160">
                  <c:v>5.4083349741600468</c:v>
                </c:pt>
                <c:pt idx="1161">
                  <c:v>5.8974329230718592</c:v>
                </c:pt>
                <c:pt idx="1162">
                  <c:v>4.6917863817146968</c:v>
                </c:pt>
                <c:pt idx="1163">
                  <c:v>4.8386284705998808</c:v>
                </c:pt>
                <c:pt idx="1164">
                  <c:v>4.4351860255497453</c:v>
                </c:pt>
                <c:pt idx="1165">
                  <c:v>4.7421295681922873</c:v>
                </c:pt>
                <c:pt idx="1166">
                  <c:v>4.3729211518203153</c:v>
                </c:pt>
                <c:pt idx="1167">
                  <c:v>3.1413059632409812</c:v>
                </c:pt>
                <c:pt idx="1168">
                  <c:v>3.6090212088949118</c:v>
                </c:pt>
                <c:pt idx="1169">
                  <c:v>1.9889271593962532</c:v>
                </c:pt>
                <c:pt idx="1170">
                  <c:v>2.2647848220030058</c:v>
                </c:pt>
                <c:pt idx="1171">
                  <c:v>5.7246542135000364</c:v>
                </c:pt>
                <c:pt idx="1172">
                  <c:v>4.3680102239382785</c:v>
                </c:pt>
                <c:pt idx="1173">
                  <c:v>4.4053386978239741</c:v>
                </c:pt>
                <c:pt idx="1174">
                  <c:v>4.9051385518243071</c:v>
                </c:pt>
                <c:pt idx="1175">
                  <c:v>5.0428897845699554</c:v>
                </c:pt>
                <c:pt idx="1177">
                  <c:v>4.8369149232373401</c:v>
                </c:pt>
                <c:pt idx="1178">
                  <c:v>4.4192142155129934</c:v>
                </c:pt>
                <c:pt idx="1179">
                  <c:v>2.2669824208647724</c:v>
                </c:pt>
                <c:pt idx="1180">
                  <c:v>5.2902256336265525</c:v>
                </c:pt>
                <c:pt idx="1181">
                  <c:v>3.2401016389636186</c:v>
                </c:pt>
                <c:pt idx="1182">
                  <c:v>4.092886355380922</c:v>
                </c:pt>
                <c:pt idx="1183">
                  <c:v>1.8958911924349586</c:v>
                </c:pt>
                <c:pt idx="1184">
                  <c:v>2.1772756352786318</c:v>
                </c:pt>
                <c:pt idx="1185">
                  <c:v>6.04644243231491</c:v>
                </c:pt>
                <c:pt idx="1186">
                  <c:v>5.7504639645964941</c:v>
                </c:pt>
                <c:pt idx="1187">
                  <c:v>3.9317376217942877</c:v>
                </c:pt>
                <c:pt idx="1188">
                  <c:v>4.3226993068751751</c:v>
                </c:pt>
                <c:pt idx="1189">
                  <c:v>2.9902515885321983</c:v>
                </c:pt>
                <c:pt idx="1190">
                  <c:v>2.7666218736029511</c:v>
                </c:pt>
                <c:pt idx="1191">
                  <c:v>4.5435177268153879</c:v>
                </c:pt>
                <c:pt idx="1192">
                  <c:v>4.6931975991955435</c:v>
                </c:pt>
                <c:pt idx="1193">
                  <c:v>2.0599510115265285</c:v>
                </c:pt>
                <c:pt idx="1194">
                  <c:v>4.6148708912680281</c:v>
                </c:pt>
                <c:pt idx="1195">
                  <c:v>5.4583104009681653</c:v>
                </c:pt>
                <c:pt idx="1196">
                  <c:v>4.0707714672349384</c:v>
                </c:pt>
                <c:pt idx="1197">
                  <c:v>4.5948994256157629</c:v>
                </c:pt>
                <c:pt idx="1199">
                  <c:v>4.2190302004936076</c:v>
                </c:pt>
                <c:pt idx="1200">
                  <c:v>3.1735920500322363</c:v>
                </c:pt>
                <c:pt idx="1201">
                  <c:v>3.3501148495059923</c:v>
                </c:pt>
                <c:pt idx="1202">
                  <c:v>1.4269118348174259</c:v>
                </c:pt>
                <c:pt idx="1203">
                  <c:v>4.3915487624232048</c:v>
                </c:pt>
                <c:pt idx="1204">
                  <c:v>4.273530682511038</c:v>
                </c:pt>
                <c:pt idx="1205">
                  <c:v>4.1904002553361348</c:v>
                </c:pt>
                <c:pt idx="1206">
                  <c:v>4.5669122964578781</c:v>
                </c:pt>
                <c:pt idx="1207">
                  <c:v>4.1945886306713396</c:v>
                </c:pt>
                <c:pt idx="1208">
                  <c:v>4.3355610473397546</c:v>
                </c:pt>
                <c:pt idx="1209">
                  <c:v>5.629997134454567</c:v>
                </c:pt>
                <c:pt idx="1210">
                  <c:v>5.0775492556033983</c:v>
                </c:pt>
                <c:pt idx="1211">
                  <c:v>5.4092737629344825</c:v>
                </c:pt>
                <c:pt idx="1212">
                  <c:v>6.322568735845814</c:v>
                </c:pt>
                <c:pt idx="1213">
                  <c:v>4.4960028987025877</c:v>
                </c:pt>
                <c:pt idx="1214">
                  <c:v>4.8582418945071666</c:v>
                </c:pt>
                <c:pt idx="1215">
                  <c:v>4.3094962209755101</c:v>
                </c:pt>
                <c:pt idx="1216">
                  <c:v>2.9007210468884628</c:v>
                </c:pt>
                <c:pt idx="1217">
                  <c:v>3.4695698666766197</c:v>
                </c:pt>
                <c:pt idx="1218">
                  <c:v>2.4109565469242273</c:v>
                </c:pt>
                <c:pt idx="1219">
                  <c:v>2.8010733129714658</c:v>
                </c:pt>
                <c:pt idx="1220">
                  <c:v>4.1324823004055755</c:v>
                </c:pt>
                <c:pt idx="1221">
                  <c:v>2.6307878659063109</c:v>
                </c:pt>
                <c:pt idx="1222">
                  <c:v>3.0800314543791467</c:v>
                </c:pt>
                <c:pt idx="1223">
                  <c:v>2.6977630805930874</c:v>
                </c:pt>
                <c:pt idx="1224">
                  <c:v>4.1263597121666464</c:v>
                </c:pt>
                <c:pt idx="1225">
                  <c:v>5.8704575007111899</c:v>
                </c:pt>
                <c:pt idx="1226">
                  <c:v>6.2471361011825381</c:v>
                </c:pt>
                <c:pt idx="1227">
                  <c:v>2.7429790927531488</c:v>
                </c:pt>
                <c:pt idx="1228">
                  <c:v>3.5861114161419203</c:v>
                </c:pt>
                <c:pt idx="1229">
                  <c:v>5.543563935562827</c:v>
                </c:pt>
                <c:pt idx="1230">
                  <c:v>2.6386753838572834</c:v>
                </c:pt>
                <c:pt idx="1231">
                  <c:v>3.9007770512422844</c:v>
                </c:pt>
                <c:pt idx="1232">
                  <c:v>5.4432904478949133</c:v>
                </c:pt>
                <c:pt idx="1233">
                  <c:v>3.0444236093342729</c:v>
                </c:pt>
                <c:pt idx="1234">
                  <c:v>5.1399973289867988</c:v>
                </c:pt>
                <c:pt idx="1235">
                  <c:v>5.9089970812746202</c:v>
                </c:pt>
                <c:pt idx="1236">
                  <c:v>3.5695495545067044</c:v>
                </c:pt>
                <c:pt idx="1237">
                  <c:v>3.1438999420705316</c:v>
                </c:pt>
                <c:pt idx="1238">
                  <c:v>3.5467823466438002</c:v>
                </c:pt>
                <c:pt idx="1239">
                  <c:v>1.9765156155572532</c:v>
                </c:pt>
                <c:pt idx="1240">
                  <c:v>2.2329265709994184</c:v>
                </c:pt>
                <c:pt idx="1241">
                  <c:v>2.7445246329688637</c:v>
                </c:pt>
                <c:pt idx="1242">
                  <c:v>3.4251964357364995</c:v>
                </c:pt>
                <c:pt idx="1243">
                  <c:v>5.3461162115121947</c:v>
                </c:pt>
                <c:pt idx="1244">
                  <c:v>4.2463525938331799</c:v>
                </c:pt>
                <c:pt idx="1245">
                  <c:v>2.6868141684974853</c:v>
                </c:pt>
                <c:pt idx="1246">
                  <c:v>3.767450820003492</c:v>
                </c:pt>
                <c:pt idx="1247">
                  <c:v>3.0706641843801723</c:v>
                </c:pt>
                <c:pt idx="1248">
                  <c:v>4.1199066582439103</c:v>
                </c:pt>
                <c:pt idx="1249">
                  <c:v>2.5661363184207788</c:v>
                </c:pt>
                <c:pt idx="1250">
                  <c:v>4.6523356458773968</c:v>
                </c:pt>
                <c:pt idx="1251">
                  <c:v>3.1490866912166831</c:v>
                </c:pt>
                <c:pt idx="1252">
                  <c:v>3.1625362109808224</c:v>
                </c:pt>
                <c:pt idx="1253">
                  <c:v>3.4134286152742361</c:v>
                </c:pt>
                <c:pt idx="1254">
                  <c:v>3.8570182151564882</c:v>
                </c:pt>
                <c:pt idx="1255">
                  <c:v>4.3310942315861913</c:v>
                </c:pt>
                <c:pt idx="1256">
                  <c:v>3.9393127094223099</c:v>
                </c:pt>
                <c:pt idx="1257">
                  <c:v>3.3793336948969284</c:v>
                </c:pt>
                <c:pt idx="1258">
                  <c:v>1.4874054063254247</c:v>
                </c:pt>
                <c:pt idx="1259">
                  <c:v>3.3961802525527265</c:v>
                </c:pt>
                <c:pt idx="1260">
                  <c:v>2.4909843298817265</c:v>
                </c:pt>
                <c:pt idx="1261">
                  <c:v>4.0642901311040633</c:v>
                </c:pt>
                <c:pt idx="1262">
                  <c:v>3.562686553165483</c:v>
                </c:pt>
                <c:pt idx="1263">
                  <c:v>4.2217743121039586</c:v>
                </c:pt>
                <c:pt idx="1264">
                  <c:v>3.5813451410589949</c:v>
                </c:pt>
                <c:pt idx="1265">
                  <c:v>6.7303688395118906</c:v>
                </c:pt>
                <c:pt idx="1266">
                  <c:v>2.9515460979356831</c:v>
                </c:pt>
                <c:pt idx="1267">
                  <c:v>2.549623197885615</c:v>
                </c:pt>
                <c:pt idx="1268">
                  <c:v>2.3964534424959325</c:v>
                </c:pt>
                <c:pt idx="1269">
                  <c:v>3.4083293552454568</c:v>
                </c:pt>
                <c:pt idx="1270">
                  <c:v>4.0945334351726572</c:v>
                </c:pt>
                <c:pt idx="1271">
                  <c:v>2.3258522176051168</c:v>
                </c:pt>
                <c:pt idx="1272">
                  <c:v>3.2162039996041876</c:v>
                </c:pt>
                <c:pt idx="1273">
                  <c:v>2.6593001162302308</c:v>
                </c:pt>
                <c:pt idx="1274">
                  <c:v>2.1857335328728573</c:v>
                </c:pt>
                <c:pt idx="1275">
                  <c:v>3.3300131516660945</c:v>
                </c:pt>
                <c:pt idx="1276">
                  <c:v>2.6718715304746392</c:v>
                </c:pt>
                <c:pt idx="1277">
                  <c:v>0.84811003670871943</c:v>
                </c:pt>
                <c:pt idx="1278">
                  <c:v>2.889373630633107</c:v>
                </c:pt>
                <c:pt idx="1279">
                  <c:v>2.4117396245417049</c:v>
                </c:pt>
                <c:pt idx="1281">
                  <c:v>3.2290576593448672</c:v>
                </c:pt>
                <c:pt idx="1282">
                  <c:v>1.9150151057726821</c:v>
                </c:pt>
                <c:pt idx="1283">
                  <c:v>3.3308213531620336</c:v>
                </c:pt>
                <c:pt idx="1284">
                  <c:v>2.1353122472743569</c:v>
                </c:pt>
                <c:pt idx="1285">
                  <c:v>3.4599457584106381</c:v>
                </c:pt>
                <c:pt idx="1286">
                  <c:v>3.3614509387439249</c:v>
                </c:pt>
                <c:pt idx="1287">
                  <c:v>3.9000461904144279</c:v>
                </c:pt>
                <c:pt idx="1288">
                  <c:v>2.2555979841793068</c:v>
                </c:pt>
                <c:pt idx="1289">
                  <c:v>4.021528265994438</c:v>
                </c:pt>
                <c:pt idx="1290">
                  <c:v>1.9803021130572225</c:v>
                </c:pt>
                <c:pt idx="1292">
                  <c:v>3.4701556273469896</c:v>
                </c:pt>
                <c:pt idx="1293">
                  <c:v>2.7513305295117672</c:v>
                </c:pt>
                <c:pt idx="1294">
                  <c:v>3.2605003134662773</c:v>
                </c:pt>
                <c:pt idx="1296">
                  <c:v>3.233329625303881</c:v>
                </c:pt>
                <c:pt idx="1297">
                  <c:v>3.887166058588396</c:v>
                </c:pt>
                <c:pt idx="1298">
                  <c:v>3.0490003402048735</c:v>
                </c:pt>
                <c:pt idx="1299">
                  <c:v>4.0114150011438516</c:v>
                </c:pt>
                <c:pt idx="1300">
                  <c:v>3.4531586137147201</c:v>
                </c:pt>
                <c:pt idx="1301">
                  <c:v>2.7147638623987125</c:v>
                </c:pt>
                <c:pt idx="1302">
                  <c:v>4.475535183667934</c:v>
                </c:pt>
                <c:pt idx="1303">
                  <c:v>3.7653736821008801</c:v>
                </c:pt>
                <c:pt idx="1304">
                  <c:v>2.3992980175692264</c:v>
                </c:pt>
                <c:pt idx="1305">
                  <c:v>3.7445144655075033</c:v>
                </c:pt>
                <c:pt idx="1306">
                  <c:v>2.5609021738079387</c:v>
                </c:pt>
                <c:pt idx="1307">
                  <c:v>3.0238047282234595</c:v>
                </c:pt>
                <c:pt idx="1308">
                  <c:v>4.3103668797754109</c:v>
                </c:pt>
                <c:pt idx="1309">
                  <c:v>2.5553760354340103</c:v>
                </c:pt>
                <c:pt idx="1310">
                  <c:v>1.6017642680939768</c:v>
                </c:pt>
                <c:pt idx="1312">
                  <c:v>2.8553041029138475</c:v>
                </c:pt>
                <c:pt idx="1313">
                  <c:v>2.8347425527247405</c:v>
                </c:pt>
                <c:pt idx="1314">
                  <c:v>1.5382248004649621</c:v>
                </c:pt>
                <c:pt idx="1315">
                  <c:v>5.5452937014719863</c:v>
                </c:pt>
                <c:pt idx="1316">
                  <c:v>5.3282218670618837</c:v>
                </c:pt>
                <c:pt idx="1317">
                  <c:v>3.0979571518718738</c:v>
                </c:pt>
                <c:pt idx="1318">
                  <c:v>2.6862212788799473</c:v>
                </c:pt>
                <c:pt idx="1319">
                  <c:v>3.8067992993397608</c:v>
                </c:pt>
                <c:pt idx="1320">
                  <c:v>4.227863652862383</c:v>
                </c:pt>
                <c:pt idx="1321">
                  <c:v>3.7360608896963372</c:v>
                </c:pt>
                <c:pt idx="1322">
                  <c:v>4.8842683028689962</c:v>
                </c:pt>
                <c:pt idx="1323">
                  <c:v>3.6882521087342321</c:v>
                </c:pt>
                <c:pt idx="1324">
                  <c:v>1.672634211131411</c:v>
                </c:pt>
                <c:pt idx="1325">
                  <c:v>1.1514842964841978</c:v>
                </c:pt>
                <c:pt idx="1326">
                  <c:v>1.4733995848031844</c:v>
                </c:pt>
                <c:pt idx="1327">
                  <c:v>1.332859052800369</c:v>
                </c:pt>
                <c:pt idx="1328">
                  <c:v>1.7673152536649821</c:v>
                </c:pt>
                <c:pt idx="1329">
                  <c:v>0.7376485861455182</c:v>
                </c:pt>
                <c:pt idx="1330">
                  <c:v>1.0630858968088899</c:v>
                </c:pt>
                <c:pt idx="1331">
                  <c:v>1.1816985041342547</c:v>
                </c:pt>
                <c:pt idx="1332">
                  <c:v>1.0193838136548139</c:v>
                </c:pt>
                <c:pt idx="1333">
                  <c:v>0.87264740552270148</c:v>
                </c:pt>
                <c:pt idx="1335">
                  <c:v>1.365422310934072</c:v>
                </c:pt>
                <c:pt idx="1336">
                  <c:v>0.72328782321809504</c:v>
                </c:pt>
                <c:pt idx="1337">
                  <c:v>0.76914300686631221</c:v>
                </c:pt>
              </c:numCache>
            </c:numRef>
          </c:xVal>
          <c:yVal>
            <c:numRef>
              <c:f>'all data'!$AF$5:$AF$1342</c:f>
              <c:numCache>
                <c:formatCode>0.00</c:formatCode>
                <c:ptCount val="1338"/>
                <c:pt idx="0">
                  <c:v>-15.170439051539933</c:v>
                </c:pt>
                <c:pt idx="1">
                  <c:v>-15.159456371938498</c:v>
                </c:pt>
                <c:pt idx="2">
                  <c:v>-16.82532546799796</c:v>
                </c:pt>
                <c:pt idx="3">
                  <c:v>-13.681878582898335</c:v>
                </c:pt>
                <c:pt idx="4">
                  <c:v>-16.714908994012127</c:v>
                </c:pt>
                <c:pt idx="5">
                  <c:v>-15.500968168736692</c:v>
                </c:pt>
                <c:pt idx="6">
                  <c:v>-12.943946684678211</c:v>
                </c:pt>
                <c:pt idx="7">
                  <c:v>-16.867260383447544</c:v>
                </c:pt>
                <c:pt idx="8">
                  <c:v>-13.850935579876468</c:v>
                </c:pt>
                <c:pt idx="9">
                  <c:v>-17.945954720284274</c:v>
                </c:pt>
                <c:pt idx="10">
                  <c:v>-15.942802485543506</c:v>
                </c:pt>
                <c:pt idx="11">
                  <c:v>-17.071194724096049</c:v>
                </c:pt>
                <c:pt idx="12">
                  <c:v>-18.147802788689162</c:v>
                </c:pt>
                <c:pt idx="13">
                  <c:v>-18.347016798935531</c:v>
                </c:pt>
                <c:pt idx="14">
                  <c:v>-17.518427559031</c:v>
                </c:pt>
                <c:pt idx="15">
                  <c:v>-17.696464639822349</c:v>
                </c:pt>
                <c:pt idx="16">
                  <c:v>-16.634672531541657</c:v>
                </c:pt>
                <c:pt idx="17">
                  <c:v>-16.639983334318934</c:v>
                </c:pt>
                <c:pt idx="18">
                  <c:v>-16.512380209994628</c:v>
                </c:pt>
                <c:pt idx="19">
                  <c:v>-15.218945371840899</c:v>
                </c:pt>
                <c:pt idx="20">
                  <c:v>-17.521184831548805</c:v>
                </c:pt>
                <c:pt idx="21">
                  <c:v>-14.613119097938146</c:v>
                </c:pt>
                <c:pt idx="22">
                  <c:v>-14.533471058399423</c:v>
                </c:pt>
                <c:pt idx="23">
                  <c:v>-14.373244606119407</c:v>
                </c:pt>
                <c:pt idx="24">
                  <c:v>-14.331554318008052</c:v>
                </c:pt>
                <c:pt idx="25">
                  <c:v>-14.599270194930121</c:v>
                </c:pt>
                <c:pt idx="26">
                  <c:v>-16.487843653306989</c:v>
                </c:pt>
                <c:pt idx="27">
                  <c:v>-14.763025339018341</c:v>
                </c:pt>
                <c:pt idx="28">
                  <c:v>-15.594831733925577</c:v>
                </c:pt>
                <c:pt idx="29">
                  <c:v>-16.232399199855791</c:v>
                </c:pt>
                <c:pt idx="30">
                  <c:v>-17.499031981117312</c:v>
                </c:pt>
                <c:pt idx="31">
                  <c:v>-17.670643515396399</c:v>
                </c:pt>
                <c:pt idx="32">
                  <c:v>-16.398503014607883</c:v>
                </c:pt>
                <c:pt idx="33">
                  <c:v>-15.14540583830016</c:v>
                </c:pt>
                <c:pt idx="34">
                  <c:v>-15.368650969378283</c:v>
                </c:pt>
                <c:pt idx="35">
                  <c:v>-15.427034518818562</c:v>
                </c:pt>
                <c:pt idx="36">
                  <c:v>-15.803733011500269</c:v>
                </c:pt>
                <c:pt idx="37">
                  <c:v>-14.248257321142709</c:v>
                </c:pt>
                <c:pt idx="38">
                  <c:v>-15.739643580657098</c:v>
                </c:pt>
                <c:pt idx="39">
                  <c:v>-19.325488300577838</c:v>
                </c:pt>
                <c:pt idx="40">
                  <c:v>-16.865522340208809</c:v>
                </c:pt>
                <c:pt idx="41">
                  <c:v>-16.995209798857999</c:v>
                </c:pt>
                <c:pt idx="42">
                  <c:v>-19.282482823370842</c:v>
                </c:pt>
                <c:pt idx="43">
                  <c:v>-15.334104442961126</c:v>
                </c:pt>
                <c:pt idx="44">
                  <c:v>-17.156798234949424</c:v>
                </c:pt>
                <c:pt idx="45">
                  <c:v>-19.278387749338517</c:v>
                </c:pt>
                <c:pt idx="46">
                  <c:v>-18.374710857792767</c:v>
                </c:pt>
                <c:pt idx="47">
                  <c:v>-13.613868930372947</c:v>
                </c:pt>
                <c:pt idx="48">
                  <c:v>-14.436683520825314</c:v>
                </c:pt>
                <c:pt idx="49">
                  <c:v>-15.422063223396174</c:v>
                </c:pt>
                <c:pt idx="50">
                  <c:v>-16.392323585150276</c:v>
                </c:pt>
                <c:pt idx="51">
                  <c:v>-15.255822347223768</c:v>
                </c:pt>
                <c:pt idx="52">
                  <c:v>-14.686668663455801</c:v>
                </c:pt>
                <c:pt idx="53">
                  <c:v>-15.251400668450236</c:v>
                </c:pt>
                <c:pt idx="54">
                  <c:v>-13.874549828447817</c:v>
                </c:pt>
                <c:pt idx="55">
                  <c:v>-17.225747571905629</c:v>
                </c:pt>
                <c:pt idx="56">
                  <c:v>-15.531517449987936</c:v>
                </c:pt>
                <c:pt idx="57">
                  <c:v>-16.413036711743707</c:v>
                </c:pt>
                <c:pt idx="58">
                  <c:v>-17.109537457277707</c:v>
                </c:pt>
                <c:pt idx="59">
                  <c:v>-16.262062201741053</c:v>
                </c:pt>
                <c:pt idx="60">
                  <c:v>-15.942228126037502</c:v>
                </c:pt>
                <c:pt idx="61">
                  <c:v>-16.482483738422488</c:v>
                </c:pt>
                <c:pt idx="62">
                  <c:v>-13.641205514917187</c:v>
                </c:pt>
                <c:pt idx="63">
                  <c:v>-16.829458287667133</c:v>
                </c:pt>
                <c:pt idx="64">
                  <c:v>-18.071347493864167</c:v>
                </c:pt>
                <c:pt idx="65">
                  <c:v>-18.198672350071462</c:v>
                </c:pt>
                <c:pt idx="66">
                  <c:v>-17.368822357036027</c:v>
                </c:pt>
                <c:pt idx="67">
                  <c:v>-15.028037408350357</c:v>
                </c:pt>
                <c:pt idx="68">
                  <c:v>-14.545389722724655</c:v>
                </c:pt>
                <c:pt idx="69">
                  <c:v>-14.942634233848823</c:v>
                </c:pt>
                <c:pt idx="70">
                  <c:v>-16.225951564785422</c:v>
                </c:pt>
                <c:pt idx="71">
                  <c:v>-14.987003402523582</c:v>
                </c:pt>
                <c:pt idx="72">
                  <c:v>-15.375709658348443</c:v>
                </c:pt>
                <c:pt idx="73">
                  <c:v>-16.324732195651826</c:v>
                </c:pt>
                <c:pt idx="74">
                  <c:v>-13.964173301874558</c:v>
                </c:pt>
                <c:pt idx="75">
                  <c:v>-14.820883172482647</c:v>
                </c:pt>
                <c:pt idx="76">
                  <c:v>-13.087735374102982</c:v>
                </c:pt>
                <c:pt idx="77">
                  <c:v>-16.385190044870178</c:v>
                </c:pt>
                <c:pt idx="78">
                  <c:v>-15.386897287032365</c:v>
                </c:pt>
                <c:pt idx="79">
                  <c:v>-16.83362914566062</c:v>
                </c:pt>
                <c:pt idx="80">
                  <c:v>-17.608553141185816</c:v>
                </c:pt>
                <c:pt idx="81">
                  <c:v>-15.687625437085442</c:v>
                </c:pt>
                <c:pt idx="82">
                  <c:v>-16.669226273280383</c:v>
                </c:pt>
                <c:pt idx="83">
                  <c:v>-16.731331578638379</c:v>
                </c:pt>
                <c:pt idx="84">
                  <c:v>-15.692728225534085</c:v>
                </c:pt>
                <c:pt idx="85">
                  <c:v>-16.017794793811902</c:v>
                </c:pt>
                <c:pt idx="86">
                  <c:v>-15.508036209477924</c:v>
                </c:pt>
                <c:pt idx="87">
                  <c:v>-15.128103505754758</c:v>
                </c:pt>
                <c:pt idx="88">
                  <c:v>-17.045931437915996</c:v>
                </c:pt>
                <c:pt idx="89">
                  <c:v>-16.457844182109238</c:v>
                </c:pt>
                <c:pt idx="90">
                  <c:v>-17.024045369229842</c:v>
                </c:pt>
                <c:pt idx="91">
                  <c:v>-15.433428322934915</c:v>
                </c:pt>
                <c:pt idx="92">
                  <c:v>-18.298029854907558</c:v>
                </c:pt>
                <c:pt idx="93">
                  <c:v>-17.728468943581245</c:v>
                </c:pt>
                <c:pt idx="94">
                  <c:v>-18.652013629370806</c:v>
                </c:pt>
                <c:pt idx="95">
                  <c:v>-16.505183811434311</c:v>
                </c:pt>
                <c:pt idx="96">
                  <c:v>-17.792753093506832</c:v>
                </c:pt>
                <c:pt idx="97">
                  <c:v>-15.912603731362298</c:v>
                </c:pt>
                <c:pt idx="98">
                  <c:v>-16.142446044255252</c:v>
                </c:pt>
                <c:pt idx="99">
                  <c:v>-17.024482983773655</c:v>
                </c:pt>
                <c:pt idx="100">
                  <c:v>-16.080773332022204</c:v>
                </c:pt>
                <c:pt idx="101">
                  <c:v>-18.616741544817092</c:v>
                </c:pt>
                <c:pt idx="102">
                  <c:v>-17.961607148347603</c:v>
                </c:pt>
                <c:pt idx="103">
                  <c:v>-18.411351567786298</c:v>
                </c:pt>
                <c:pt idx="104">
                  <c:v>-15.215079568910239</c:v>
                </c:pt>
                <c:pt idx="105">
                  <c:v>-14.245176799308577</c:v>
                </c:pt>
                <c:pt idx="106">
                  <c:v>-13.937797089854017</c:v>
                </c:pt>
                <c:pt idx="107">
                  <c:v>-14.497976039542371</c:v>
                </c:pt>
                <c:pt idx="108">
                  <c:v>-13.051052283871721</c:v>
                </c:pt>
                <c:pt idx="109">
                  <c:v>-14.605732265201514</c:v>
                </c:pt>
                <c:pt idx="110">
                  <c:v>-15.819717203439318</c:v>
                </c:pt>
                <c:pt idx="111">
                  <c:v>-14.839109322677341</c:v>
                </c:pt>
                <c:pt idx="112">
                  <c:v>-14.189177872825534</c:v>
                </c:pt>
                <c:pt idx="113">
                  <c:v>-14.941436752818884</c:v>
                </c:pt>
                <c:pt idx="114">
                  <c:v>-18.235520723410865</c:v>
                </c:pt>
                <c:pt idx="115">
                  <c:v>-17.205677571866715</c:v>
                </c:pt>
                <c:pt idx="116">
                  <c:v>-17.189351592699278</c:v>
                </c:pt>
                <c:pt idx="117">
                  <c:v>-14.313584196603896</c:v>
                </c:pt>
                <c:pt idx="118">
                  <c:v>-19.11258766994607</c:v>
                </c:pt>
                <c:pt idx="119">
                  <c:v>-16.652033896637587</c:v>
                </c:pt>
                <c:pt idx="120">
                  <c:v>-15.631781420723867</c:v>
                </c:pt>
                <c:pt idx="121">
                  <c:v>-16.357506357920418</c:v>
                </c:pt>
                <c:pt idx="122">
                  <c:v>-17.601367449464352</c:v>
                </c:pt>
                <c:pt idx="123">
                  <c:v>-17.108429535548559</c:v>
                </c:pt>
                <c:pt idx="124">
                  <c:v>-16.014583685216586</c:v>
                </c:pt>
                <c:pt idx="125">
                  <c:v>-16.948104049864202</c:v>
                </c:pt>
                <c:pt idx="126">
                  <c:v>-17.363299199998156</c:v>
                </c:pt>
                <c:pt idx="127">
                  <c:v>-13.166914717296455</c:v>
                </c:pt>
                <c:pt idx="128">
                  <c:v>-17.187959702697412</c:v>
                </c:pt>
                <c:pt idx="129">
                  <c:v>-16.650653573038625</c:v>
                </c:pt>
                <c:pt idx="130">
                  <c:v>-19.129593177623189</c:v>
                </c:pt>
                <c:pt idx="131">
                  <c:v>-18.322822301002972</c:v>
                </c:pt>
                <c:pt idx="132">
                  <c:v>-15.342762716689249</c:v>
                </c:pt>
                <c:pt idx="133">
                  <c:v>-17.042591533199364</c:v>
                </c:pt>
                <c:pt idx="134">
                  <c:v>-19.274244444446236</c:v>
                </c:pt>
                <c:pt idx="135">
                  <c:v>-18.86842423159478</c:v>
                </c:pt>
                <c:pt idx="136">
                  <c:v>-14.972487359046305</c:v>
                </c:pt>
                <c:pt idx="137">
                  <c:v>-15.776387971786347</c:v>
                </c:pt>
                <c:pt idx="138">
                  <c:v>-15.042006748639691</c:v>
                </c:pt>
                <c:pt idx="139">
                  <c:v>-15.682885006310842</c:v>
                </c:pt>
                <c:pt idx="140">
                  <c:v>-14.893296575371277</c:v>
                </c:pt>
                <c:pt idx="141">
                  <c:v>-15.607512575461925</c:v>
                </c:pt>
                <c:pt idx="142">
                  <c:v>-15.16821387778327</c:v>
                </c:pt>
                <c:pt idx="143">
                  <c:v>-13.78286581617194</c:v>
                </c:pt>
                <c:pt idx="144">
                  <c:v>-14.76073605972153</c:v>
                </c:pt>
                <c:pt idx="145">
                  <c:v>-14.606381346877175</c:v>
                </c:pt>
                <c:pt idx="146">
                  <c:v>-17.223845057458483</c:v>
                </c:pt>
                <c:pt idx="147">
                  <c:v>-17.009555970424294</c:v>
                </c:pt>
                <c:pt idx="148">
                  <c:v>-16.867386284241917</c:v>
                </c:pt>
                <c:pt idx="149">
                  <c:v>-16.022257280092944</c:v>
                </c:pt>
                <c:pt idx="150">
                  <c:v>-14.974926318305137</c:v>
                </c:pt>
                <c:pt idx="151">
                  <c:v>-17.143024279402361</c:v>
                </c:pt>
                <c:pt idx="152">
                  <c:v>-18.634855529699404</c:v>
                </c:pt>
                <c:pt idx="153">
                  <c:v>-16.847612980527295</c:v>
                </c:pt>
                <c:pt idx="154">
                  <c:v>-13.435895352260204</c:v>
                </c:pt>
                <c:pt idx="155">
                  <c:v>-18.406124407704169</c:v>
                </c:pt>
                <c:pt idx="156">
                  <c:v>-17.092533842622508</c:v>
                </c:pt>
                <c:pt idx="157">
                  <c:v>-16.140878949703531</c:v>
                </c:pt>
                <c:pt idx="158">
                  <c:v>-15.932983944194902</c:v>
                </c:pt>
                <c:pt idx="159">
                  <c:v>-18.647527551134672</c:v>
                </c:pt>
                <c:pt idx="160">
                  <c:v>-18.93805662723738</c:v>
                </c:pt>
                <c:pt idx="161">
                  <c:v>-15.673800167162893</c:v>
                </c:pt>
                <c:pt idx="162">
                  <c:v>-17.521719368819667</c:v>
                </c:pt>
                <c:pt idx="163">
                  <c:v>-17.256748125552967</c:v>
                </c:pt>
                <c:pt idx="164">
                  <c:v>-19.013113254272568</c:v>
                </c:pt>
                <c:pt idx="165">
                  <c:v>-19.862379298591229</c:v>
                </c:pt>
                <c:pt idx="166">
                  <c:v>-17.255134785758393</c:v>
                </c:pt>
                <c:pt idx="167">
                  <c:v>-18.094360589582383</c:v>
                </c:pt>
                <c:pt idx="168">
                  <c:v>-15.279825217080523</c:v>
                </c:pt>
                <c:pt idx="169">
                  <c:v>-18.851231617811191</c:v>
                </c:pt>
                <c:pt idx="170">
                  <c:v>-17.121909691356176</c:v>
                </c:pt>
                <c:pt idx="171">
                  <c:v>-20.85392252185914</c:v>
                </c:pt>
                <c:pt idx="172">
                  <c:v>-18.496462597084022</c:v>
                </c:pt>
                <c:pt idx="173">
                  <c:v>-20.666200162390744</c:v>
                </c:pt>
                <c:pt idx="174">
                  <c:v>-16.058262301801815</c:v>
                </c:pt>
                <c:pt idx="175">
                  <c:v>-20.753699419624436</c:v>
                </c:pt>
                <c:pt idx="176">
                  <c:v>-20.909491999716675</c:v>
                </c:pt>
                <c:pt idx="177">
                  <c:v>-21.524668012310102</c:v>
                </c:pt>
                <c:pt idx="178">
                  <c:v>-18.552041775800379</c:v>
                </c:pt>
                <c:pt idx="179">
                  <c:v>-19.043854827470106</c:v>
                </c:pt>
                <c:pt idx="180">
                  <c:v>-16.395883705693642</c:v>
                </c:pt>
                <c:pt idx="181">
                  <c:v>-19.319815229462428</c:v>
                </c:pt>
                <c:pt idx="182">
                  <c:v>-17.289442232939866</c:v>
                </c:pt>
                <c:pt idx="183">
                  <c:v>-17.951419850466557</c:v>
                </c:pt>
                <c:pt idx="184">
                  <c:v>-16.160917443742861</c:v>
                </c:pt>
                <c:pt idx="185">
                  <c:v>-17.455558096399432</c:v>
                </c:pt>
                <c:pt idx="186">
                  <c:v>-19.495402114960161</c:v>
                </c:pt>
                <c:pt idx="187">
                  <c:v>-18.313225157289256</c:v>
                </c:pt>
                <c:pt idx="188">
                  <c:v>-18.930868571153834</c:v>
                </c:pt>
                <c:pt idx="189">
                  <c:v>-19.476387072186384</c:v>
                </c:pt>
                <c:pt idx="190">
                  <c:v>-18.634016836005205</c:v>
                </c:pt>
                <c:pt idx="191">
                  <c:v>-19.093099279044509</c:v>
                </c:pt>
                <c:pt idx="192">
                  <c:v>-20.050880458744004</c:v>
                </c:pt>
                <c:pt idx="193">
                  <c:v>-19.045034861785801</c:v>
                </c:pt>
                <c:pt idx="194">
                  <c:v>-17.44744149226447</c:v>
                </c:pt>
                <c:pt idx="195">
                  <c:v>-18.543285418047464</c:v>
                </c:pt>
                <c:pt idx="196">
                  <c:v>-17.139856148902354</c:v>
                </c:pt>
                <c:pt idx="197">
                  <c:v>-15.562033116930628</c:v>
                </c:pt>
                <c:pt idx="198">
                  <c:v>-17.478211175685292</c:v>
                </c:pt>
                <c:pt idx="199">
                  <c:v>-17.427943266132147</c:v>
                </c:pt>
                <c:pt idx="200">
                  <c:v>-17.574613697849255</c:v>
                </c:pt>
                <c:pt idx="201">
                  <c:v>-17.466782599594904</c:v>
                </c:pt>
                <c:pt idx="202">
                  <c:v>-17.345090589234641</c:v>
                </c:pt>
                <c:pt idx="203">
                  <c:v>-17.378645974346838</c:v>
                </c:pt>
                <c:pt idx="204">
                  <c:v>-17.454407020562648</c:v>
                </c:pt>
                <c:pt idx="205">
                  <c:v>-16.779620311663852</c:v>
                </c:pt>
                <c:pt idx="206">
                  <c:v>-16.463449775021701</c:v>
                </c:pt>
                <c:pt idx="209">
                  <c:v>-14.700104332777116</c:v>
                </c:pt>
                <c:pt idx="210">
                  <c:v>-16.423037217587748</c:v>
                </c:pt>
                <c:pt idx="211">
                  <c:v>-18.864940728002857</c:v>
                </c:pt>
                <c:pt idx="212">
                  <c:v>-19.109344829709705</c:v>
                </c:pt>
                <c:pt idx="213">
                  <c:v>-18.417549502210267</c:v>
                </c:pt>
                <c:pt idx="214">
                  <c:v>-19.178039875270326</c:v>
                </c:pt>
                <c:pt idx="215">
                  <c:v>-19.052932888182422</c:v>
                </c:pt>
                <c:pt idx="216">
                  <c:v>-20.266981169907776</c:v>
                </c:pt>
                <c:pt idx="217">
                  <c:v>-19.684874253058112</c:v>
                </c:pt>
                <c:pt idx="218">
                  <c:v>-19.193164913724083</c:v>
                </c:pt>
                <c:pt idx="219">
                  <c:v>-19.403539374112697</c:v>
                </c:pt>
                <c:pt idx="220">
                  <c:v>-19.580773747555714</c:v>
                </c:pt>
                <c:pt idx="221">
                  <c:v>-18.972126694807248</c:v>
                </c:pt>
                <c:pt idx="222">
                  <c:v>-19.049089272863853</c:v>
                </c:pt>
                <c:pt idx="223">
                  <c:v>-18.373609492825551</c:v>
                </c:pt>
                <c:pt idx="224">
                  <c:v>-20.085859579921514</c:v>
                </c:pt>
                <c:pt idx="225">
                  <c:v>-19.373673933708844</c:v>
                </c:pt>
                <c:pt idx="226">
                  <c:v>-19.968054202158022</c:v>
                </c:pt>
                <c:pt idx="227">
                  <c:v>-20.104406606592217</c:v>
                </c:pt>
                <c:pt idx="228">
                  <c:v>-20.35649429200496</c:v>
                </c:pt>
                <c:pt idx="229">
                  <c:v>-20.064335254417696</c:v>
                </c:pt>
                <c:pt idx="230">
                  <c:v>-20.111954596898482</c:v>
                </c:pt>
                <c:pt idx="231">
                  <c:v>-20.331184868918125</c:v>
                </c:pt>
                <c:pt idx="232">
                  <c:v>-19.096926883055563</c:v>
                </c:pt>
                <c:pt idx="233">
                  <c:v>-20.40931223414303</c:v>
                </c:pt>
                <c:pt idx="234">
                  <c:v>-18.342766284568917</c:v>
                </c:pt>
                <c:pt idx="235">
                  <c:v>-20.954855768951997</c:v>
                </c:pt>
                <c:pt idx="236">
                  <c:v>-18.737054630767016</c:v>
                </c:pt>
                <c:pt idx="237">
                  <c:v>-19.40023513923817</c:v>
                </c:pt>
                <c:pt idx="238">
                  <c:v>-19.317086535134688</c:v>
                </c:pt>
                <c:pt idx="239">
                  <c:v>-18.402489039638898</c:v>
                </c:pt>
                <c:pt idx="240">
                  <c:v>-21.29222401765265</c:v>
                </c:pt>
                <c:pt idx="241">
                  <c:v>-20.448734377526421</c:v>
                </c:pt>
                <c:pt idx="242">
                  <c:v>-14.237600381521323</c:v>
                </c:pt>
                <c:pt idx="243">
                  <c:v>-20.460036586915546</c:v>
                </c:pt>
                <c:pt idx="244">
                  <c:v>-19.586650710990011</c:v>
                </c:pt>
                <c:pt idx="245">
                  <c:v>-18.925302404660066</c:v>
                </c:pt>
                <c:pt idx="246">
                  <c:v>-17.970712784753164</c:v>
                </c:pt>
                <c:pt idx="247">
                  <c:v>-18.998651720822423</c:v>
                </c:pt>
                <c:pt idx="248">
                  <c:v>-19.221132785575538</c:v>
                </c:pt>
                <c:pt idx="249">
                  <c:v>-16.494485347437546</c:v>
                </c:pt>
                <c:pt idx="250">
                  <c:v>-16.507453222719647</c:v>
                </c:pt>
                <c:pt idx="251">
                  <c:v>-19.929744933752229</c:v>
                </c:pt>
                <c:pt idx="252">
                  <c:v>-20.280127472113438</c:v>
                </c:pt>
                <c:pt idx="253">
                  <c:v>-18.14183481992281</c:v>
                </c:pt>
                <c:pt idx="254">
                  <c:v>-18.324751324877887</c:v>
                </c:pt>
                <c:pt idx="255">
                  <c:v>-17.01851394668288</c:v>
                </c:pt>
                <c:pt idx="256">
                  <c:v>-15.024250360057815</c:v>
                </c:pt>
                <c:pt idx="257">
                  <c:v>-16.312131625765232</c:v>
                </c:pt>
                <c:pt idx="258">
                  <c:v>-17.381412154064822</c:v>
                </c:pt>
                <c:pt idx="259">
                  <c:v>-15.321618661652957</c:v>
                </c:pt>
                <c:pt idx="260">
                  <c:v>-14.866387018456468</c:v>
                </c:pt>
                <c:pt idx="261">
                  <c:v>-14.953598481004457</c:v>
                </c:pt>
                <c:pt idx="262">
                  <c:v>-18.628160884011276</c:v>
                </c:pt>
                <c:pt idx="263">
                  <c:v>-19.162976157099461</c:v>
                </c:pt>
                <c:pt idx="264">
                  <c:v>-17.6338270903032</c:v>
                </c:pt>
                <c:pt idx="265">
                  <c:v>-18.791527978209672</c:v>
                </c:pt>
                <c:pt idx="266">
                  <c:v>-17.685832505197936</c:v>
                </c:pt>
                <c:pt idx="267">
                  <c:v>-16.680295059428264</c:v>
                </c:pt>
                <c:pt idx="268">
                  <c:v>-20.24804356755044</c:v>
                </c:pt>
                <c:pt idx="269">
                  <c:v>-19.58633127796023</c:v>
                </c:pt>
                <c:pt idx="270">
                  <c:v>-18.634084073690172</c:v>
                </c:pt>
                <c:pt idx="271">
                  <c:v>-19.322194976918787</c:v>
                </c:pt>
                <c:pt idx="272">
                  <c:v>-17.954322361507874</c:v>
                </c:pt>
                <c:pt idx="273">
                  <c:v>-20.482981206588683</c:v>
                </c:pt>
                <c:pt idx="274">
                  <c:v>-19.991475305226597</c:v>
                </c:pt>
                <c:pt idx="275">
                  <c:v>-15.90869488861156</c:v>
                </c:pt>
                <c:pt idx="276">
                  <c:v>-20.315916570050437</c:v>
                </c:pt>
                <c:pt idx="277">
                  <c:v>-20.360674078540093</c:v>
                </c:pt>
                <c:pt idx="278">
                  <c:v>-19.616994826839136</c:v>
                </c:pt>
                <c:pt idx="279">
                  <c:v>-19.056472824260293</c:v>
                </c:pt>
                <c:pt idx="280">
                  <c:v>-19.204213967316779</c:v>
                </c:pt>
                <c:pt idx="281">
                  <c:v>-17.79382523873727</c:v>
                </c:pt>
                <c:pt idx="282">
                  <c:v>-19.938641700914232</c:v>
                </c:pt>
                <c:pt idx="283">
                  <c:v>-19.699211144882824</c:v>
                </c:pt>
                <c:pt idx="284">
                  <c:v>-16.67638819764035</c:v>
                </c:pt>
                <c:pt idx="285">
                  <c:v>-18.797783175787245</c:v>
                </c:pt>
                <c:pt idx="286">
                  <c:v>-19.59518781297238</c:v>
                </c:pt>
                <c:pt idx="287">
                  <c:v>-18.942800194811763</c:v>
                </c:pt>
                <c:pt idx="288">
                  <c:v>-19.397520121723836</c:v>
                </c:pt>
                <c:pt idx="289">
                  <c:v>-16.852746596565009</c:v>
                </c:pt>
                <c:pt idx="290">
                  <c:v>-16.075495573381097</c:v>
                </c:pt>
                <c:pt idx="315">
                  <c:v>-16.083579756476553</c:v>
                </c:pt>
                <c:pt idx="316">
                  <c:v>-17.218767806612693</c:v>
                </c:pt>
                <c:pt idx="317">
                  <c:v>-16.967829405573269</c:v>
                </c:pt>
                <c:pt idx="318">
                  <c:v>-17.474243299648876</c:v>
                </c:pt>
                <c:pt idx="319">
                  <c:v>-17.409281297659156</c:v>
                </c:pt>
                <c:pt idx="320">
                  <c:v>-15.949674867320375</c:v>
                </c:pt>
                <c:pt idx="321">
                  <c:v>-15.897567504945645</c:v>
                </c:pt>
                <c:pt idx="322">
                  <c:v>-17.409118652127624</c:v>
                </c:pt>
                <c:pt idx="323">
                  <c:v>-14.617070795497138</c:v>
                </c:pt>
                <c:pt idx="324">
                  <c:v>-15.999766607230464</c:v>
                </c:pt>
                <c:pt idx="325">
                  <c:v>-17.560435129762173</c:v>
                </c:pt>
                <c:pt idx="326">
                  <c:v>-17.592516946348915</c:v>
                </c:pt>
                <c:pt idx="327">
                  <c:v>-18.049640688813202</c:v>
                </c:pt>
                <c:pt idx="328">
                  <c:v>-18.112279198689532</c:v>
                </c:pt>
                <c:pt idx="329">
                  <c:v>-16.481847316361442</c:v>
                </c:pt>
                <c:pt idx="330">
                  <c:v>-17.536782983557192</c:v>
                </c:pt>
                <c:pt idx="331">
                  <c:v>-18.474574231677384</c:v>
                </c:pt>
                <c:pt idx="332">
                  <c:v>-15.555374335856026</c:v>
                </c:pt>
                <c:pt idx="333">
                  <c:v>-15.865622701650629</c:v>
                </c:pt>
                <c:pt idx="334">
                  <c:v>-15.987234017289627</c:v>
                </c:pt>
                <c:pt idx="335">
                  <c:v>-16.378670170455454</c:v>
                </c:pt>
                <c:pt idx="336">
                  <c:v>-19.881934041078523</c:v>
                </c:pt>
                <c:pt idx="337">
                  <c:v>-18.3189088916379</c:v>
                </c:pt>
                <c:pt idx="338">
                  <c:v>-19.950252070242517</c:v>
                </c:pt>
                <c:pt idx="339">
                  <c:v>-19.794140354314322</c:v>
                </c:pt>
                <c:pt idx="340">
                  <c:v>-19.965981661395531</c:v>
                </c:pt>
                <c:pt idx="341">
                  <c:v>-20.63658687656056</c:v>
                </c:pt>
                <c:pt idx="342">
                  <c:v>-20.691993540475945</c:v>
                </c:pt>
                <c:pt idx="343">
                  <c:v>-20.570878440488691</c:v>
                </c:pt>
                <c:pt idx="344">
                  <c:v>-20.504058983775209</c:v>
                </c:pt>
                <c:pt idx="345">
                  <c:v>-16.111406419360673</c:v>
                </c:pt>
                <c:pt idx="346">
                  <c:v>-20.204898869327312</c:v>
                </c:pt>
                <c:pt idx="347">
                  <c:v>-19.436222621620576</c:v>
                </c:pt>
                <c:pt idx="348">
                  <c:v>-20.322648750375681</c:v>
                </c:pt>
                <c:pt idx="349">
                  <c:v>-20.659959299706877</c:v>
                </c:pt>
                <c:pt idx="350">
                  <c:v>-21.23628000123626</c:v>
                </c:pt>
                <c:pt idx="351">
                  <c:v>-20.521337340190314</c:v>
                </c:pt>
                <c:pt idx="352">
                  <c:v>-20.861539582812675</c:v>
                </c:pt>
                <c:pt idx="353">
                  <c:v>-17.657275171907532</c:v>
                </c:pt>
                <c:pt idx="354">
                  <c:v>-19.613154416921489</c:v>
                </c:pt>
                <c:pt idx="355">
                  <c:v>-19.835878542075104</c:v>
                </c:pt>
                <c:pt idx="356">
                  <c:v>-18.840245109503027</c:v>
                </c:pt>
                <c:pt idx="357">
                  <c:v>-17.413597079220512</c:v>
                </c:pt>
                <c:pt idx="358">
                  <c:v>-16.48052549631231</c:v>
                </c:pt>
                <c:pt idx="359">
                  <c:v>-19.592633822561918</c:v>
                </c:pt>
                <c:pt idx="360">
                  <c:v>-18.179968237329369</c:v>
                </c:pt>
                <c:pt idx="361">
                  <c:v>-19.31762386954945</c:v>
                </c:pt>
                <c:pt idx="362">
                  <c:v>-17.984569161317644</c:v>
                </c:pt>
                <c:pt idx="363">
                  <c:v>-20.139447001698983</c:v>
                </c:pt>
                <c:pt idx="364">
                  <c:v>-16.436232228702142</c:v>
                </c:pt>
                <c:pt idx="365">
                  <c:v>-16.335412793793985</c:v>
                </c:pt>
                <c:pt idx="366">
                  <c:v>-17.934636882874219</c:v>
                </c:pt>
                <c:pt idx="369">
                  <c:v>-14.827556623555902</c:v>
                </c:pt>
                <c:pt idx="370">
                  <c:v>-15.102527548293294</c:v>
                </c:pt>
                <c:pt idx="371">
                  <c:v>-16.219981001613061</c:v>
                </c:pt>
                <c:pt idx="372">
                  <c:v>-16.113614637868917</c:v>
                </c:pt>
                <c:pt idx="373">
                  <c:v>-16.504423253687857</c:v>
                </c:pt>
                <c:pt idx="374">
                  <c:v>-15.548735870696651</c:v>
                </c:pt>
                <c:pt idx="375">
                  <c:v>-16.158545354239418</c:v>
                </c:pt>
                <c:pt idx="376">
                  <c:v>-15.114770409904246</c:v>
                </c:pt>
                <c:pt idx="377">
                  <c:v>-17.411838635398151</c:v>
                </c:pt>
                <c:pt idx="378">
                  <c:v>-15.531370097122531</c:v>
                </c:pt>
                <c:pt idx="379">
                  <c:v>-14.937316526322906</c:v>
                </c:pt>
                <c:pt idx="380">
                  <c:v>-15.031707551178945</c:v>
                </c:pt>
                <c:pt idx="381">
                  <c:v>-13.891048505356315</c:v>
                </c:pt>
                <c:pt idx="382">
                  <c:v>-12.484851102968998</c:v>
                </c:pt>
                <c:pt idx="383">
                  <c:v>-14.819301230551082</c:v>
                </c:pt>
                <c:pt idx="384">
                  <c:v>-18.406863483337521</c:v>
                </c:pt>
                <c:pt idx="385">
                  <c:v>-18.810012430230529</c:v>
                </c:pt>
                <c:pt idx="386">
                  <c:v>-21.233167609741223</c:v>
                </c:pt>
                <c:pt idx="387">
                  <c:v>-21.330294255630474</c:v>
                </c:pt>
                <c:pt idx="388">
                  <c:v>-18.984261489303726</c:v>
                </c:pt>
                <c:pt idx="389">
                  <c:v>-21.108900105501004</c:v>
                </c:pt>
                <c:pt idx="390">
                  <c:v>-20.489135998558261</c:v>
                </c:pt>
                <c:pt idx="391">
                  <c:v>-21.668741181239337</c:v>
                </c:pt>
                <c:pt idx="392">
                  <c:v>-19.253168517526788</c:v>
                </c:pt>
                <c:pt idx="393">
                  <c:v>-20.820877230858137</c:v>
                </c:pt>
                <c:pt idx="394">
                  <c:v>-20.3341557605779</c:v>
                </c:pt>
                <c:pt idx="395">
                  <c:v>-19.448336394042133</c:v>
                </c:pt>
                <c:pt idx="396">
                  <c:v>-16.618861948432791</c:v>
                </c:pt>
                <c:pt idx="397">
                  <c:v>-20.243426808599931</c:v>
                </c:pt>
                <c:pt idx="398">
                  <c:v>-18.541500861156649</c:v>
                </c:pt>
                <c:pt idx="399">
                  <c:v>-18.62821670947946</c:v>
                </c:pt>
                <c:pt idx="400">
                  <c:v>-19.3581001742441</c:v>
                </c:pt>
                <c:pt idx="401">
                  <c:v>-14.684971496960459</c:v>
                </c:pt>
                <c:pt idx="402">
                  <c:v>-15.199134473982593</c:v>
                </c:pt>
                <c:pt idx="403">
                  <c:v>-13.570916391627422</c:v>
                </c:pt>
                <c:pt idx="404">
                  <c:v>-14.034472133223421</c:v>
                </c:pt>
                <c:pt idx="405">
                  <c:v>-19.412715032549194</c:v>
                </c:pt>
                <c:pt idx="406">
                  <c:v>-19.719545723826663</c:v>
                </c:pt>
                <c:pt idx="408">
                  <c:v>-19.434606416854344</c:v>
                </c:pt>
                <c:pt idx="409">
                  <c:v>-19.499222643327212</c:v>
                </c:pt>
                <c:pt idx="410">
                  <c:v>-18.94111891344264</c:v>
                </c:pt>
                <c:pt idx="411">
                  <c:v>-17.748260459845</c:v>
                </c:pt>
                <c:pt idx="412">
                  <c:v>-18.278062774307614</c:v>
                </c:pt>
                <c:pt idx="413">
                  <c:v>-18.394697047192643</c:v>
                </c:pt>
                <c:pt idx="414">
                  <c:v>-19.292492695419277</c:v>
                </c:pt>
                <c:pt idx="415">
                  <c:v>-16.860073840004372</c:v>
                </c:pt>
                <c:pt idx="416">
                  <c:v>-18.257421274743027</c:v>
                </c:pt>
                <c:pt idx="417">
                  <c:v>-19.576838220404156</c:v>
                </c:pt>
                <c:pt idx="418">
                  <c:v>-16.822852798624098</c:v>
                </c:pt>
                <c:pt idx="419">
                  <c:v>-17.296690491129638</c:v>
                </c:pt>
                <c:pt idx="420">
                  <c:v>-16.361199093516063</c:v>
                </c:pt>
                <c:pt idx="421">
                  <c:v>-16.220384454561977</c:v>
                </c:pt>
                <c:pt idx="422">
                  <c:v>-19.674608685254178</c:v>
                </c:pt>
                <c:pt idx="423">
                  <c:v>-18.519423698249657</c:v>
                </c:pt>
                <c:pt idx="424">
                  <c:v>-19.836594695829639</c:v>
                </c:pt>
                <c:pt idx="425">
                  <c:v>-19.440325948298511</c:v>
                </c:pt>
                <c:pt idx="426">
                  <c:v>-19.451449985410211</c:v>
                </c:pt>
                <c:pt idx="427">
                  <c:v>-18.879419599652184</c:v>
                </c:pt>
                <c:pt idx="428">
                  <c:v>-16.211105462341802</c:v>
                </c:pt>
                <c:pt idx="429">
                  <c:v>-18.143823855948209</c:v>
                </c:pt>
                <c:pt idx="430">
                  <c:v>-19.324641006912017</c:v>
                </c:pt>
                <c:pt idx="431">
                  <c:v>-13.443502603709018</c:v>
                </c:pt>
                <c:pt idx="432">
                  <c:v>-16.871708761988049</c:v>
                </c:pt>
                <c:pt idx="434">
                  <c:v>-17.817028187448674</c:v>
                </c:pt>
                <c:pt idx="435">
                  <c:v>-15.891257275631512</c:v>
                </c:pt>
                <c:pt idx="437">
                  <c:v>-16.25734162303381</c:v>
                </c:pt>
                <c:pt idx="438">
                  <c:v>-18.536020722295227</c:v>
                </c:pt>
                <c:pt idx="439">
                  <c:v>-18.357144887977199</c:v>
                </c:pt>
                <c:pt idx="440">
                  <c:v>-19.251991593545068</c:v>
                </c:pt>
                <c:pt idx="441">
                  <c:v>-18.735520719430905</c:v>
                </c:pt>
                <c:pt idx="443">
                  <c:v>-18.928625741437987</c:v>
                </c:pt>
                <c:pt idx="444">
                  <c:v>-18.845180464119657</c:v>
                </c:pt>
                <c:pt idx="445">
                  <c:v>-19.588274559938107</c:v>
                </c:pt>
                <c:pt idx="446">
                  <c:v>-18.171093762977442</c:v>
                </c:pt>
                <c:pt idx="447">
                  <c:v>-17.901973184827494</c:v>
                </c:pt>
                <c:pt idx="448">
                  <c:v>-16.731068786329306</c:v>
                </c:pt>
                <c:pt idx="449">
                  <c:v>-19.61684648886315</c:v>
                </c:pt>
                <c:pt idx="450">
                  <c:v>-18.458003422886211</c:v>
                </c:pt>
                <c:pt idx="451">
                  <c:v>-18.65673789737858</c:v>
                </c:pt>
                <c:pt idx="452">
                  <c:v>-19.319758474321752</c:v>
                </c:pt>
                <c:pt idx="453">
                  <c:v>-18.018756006282249</c:v>
                </c:pt>
                <c:pt idx="454">
                  <c:v>-20.171954486221217</c:v>
                </c:pt>
                <c:pt idx="455">
                  <c:v>-16.510679637930632</c:v>
                </c:pt>
                <c:pt idx="456">
                  <c:v>-18.748928185433304</c:v>
                </c:pt>
                <c:pt idx="457">
                  <c:v>-19.616200667702433</c:v>
                </c:pt>
                <c:pt idx="458">
                  <c:v>-18.719720564713231</c:v>
                </c:pt>
                <c:pt idx="459">
                  <c:v>-17.511401565900488</c:v>
                </c:pt>
                <c:pt idx="460">
                  <c:v>-19.100001438395694</c:v>
                </c:pt>
                <c:pt idx="461">
                  <c:v>-19.875370846794141</c:v>
                </c:pt>
                <c:pt idx="462">
                  <c:v>-21.469096204356227</c:v>
                </c:pt>
                <c:pt idx="463">
                  <c:v>-20.304438365865149</c:v>
                </c:pt>
                <c:pt idx="466">
                  <c:v>-20.240736375190405</c:v>
                </c:pt>
                <c:pt idx="467">
                  <c:v>-19.478224404337087</c:v>
                </c:pt>
                <c:pt idx="468">
                  <c:v>-19.060540800940306</c:v>
                </c:pt>
                <c:pt idx="471">
                  <c:v>-14.882406533434688</c:v>
                </c:pt>
                <c:pt idx="472">
                  <c:v>-16.722048490818654</c:v>
                </c:pt>
                <c:pt idx="474">
                  <c:v>-16.509602833463589</c:v>
                </c:pt>
                <c:pt idx="475">
                  <c:v>-15.406055922499741</c:v>
                </c:pt>
                <c:pt idx="476">
                  <c:v>-16.235438476424658</c:v>
                </c:pt>
                <c:pt idx="477">
                  <c:v>-18.628091821156172</c:v>
                </c:pt>
                <c:pt idx="478">
                  <c:v>-19.00589704478141</c:v>
                </c:pt>
                <c:pt idx="479">
                  <c:v>-18.124776158520294</c:v>
                </c:pt>
                <c:pt idx="480">
                  <c:v>-17.01747170604969</c:v>
                </c:pt>
                <c:pt idx="481">
                  <c:v>-16.52648125233236</c:v>
                </c:pt>
                <c:pt idx="482">
                  <c:v>-18.676071438187886</c:v>
                </c:pt>
                <c:pt idx="483">
                  <c:v>-18.445894170138921</c:v>
                </c:pt>
                <c:pt idx="484">
                  <c:v>-17.838541244526919</c:v>
                </c:pt>
                <c:pt idx="485">
                  <c:v>-17.673191792987122</c:v>
                </c:pt>
                <c:pt idx="486">
                  <c:v>-17.496291693514507</c:v>
                </c:pt>
                <c:pt idx="487">
                  <c:v>-16.968197819734524</c:v>
                </c:pt>
                <c:pt idx="488">
                  <c:v>-19.745767638954089</c:v>
                </c:pt>
                <c:pt idx="489">
                  <c:v>-20.045607952901069</c:v>
                </c:pt>
                <c:pt idx="490">
                  <c:v>-20.351365326389487</c:v>
                </c:pt>
                <c:pt idx="491">
                  <c:v>-20.209894146322565</c:v>
                </c:pt>
                <c:pt idx="492">
                  <c:v>-19.074291774059088</c:v>
                </c:pt>
                <c:pt idx="493">
                  <c:v>-19.150511815535395</c:v>
                </c:pt>
                <c:pt idx="494">
                  <c:v>-19.749687110710344</c:v>
                </c:pt>
                <c:pt idx="495">
                  <c:v>-20.357866873497013</c:v>
                </c:pt>
                <c:pt idx="496">
                  <c:v>-20.00487299943023</c:v>
                </c:pt>
                <c:pt idx="497">
                  <c:v>-19.687647535085979</c:v>
                </c:pt>
                <c:pt idx="498">
                  <c:v>-21.992349041946778</c:v>
                </c:pt>
                <c:pt idx="499">
                  <c:v>-19.335446024517722</c:v>
                </c:pt>
                <c:pt idx="500">
                  <c:v>-19.271842833985371</c:v>
                </c:pt>
                <c:pt idx="501">
                  <c:v>-17.012664524368162</c:v>
                </c:pt>
                <c:pt idx="502">
                  <c:v>-17.408816693663635</c:v>
                </c:pt>
                <c:pt idx="503">
                  <c:v>-17.866028447313706</c:v>
                </c:pt>
                <c:pt idx="504">
                  <c:v>-19.743527995424856</c:v>
                </c:pt>
                <c:pt idx="507">
                  <c:v>-20.845201719387877</c:v>
                </c:pt>
                <c:pt idx="508">
                  <c:v>-21.096551182878063</c:v>
                </c:pt>
                <c:pt idx="509">
                  <c:v>-21.993758181851163</c:v>
                </c:pt>
                <c:pt idx="510">
                  <c:v>-21.569653587312416</c:v>
                </c:pt>
                <c:pt idx="511">
                  <c:v>-22.398551739934138</c:v>
                </c:pt>
                <c:pt idx="512">
                  <c:v>-22.992013588002376</c:v>
                </c:pt>
                <c:pt idx="513">
                  <c:v>-22.248182123721659</c:v>
                </c:pt>
                <c:pt idx="514">
                  <c:v>-23.044876586297899</c:v>
                </c:pt>
                <c:pt idx="515">
                  <c:v>-22.252954338750939</c:v>
                </c:pt>
                <c:pt idx="516">
                  <c:v>-21.82127626269823</c:v>
                </c:pt>
                <c:pt idx="517">
                  <c:v>-19.491876829148179</c:v>
                </c:pt>
                <c:pt idx="518">
                  <c:v>-22.849787994165812</c:v>
                </c:pt>
                <c:pt idx="519">
                  <c:v>-23.694841075493322</c:v>
                </c:pt>
                <c:pt idx="520">
                  <c:v>-22.630258085882282</c:v>
                </c:pt>
                <c:pt idx="521">
                  <c:v>-23.402228916336451</c:v>
                </c:pt>
                <c:pt idx="522">
                  <c:v>-20.483086745435394</c:v>
                </c:pt>
                <c:pt idx="523">
                  <c:v>-22.140285335666384</c:v>
                </c:pt>
                <c:pt idx="524">
                  <c:v>-20.671776134786416</c:v>
                </c:pt>
                <c:pt idx="525">
                  <c:v>-22.496331379068362</c:v>
                </c:pt>
                <c:pt idx="526">
                  <c:v>-22.97092024609351</c:v>
                </c:pt>
                <c:pt idx="527">
                  <c:v>-22.821043336892853</c:v>
                </c:pt>
                <c:pt idx="528">
                  <c:v>-20.37600898096483</c:v>
                </c:pt>
                <c:pt idx="529">
                  <c:v>-22.741350774251377</c:v>
                </c:pt>
                <c:pt idx="530">
                  <c:v>-20.339593791477107</c:v>
                </c:pt>
                <c:pt idx="531">
                  <c:v>-25.845488173211919</c:v>
                </c:pt>
                <c:pt idx="532">
                  <c:v>-24.04188153262734</c:v>
                </c:pt>
                <c:pt idx="533">
                  <c:v>-22.589312030065464</c:v>
                </c:pt>
                <c:pt idx="534">
                  <c:v>-23.068582831116032</c:v>
                </c:pt>
                <c:pt idx="535">
                  <c:v>-22.890771991276218</c:v>
                </c:pt>
                <c:pt idx="536">
                  <c:v>-23.396494122961293</c:v>
                </c:pt>
                <c:pt idx="537">
                  <c:v>-24.051649060274752</c:v>
                </c:pt>
                <c:pt idx="538">
                  <c:v>-23.277174619516718</c:v>
                </c:pt>
                <c:pt idx="539">
                  <c:v>-22.455540910293376</c:v>
                </c:pt>
                <c:pt idx="540">
                  <c:v>-20.400886737951133</c:v>
                </c:pt>
                <c:pt idx="541">
                  <c:v>-22.568601061093741</c:v>
                </c:pt>
                <c:pt idx="542">
                  <c:v>-18.325364709980249</c:v>
                </c:pt>
                <c:pt idx="543">
                  <c:v>-22.054384939569481</c:v>
                </c:pt>
                <c:pt idx="544">
                  <c:v>-22.242272848743756</c:v>
                </c:pt>
                <c:pt idx="545">
                  <c:v>-22.676225131751728</c:v>
                </c:pt>
                <c:pt idx="546">
                  <c:v>-26.319710980180481</c:v>
                </c:pt>
                <c:pt idx="547">
                  <c:v>-25.393750337462571</c:v>
                </c:pt>
                <c:pt idx="548">
                  <c:v>-26.868232641533375</c:v>
                </c:pt>
                <c:pt idx="549">
                  <c:v>-25.614806608942867</c:v>
                </c:pt>
                <c:pt idx="550">
                  <c:v>-23.762395550328378</c:v>
                </c:pt>
                <c:pt idx="551">
                  <c:v>-27.165733029960421</c:v>
                </c:pt>
                <c:pt idx="552">
                  <c:v>-25.272352649808724</c:v>
                </c:pt>
                <c:pt idx="553">
                  <c:v>-25.240215320875588</c:v>
                </c:pt>
                <c:pt idx="554">
                  <c:v>-25.92299736665225</c:v>
                </c:pt>
                <c:pt idx="555">
                  <c:v>-25.999658053766915</c:v>
                </c:pt>
                <c:pt idx="556">
                  <c:v>-22.892874718244279</c:v>
                </c:pt>
                <c:pt idx="557">
                  <c:v>-23.821676078750162</c:v>
                </c:pt>
                <c:pt idx="558">
                  <c:v>-22.093392569298864</c:v>
                </c:pt>
                <c:pt idx="559">
                  <c:v>-23.284080409643888</c:v>
                </c:pt>
                <c:pt idx="560">
                  <c:v>-22.894769962761014</c:v>
                </c:pt>
                <c:pt idx="561">
                  <c:v>-23.55346511720958</c:v>
                </c:pt>
                <c:pt idx="562">
                  <c:v>-22.687405991638951</c:v>
                </c:pt>
                <c:pt idx="563">
                  <c:v>-23.145733903968811</c:v>
                </c:pt>
                <c:pt idx="564">
                  <c:v>-22.810559300191741</c:v>
                </c:pt>
                <c:pt idx="565">
                  <c:v>-23.159836597705365</c:v>
                </c:pt>
                <c:pt idx="566">
                  <c:v>-23.426394263824118</c:v>
                </c:pt>
                <c:pt idx="567">
                  <c:v>-23.36285149834147</c:v>
                </c:pt>
                <c:pt idx="568">
                  <c:v>-26.092509128089173</c:v>
                </c:pt>
                <c:pt idx="569">
                  <c:v>-25.474411969433213</c:v>
                </c:pt>
                <c:pt idx="570">
                  <c:v>-22.701157652741202</c:v>
                </c:pt>
                <c:pt idx="571">
                  <c:v>-22.942106977778629</c:v>
                </c:pt>
                <c:pt idx="572">
                  <c:v>-23.471461555925238</c:v>
                </c:pt>
                <c:pt idx="573">
                  <c:v>-24.539013121723972</c:v>
                </c:pt>
                <c:pt idx="574">
                  <c:v>-21.101362132112119</c:v>
                </c:pt>
                <c:pt idx="575">
                  <c:v>-22.25111260759115</c:v>
                </c:pt>
                <c:pt idx="576">
                  <c:v>-23.891308721083867</c:v>
                </c:pt>
                <c:pt idx="577">
                  <c:v>-22.649418067043211</c:v>
                </c:pt>
                <c:pt idx="578">
                  <c:v>-23.667483094914338</c:v>
                </c:pt>
                <c:pt idx="579">
                  <c:v>-22.947143571371317</c:v>
                </c:pt>
                <c:pt idx="580">
                  <c:v>-22.728091738096666</c:v>
                </c:pt>
                <c:pt idx="581">
                  <c:v>-21.785585805810751</c:v>
                </c:pt>
                <c:pt idx="582">
                  <c:v>-21.642762448251052</c:v>
                </c:pt>
                <c:pt idx="583">
                  <c:v>-20.377157938616332</c:v>
                </c:pt>
                <c:pt idx="584">
                  <c:v>-21.82762643700346</c:v>
                </c:pt>
                <c:pt idx="585">
                  <c:v>-20.417703386451265</c:v>
                </c:pt>
                <c:pt idx="586">
                  <c:v>-22.014800616000425</c:v>
                </c:pt>
                <c:pt idx="588">
                  <c:v>-20.272457215326924</c:v>
                </c:pt>
                <c:pt idx="589">
                  <c:v>-20.553081285615743</c:v>
                </c:pt>
                <c:pt idx="590">
                  <c:v>-22.020106168073461</c:v>
                </c:pt>
                <c:pt idx="591">
                  <c:v>-21.384632752101975</c:v>
                </c:pt>
                <c:pt idx="592">
                  <c:v>-22.009340375023228</c:v>
                </c:pt>
                <c:pt idx="593">
                  <c:v>-20.323779583920935</c:v>
                </c:pt>
                <c:pt idx="594">
                  <c:v>-21.851150696466981</c:v>
                </c:pt>
                <c:pt idx="595">
                  <c:v>-21.565110554791939</c:v>
                </c:pt>
                <c:pt idx="596">
                  <c:v>-20.1845625344532</c:v>
                </c:pt>
                <c:pt idx="597">
                  <c:v>-20.977356618384771</c:v>
                </c:pt>
                <c:pt idx="598">
                  <c:v>-21.059206843142888</c:v>
                </c:pt>
                <c:pt idx="599">
                  <c:v>-22.095209620415449</c:v>
                </c:pt>
                <c:pt idx="600">
                  <c:v>-21.818918360520428</c:v>
                </c:pt>
                <c:pt idx="601">
                  <c:v>-21.87958063866332</c:v>
                </c:pt>
                <c:pt idx="602">
                  <c:v>-19.475515306453634</c:v>
                </c:pt>
                <c:pt idx="603">
                  <c:v>-22.261731876340427</c:v>
                </c:pt>
                <c:pt idx="604">
                  <c:v>-23.579432371566661</c:v>
                </c:pt>
                <c:pt idx="605">
                  <c:v>-23.205651675942271</c:v>
                </c:pt>
                <c:pt idx="606">
                  <c:v>-23.674125676843239</c:v>
                </c:pt>
                <c:pt idx="607">
                  <c:v>-22.036320925748722</c:v>
                </c:pt>
                <c:pt idx="608">
                  <c:v>-22.0692957391052</c:v>
                </c:pt>
                <c:pt idx="609">
                  <c:v>-24.697229876769374</c:v>
                </c:pt>
                <c:pt idx="610">
                  <c:v>-21.86186339521063</c:v>
                </c:pt>
                <c:pt idx="611">
                  <c:v>-23.946914270739807</c:v>
                </c:pt>
                <c:pt idx="612">
                  <c:v>-20.757332893696674</c:v>
                </c:pt>
                <c:pt idx="613">
                  <c:v>-21.495833397418441</c:v>
                </c:pt>
                <c:pt idx="614">
                  <c:v>-20.64046200710931</c:v>
                </c:pt>
                <c:pt idx="615">
                  <c:v>-20.518533266557046</c:v>
                </c:pt>
                <c:pt idx="616">
                  <c:v>-19.168597924258563</c:v>
                </c:pt>
                <c:pt idx="617">
                  <c:v>-21.651673766438698</c:v>
                </c:pt>
                <c:pt idx="618">
                  <c:v>-22.910110657171906</c:v>
                </c:pt>
                <c:pt idx="619">
                  <c:v>-21.925589330618667</c:v>
                </c:pt>
                <c:pt idx="620">
                  <c:v>-21.668115562202285</c:v>
                </c:pt>
                <c:pt idx="621">
                  <c:v>-21.303903726971818</c:v>
                </c:pt>
                <c:pt idx="622">
                  <c:v>-23.925303619083738</c:v>
                </c:pt>
                <c:pt idx="627">
                  <c:v>-15.842256114888782</c:v>
                </c:pt>
                <c:pt idx="630">
                  <c:v>-19.435169096446824</c:v>
                </c:pt>
                <c:pt idx="631">
                  <c:v>-17.86847152093441</c:v>
                </c:pt>
                <c:pt idx="632">
                  <c:v>-19.657692966122291</c:v>
                </c:pt>
                <c:pt idx="634">
                  <c:v>-20.141500892001172</c:v>
                </c:pt>
                <c:pt idx="635">
                  <c:v>-18.532834702423113</c:v>
                </c:pt>
                <c:pt idx="636">
                  <c:v>-17.366944434469438</c:v>
                </c:pt>
                <c:pt idx="637">
                  <c:v>-19.555130056067568</c:v>
                </c:pt>
                <c:pt idx="641">
                  <c:v>-16.564769332146433</c:v>
                </c:pt>
                <c:pt idx="642">
                  <c:v>-16.584997363703291</c:v>
                </c:pt>
                <c:pt idx="643">
                  <c:v>-17.508274323887893</c:v>
                </c:pt>
                <c:pt idx="649">
                  <c:v>-16.898400185208025</c:v>
                </c:pt>
                <c:pt idx="650">
                  <c:v>-17.262182011594817</c:v>
                </c:pt>
                <c:pt idx="651">
                  <c:v>-15.857489450481932</c:v>
                </c:pt>
                <c:pt idx="652">
                  <c:v>-17.622864516856456</c:v>
                </c:pt>
                <c:pt idx="653">
                  <c:v>-15.591464459942937</c:v>
                </c:pt>
                <c:pt idx="654">
                  <c:v>-16.231438305189013</c:v>
                </c:pt>
                <c:pt idx="655">
                  <c:v>-15.908834019877483</c:v>
                </c:pt>
                <c:pt idx="656">
                  <c:v>-19.121977296256119</c:v>
                </c:pt>
                <c:pt idx="657">
                  <c:v>-18.149690856687144</c:v>
                </c:pt>
                <c:pt idx="658">
                  <c:v>-18.684254321509275</c:v>
                </c:pt>
                <c:pt idx="659">
                  <c:v>-17.841796739081655</c:v>
                </c:pt>
                <c:pt idx="661">
                  <c:v>-20.695008889847514</c:v>
                </c:pt>
                <c:pt idx="662">
                  <c:v>-20.545873409321917</c:v>
                </c:pt>
                <c:pt idx="663">
                  <c:v>-20.21600353846199</c:v>
                </c:pt>
                <c:pt idx="664">
                  <c:v>-17.709799483711311</c:v>
                </c:pt>
                <c:pt idx="665">
                  <c:v>-17.948539596891262</c:v>
                </c:pt>
                <c:pt idx="666">
                  <c:v>-16.055055983452586</c:v>
                </c:pt>
                <c:pt idx="668">
                  <c:v>-19.137180876532128</c:v>
                </c:pt>
                <c:pt idx="669">
                  <c:v>-20.454816748395217</c:v>
                </c:pt>
                <c:pt idx="671">
                  <c:v>-20.617107991904113</c:v>
                </c:pt>
                <c:pt idx="672">
                  <c:v>-20.471635945731109</c:v>
                </c:pt>
                <c:pt idx="673">
                  <c:v>-18.0690807661999</c:v>
                </c:pt>
                <c:pt idx="674">
                  <c:v>-17.557322873624219</c:v>
                </c:pt>
                <c:pt idx="675">
                  <c:v>-18.643824662646658</c:v>
                </c:pt>
                <c:pt idx="676">
                  <c:v>-18.768184991377016</c:v>
                </c:pt>
                <c:pt idx="677">
                  <c:v>-21.265339032290601</c:v>
                </c:pt>
                <c:pt idx="678">
                  <c:v>-18.255136078671335</c:v>
                </c:pt>
                <c:pt idx="679">
                  <c:v>-17.007372966216597</c:v>
                </c:pt>
                <c:pt idx="682">
                  <c:v>-18.562871539499497</c:v>
                </c:pt>
                <c:pt idx="683">
                  <c:v>-19.005301140647163</c:v>
                </c:pt>
                <c:pt idx="684">
                  <c:v>-16.230426575747213</c:v>
                </c:pt>
                <c:pt idx="686">
                  <c:v>-19.13253646571664</c:v>
                </c:pt>
                <c:pt idx="688">
                  <c:v>-16.006920044715258</c:v>
                </c:pt>
                <c:pt idx="690">
                  <c:v>-18.947051840101327</c:v>
                </c:pt>
                <c:pt idx="691">
                  <c:v>-18.795132847091701</c:v>
                </c:pt>
                <c:pt idx="692">
                  <c:v>-18.686309370010335</c:v>
                </c:pt>
                <c:pt idx="693">
                  <c:v>-19.010915431150504</c:v>
                </c:pt>
                <c:pt idx="694">
                  <c:v>-18.095212519694321</c:v>
                </c:pt>
                <c:pt idx="695">
                  <c:v>-18.493017583571852</c:v>
                </c:pt>
                <c:pt idx="696">
                  <c:v>-20.304818575473121</c:v>
                </c:pt>
                <c:pt idx="697">
                  <c:v>-18.510614449538519</c:v>
                </c:pt>
                <c:pt idx="698">
                  <c:v>-17.001741491805081</c:v>
                </c:pt>
                <c:pt idx="700">
                  <c:v>-17.244840882776515</c:v>
                </c:pt>
                <c:pt idx="702">
                  <c:v>-15.732458049010658</c:v>
                </c:pt>
                <c:pt idx="703">
                  <c:v>-16.858584985199535</c:v>
                </c:pt>
                <c:pt idx="704">
                  <c:v>-17.930462958027057</c:v>
                </c:pt>
                <c:pt idx="705">
                  <c:v>-18.396054169241506</c:v>
                </c:pt>
                <c:pt idx="706">
                  <c:v>-19.503716652419385</c:v>
                </c:pt>
                <c:pt idx="707">
                  <c:v>-17.392700677861345</c:v>
                </c:pt>
                <c:pt idx="708">
                  <c:v>-14.062135352019352</c:v>
                </c:pt>
                <c:pt idx="709">
                  <c:v>-18.13906818954414</c:v>
                </c:pt>
                <c:pt idx="711">
                  <c:v>-15.507023862663498</c:v>
                </c:pt>
                <c:pt idx="712">
                  <c:v>-19.052125890395317</c:v>
                </c:pt>
                <c:pt idx="713">
                  <c:v>-18.322818107117261</c:v>
                </c:pt>
                <c:pt idx="714">
                  <c:v>-20.450658670151025</c:v>
                </c:pt>
                <c:pt idx="715">
                  <c:v>-19.937123619175988</c:v>
                </c:pt>
                <c:pt idx="716">
                  <c:v>-18.654238102467541</c:v>
                </c:pt>
                <c:pt idx="717">
                  <c:v>-18.96588869689166</c:v>
                </c:pt>
                <c:pt idx="718">
                  <c:v>-18.996660592615992</c:v>
                </c:pt>
                <c:pt idx="719">
                  <c:v>-19.338731687767787</c:v>
                </c:pt>
                <c:pt idx="720">
                  <c:v>-20.118721124672817</c:v>
                </c:pt>
                <c:pt idx="721">
                  <c:v>-15.389767400563686</c:v>
                </c:pt>
                <c:pt idx="722">
                  <c:v>-18.359920927028497</c:v>
                </c:pt>
                <c:pt idx="723">
                  <c:v>-17.869507770475174</c:v>
                </c:pt>
                <c:pt idx="724">
                  <c:v>-16.583577188750226</c:v>
                </c:pt>
                <c:pt idx="725">
                  <c:v>-17.268302897039646</c:v>
                </c:pt>
                <c:pt idx="726">
                  <c:v>-18.068385211795388</c:v>
                </c:pt>
                <c:pt idx="727">
                  <c:v>-17.978261870292062</c:v>
                </c:pt>
                <c:pt idx="728">
                  <c:v>-18.766198416842503</c:v>
                </c:pt>
                <c:pt idx="729">
                  <c:v>-18.402419698517168</c:v>
                </c:pt>
                <c:pt idx="730">
                  <c:v>-18.798551272006758</c:v>
                </c:pt>
                <c:pt idx="731">
                  <c:v>-18.632501720819796</c:v>
                </c:pt>
                <c:pt idx="732">
                  <c:v>-18.106371773807297</c:v>
                </c:pt>
                <c:pt idx="733">
                  <c:v>-17.943654768429262</c:v>
                </c:pt>
                <c:pt idx="734">
                  <c:v>-17.071672407933537</c:v>
                </c:pt>
                <c:pt idx="735">
                  <c:v>-16.692529891176516</c:v>
                </c:pt>
                <c:pt idx="737">
                  <c:v>-17.698787605696264</c:v>
                </c:pt>
                <c:pt idx="740">
                  <c:v>-18.473929290821623</c:v>
                </c:pt>
                <c:pt idx="741">
                  <c:v>-19.203206289815846</c:v>
                </c:pt>
                <c:pt idx="742">
                  <c:v>-18.878591000809081</c:v>
                </c:pt>
                <c:pt idx="744">
                  <c:v>-15.263355386432686</c:v>
                </c:pt>
                <c:pt idx="745">
                  <c:v>-15.293690163139944</c:v>
                </c:pt>
                <c:pt idx="746">
                  <c:v>-17.743772483673578</c:v>
                </c:pt>
                <c:pt idx="747">
                  <c:v>-17.888451374383106</c:v>
                </c:pt>
                <c:pt idx="748">
                  <c:v>-14.970566495074596</c:v>
                </c:pt>
                <c:pt idx="749">
                  <c:v>-18.143479506530404</c:v>
                </c:pt>
                <c:pt idx="750">
                  <c:v>-15.483733166150724</c:v>
                </c:pt>
                <c:pt idx="751">
                  <c:v>-16.474348595796744</c:v>
                </c:pt>
                <c:pt idx="752">
                  <c:v>-15.71116788089097</c:v>
                </c:pt>
                <c:pt idx="753">
                  <c:v>-16.40462750812959</c:v>
                </c:pt>
                <c:pt idx="754">
                  <c:v>-16.605031779346355</c:v>
                </c:pt>
                <c:pt idx="755">
                  <c:v>-16.900010486052594</c:v>
                </c:pt>
                <c:pt idx="757">
                  <c:v>-14.615728665106984</c:v>
                </c:pt>
                <c:pt idx="758">
                  <c:v>-17.157377896509942</c:v>
                </c:pt>
                <c:pt idx="759">
                  <c:v>-15.720778216623257</c:v>
                </c:pt>
                <c:pt idx="760">
                  <c:v>-17.126952581264622</c:v>
                </c:pt>
                <c:pt idx="761">
                  <c:v>-16.147929704625881</c:v>
                </c:pt>
                <c:pt idx="763">
                  <c:v>-17.440116299114045</c:v>
                </c:pt>
                <c:pt idx="764">
                  <c:v>-17.874453238159273</c:v>
                </c:pt>
                <c:pt idx="765">
                  <c:v>-16.261204467595398</c:v>
                </c:pt>
                <c:pt idx="766">
                  <c:v>-18.213732770399027</c:v>
                </c:pt>
                <c:pt idx="767">
                  <c:v>-16.959708372139055</c:v>
                </c:pt>
                <c:pt idx="768">
                  <c:v>-15.974245227873805</c:v>
                </c:pt>
                <c:pt idx="770">
                  <c:v>-15.340851612798007</c:v>
                </c:pt>
                <c:pt idx="771">
                  <c:v>-16.240535469743012</c:v>
                </c:pt>
                <c:pt idx="773">
                  <c:v>-14.245335225271505</c:v>
                </c:pt>
                <c:pt idx="774">
                  <c:v>-15.607330948266679</c:v>
                </c:pt>
                <c:pt idx="775">
                  <c:v>-18.08428320252596</c:v>
                </c:pt>
                <c:pt idx="777">
                  <c:v>-16.095137704256221</c:v>
                </c:pt>
                <c:pt idx="779">
                  <c:v>-16.880248627727422</c:v>
                </c:pt>
                <c:pt idx="780">
                  <c:v>-16.795592546890791</c:v>
                </c:pt>
                <c:pt idx="781">
                  <c:v>-16.159201404178102</c:v>
                </c:pt>
                <c:pt idx="782">
                  <c:v>-15.139649928848721</c:v>
                </c:pt>
                <c:pt idx="783">
                  <c:v>-15.588479951088232</c:v>
                </c:pt>
                <c:pt idx="784">
                  <c:v>-14.945361346972593</c:v>
                </c:pt>
                <c:pt idx="785">
                  <c:v>-18.161423408938663</c:v>
                </c:pt>
                <c:pt idx="786">
                  <c:v>-15.65753270045794</c:v>
                </c:pt>
                <c:pt idx="787">
                  <c:v>-17.515510008210139</c:v>
                </c:pt>
                <c:pt idx="788">
                  <c:v>-17.925726524154143</c:v>
                </c:pt>
                <c:pt idx="789">
                  <c:v>-18.278427121450811</c:v>
                </c:pt>
                <c:pt idx="790">
                  <c:v>-14.427987290859781</c:v>
                </c:pt>
                <c:pt idx="791">
                  <c:v>-17.601124904938306</c:v>
                </c:pt>
                <c:pt idx="792">
                  <c:v>-14.819903506053524</c:v>
                </c:pt>
                <c:pt idx="793">
                  <c:v>-13.460556464232846</c:v>
                </c:pt>
                <c:pt idx="794">
                  <c:v>-17.261141313275903</c:v>
                </c:pt>
                <c:pt idx="795">
                  <c:v>-17.47108996536355</c:v>
                </c:pt>
                <c:pt idx="796">
                  <c:v>-17.376308309962223</c:v>
                </c:pt>
                <c:pt idx="797">
                  <c:v>-17.631710396618118</c:v>
                </c:pt>
                <c:pt idx="798">
                  <c:v>-17.819402305912291</c:v>
                </c:pt>
                <c:pt idx="799">
                  <c:v>-17.252595890760119</c:v>
                </c:pt>
                <c:pt idx="800">
                  <c:v>-18.353179054166119</c:v>
                </c:pt>
                <c:pt idx="801">
                  <c:v>-18.023365007588012</c:v>
                </c:pt>
                <c:pt idx="802">
                  <c:v>-19.094749310254194</c:v>
                </c:pt>
                <c:pt idx="803">
                  <c:v>-20.195945754143455</c:v>
                </c:pt>
                <c:pt idx="804">
                  <c:v>-19.140989049308967</c:v>
                </c:pt>
                <c:pt idx="805">
                  <c:v>-18.13620302616895</c:v>
                </c:pt>
                <c:pt idx="806">
                  <c:v>-14.92000365927745</c:v>
                </c:pt>
                <c:pt idx="807">
                  <c:v>-15.594089749062798</c:v>
                </c:pt>
                <c:pt idx="809">
                  <c:v>-19.910755269751412</c:v>
                </c:pt>
                <c:pt idx="810">
                  <c:v>-17.588199587888514</c:v>
                </c:pt>
                <c:pt idx="812">
                  <c:v>-16.601538101575493</c:v>
                </c:pt>
                <c:pt idx="814">
                  <c:v>-16.133134675154583</c:v>
                </c:pt>
                <c:pt idx="816">
                  <c:v>-19.148475801751648</c:v>
                </c:pt>
                <c:pt idx="817">
                  <c:v>-20.334773228910038</c:v>
                </c:pt>
                <c:pt idx="818">
                  <c:v>-17.257761931496059</c:v>
                </c:pt>
                <c:pt idx="819">
                  <c:v>-17.640205379124371</c:v>
                </c:pt>
                <c:pt idx="821">
                  <c:v>-18.169600203303016</c:v>
                </c:pt>
                <c:pt idx="824">
                  <c:v>-16.020421016341796</c:v>
                </c:pt>
                <c:pt idx="825">
                  <c:v>-17.161595532454147</c:v>
                </c:pt>
                <c:pt idx="828">
                  <c:v>-17.847502994536036</c:v>
                </c:pt>
                <c:pt idx="829">
                  <c:v>-17.22255251151595</c:v>
                </c:pt>
                <c:pt idx="830">
                  <c:v>-17.542143036030872</c:v>
                </c:pt>
                <c:pt idx="831">
                  <c:v>-19.594656196909373</c:v>
                </c:pt>
                <c:pt idx="832">
                  <c:v>-19.317558281567631</c:v>
                </c:pt>
                <c:pt idx="833">
                  <c:v>-18.628860578426352</c:v>
                </c:pt>
                <c:pt idx="834">
                  <c:v>-20.301255042485636</c:v>
                </c:pt>
                <c:pt idx="835">
                  <c:v>-20.247128489182884</c:v>
                </c:pt>
                <c:pt idx="836">
                  <c:v>-21.699202021661804</c:v>
                </c:pt>
                <c:pt idx="837">
                  <c:v>-17.205432355123197</c:v>
                </c:pt>
                <c:pt idx="838">
                  <c:v>-20.949486082872124</c:v>
                </c:pt>
                <c:pt idx="839">
                  <c:v>-18.044790047553629</c:v>
                </c:pt>
                <c:pt idx="840">
                  <c:v>-16.712855545401574</c:v>
                </c:pt>
                <c:pt idx="841">
                  <c:v>-19.261463883451036</c:v>
                </c:pt>
                <c:pt idx="842">
                  <c:v>-19.701276231999877</c:v>
                </c:pt>
                <c:pt idx="844">
                  <c:v>-18.413576600827138</c:v>
                </c:pt>
                <c:pt idx="845">
                  <c:v>-18.413358689130316</c:v>
                </c:pt>
                <c:pt idx="846">
                  <c:v>-20.204382720704245</c:v>
                </c:pt>
                <c:pt idx="847">
                  <c:v>-15.673900018861577</c:v>
                </c:pt>
                <c:pt idx="848">
                  <c:v>-16.691520016798123</c:v>
                </c:pt>
                <c:pt idx="849">
                  <c:v>-18.01193161453752</c:v>
                </c:pt>
                <c:pt idx="850">
                  <c:v>-16.427777698359503</c:v>
                </c:pt>
                <c:pt idx="851">
                  <c:v>-19.288904135950787</c:v>
                </c:pt>
                <c:pt idx="852">
                  <c:v>-18.498752124021145</c:v>
                </c:pt>
                <c:pt idx="853">
                  <c:v>-17.116739480839616</c:v>
                </c:pt>
                <c:pt idx="854">
                  <c:v>-18.247018590081019</c:v>
                </c:pt>
                <c:pt idx="855">
                  <c:v>-19.221923661929939</c:v>
                </c:pt>
                <c:pt idx="857">
                  <c:v>-13.913099772858864</c:v>
                </c:pt>
                <c:pt idx="859">
                  <c:v>-20.096138352276466</c:v>
                </c:pt>
                <c:pt idx="860">
                  <c:v>-20.078537117478106</c:v>
                </c:pt>
                <c:pt idx="861">
                  <c:v>-20.290602510937703</c:v>
                </c:pt>
                <c:pt idx="862">
                  <c:v>-17.366845296300486</c:v>
                </c:pt>
                <c:pt idx="863">
                  <c:v>-16.501085536134315</c:v>
                </c:pt>
                <c:pt idx="864">
                  <c:v>-18.213612507008339</c:v>
                </c:pt>
                <c:pt idx="865">
                  <c:v>-16.27122216301683</c:v>
                </c:pt>
                <c:pt idx="867">
                  <c:v>-18.014966788325843</c:v>
                </c:pt>
                <c:pt idx="868">
                  <c:v>-17.976279551669645</c:v>
                </c:pt>
                <c:pt idx="870">
                  <c:v>-16.646496052321776</c:v>
                </c:pt>
                <c:pt idx="872">
                  <c:v>-22.826721049532644</c:v>
                </c:pt>
                <c:pt idx="873">
                  <c:v>-18.163362474771986</c:v>
                </c:pt>
                <c:pt idx="874">
                  <c:v>-17.115726660050015</c:v>
                </c:pt>
                <c:pt idx="875">
                  <c:v>-16.223870601642897</c:v>
                </c:pt>
                <c:pt idx="876">
                  <c:v>-16.595185760867448</c:v>
                </c:pt>
                <c:pt idx="877">
                  <c:v>-19.354902212793167</c:v>
                </c:pt>
                <c:pt idx="879">
                  <c:v>-19.997393855203089</c:v>
                </c:pt>
                <c:pt idx="882">
                  <c:v>-17.118185305220113</c:v>
                </c:pt>
                <c:pt idx="883">
                  <c:v>-17.055715446443337</c:v>
                </c:pt>
                <c:pt idx="884">
                  <c:v>-22.519350578322644</c:v>
                </c:pt>
                <c:pt idx="885">
                  <c:v>-17.365919290216585</c:v>
                </c:pt>
                <c:pt idx="886">
                  <c:v>-17.524779176570387</c:v>
                </c:pt>
                <c:pt idx="887">
                  <c:v>-18.399298860976383</c:v>
                </c:pt>
                <c:pt idx="888">
                  <c:v>-19.808884031656245</c:v>
                </c:pt>
                <c:pt idx="889">
                  <c:v>-19.826033250123995</c:v>
                </c:pt>
                <c:pt idx="890">
                  <c:v>-20.142704759695565</c:v>
                </c:pt>
                <c:pt idx="891">
                  <c:v>-19.904261900525533</c:v>
                </c:pt>
                <c:pt idx="892">
                  <c:v>-20.568976376813399</c:v>
                </c:pt>
                <c:pt idx="893">
                  <c:v>-20.479225339486042</c:v>
                </c:pt>
                <c:pt idx="894">
                  <c:v>-20.199353357696442</c:v>
                </c:pt>
                <c:pt idx="897">
                  <c:v>-16.718946789731859</c:v>
                </c:pt>
                <c:pt idx="898">
                  <c:v>-16.112244636069299</c:v>
                </c:pt>
                <c:pt idx="899">
                  <c:v>-15.081979638992685</c:v>
                </c:pt>
                <c:pt idx="900">
                  <c:v>-17.094216500045921</c:v>
                </c:pt>
                <c:pt idx="901">
                  <c:v>-17.528037308424249</c:v>
                </c:pt>
                <c:pt idx="902">
                  <c:v>-17.052690849585375</c:v>
                </c:pt>
                <c:pt idx="903">
                  <c:v>-16.342073996667711</c:v>
                </c:pt>
                <c:pt idx="904">
                  <c:v>-15.596053899989633</c:v>
                </c:pt>
                <c:pt idx="905">
                  <c:v>-15.735898504901632</c:v>
                </c:pt>
                <c:pt idx="906">
                  <c:v>-16.327293033246491</c:v>
                </c:pt>
                <c:pt idx="907">
                  <c:v>-15.984496503635977</c:v>
                </c:pt>
                <c:pt idx="908">
                  <c:v>-15.675407227214681</c:v>
                </c:pt>
                <c:pt idx="909">
                  <c:v>-15.978192816127583</c:v>
                </c:pt>
                <c:pt idx="910">
                  <c:v>-15.850424487120474</c:v>
                </c:pt>
                <c:pt idx="911">
                  <c:v>-15.854901755142</c:v>
                </c:pt>
                <c:pt idx="912">
                  <c:v>-15.578497912620497</c:v>
                </c:pt>
                <c:pt idx="913">
                  <c:v>-15.210019668282415</c:v>
                </c:pt>
                <c:pt idx="914">
                  <c:v>-15.013230944309038</c:v>
                </c:pt>
                <c:pt idx="915">
                  <c:v>-15.002873667858532</c:v>
                </c:pt>
                <c:pt idx="916">
                  <c:v>-13.855206645707511</c:v>
                </c:pt>
                <c:pt idx="917">
                  <c:v>-15.467144745871311</c:v>
                </c:pt>
                <c:pt idx="918">
                  <c:v>-14.149670278724372</c:v>
                </c:pt>
                <c:pt idx="919">
                  <c:v>-15.946464893454099</c:v>
                </c:pt>
                <c:pt idx="921">
                  <c:v>-14.733856959689167</c:v>
                </c:pt>
                <c:pt idx="922">
                  <c:v>-15.097571599101432</c:v>
                </c:pt>
                <c:pt idx="923">
                  <c:v>-14.863603707249348</c:v>
                </c:pt>
                <c:pt idx="924">
                  <c:v>-14.339762963726459</c:v>
                </c:pt>
                <c:pt idx="925">
                  <c:v>-16.439671747921562</c:v>
                </c:pt>
                <c:pt idx="926">
                  <c:v>-17.14970719169736</c:v>
                </c:pt>
                <c:pt idx="927">
                  <c:v>-16.033971877264015</c:v>
                </c:pt>
                <c:pt idx="928">
                  <c:v>-17.634203651877524</c:v>
                </c:pt>
                <c:pt idx="929">
                  <c:v>-15.378227692669437</c:v>
                </c:pt>
                <c:pt idx="930">
                  <c:v>-17.282327717585517</c:v>
                </c:pt>
                <c:pt idx="931">
                  <c:v>-17.98142674868711</c:v>
                </c:pt>
                <c:pt idx="932">
                  <c:v>-16.363674038565058</c:v>
                </c:pt>
                <c:pt idx="933">
                  <c:v>-17.154148192676015</c:v>
                </c:pt>
                <c:pt idx="934">
                  <c:v>-17.508361963757423</c:v>
                </c:pt>
                <c:pt idx="935">
                  <c:v>-14.303100522967148</c:v>
                </c:pt>
                <c:pt idx="936">
                  <c:v>-18.560711378299345</c:v>
                </c:pt>
                <c:pt idx="937">
                  <c:v>-18.870111159964754</c:v>
                </c:pt>
                <c:pt idx="938">
                  <c:v>-16.080215481646214</c:v>
                </c:pt>
                <c:pt idx="939">
                  <c:v>-17.830953756172121</c:v>
                </c:pt>
                <c:pt idx="940">
                  <c:v>-16.155914437446892</c:v>
                </c:pt>
                <c:pt idx="941">
                  <c:v>-15.949535412127577</c:v>
                </c:pt>
                <c:pt idx="942">
                  <c:v>-16.435898858038925</c:v>
                </c:pt>
                <c:pt idx="943">
                  <c:v>-17.033861014545778</c:v>
                </c:pt>
                <c:pt idx="944">
                  <c:v>-16.696773171217338</c:v>
                </c:pt>
                <c:pt idx="945">
                  <c:v>-17.683583859382097</c:v>
                </c:pt>
                <c:pt idx="946">
                  <c:v>-16.755027525388535</c:v>
                </c:pt>
                <c:pt idx="947">
                  <c:v>-17.521888191723196</c:v>
                </c:pt>
                <c:pt idx="948">
                  <c:v>-19.070049570767118</c:v>
                </c:pt>
                <c:pt idx="949">
                  <c:v>-17.20121344569035</c:v>
                </c:pt>
                <c:pt idx="950">
                  <c:v>-18.292528047080296</c:v>
                </c:pt>
                <c:pt idx="951">
                  <c:v>-17.662342689036596</c:v>
                </c:pt>
                <c:pt idx="952">
                  <c:v>-17.605807999450935</c:v>
                </c:pt>
                <c:pt idx="953">
                  <c:v>-17.402355531496422</c:v>
                </c:pt>
                <c:pt idx="954">
                  <c:v>-17.190767115160885</c:v>
                </c:pt>
                <c:pt idx="955">
                  <c:v>-18.024195996684568</c:v>
                </c:pt>
                <c:pt idx="956">
                  <c:v>-18.013149204308355</c:v>
                </c:pt>
                <c:pt idx="957">
                  <c:v>-17.818647586157404</c:v>
                </c:pt>
                <c:pt idx="959">
                  <c:v>-17.915817280407179</c:v>
                </c:pt>
                <c:pt idx="960">
                  <c:v>-16.529587712608908</c:v>
                </c:pt>
                <c:pt idx="961">
                  <c:v>-15.298644940032352</c:v>
                </c:pt>
                <c:pt idx="962">
                  <c:v>-15.369998358756151</c:v>
                </c:pt>
                <c:pt idx="963">
                  <c:v>-16.296899728390965</c:v>
                </c:pt>
                <c:pt idx="964">
                  <c:v>-16.080285576181794</c:v>
                </c:pt>
                <c:pt idx="965">
                  <c:v>-15.925522877643132</c:v>
                </c:pt>
                <c:pt idx="966">
                  <c:v>-16.355324765734242</c:v>
                </c:pt>
                <c:pt idx="967">
                  <c:v>-16.55194367828317</c:v>
                </c:pt>
                <c:pt idx="968">
                  <c:v>-15.72422276352976</c:v>
                </c:pt>
                <c:pt idx="969">
                  <c:v>-14.23415149889926</c:v>
                </c:pt>
                <c:pt idx="970">
                  <c:v>-16.628822220589921</c:v>
                </c:pt>
                <c:pt idx="973">
                  <c:v>-17.582591238590521</c:v>
                </c:pt>
                <c:pt idx="974">
                  <c:v>-17.553497417983088</c:v>
                </c:pt>
                <c:pt idx="975">
                  <c:v>-16.036401665383092</c:v>
                </c:pt>
                <c:pt idx="976">
                  <c:v>-16.812043064985346</c:v>
                </c:pt>
                <c:pt idx="977">
                  <c:v>-15.055435809850522</c:v>
                </c:pt>
                <c:pt idx="978">
                  <c:v>-17.58871823169007</c:v>
                </c:pt>
                <c:pt idx="979">
                  <c:v>-15.650913221771528</c:v>
                </c:pt>
                <c:pt idx="980">
                  <c:v>-17.089564253577677</c:v>
                </c:pt>
                <c:pt idx="981">
                  <c:v>-17.131319990477035</c:v>
                </c:pt>
                <c:pt idx="982">
                  <c:v>-15.662464464273336</c:v>
                </c:pt>
                <c:pt idx="983">
                  <c:v>-14.152340554840313</c:v>
                </c:pt>
                <c:pt idx="984">
                  <c:v>-15.273271458897591</c:v>
                </c:pt>
                <c:pt idx="985">
                  <c:v>-15.329394905723523</c:v>
                </c:pt>
                <c:pt idx="986">
                  <c:v>-15.23470484532235</c:v>
                </c:pt>
                <c:pt idx="989">
                  <c:v>-17.022460037273117</c:v>
                </c:pt>
                <c:pt idx="990">
                  <c:v>-16.944699035183071</c:v>
                </c:pt>
                <c:pt idx="991">
                  <c:v>-16.651130875760579</c:v>
                </c:pt>
                <c:pt idx="992">
                  <c:v>-17.237313802833143</c:v>
                </c:pt>
                <c:pt idx="993">
                  <c:v>-16.908942148103982</c:v>
                </c:pt>
                <c:pt idx="994">
                  <c:v>-16.780570976495316</c:v>
                </c:pt>
                <c:pt idx="995">
                  <c:v>-16.851444583016207</c:v>
                </c:pt>
                <c:pt idx="996">
                  <c:v>-17.100348873925405</c:v>
                </c:pt>
                <c:pt idx="997">
                  <c:v>-17.156323085726182</c:v>
                </c:pt>
                <c:pt idx="998">
                  <c:v>-16.722890084009222</c:v>
                </c:pt>
                <c:pt idx="999">
                  <c:v>-16.603690347405482</c:v>
                </c:pt>
                <c:pt idx="1000">
                  <c:v>-16.401822723445989</c:v>
                </c:pt>
                <c:pt idx="1001">
                  <c:v>-17.456884713599766</c:v>
                </c:pt>
                <c:pt idx="1002">
                  <c:v>-16.905854312273796</c:v>
                </c:pt>
                <c:pt idx="1003">
                  <c:v>-15.894675120154917</c:v>
                </c:pt>
                <c:pt idx="1004">
                  <c:v>-17.433948076482082</c:v>
                </c:pt>
                <c:pt idx="1005">
                  <c:v>-17.472298657226744</c:v>
                </c:pt>
                <c:pt idx="1007">
                  <c:v>-17.442588839769293</c:v>
                </c:pt>
                <c:pt idx="1008">
                  <c:v>-17.178536998671511</c:v>
                </c:pt>
                <c:pt idx="1009">
                  <c:v>-17.133848362060569</c:v>
                </c:pt>
                <c:pt idx="1010">
                  <c:v>-17.526188673343029</c:v>
                </c:pt>
                <c:pt idx="1011">
                  <c:v>-17.6318839478771</c:v>
                </c:pt>
                <c:pt idx="1012">
                  <c:v>-16.061382647931147</c:v>
                </c:pt>
                <c:pt idx="1013">
                  <c:v>-16.02408917909106</c:v>
                </c:pt>
                <c:pt idx="1014">
                  <c:v>-15.919210320335639</c:v>
                </c:pt>
                <c:pt idx="1015">
                  <c:v>-15.530778569978104</c:v>
                </c:pt>
                <c:pt idx="1016">
                  <c:v>-15.53304282096186</c:v>
                </c:pt>
                <c:pt idx="1019">
                  <c:v>-16.299204284508772</c:v>
                </c:pt>
                <c:pt idx="1020">
                  <c:v>-16.802850959128957</c:v>
                </c:pt>
                <c:pt idx="1021">
                  <c:v>-14.810291075237883</c:v>
                </c:pt>
                <c:pt idx="1022">
                  <c:v>-16.693424601293515</c:v>
                </c:pt>
                <c:pt idx="1023">
                  <c:v>-16.588276446728443</c:v>
                </c:pt>
                <c:pt idx="1024">
                  <c:v>-16.550847373388496</c:v>
                </c:pt>
                <c:pt idx="1025">
                  <c:v>-15.843696251423513</c:v>
                </c:pt>
                <c:pt idx="1026">
                  <c:v>-15.895939403814669</c:v>
                </c:pt>
                <c:pt idx="1027">
                  <c:v>-16.045839622450583</c:v>
                </c:pt>
                <c:pt idx="1028">
                  <c:v>-16.555001807633662</c:v>
                </c:pt>
                <c:pt idx="1029">
                  <c:v>-17.063790742321871</c:v>
                </c:pt>
                <c:pt idx="1030">
                  <c:v>-16.401571228235781</c:v>
                </c:pt>
                <c:pt idx="1031">
                  <c:v>-16.256334513296618</c:v>
                </c:pt>
                <c:pt idx="1032">
                  <c:v>-16.885170611377443</c:v>
                </c:pt>
                <c:pt idx="1033">
                  <c:v>-16.672912404651729</c:v>
                </c:pt>
                <c:pt idx="1034">
                  <c:v>-16.479383554097879</c:v>
                </c:pt>
                <c:pt idx="1035">
                  <c:v>-16.958101744326694</c:v>
                </c:pt>
                <c:pt idx="1036">
                  <c:v>-16.298484496351826</c:v>
                </c:pt>
                <c:pt idx="1037">
                  <c:v>-16.436222921804806</c:v>
                </c:pt>
                <c:pt idx="1038">
                  <c:v>-15.289614923910962</c:v>
                </c:pt>
                <c:pt idx="1039">
                  <c:v>-17.052544067098843</c:v>
                </c:pt>
                <c:pt idx="1040">
                  <c:v>-16.512780298684071</c:v>
                </c:pt>
                <c:pt idx="1041">
                  <c:v>-15.876370751349564</c:v>
                </c:pt>
                <c:pt idx="1042">
                  <c:v>-16.493308059359169</c:v>
                </c:pt>
                <c:pt idx="1043">
                  <c:v>-17.135853887495117</c:v>
                </c:pt>
                <c:pt idx="1044">
                  <c:v>-15.671690298193795</c:v>
                </c:pt>
                <c:pt idx="1045">
                  <c:v>-15.828319931447798</c:v>
                </c:pt>
                <c:pt idx="1046">
                  <c:v>-15.377427012675355</c:v>
                </c:pt>
                <c:pt idx="1047">
                  <c:v>-16.063380090986424</c:v>
                </c:pt>
                <c:pt idx="1048">
                  <c:v>-16.606163650627376</c:v>
                </c:pt>
                <c:pt idx="1049">
                  <c:v>-16.299220144607666</c:v>
                </c:pt>
                <c:pt idx="1050">
                  <c:v>-16.982743192746437</c:v>
                </c:pt>
                <c:pt idx="1051">
                  <c:v>-16.323198477696295</c:v>
                </c:pt>
                <c:pt idx="1052">
                  <c:v>-16.22644433021264</c:v>
                </c:pt>
                <c:pt idx="1053">
                  <c:v>-16.783247061467232</c:v>
                </c:pt>
                <c:pt idx="1054">
                  <c:v>-17.173467167795273</c:v>
                </c:pt>
                <c:pt idx="1055">
                  <c:v>-16.427010855487602</c:v>
                </c:pt>
                <c:pt idx="1056">
                  <c:v>-15.884365492131355</c:v>
                </c:pt>
                <c:pt idx="1057">
                  <c:v>-16.364904408394636</c:v>
                </c:pt>
                <c:pt idx="1058">
                  <c:v>-16.034341039715901</c:v>
                </c:pt>
                <c:pt idx="1059">
                  <c:v>-16.353479563665037</c:v>
                </c:pt>
                <c:pt idx="1060">
                  <c:v>-15.371564345149677</c:v>
                </c:pt>
                <c:pt idx="1061">
                  <c:v>-15.835173538184067</c:v>
                </c:pt>
                <c:pt idx="1062">
                  <c:v>-14.348595647025085</c:v>
                </c:pt>
                <c:pt idx="1063">
                  <c:v>-14.987207182402646</c:v>
                </c:pt>
                <c:pt idx="1064">
                  <c:v>-15.402126308782968</c:v>
                </c:pt>
                <c:pt idx="1065">
                  <c:v>-15.876344355565571</c:v>
                </c:pt>
                <c:pt idx="1066">
                  <c:v>-15.853890030711643</c:v>
                </c:pt>
                <c:pt idx="1067">
                  <c:v>-15.579163987312326</c:v>
                </c:pt>
                <c:pt idx="1068">
                  <c:v>-16.225676712395668</c:v>
                </c:pt>
                <c:pt idx="1069">
                  <c:v>-17.954075214515601</c:v>
                </c:pt>
                <c:pt idx="1070">
                  <c:v>-16.240250164357857</c:v>
                </c:pt>
                <c:pt idx="1071">
                  <c:v>-16.40252998994827</c:v>
                </c:pt>
                <c:pt idx="1072">
                  <c:v>-15.260197190521099</c:v>
                </c:pt>
                <c:pt idx="1073">
                  <c:v>-17.462026097513565</c:v>
                </c:pt>
                <c:pt idx="1074">
                  <c:v>-16.42299009397756</c:v>
                </c:pt>
                <c:pt idx="1075">
                  <c:v>-15.838353144893862</c:v>
                </c:pt>
                <c:pt idx="1076">
                  <c:v>-15.636343835380353</c:v>
                </c:pt>
                <c:pt idx="1077">
                  <c:v>-16.501472156793945</c:v>
                </c:pt>
                <c:pt idx="1078">
                  <c:v>-16.034689854987398</c:v>
                </c:pt>
                <c:pt idx="1079">
                  <c:v>-16.364006347538293</c:v>
                </c:pt>
                <c:pt idx="1080">
                  <c:v>-16.168429830575704</c:v>
                </c:pt>
                <c:pt idx="1081">
                  <c:v>-16.632115573819142</c:v>
                </c:pt>
                <c:pt idx="1082">
                  <c:v>-16.447274519779679</c:v>
                </c:pt>
                <c:pt idx="1083">
                  <c:v>-15.488681772631203</c:v>
                </c:pt>
                <c:pt idx="1084">
                  <c:v>-15.897375388205329</c:v>
                </c:pt>
                <c:pt idx="1085">
                  <c:v>-16.594196168311534</c:v>
                </c:pt>
                <c:pt idx="1086">
                  <c:v>-16.867703184029914</c:v>
                </c:pt>
                <c:pt idx="1087">
                  <c:v>-16.003406193892776</c:v>
                </c:pt>
                <c:pt idx="1088">
                  <c:v>-16.300036644726671</c:v>
                </c:pt>
                <c:pt idx="1089">
                  <c:v>-17.624275409732114</c:v>
                </c:pt>
                <c:pt idx="1090">
                  <c:v>-15.879431563799326</c:v>
                </c:pt>
                <c:pt idx="1091">
                  <c:v>-15.26133082704032</c:v>
                </c:pt>
                <c:pt idx="1092">
                  <c:v>-15.599196716269274</c:v>
                </c:pt>
                <c:pt idx="1093">
                  <c:v>-18.255693758053106</c:v>
                </c:pt>
                <c:pt idx="1094">
                  <c:v>-18.621777217315291</c:v>
                </c:pt>
                <c:pt idx="1095">
                  <c:v>-17.592548054379243</c:v>
                </c:pt>
                <c:pt idx="1096">
                  <c:v>-18.147509091382744</c:v>
                </c:pt>
                <c:pt idx="1097">
                  <c:v>-18.237266554903336</c:v>
                </c:pt>
                <c:pt idx="1098">
                  <c:v>-18.82037605780414</c:v>
                </c:pt>
                <c:pt idx="1099">
                  <c:v>-17.366370532345677</c:v>
                </c:pt>
                <c:pt idx="1100">
                  <c:v>-16.786123148080158</c:v>
                </c:pt>
                <c:pt idx="1101">
                  <c:v>-17.096271913017752</c:v>
                </c:pt>
                <c:pt idx="1102">
                  <c:v>-13.209951977436184</c:v>
                </c:pt>
                <c:pt idx="1103">
                  <c:v>-13.868688430496553</c:v>
                </c:pt>
                <c:pt idx="1104">
                  <c:v>-14.64443395835146</c:v>
                </c:pt>
                <c:pt idx="1106">
                  <c:v>-14.62263028328721</c:v>
                </c:pt>
                <c:pt idx="1107">
                  <c:v>-14.133430144423505</c:v>
                </c:pt>
                <c:pt idx="1108">
                  <c:v>-13.862474463609555</c:v>
                </c:pt>
                <c:pt idx="1109">
                  <c:v>-16.746591984920524</c:v>
                </c:pt>
                <c:pt idx="1110">
                  <c:v>-17.519283614855048</c:v>
                </c:pt>
                <c:pt idx="1111">
                  <c:v>-16.564222245533934</c:v>
                </c:pt>
                <c:pt idx="1112">
                  <c:v>-16.820641343830033</c:v>
                </c:pt>
                <c:pt idx="1113">
                  <c:v>-16.043508604452633</c:v>
                </c:pt>
                <c:pt idx="1114">
                  <c:v>-16.788305687127107</c:v>
                </c:pt>
                <c:pt idx="1115">
                  <c:v>-16.348327171530656</c:v>
                </c:pt>
                <c:pt idx="1116">
                  <c:v>-16.259286014901647</c:v>
                </c:pt>
                <c:pt idx="1117">
                  <c:v>-17.301486247145476</c:v>
                </c:pt>
                <c:pt idx="1118">
                  <c:v>-18.14525198438804</c:v>
                </c:pt>
                <c:pt idx="1119">
                  <c:v>-17.067969315138999</c:v>
                </c:pt>
                <c:pt idx="1120">
                  <c:v>-17.233500113752083</c:v>
                </c:pt>
                <c:pt idx="1121">
                  <c:v>-18.70109527795611</c:v>
                </c:pt>
                <c:pt idx="1122">
                  <c:v>-18.72079053306825</c:v>
                </c:pt>
                <c:pt idx="1123">
                  <c:v>-18.40312271603829</c:v>
                </c:pt>
                <c:pt idx="1124">
                  <c:v>-18.887819820377441</c:v>
                </c:pt>
                <c:pt idx="1125">
                  <c:v>-18.656459874069395</c:v>
                </c:pt>
                <c:pt idx="1126">
                  <c:v>-18.436762841072404</c:v>
                </c:pt>
                <c:pt idx="1127">
                  <c:v>-20.129080839894449</c:v>
                </c:pt>
                <c:pt idx="1145">
                  <c:v>-18.010853016271778</c:v>
                </c:pt>
                <c:pt idx="1146">
                  <c:v>-18.812731708748768</c:v>
                </c:pt>
                <c:pt idx="1147">
                  <c:v>-15.556637526210658</c:v>
                </c:pt>
                <c:pt idx="1148">
                  <c:v>-15.356521317715735</c:v>
                </c:pt>
                <c:pt idx="1149">
                  <c:v>-18.330721742477383</c:v>
                </c:pt>
                <c:pt idx="1150">
                  <c:v>-17.851300857299151</c:v>
                </c:pt>
                <c:pt idx="1151">
                  <c:v>-17.491938182928838</c:v>
                </c:pt>
                <c:pt idx="1152">
                  <c:v>-18.154967422030232</c:v>
                </c:pt>
                <c:pt idx="1153">
                  <c:v>-19.155198977258539</c:v>
                </c:pt>
                <c:pt idx="1154">
                  <c:v>-19.452640828216978</c:v>
                </c:pt>
                <c:pt idx="1155">
                  <c:v>-18.01001403422114</c:v>
                </c:pt>
                <c:pt idx="1156">
                  <c:v>-18.054954052913001</c:v>
                </c:pt>
                <c:pt idx="1157">
                  <c:v>-18.541881543866474</c:v>
                </c:pt>
                <c:pt idx="1158">
                  <c:v>-16.96126004012833</c:v>
                </c:pt>
                <c:pt idx="1159">
                  <c:v>-16.453997335432589</c:v>
                </c:pt>
                <c:pt idx="1160">
                  <c:v>-16.486411743570539</c:v>
                </c:pt>
                <c:pt idx="1161">
                  <c:v>-19.028662794241303</c:v>
                </c:pt>
                <c:pt idx="1162">
                  <c:v>-16.015340654968799</c:v>
                </c:pt>
                <c:pt idx="1163">
                  <c:v>-16.442548389683537</c:v>
                </c:pt>
                <c:pt idx="1164">
                  <c:v>-18.04492396993281</c:v>
                </c:pt>
                <c:pt idx="1165">
                  <c:v>-16.929347089294012</c:v>
                </c:pt>
                <c:pt idx="1166">
                  <c:v>-17.085330354244245</c:v>
                </c:pt>
                <c:pt idx="1167">
                  <c:v>-15.815501682087655</c:v>
                </c:pt>
                <c:pt idx="1168">
                  <c:v>-17.862328257397081</c:v>
                </c:pt>
                <c:pt idx="1169">
                  <c:v>-19.507461787526776</c:v>
                </c:pt>
                <c:pt idx="1170">
                  <c:v>-16.166184008756389</c:v>
                </c:pt>
                <c:pt idx="1171">
                  <c:v>-17.082467745362706</c:v>
                </c:pt>
                <c:pt idx="1172">
                  <c:v>-17.617812148744889</c:v>
                </c:pt>
                <c:pt idx="1173">
                  <c:v>-17.512127296569023</c:v>
                </c:pt>
                <c:pt idx="1174">
                  <c:v>-17.276577754810145</c:v>
                </c:pt>
                <c:pt idx="1175">
                  <c:v>-17.751370235307554</c:v>
                </c:pt>
                <c:pt idx="1176">
                  <c:v>-17.89854870308103</c:v>
                </c:pt>
                <c:pt idx="1177">
                  <c:v>-17.282959216878314</c:v>
                </c:pt>
                <c:pt idx="1178">
                  <c:v>-18.47399546096398</c:v>
                </c:pt>
                <c:pt idx="1179">
                  <c:v>-19.660381200448459</c:v>
                </c:pt>
                <c:pt idx="1180">
                  <c:v>-17.525256166224544</c:v>
                </c:pt>
                <c:pt idx="1181">
                  <c:v>-18.902508025241385</c:v>
                </c:pt>
                <c:pt idx="1182">
                  <c:v>-18.196866633720994</c:v>
                </c:pt>
                <c:pt idx="1183">
                  <c:v>-19.350960432182884</c:v>
                </c:pt>
                <c:pt idx="1184">
                  <c:v>-18.537669381592362</c:v>
                </c:pt>
                <c:pt idx="1185">
                  <c:v>-15.662948644353291</c:v>
                </c:pt>
                <c:pt idx="1186">
                  <c:v>-15.765925274159143</c:v>
                </c:pt>
                <c:pt idx="1187">
                  <c:v>-17.926838192309592</c:v>
                </c:pt>
                <c:pt idx="1188">
                  <c:v>-17.047990695305803</c:v>
                </c:pt>
                <c:pt idx="1189">
                  <c:v>-17.974386717341829</c:v>
                </c:pt>
                <c:pt idx="1190">
                  <c:v>-17.655446094294224</c:v>
                </c:pt>
                <c:pt idx="1191">
                  <c:v>-17.313546349235782</c:v>
                </c:pt>
                <c:pt idx="1192">
                  <c:v>-16.449703413073511</c:v>
                </c:pt>
                <c:pt idx="1193">
                  <c:v>-19.011246856122217</c:v>
                </c:pt>
                <c:pt idx="1194">
                  <c:v>-17.570460570938305</c:v>
                </c:pt>
                <c:pt idx="1195">
                  <c:v>-14.658431914768</c:v>
                </c:pt>
                <c:pt idx="1196">
                  <c:v>-17.589242571700151</c:v>
                </c:pt>
                <c:pt idx="1197">
                  <c:v>-16.152373247416353</c:v>
                </c:pt>
                <c:pt idx="1198">
                  <c:v>-15.172076407639691</c:v>
                </c:pt>
                <c:pt idx="1199">
                  <c:v>-17.11357763146739</c:v>
                </c:pt>
                <c:pt idx="1200">
                  <c:v>-17.111002858661273</c:v>
                </c:pt>
                <c:pt idx="1201">
                  <c:v>-18.712807133473518</c:v>
                </c:pt>
                <c:pt idx="1202">
                  <c:v>-19.130627169705679</c:v>
                </c:pt>
                <c:pt idx="1203">
                  <c:v>-16.835884938629505</c:v>
                </c:pt>
                <c:pt idx="1204">
                  <c:v>-16.571147632130906</c:v>
                </c:pt>
                <c:pt idx="1205">
                  <c:v>-17.631140520008767</c:v>
                </c:pt>
                <c:pt idx="1206">
                  <c:v>-16.631955653311223</c:v>
                </c:pt>
                <c:pt idx="1207">
                  <c:v>-16.848874491392419</c:v>
                </c:pt>
                <c:pt idx="1208">
                  <c:v>-15.323092378834176</c:v>
                </c:pt>
                <c:pt idx="1209">
                  <c:v>-16.774909155562934</c:v>
                </c:pt>
                <c:pt idx="1210">
                  <c:v>-16.938613050380841</c:v>
                </c:pt>
                <c:pt idx="1211">
                  <c:v>-16.780983853186054</c:v>
                </c:pt>
                <c:pt idx="1212">
                  <c:v>-15.963711683583798</c:v>
                </c:pt>
                <c:pt idx="1213">
                  <c:v>-17.981493866684001</c:v>
                </c:pt>
                <c:pt idx="1214">
                  <c:v>-16.236826926441342</c:v>
                </c:pt>
                <c:pt idx="1215">
                  <c:v>-18.368214541659007</c:v>
                </c:pt>
                <c:pt idx="1216">
                  <c:v>-18.595137627040273</c:v>
                </c:pt>
                <c:pt idx="1217">
                  <c:v>-18.447940046787203</c:v>
                </c:pt>
                <c:pt idx="1218">
                  <c:v>-20.094279635571272</c:v>
                </c:pt>
                <c:pt idx="1219">
                  <c:v>-19.403082542025711</c:v>
                </c:pt>
                <c:pt idx="1220">
                  <c:v>-18.52127948064479</c:v>
                </c:pt>
                <c:pt idx="1221">
                  <c:v>-18.867765158717184</c:v>
                </c:pt>
                <c:pt idx="1222">
                  <c:v>-18.907923863893689</c:v>
                </c:pt>
                <c:pt idx="1223">
                  <c:v>-18.96717753776937</c:v>
                </c:pt>
                <c:pt idx="1224">
                  <c:v>-18.801477343296142</c:v>
                </c:pt>
                <c:pt idx="1225">
                  <c:v>-14.610349670304432</c:v>
                </c:pt>
                <c:pt idx="1226">
                  <c:v>-16.115108879201188</c:v>
                </c:pt>
                <c:pt idx="1227">
                  <c:v>-18.716496935782938</c:v>
                </c:pt>
                <c:pt idx="1228">
                  <c:v>-19.046560167810192</c:v>
                </c:pt>
                <c:pt idx="1229">
                  <c:v>-14.058131796308725</c:v>
                </c:pt>
                <c:pt idx="1230">
                  <c:v>-18.926908650091654</c:v>
                </c:pt>
                <c:pt idx="1231">
                  <c:v>-17.484659725347331</c:v>
                </c:pt>
                <c:pt idx="1232">
                  <c:v>-15.892328009761465</c:v>
                </c:pt>
                <c:pt idx="1233">
                  <c:v>-19.257884623567278</c:v>
                </c:pt>
                <c:pt idx="1234">
                  <c:v>-15.145992886747846</c:v>
                </c:pt>
                <c:pt idx="1235">
                  <c:v>-13.58430907271487</c:v>
                </c:pt>
                <c:pt idx="1236">
                  <c:v>-17.770403309219127</c:v>
                </c:pt>
                <c:pt idx="1237">
                  <c:v>-15.615320397527247</c:v>
                </c:pt>
                <c:pt idx="1238">
                  <c:v>-18.466112940773371</c:v>
                </c:pt>
                <c:pt idx="1239">
                  <c:v>-19.522155807918569</c:v>
                </c:pt>
                <c:pt idx="1240">
                  <c:v>-19.578561552673616</c:v>
                </c:pt>
                <c:pt idx="1241">
                  <c:v>-18.702107070512483</c:v>
                </c:pt>
                <c:pt idx="1242">
                  <c:v>-19.281086953855826</c:v>
                </c:pt>
                <c:pt idx="1243">
                  <c:v>-16.458709802343584</c:v>
                </c:pt>
                <c:pt idx="1244">
                  <c:v>-19.900353193063104</c:v>
                </c:pt>
                <c:pt idx="1245">
                  <c:v>-20.621926080398069</c:v>
                </c:pt>
                <c:pt idx="1246">
                  <c:v>-20.814878961903947</c:v>
                </c:pt>
                <c:pt idx="1247">
                  <c:v>-19.517596225768262</c:v>
                </c:pt>
                <c:pt idx="1248">
                  <c:v>-17.852736783151382</c:v>
                </c:pt>
                <c:pt idx="1249">
                  <c:v>-19.194204347685549</c:v>
                </c:pt>
                <c:pt idx="1250">
                  <c:v>-16.49485280962708</c:v>
                </c:pt>
                <c:pt idx="1251">
                  <c:v>-18.970209482527537</c:v>
                </c:pt>
                <c:pt idx="1252">
                  <c:v>-20.11139202091417</c:v>
                </c:pt>
                <c:pt idx="1253">
                  <c:v>-18.02353603160892</c:v>
                </c:pt>
                <c:pt idx="1254">
                  <c:v>-17.306863045077659</c:v>
                </c:pt>
                <c:pt idx="1255">
                  <c:v>-17.934520913249145</c:v>
                </c:pt>
                <c:pt idx="1258">
                  <c:v>-18.615667978867478</c:v>
                </c:pt>
                <c:pt idx="1259">
                  <c:v>-18.594676059750586</c:v>
                </c:pt>
                <c:pt idx="1260">
                  <c:v>-19.591244907044818</c:v>
                </c:pt>
                <c:pt idx="1261">
                  <c:v>-18.343185916830464</c:v>
                </c:pt>
                <c:pt idx="1262">
                  <c:v>-17.67478964433807</c:v>
                </c:pt>
                <c:pt idx="1263">
                  <c:v>-17.691542653802919</c:v>
                </c:pt>
                <c:pt idx="1264">
                  <c:v>-17.634633294332627</c:v>
                </c:pt>
                <c:pt idx="1265">
                  <c:v>-13.145979876168571</c:v>
                </c:pt>
                <c:pt idx="1266">
                  <c:v>-19.934623708004512</c:v>
                </c:pt>
                <c:pt idx="1267">
                  <c:v>-19.87288539759157</c:v>
                </c:pt>
                <c:pt idx="1268">
                  <c:v>-18.1653206091394</c:v>
                </c:pt>
                <c:pt idx="1269">
                  <c:v>-19.211978091489517</c:v>
                </c:pt>
                <c:pt idx="1270">
                  <c:v>-20.215300208567783</c:v>
                </c:pt>
                <c:pt idx="1271">
                  <c:v>-19.985033123791766</c:v>
                </c:pt>
                <c:pt idx="1272">
                  <c:v>-21.192148013886634</c:v>
                </c:pt>
                <c:pt idx="1273">
                  <c:v>-19.894819070010385</c:v>
                </c:pt>
                <c:pt idx="1274">
                  <c:v>-20.829589021084679</c:v>
                </c:pt>
                <c:pt idx="1275">
                  <c:v>-19.467938373183344</c:v>
                </c:pt>
                <c:pt idx="1276">
                  <c:v>-19.048606106359205</c:v>
                </c:pt>
                <c:pt idx="1277">
                  <c:v>-22.115858043583987</c:v>
                </c:pt>
                <c:pt idx="1278">
                  <c:v>-19.305387978905138</c:v>
                </c:pt>
                <c:pt idx="1279">
                  <c:v>-17.798759841052821</c:v>
                </c:pt>
                <c:pt idx="1282">
                  <c:v>-20.578774111530194</c:v>
                </c:pt>
                <c:pt idx="1283">
                  <c:v>-18.739943369152854</c:v>
                </c:pt>
                <c:pt idx="1284">
                  <c:v>-21.395922798540084</c:v>
                </c:pt>
                <c:pt idx="1285">
                  <c:v>-17.68457696583372</c:v>
                </c:pt>
                <c:pt idx="1286">
                  <c:v>-18.838687677522685</c:v>
                </c:pt>
                <c:pt idx="1287">
                  <c:v>-17.933849259894874</c:v>
                </c:pt>
                <c:pt idx="1288">
                  <c:v>-18.24227503900099</c:v>
                </c:pt>
                <c:pt idx="1289">
                  <c:v>-19.457524336252593</c:v>
                </c:pt>
                <c:pt idx="1290">
                  <c:v>-19.934401204595051</c:v>
                </c:pt>
                <c:pt idx="1292">
                  <c:v>-18.670524852479446</c:v>
                </c:pt>
                <c:pt idx="1293">
                  <c:v>-18.660966995634094</c:v>
                </c:pt>
                <c:pt idx="1294">
                  <c:v>-17.693771912524653</c:v>
                </c:pt>
                <c:pt idx="1295">
                  <c:v>-20.350018521285328</c:v>
                </c:pt>
                <c:pt idx="1296">
                  <c:v>-18.909802589877867</c:v>
                </c:pt>
                <c:pt idx="1297">
                  <c:v>-18.623194063506784</c:v>
                </c:pt>
                <c:pt idx="1298">
                  <c:v>-19.394770653209271</c:v>
                </c:pt>
                <c:pt idx="1299">
                  <c:v>-17.87009242851893</c:v>
                </c:pt>
                <c:pt idx="1300">
                  <c:v>-18.649563217854865</c:v>
                </c:pt>
                <c:pt idx="1301">
                  <c:v>-19.996050818241994</c:v>
                </c:pt>
                <c:pt idx="1302">
                  <c:v>-17.954774181520083</c:v>
                </c:pt>
                <c:pt idx="1303">
                  <c:v>-18.475754382867887</c:v>
                </c:pt>
                <c:pt idx="1304">
                  <c:v>-21.085166419692499</c:v>
                </c:pt>
                <c:pt idx="1305">
                  <c:v>-18.330815744725669</c:v>
                </c:pt>
                <c:pt idx="1306">
                  <c:v>-19.521270792687513</c:v>
                </c:pt>
                <c:pt idx="1307">
                  <c:v>-18.958747939827553</c:v>
                </c:pt>
                <c:pt idx="1308">
                  <c:v>-18.28033765397139</c:v>
                </c:pt>
                <c:pt idx="1309">
                  <c:v>-19.810348646942352</c:v>
                </c:pt>
                <c:pt idx="1310">
                  <c:v>-20.513791486775848</c:v>
                </c:pt>
                <c:pt idx="1311">
                  <c:v>-19.029011734804843</c:v>
                </c:pt>
                <c:pt idx="1312">
                  <c:v>-19.596767129029871</c:v>
                </c:pt>
                <c:pt idx="1313">
                  <c:v>-19.611079909227062</c:v>
                </c:pt>
                <c:pt idx="1314">
                  <c:v>-20.706658952114456</c:v>
                </c:pt>
                <c:pt idx="1315">
                  <c:v>-15.539848763169138</c:v>
                </c:pt>
                <c:pt idx="1316">
                  <c:v>-17.989907635462615</c:v>
                </c:pt>
                <c:pt idx="1317">
                  <c:v>-19.170430154528876</c:v>
                </c:pt>
                <c:pt idx="1318">
                  <c:v>-18.957642787502252</c:v>
                </c:pt>
                <c:pt idx="1319">
                  <c:v>-19.30833280356401</c:v>
                </c:pt>
                <c:pt idx="1320">
                  <c:v>-18.200476309535947</c:v>
                </c:pt>
                <c:pt idx="1321">
                  <c:v>-19.783107339478526</c:v>
                </c:pt>
                <c:pt idx="1322">
                  <c:v>-17.015562515428844</c:v>
                </c:pt>
                <c:pt idx="1323">
                  <c:v>-19.961649877777173</c:v>
                </c:pt>
                <c:pt idx="1324">
                  <c:v>-20.612053008605319</c:v>
                </c:pt>
                <c:pt idx="1325">
                  <c:v>-22.213672961840505</c:v>
                </c:pt>
                <c:pt idx="1326">
                  <c:v>-22.08766198727924</c:v>
                </c:pt>
                <c:pt idx="1327">
                  <c:v>-22.502605492997247</c:v>
                </c:pt>
                <c:pt idx="1328">
                  <c:v>-21.718844599914714</c:v>
                </c:pt>
                <c:pt idx="1329">
                  <c:v>-22.810303066108112</c:v>
                </c:pt>
                <c:pt idx="1330">
                  <c:v>-22.297835272176361</c:v>
                </c:pt>
                <c:pt idx="1331">
                  <c:v>-23.341762768515661</c:v>
                </c:pt>
                <c:pt idx="1332">
                  <c:v>-24.103824700466511</c:v>
                </c:pt>
                <c:pt idx="1333">
                  <c:v>-22.796735329737221</c:v>
                </c:pt>
                <c:pt idx="1334">
                  <c:v>-22.033114486262345</c:v>
                </c:pt>
                <c:pt idx="1335">
                  <c:v>-22.683026511819023</c:v>
                </c:pt>
                <c:pt idx="1336">
                  <c:v>-23.322282958349604</c:v>
                </c:pt>
                <c:pt idx="1337">
                  <c:v>-23.088032180488863</c:v>
                </c:pt>
              </c:numCache>
            </c:numRef>
          </c:yVal>
        </c:ser>
        <c:axId val="99672064"/>
        <c:axId val="99673984"/>
      </c:scatterChart>
      <c:valAx>
        <c:axId val="99672064"/>
        <c:scaling>
          <c:orientation val="minMax"/>
          <c:max val="9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ln(SA)</a:t>
                </a:r>
              </a:p>
            </c:rich>
          </c:tx>
        </c:title>
        <c:numFmt formatCode="0" sourceLinked="0"/>
        <c:tickLblPos val="nextTo"/>
        <c:crossAx val="99673984"/>
        <c:crossesAt val="-28"/>
        <c:crossBetween val="midCat"/>
      </c:valAx>
      <c:valAx>
        <c:axId val="99673984"/>
        <c:scaling>
          <c:orientation val="minMax"/>
          <c:max val="-10"/>
          <c:min val="-2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 (practical kin - per cell)</a:t>
                </a:r>
              </a:p>
            </c:rich>
          </c:tx>
          <c:layout>
            <c:manualLayout>
              <c:xMode val="edge"/>
              <c:yMode val="edge"/>
              <c:x val="1.1130206767691548E-2"/>
              <c:y val="0.16473964787156489"/>
            </c:manualLayout>
          </c:layout>
        </c:title>
        <c:numFmt formatCode="0" sourceLinked="0"/>
        <c:tickLblPos val="nextTo"/>
        <c:crossAx val="99672064"/>
        <c:crossesAt val="-28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0036382920165652"/>
          <c:y val="3.3976833976834001E-2"/>
          <c:w val="0.72508668185539238"/>
          <c:h val="0.84863773607246462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solidFill>
                <a:prstClr val="black"/>
              </a:solidFill>
            </a:ln>
          </c:spPr>
          <c:dPt>
            <c:idx val="1"/>
            <c:spPr>
              <a:solidFill>
                <a:srgbClr val="FF9900"/>
              </a:solidFill>
              <a:ln>
                <a:solidFill>
                  <a:prstClr val="black"/>
                </a:solidFill>
              </a:ln>
            </c:spPr>
          </c:dPt>
          <c:errBars>
            <c:errBarType val="plus"/>
            <c:errValType val="cust"/>
            <c:plus>
              <c:numRef>
                <c:f>'all data'!$AS$920:$AY$920</c:f>
                <c:numCache>
                  <c:formatCode>General</c:formatCode>
                  <c:ptCount val="7"/>
                  <c:pt idx="1">
                    <c:v>8.2206438620041926E-11</c:v>
                  </c:pt>
                  <c:pt idx="3">
                    <c:v>4.71462213313372E-10</c:v>
                  </c:pt>
                  <c:pt idx="5">
                    <c:v>2.1328520350274616E-10</c:v>
                  </c:pt>
                  <c:pt idx="6">
                    <c:v>9.1036028806710286E-10</c:v>
                  </c:pt>
                </c:numCache>
              </c:numRef>
            </c:plus>
            <c:minus>
              <c:numRef>
                <c:f>'all data'!$AS$920:$AY$920</c:f>
                <c:numCache>
                  <c:formatCode>General</c:formatCode>
                  <c:ptCount val="7"/>
                  <c:pt idx="1">
                    <c:v>8.2206438620041926E-11</c:v>
                  </c:pt>
                  <c:pt idx="3">
                    <c:v>4.71462213313372E-10</c:v>
                  </c:pt>
                  <c:pt idx="5">
                    <c:v>2.1328520350274616E-10</c:v>
                  </c:pt>
                  <c:pt idx="6">
                    <c:v>9.1036028806710286E-10</c:v>
                  </c:pt>
                </c:numCache>
              </c:numRef>
            </c:minus>
          </c:errBars>
          <c:cat>
            <c:strRef>
              <c:f>'all data'!$AK$919:$AQ$919</c:f>
              <c:strCache>
                <c:ptCount val="7"/>
                <c:pt idx="0">
                  <c:v>Iron Bru</c:v>
                </c:pt>
                <c:pt idx="1">
                  <c:v>GeoMics</c:v>
                </c:pt>
                <c:pt idx="2">
                  <c:v>SOFeX</c:v>
                </c:pt>
                <c:pt idx="3">
                  <c:v>FeCycle II</c:v>
                </c:pt>
                <c:pt idx="4">
                  <c:v>NAZT</c:v>
                </c:pt>
                <c:pt idx="5">
                  <c:v>EBO4</c:v>
                </c:pt>
                <c:pt idx="6">
                  <c:v>EPZT</c:v>
                </c:pt>
              </c:strCache>
            </c:strRef>
          </c:cat>
          <c:val>
            <c:numRef>
              <c:f>'all data'!$AK$920:$AQ$920</c:f>
              <c:numCache>
                <c:formatCode>0.0E+00</c:formatCode>
                <c:ptCount val="7"/>
                <c:pt idx="1">
                  <c:v>1.5156925410041745E-10</c:v>
                </c:pt>
                <c:pt idx="3">
                  <c:v>7.1710322879973575E-10</c:v>
                </c:pt>
                <c:pt idx="5">
                  <c:v>5.7386780590911021E-10</c:v>
                </c:pt>
                <c:pt idx="6">
                  <c:v>1.0066821407635918E-9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</c:spPr>
          <c:dPt>
            <c:idx val="4"/>
            <c:spPr>
              <a:solidFill>
                <a:srgbClr val="FF9900"/>
              </a:solidFill>
              <a:ln>
                <a:solidFill>
                  <a:schemeClr val="tx1"/>
                </a:solidFill>
              </a:ln>
            </c:spPr>
          </c:dPt>
          <c:errBars>
            <c:errBarType val="plus"/>
            <c:errValType val="cust"/>
            <c:plus>
              <c:numRef>
                <c:f>'all data'!$AS$921:$AY$921</c:f>
                <c:numCache>
                  <c:formatCode>General</c:formatCode>
                  <c:ptCount val="7"/>
                  <c:pt idx="0">
                    <c:v>1.1456909907928281E-10</c:v>
                  </c:pt>
                  <c:pt idx="1">
                    <c:v>5.9725950837625744E-11</c:v>
                  </c:pt>
                  <c:pt idx="2">
                    <c:v>2.9341750700698837E-11</c:v>
                  </c:pt>
                  <c:pt idx="3">
                    <c:v>1.2446225256750147E-9</c:v>
                  </c:pt>
                  <c:pt idx="4">
                    <c:v>1.3157274056984413E-10</c:v>
                  </c:pt>
                  <c:pt idx="5">
                    <c:v>2.5576073678210285E-10</c:v>
                  </c:pt>
                  <c:pt idx="6">
                    <c:v>5.3537809885184434E-10</c:v>
                  </c:pt>
                </c:numCache>
              </c:numRef>
            </c:plus>
            <c:minus>
              <c:numRef>
                <c:f>'all data'!$AS$921:$AY$921</c:f>
                <c:numCache>
                  <c:formatCode>General</c:formatCode>
                  <c:ptCount val="7"/>
                  <c:pt idx="0">
                    <c:v>1.1456909907928281E-10</c:v>
                  </c:pt>
                  <c:pt idx="1">
                    <c:v>5.9725950837625744E-11</c:v>
                  </c:pt>
                  <c:pt idx="2">
                    <c:v>2.9341750700698837E-11</c:v>
                  </c:pt>
                  <c:pt idx="3">
                    <c:v>1.2446225256750147E-9</c:v>
                  </c:pt>
                  <c:pt idx="4">
                    <c:v>1.3157274056984413E-10</c:v>
                  </c:pt>
                  <c:pt idx="5">
                    <c:v>2.5576073678210285E-10</c:v>
                  </c:pt>
                  <c:pt idx="6">
                    <c:v>5.3537809885184434E-10</c:v>
                  </c:pt>
                </c:numCache>
              </c:numRef>
            </c:minus>
          </c:errBars>
          <c:cat>
            <c:strRef>
              <c:f>'all data'!$AK$919:$AQ$919</c:f>
              <c:strCache>
                <c:ptCount val="7"/>
                <c:pt idx="0">
                  <c:v>Iron Bru</c:v>
                </c:pt>
                <c:pt idx="1">
                  <c:v>GeoMics</c:v>
                </c:pt>
                <c:pt idx="2">
                  <c:v>SOFeX</c:v>
                </c:pt>
                <c:pt idx="3">
                  <c:v>FeCycle II</c:v>
                </c:pt>
                <c:pt idx="4">
                  <c:v>NAZT</c:v>
                </c:pt>
                <c:pt idx="5">
                  <c:v>EBO4</c:v>
                </c:pt>
                <c:pt idx="6">
                  <c:v>EPZT</c:v>
                </c:pt>
              </c:strCache>
            </c:strRef>
          </c:cat>
          <c:val>
            <c:numRef>
              <c:f>'all data'!$AK$921:$AQ$921</c:f>
              <c:numCache>
                <c:formatCode>0.0E+00</c:formatCode>
                <c:ptCount val="7"/>
                <c:pt idx="0" formatCode="0.00E+00">
                  <c:v>3.5153169508139719E-10</c:v>
                </c:pt>
                <c:pt idx="1">
                  <c:v>8.7042441685717216E-11</c:v>
                </c:pt>
                <c:pt idx="2">
                  <c:v>3.3664800027220926E-11</c:v>
                </c:pt>
                <c:pt idx="3">
                  <c:v>1.930224902196614E-9</c:v>
                </c:pt>
                <c:pt idx="4">
                  <c:v>2.3879102684029537E-10</c:v>
                </c:pt>
                <c:pt idx="5">
                  <c:v>7.1280719479368023E-10</c:v>
                </c:pt>
                <c:pt idx="6">
                  <c:v>9.5732504775553548E-10</c:v>
                </c:pt>
              </c:numCache>
            </c:numRef>
          </c:val>
        </c:ser>
        <c:ser>
          <c:idx val="2"/>
          <c:order val="2"/>
          <c:spPr>
            <a:solidFill>
              <a:srgbClr val="F79646">
                <a:lumMod val="75000"/>
              </a:srgbClr>
            </a:solidFill>
            <a:ln>
              <a:solidFill>
                <a:prstClr val="black"/>
              </a:solidFill>
            </a:ln>
          </c:spPr>
          <c:dPt>
            <c:idx val="0"/>
            <c:spPr>
              <a:solidFill>
                <a:srgbClr val="FF9900"/>
              </a:solidFill>
              <a:ln>
                <a:solidFill>
                  <a:prstClr val="black"/>
                </a:solidFill>
              </a:ln>
            </c:spPr>
          </c:dPt>
          <c:errBars>
            <c:errBarType val="plus"/>
            <c:errValType val="cust"/>
            <c:plus>
              <c:numRef>
                <c:f>'all data'!$AS$922:$AY$922</c:f>
                <c:numCache>
                  <c:formatCode>General</c:formatCode>
                  <c:ptCount val="7"/>
                  <c:pt idx="0">
                    <c:v>1.3061133134920006E-10</c:v>
                  </c:pt>
                  <c:pt idx="1">
                    <c:v>7.3367646080203483E-11</c:v>
                  </c:pt>
                  <c:pt idx="2">
                    <c:v>6.7673131740247415E-12</c:v>
                  </c:pt>
                  <c:pt idx="3">
                    <c:v>6.025260934770796E-10</c:v>
                  </c:pt>
                  <c:pt idx="4">
                    <c:v>3.7036267270364215E-11</c:v>
                  </c:pt>
                  <c:pt idx="5">
                    <c:v>4.8082952602148879E-10</c:v>
                  </c:pt>
                  <c:pt idx="6">
                    <c:v>3.386151290882538E-10</c:v>
                  </c:pt>
                </c:numCache>
              </c:numRef>
            </c:plus>
            <c:minus>
              <c:numRef>
                <c:f>'all data'!$AS$922:$AY$922</c:f>
                <c:numCache>
                  <c:formatCode>General</c:formatCode>
                  <c:ptCount val="7"/>
                  <c:pt idx="0">
                    <c:v>1.3061133134920006E-10</c:v>
                  </c:pt>
                  <c:pt idx="1">
                    <c:v>7.3367646080203483E-11</c:v>
                  </c:pt>
                  <c:pt idx="2">
                    <c:v>6.7673131740247415E-12</c:v>
                  </c:pt>
                  <c:pt idx="3">
                    <c:v>6.025260934770796E-10</c:v>
                  </c:pt>
                  <c:pt idx="4">
                    <c:v>3.7036267270364215E-11</c:v>
                  </c:pt>
                  <c:pt idx="5">
                    <c:v>4.8082952602148879E-10</c:v>
                  </c:pt>
                  <c:pt idx="6">
                    <c:v>3.386151290882538E-10</c:v>
                  </c:pt>
                </c:numCache>
              </c:numRef>
            </c:minus>
          </c:errBars>
          <c:cat>
            <c:strRef>
              <c:f>'all data'!$AK$919:$AQ$919</c:f>
              <c:strCache>
                <c:ptCount val="7"/>
                <c:pt idx="0">
                  <c:v>Iron Bru</c:v>
                </c:pt>
                <c:pt idx="1">
                  <c:v>GeoMics</c:v>
                </c:pt>
                <c:pt idx="2">
                  <c:v>SOFeX</c:v>
                </c:pt>
                <c:pt idx="3">
                  <c:v>FeCycle II</c:v>
                </c:pt>
                <c:pt idx="4">
                  <c:v>NAZT</c:v>
                </c:pt>
                <c:pt idx="5">
                  <c:v>EBO4</c:v>
                </c:pt>
                <c:pt idx="6">
                  <c:v>EPZT</c:v>
                </c:pt>
              </c:strCache>
            </c:strRef>
          </c:cat>
          <c:val>
            <c:numRef>
              <c:f>'all data'!$AK$922:$AQ$922</c:f>
              <c:numCache>
                <c:formatCode>0.0E+00</c:formatCode>
                <c:ptCount val="7"/>
                <c:pt idx="0" formatCode="0.00E+00">
                  <c:v>1.6404427732533775E-10</c:v>
                </c:pt>
                <c:pt idx="1">
                  <c:v>2.2188881433688078E-10</c:v>
                </c:pt>
                <c:pt idx="2">
                  <c:v>7.6266692551381589E-11</c:v>
                </c:pt>
                <c:pt idx="3">
                  <c:v>7.8704848129083979E-10</c:v>
                </c:pt>
                <c:pt idx="4">
                  <c:v>1.4336100393554073E-10</c:v>
                </c:pt>
                <c:pt idx="5">
                  <c:v>9.9154340823278876E-10</c:v>
                </c:pt>
                <c:pt idx="6">
                  <c:v>5.2716188395116651E-10</c:v>
                </c:pt>
              </c:numCache>
            </c:numRef>
          </c:val>
        </c:ser>
        <c:ser>
          <c:idx val="3"/>
          <c:order val="3"/>
          <c:spPr>
            <a:solidFill>
              <a:schemeClr val="accent6">
                <a:lumMod val="75000"/>
              </a:schemeClr>
            </a:solidFill>
            <a:ln>
              <a:solidFill>
                <a:prstClr val="black"/>
              </a:solidFill>
            </a:ln>
          </c:spPr>
          <c:errBars>
            <c:errBarType val="plus"/>
            <c:errValType val="cust"/>
            <c:plus>
              <c:numRef>
                <c:f>'all data'!$AS$923:$AY$923</c:f>
                <c:numCache>
                  <c:formatCode>General</c:formatCode>
                  <c:ptCount val="7"/>
                  <c:pt idx="3">
                    <c:v>2.8350065863263699E-10</c:v>
                  </c:pt>
                  <c:pt idx="6">
                    <c:v>1.0637686209352877E-10</c:v>
                  </c:pt>
                </c:numCache>
              </c:numRef>
            </c:plus>
            <c:minus>
              <c:numRef>
                <c:f>'all data'!$AS$923:$AY$923</c:f>
                <c:numCache>
                  <c:formatCode>General</c:formatCode>
                  <c:ptCount val="7"/>
                  <c:pt idx="3">
                    <c:v>2.8350065863263699E-10</c:v>
                  </c:pt>
                  <c:pt idx="6">
                    <c:v>1.0637686209352877E-10</c:v>
                  </c:pt>
                </c:numCache>
              </c:numRef>
            </c:minus>
          </c:errBars>
          <c:cat>
            <c:strRef>
              <c:f>'all data'!$AK$919:$AQ$919</c:f>
              <c:strCache>
                <c:ptCount val="7"/>
                <c:pt idx="0">
                  <c:v>Iron Bru</c:v>
                </c:pt>
                <c:pt idx="1">
                  <c:v>GeoMics</c:v>
                </c:pt>
                <c:pt idx="2">
                  <c:v>SOFeX</c:v>
                </c:pt>
                <c:pt idx="3">
                  <c:v>FeCycle II</c:v>
                </c:pt>
                <c:pt idx="4">
                  <c:v>NAZT</c:v>
                </c:pt>
                <c:pt idx="5">
                  <c:v>EBO4</c:v>
                </c:pt>
                <c:pt idx="6">
                  <c:v>EPZT</c:v>
                </c:pt>
              </c:strCache>
            </c:strRef>
          </c:cat>
          <c:val>
            <c:numRef>
              <c:f>'all data'!$AK$923:$AQ$923</c:f>
              <c:numCache>
                <c:formatCode>General</c:formatCode>
                <c:ptCount val="7"/>
                <c:pt idx="3" formatCode="0.0E+00">
                  <c:v>1.722407368940357E-10</c:v>
                </c:pt>
                <c:pt idx="6" formatCode="0.0E+00">
                  <c:v>2.9984138846608331E-10</c:v>
                </c:pt>
              </c:numCache>
            </c:numRef>
          </c:val>
        </c:ser>
        <c:axId val="99843456"/>
        <c:axId val="99869824"/>
      </c:barChart>
      <c:catAx>
        <c:axId val="99843456"/>
        <c:scaling>
          <c:orientation val="minMax"/>
        </c:scaling>
        <c:axPos val="l"/>
        <c:majorGridlines/>
        <c:tickLblPos val="nextTo"/>
        <c:spPr>
          <a:ln w="12700">
            <a:solidFill>
              <a:sysClr val="windowText" lastClr="000000"/>
            </a:solidFill>
          </a:ln>
        </c:spPr>
        <c:txPr>
          <a:bodyPr rot="-2040000"/>
          <a:lstStyle/>
          <a:p>
            <a:pPr>
              <a:defRPr sz="1200" baseline="0"/>
            </a:pPr>
            <a:endParaRPr lang="en-US"/>
          </a:p>
        </c:txPr>
        <c:crossAx val="99869824"/>
        <c:crossesAt val="1.0000000000000036E-12"/>
        <c:auto val="1"/>
        <c:lblAlgn val="ctr"/>
        <c:lblOffset val="100"/>
      </c:catAx>
      <c:valAx>
        <c:axId val="99869824"/>
        <c:scaling>
          <c:logBase val="10"/>
          <c:orientation val="minMax"/>
          <c:max val="5.0000000000000133E-9"/>
          <c:min val="1.0000000000000036E-12"/>
        </c:scaling>
        <c:axPos val="b"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Practical kin/SA (L/um2/d)</a:t>
                </a:r>
              </a:p>
            </c:rich>
          </c:tx>
          <c:layout>
            <c:manualLayout>
              <c:xMode val="edge"/>
              <c:yMode val="edge"/>
              <c:x val="0.27481856908343616"/>
              <c:y val="0.95427055828547824"/>
            </c:manualLayout>
          </c:layout>
        </c:title>
        <c:numFmt formatCode="0.0E+0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99843456"/>
        <c:crosses val="autoZero"/>
        <c:crossBetween val="between"/>
      </c:valAx>
      <c:spPr>
        <a:ln>
          <a:solidFill>
            <a:srgbClr val="4F81BD"/>
          </a:solidFill>
        </a:ln>
      </c:spPr>
    </c:plotArea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0036382920165635"/>
          <c:y val="3.3976833976834001E-2"/>
          <c:w val="0.72021119670972189"/>
          <c:h val="0.84863773607246462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accent6">
                <a:lumMod val="75000"/>
              </a:schemeClr>
            </a:solidFill>
            <a:ln w="12700">
              <a:solidFill>
                <a:prstClr val="black"/>
              </a:solidFill>
            </a:ln>
          </c:spPr>
          <c:errBars>
            <c:errBarType val="plus"/>
            <c:errValType val="cust"/>
            <c:plus>
              <c:numRef>
                <c:f>'all data'!$AQ$35:$AU$35</c:f>
                <c:numCache>
                  <c:formatCode>General</c:formatCode>
                  <c:ptCount val="5"/>
                  <c:pt idx="2">
                    <c:v>1.318005233378399E-10</c:v>
                  </c:pt>
                  <c:pt idx="3">
                    <c:v>8.7641915458992988E-10</c:v>
                  </c:pt>
                  <c:pt idx="4">
                    <c:v>1.2888005423478604E-9</c:v>
                  </c:pt>
                </c:numCache>
              </c:numRef>
            </c:plus>
            <c:minus>
              <c:numRef>
                <c:f>'all data'!$AQ$35:$AU$35</c:f>
                <c:numCache>
                  <c:formatCode>General</c:formatCode>
                  <c:ptCount val="5"/>
                  <c:pt idx="2">
                    <c:v>1.318005233378399E-10</c:v>
                  </c:pt>
                  <c:pt idx="3">
                    <c:v>8.7641915458992988E-10</c:v>
                  </c:pt>
                  <c:pt idx="4">
                    <c:v>1.2888005423478604E-9</c:v>
                  </c:pt>
                </c:numCache>
              </c:numRef>
            </c:minus>
            <c:spPr>
              <a:ln>
                <a:solidFill>
                  <a:prstClr val="black"/>
                </a:solidFill>
              </a:ln>
            </c:spPr>
          </c:errBars>
          <c:cat>
            <c:strRef>
              <c:f>'all data'!$AJ$34:$AN$34</c:f>
              <c:strCache>
                <c:ptCount val="5"/>
                <c:pt idx="0">
                  <c:v>SOFeX </c:v>
                </c:pt>
                <c:pt idx="1">
                  <c:v>FeCycle II</c:v>
                </c:pt>
                <c:pt idx="2">
                  <c:v>NAZT</c:v>
                </c:pt>
                <c:pt idx="3">
                  <c:v>EBO4</c:v>
                </c:pt>
                <c:pt idx="4">
                  <c:v>EPZT</c:v>
                </c:pt>
              </c:strCache>
            </c:strRef>
          </c:cat>
          <c:val>
            <c:numRef>
              <c:f>'all data'!$AJ$35:$AN$35</c:f>
              <c:numCache>
                <c:formatCode>General</c:formatCode>
                <c:ptCount val="5"/>
                <c:pt idx="2" formatCode="0E+00">
                  <c:v>2.6615813500654528E-10</c:v>
                </c:pt>
                <c:pt idx="3" formatCode="0E+00">
                  <c:v>1.5926378123487512E-9</c:v>
                </c:pt>
                <c:pt idx="4" formatCode="0.0E+00">
                  <c:v>1.4596640581310121E-9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/>
              </a:solidFill>
            </a:ln>
          </c:spPr>
          <c:errBars>
            <c:errBarType val="plus"/>
            <c:errValType val="cust"/>
            <c:plus>
              <c:numRef>
                <c:f>'all data'!$AQ$36:$AU$36</c:f>
                <c:numCache>
                  <c:formatCode>General</c:formatCode>
                  <c:ptCount val="5"/>
                  <c:pt idx="1">
                    <c:v>3.5024259202369694E-10</c:v>
                  </c:pt>
                  <c:pt idx="2">
                    <c:v>2.9133784823016896E-11</c:v>
                  </c:pt>
                  <c:pt idx="3">
                    <c:v>8.0896784933618465E-10</c:v>
                  </c:pt>
                  <c:pt idx="4">
                    <c:v>1.8725635763280214E-9</c:v>
                  </c:pt>
                </c:numCache>
              </c:numRef>
            </c:plus>
            <c:minus>
              <c:numRef>
                <c:f>'all data'!$AQ$36:$AU$36</c:f>
                <c:numCache>
                  <c:formatCode>General</c:formatCode>
                  <c:ptCount val="5"/>
                  <c:pt idx="1">
                    <c:v>3.5024259202369694E-10</c:v>
                  </c:pt>
                  <c:pt idx="2">
                    <c:v>2.9133784823016896E-11</c:v>
                  </c:pt>
                  <c:pt idx="3">
                    <c:v>8.0896784933618465E-10</c:v>
                  </c:pt>
                  <c:pt idx="4">
                    <c:v>1.8725635763280214E-9</c:v>
                  </c:pt>
                </c:numCache>
              </c:numRef>
            </c:minus>
          </c:errBars>
          <c:cat>
            <c:strRef>
              <c:f>'all data'!$AJ$34:$AN$34</c:f>
              <c:strCache>
                <c:ptCount val="5"/>
                <c:pt idx="0">
                  <c:v>SOFeX </c:v>
                </c:pt>
                <c:pt idx="1">
                  <c:v>FeCycle II</c:v>
                </c:pt>
                <c:pt idx="2">
                  <c:v>NAZT</c:v>
                </c:pt>
                <c:pt idx="3">
                  <c:v>EBO4</c:v>
                </c:pt>
                <c:pt idx="4">
                  <c:v>EPZT</c:v>
                </c:pt>
              </c:strCache>
            </c:strRef>
          </c:cat>
          <c:val>
            <c:numRef>
              <c:f>'all data'!$AJ$36:$AN$36</c:f>
              <c:numCache>
                <c:formatCode>0E+00</c:formatCode>
                <c:ptCount val="5"/>
                <c:pt idx="1">
                  <c:v>2.2805916862476569E-10</c:v>
                </c:pt>
                <c:pt idx="2">
                  <c:v>1.0092664489409186E-10</c:v>
                </c:pt>
                <c:pt idx="3">
                  <c:v>1.0900552683831223E-9</c:v>
                </c:pt>
                <c:pt idx="4" formatCode="0.0E+00">
                  <c:v>1.6545067938372626E-9</c:v>
                </c:pt>
              </c:numCache>
            </c:numRef>
          </c:val>
        </c:ser>
        <c:ser>
          <c:idx val="2"/>
          <c:order val="2"/>
          <c:spPr>
            <a:solidFill>
              <a:schemeClr val="accent6">
                <a:lumMod val="75000"/>
              </a:schemeClr>
            </a:solidFill>
            <a:ln w="12700">
              <a:solidFill>
                <a:prstClr val="black"/>
              </a:solidFill>
            </a:ln>
          </c:spPr>
          <c:dPt>
            <c:idx val="2"/>
            <c:spPr>
              <a:solidFill>
                <a:srgbClr val="FF9900"/>
              </a:solidFill>
              <a:ln w="12700">
                <a:solidFill>
                  <a:prstClr val="black"/>
                </a:solidFill>
              </a:ln>
            </c:spPr>
          </c:dPt>
          <c:errBars>
            <c:errBarType val="plus"/>
            <c:errValType val="cust"/>
            <c:plus>
              <c:numRef>
                <c:f>'all data'!$AQ$37:$AU$37</c:f>
                <c:numCache>
                  <c:formatCode>General</c:formatCode>
                  <c:ptCount val="5"/>
                  <c:pt idx="0">
                    <c:v>2.9722067158133909E-10</c:v>
                  </c:pt>
                  <c:pt idx="1">
                    <c:v>8.4381003046399635E-10</c:v>
                  </c:pt>
                  <c:pt idx="2">
                    <c:v>1.4164320182984547E-10</c:v>
                  </c:pt>
                  <c:pt idx="3">
                    <c:v>5.1915664341506284E-10</c:v>
                  </c:pt>
                  <c:pt idx="4">
                    <c:v>2.2310991471424578E-10</c:v>
                  </c:pt>
                </c:numCache>
              </c:numRef>
            </c:plus>
            <c:minus>
              <c:numRef>
                <c:f>'all data'!$AQ$37:$AU$37</c:f>
                <c:numCache>
                  <c:formatCode>General</c:formatCode>
                  <c:ptCount val="5"/>
                  <c:pt idx="0">
                    <c:v>2.9722067158133909E-10</c:v>
                  </c:pt>
                  <c:pt idx="1">
                    <c:v>8.4381003046399635E-10</c:v>
                  </c:pt>
                  <c:pt idx="2">
                    <c:v>1.4164320182984547E-10</c:v>
                  </c:pt>
                  <c:pt idx="3">
                    <c:v>5.1915664341506284E-10</c:v>
                  </c:pt>
                  <c:pt idx="4">
                    <c:v>2.2310991471424578E-10</c:v>
                  </c:pt>
                </c:numCache>
              </c:numRef>
            </c:minus>
          </c:errBars>
          <c:cat>
            <c:strRef>
              <c:f>'all data'!$AJ$34:$AN$34</c:f>
              <c:strCache>
                <c:ptCount val="5"/>
                <c:pt idx="0">
                  <c:v>SOFeX </c:v>
                </c:pt>
                <c:pt idx="1">
                  <c:v>FeCycle II</c:v>
                </c:pt>
                <c:pt idx="2">
                  <c:v>NAZT</c:v>
                </c:pt>
                <c:pt idx="3">
                  <c:v>EBO4</c:v>
                </c:pt>
                <c:pt idx="4">
                  <c:v>EPZT</c:v>
                </c:pt>
              </c:strCache>
            </c:strRef>
          </c:cat>
          <c:val>
            <c:numRef>
              <c:f>'all data'!$AJ$37:$AN$37</c:f>
              <c:numCache>
                <c:formatCode>0E+00</c:formatCode>
                <c:ptCount val="5"/>
                <c:pt idx="0">
                  <c:v>3.0113220352355201E-10</c:v>
                </c:pt>
                <c:pt idx="1">
                  <c:v>8.4381003046399635E-10</c:v>
                </c:pt>
                <c:pt idx="2">
                  <c:v>2.0837921766257797E-10</c:v>
                </c:pt>
                <c:pt idx="3">
                  <c:v>4.3305102554711451E-10</c:v>
                </c:pt>
                <c:pt idx="4" formatCode="0.0E+00">
                  <c:v>3.2293972164593088E-10</c:v>
                </c:pt>
              </c:numCache>
            </c:numRef>
          </c:val>
        </c:ser>
        <c:ser>
          <c:idx val="3"/>
          <c:order val="3"/>
          <c:spPr>
            <a:solidFill>
              <a:schemeClr val="accent6">
                <a:lumMod val="75000"/>
              </a:schemeClr>
            </a:solidFill>
            <a:ln w="12700">
              <a:solidFill>
                <a:prstClr val="black"/>
              </a:solidFill>
            </a:ln>
          </c:spPr>
          <c:errBars>
            <c:errBarType val="plus"/>
            <c:errValType val="cust"/>
            <c:plus>
              <c:numRef>
                <c:f>'all data'!$AQ$38:$AU$38</c:f>
                <c:numCache>
                  <c:formatCode>General</c:formatCode>
                  <c:ptCount val="5"/>
                  <c:pt idx="0">
                    <c:v>3.4770323846962868E-11</c:v>
                  </c:pt>
                  <c:pt idx="1">
                    <c:v>4.1375047900240313E-10</c:v>
                  </c:pt>
                  <c:pt idx="2">
                    <c:v>1.6088013735910691E-9</c:v>
                  </c:pt>
                  <c:pt idx="3">
                    <c:v>4.7204575311077164E-10</c:v>
                  </c:pt>
                  <c:pt idx="4">
                    <c:v>1.4102523672141963E-9</c:v>
                  </c:pt>
                </c:numCache>
              </c:numRef>
            </c:plus>
            <c:minus>
              <c:numRef>
                <c:f>'all data'!$AQ$38:$AU$38</c:f>
                <c:numCache>
                  <c:formatCode>General</c:formatCode>
                  <c:ptCount val="5"/>
                  <c:pt idx="0">
                    <c:v>3.4770323846962868E-11</c:v>
                  </c:pt>
                  <c:pt idx="1">
                    <c:v>4.1375047900240313E-10</c:v>
                  </c:pt>
                  <c:pt idx="2">
                    <c:v>1.6088013735910691E-9</c:v>
                  </c:pt>
                  <c:pt idx="3">
                    <c:v>4.7204575311077164E-10</c:v>
                  </c:pt>
                  <c:pt idx="4">
                    <c:v>1.4102523672141963E-9</c:v>
                  </c:pt>
                </c:numCache>
              </c:numRef>
            </c:minus>
          </c:errBars>
          <c:cat>
            <c:strRef>
              <c:f>'all data'!$AJ$34:$AN$34</c:f>
              <c:strCache>
                <c:ptCount val="5"/>
                <c:pt idx="0">
                  <c:v>SOFeX </c:v>
                </c:pt>
                <c:pt idx="1">
                  <c:v>FeCycle II</c:v>
                </c:pt>
                <c:pt idx="2">
                  <c:v>NAZT</c:v>
                </c:pt>
                <c:pt idx="3">
                  <c:v>EBO4</c:v>
                </c:pt>
                <c:pt idx="4">
                  <c:v>EPZT</c:v>
                </c:pt>
              </c:strCache>
            </c:strRef>
          </c:cat>
          <c:val>
            <c:numRef>
              <c:f>'all data'!$AJ$38:$AN$38</c:f>
              <c:numCache>
                <c:formatCode>0E+00</c:formatCode>
                <c:ptCount val="5"/>
                <c:pt idx="0">
                  <c:v>6.6232584013800816E-11</c:v>
                </c:pt>
                <c:pt idx="1">
                  <c:v>8.2245214824468588E-10</c:v>
                </c:pt>
                <c:pt idx="2">
                  <c:v>1.2449375384835379E-9</c:v>
                </c:pt>
                <c:pt idx="3">
                  <c:v>4.9726729868117595E-10</c:v>
                </c:pt>
                <c:pt idx="4" formatCode="0.0E+00">
                  <c:v>1.8836408418173108E-9</c:v>
                </c:pt>
              </c:numCache>
            </c:numRef>
          </c:val>
        </c:ser>
        <c:ser>
          <c:idx val="4"/>
          <c:order val="4"/>
          <c:spPr>
            <a:solidFill>
              <a:srgbClr val="F79646">
                <a:lumMod val="75000"/>
              </a:srgbClr>
            </a:solidFill>
            <a:ln w="12700">
              <a:solidFill>
                <a:sysClr val="windowText" lastClr="000000"/>
              </a:solidFill>
            </a:ln>
          </c:spPr>
          <c:errBars>
            <c:errBarType val="plus"/>
            <c:errValType val="cust"/>
            <c:plus>
              <c:numRef>
                <c:f>'all data'!$AQ$39:$AU$39</c:f>
                <c:numCache>
                  <c:formatCode>General</c:formatCode>
                  <c:ptCount val="5"/>
                  <c:pt idx="0">
                    <c:v>1.5028899139107672E-10</c:v>
                  </c:pt>
                  <c:pt idx="1">
                    <c:v>8.4611282351318406E-10</c:v>
                  </c:pt>
                  <c:pt idx="2">
                    <c:v>1.3220748109032302E-10</c:v>
                  </c:pt>
                  <c:pt idx="3">
                    <c:v>4.5848357090989767E-10</c:v>
                  </c:pt>
                  <c:pt idx="4">
                    <c:v>6.1312599019956172E-10</c:v>
                  </c:pt>
                </c:numCache>
              </c:numRef>
            </c:plus>
            <c:minus>
              <c:numRef>
                <c:f>'all data'!$AQ$39:$AU$39</c:f>
                <c:numCache>
                  <c:formatCode>General</c:formatCode>
                  <c:ptCount val="5"/>
                  <c:pt idx="0">
                    <c:v>1.5028899139107672E-10</c:v>
                  </c:pt>
                  <c:pt idx="1">
                    <c:v>8.4611282351318406E-10</c:v>
                  </c:pt>
                  <c:pt idx="2">
                    <c:v>1.3220748109032302E-10</c:v>
                  </c:pt>
                  <c:pt idx="3">
                    <c:v>4.5848357090989767E-10</c:v>
                  </c:pt>
                  <c:pt idx="4">
                    <c:v>6.1312599019956172E-10</c:v>
                  </c:pt>
                </c:numCache>
              </c:numRef>
            </c:minus>
          </c:errBars>
          <c:cat>
            <c:strRef>
              <c:f>'all data'!$AJ$34:$AN$34</c:f>
              <c:strCache>
                <c:ptCount val="5"/>
                <c:pt idx="0">
                  <c:v>SOFeX </c:v>
                </c:pt>
                <c:pt idx="1">
                  <c:v>FeCycle II</c:v>
                </c:pt>
                <c:pt idx="2">
                  <c:v>NAZT</c:v>
                </c:pt>
                <c:pt idx="3">
                  <c:v>EBO4</c:v>
                </c:pt>
                <c:pt idx="4">
                  <c:v>EPZT</c:v>
                </c:pt>
              </c:strCache>
            </c:strRef>
          </c:cat>
          <c:val>
            <c:numRef>
              <c:f>'all data'!$AJ$39:$AN$39</c:f>
              <c:numCache>
                <c:formatCode>0E+00</c:formatCode>
                <c:ptCount val="5"/>
                <c:pt idx="0">
                  <c:v>2.2225854940176741E-10</c:v>
                </c:pt>
                <c:pt idx="1">
                  <c:v>6.9584392157586885E-10</c:v>
                </c:pt>
                <c:pt idx="2">
                  <c:v>2.903099320988124E-10</c:v>
                </c:pt>
                <c:pt idx="3">
                  <c:v>5.8829556716842535E-10</c:v>
                </c:pt>
                <c:pt idx="4" formatCode="0.0E+00">
                  <c:v>9.8941562074834431E-10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  <a:ln w="12700">
              <a:solidFill>
                <a:sysClr val="windowText" lastClr="000000"/>
              </a:solidFill>
            </a:ln>
          </c:spPr>
          <c:dPt>
            <c:idx val="2"/>
            <c:spPr>
              <a:solidFill>
                <a:srgbClr val="FF9900"/>
              </a:solidFill>
              <a:ln w="12700">
                <a:solidFill>
                  <a:sysClr val="windowText" lastClr="000000"/>
                </a:solidFill>
              </a:ln>
            </c:spPr>
          </c:dPt>
          <c:errBars>
            <c:errBarType val="plus"/>
            <c:errValType val="cust"/>
            <c:plus>
              <c:numRef>
                <c:f>'all data'!$AQ$40:$AU$40</c:f>
                <c:numCache>
                  <c:formatCode>General</c:formatCode>
                  <c:ptCount val="5"/>
                  <c:pt idx="0">
                    <c:v>3.0886491520257398E-10</c:v>
                  </c:pt>
                  <c:pt idx="1">
                    <c:v>2.946399518176058E-10</c:v>
                  </c:pt>
                  <c:pt idx="2">
                    <c:v>4.4814158089850361E-10</c:v>
                  </c:pt>
                  <c:pt idx="3">
                    <c:v>3.0512995485541107E-10</c:v>
                  </c:pt>
                  <c:pt idx="4">
                    <c:v>2.8659609844990129E-10</c:v>
                  </c:pt>
                </c:numCache>
              </c:numRef>
            </c:plus>
            <c:minus>
              <c:numRef>
                <c:f>'all data'!$AQ$40:$AU$40</c:f>
                <c:numCache>
                  <c:formatCode>General</c:formatCode>
                  <c:ptCount val="5"/>
                  <c:pt idx="0">
                    <c:v>3.0886491520257398E-10</c:v>
                  </c:pt>
                  <c:pt idx="1">
                    <c:v>2.946399518176058E-10</c:v>
                  </c:pt>
                  <c:pt idx="2">
                    <c:v>4.4814158089850361E-10</c:v>
                  </c:pt>
                  <c:pt idx="3">
                    <c:v>3.0512995485541107E-10</c:v>
                  </c:pt>
                  <c:pt idx="4">
                    <c:v>2.8659609844990129E-10</c:v>
                  </c:pt>
                </c:numCache>
              </c:numRef>
            </c:minus>
          </c:errBars>
          <c:cat>
            <c:strRef>
              <c:f>'all data'!$AJ$34:$AN$34</c:f>
              <c:strCache>
                <c:ptCount val="5"/>
                <c:pt idx="0">
                  <c:v>SOFeX </c:v>
                </c:pt>
                <c:pt idx="1">
                  <c:v>FeCycle II</c:v>
                </c:pt>
                <c:pt idx="2">
                  <c:v>NAZT</c:v>
                </c:pt>
                <c:pt idx="3">
                  <c:v>EBO4</c:v>
                </c:pt>
                <c:pt idx="4">
                  <c:v>EPZT</c:v>
                </c:pt>
              </c:strCache>
            </c:strRef>
          </c:cat>
          <c:val>
            <c:numRef>
              <c:f>'all data'!$AJ$40:$AN$40</c:f>
              <c:numCache>
                <c:formatCode>0E+00</c:formatCode>
                <c:ptCount val="5"/>
                <c:pt idx="0">
                  <c:v>2.2025313015813062E-10</c:v>
                </c:pt>
                <c:pt idx="1">
                  <c:v>4.286130075884819E-10</c:v>
                </c:pt>
                <c:pt idx="2">
                  <c:v>6.5333128210010256E-10</c:v>
                </c:pt>
                <c:pt idx="3">
                  <c:v>4.2309124455354539E-10</c:v>
                </c:pt>
                <c:pt idx="4">
                  <c:v>4.1944932099589915E-10</c:v>
                </c:pt>
              </c:numCache>
            </c:numRef>
          </c:val>
        </c:ser>
        <c:ser>
          <c:idx val="6"/>
          <c:order val="6"/>
          <c:spPr>
            <a:solidFill>
              <a:schemeClr val="accent6">
                <a:lumMod val="75000"/>
              </a:schemeClr>
            </a:solidFill>
            <a:ln w="12700">
              <a:solidFill>
                <a:prstClr val="black"/>
              </a:solidFill>
            </a:ln>
          </c:spPr>
          <c:dPt>
            <c:idx val="2"/>
            <c:spPr>
              <a:solidFill>
                <a:srgbClr val="FF9900"/>
              </a:solidFill>
              <a:ln w="12700">
                <a:solidFill>
                  <a:prstClr val="black"/>
                </a:solidFill>
              </a:ln>
            </c:spPr>
          </c:dPt>
          <c:errBars>
            <c:errBarType val="plus"/>
            <c:errValType val="cust"/>
            <c:plus>
              <c:numRef>
                <c:f>'all data'!$AQ$41:$AU$41</c:f>
                <c:numCache>
                  <c:formatCode>General</c:formatCode>
                  <c:ptCount val="5"/>
                  <c:pt idx="1">
                    <c:v>3.33172352767244E-10</c:v>
                  </c:pt>
                  <c:pt idx="2">
                    <c:v>4.9690892269812547E-10</c:v>
                  </c:pt>
                  <c:pt idx="3">
                    <c:v>1.8425931539577777E-9</c:v>
                  </c:pt>
                  <c:pt idx="4">
                    <c:v>1.0633074793829822E-10</c:v>
                  </c:pt>
                </c:numCache>
              </c:numRef>
            </c:plus>
            <c:minus>
              <c:numRef>
                <c:f>'all data'!$AQ$41:$AU$41</c:f>
                <c:numCache>
                  <c:formatCode>General</c:formatCode>
                  <c:ptCount val="5"/>
                  <c:pt idx="1">
                    <c:v>3.33172352767244E-10</c:v>
                  </c:pt>
                  <c:pt idx="2">
                    <c:v>4.9690892269812547E-10</c:v>
                  </c:pt>
                  <c:pt idx="3">
                    <c:v>1.8425931539577777E-9</c:v>
                  </c:pt>
                  <c:pt idx="4">
                    <c:v>1.0633074793829822E-10</c:v>
                  </c:pt>
                </c:numCache>
              </c:numRef>
            </c:minus>
          </c:errBars>
          <c:cat>
            <c:strRef>
              <c:f>'all data'!$AJ$34:$AN$34</c:f>
              <c:strCache>
                <c:ptCount val="5"/>
                <c:pt idx="0">
                  <c:v>SOFeX </c:v>
                </c:pt>
                <c:pt idx="1">
                  <c:v>FeCycle II</c:v>
                </c:pt>
                <c:pt idx="2">
                  <c:v>NAZT</c:v>
                </c:pt>
                <c:pt idx="3">
                  <c:v>EBO4</c:v>
                </c:pt>
                <c:pt idx="4">
                  <c:v>EPZT</c:v>
                </c:pt>
              </c:strCache>
            </c:strRef>
          </c:cat>
          <c:val>
            <c:numRef>
              <c:f>'all data'!$AJ$41:$AN$41</c:f>
              <c:numCache>
                <c:formatCode>0E+00</c:formatCode>
                <c:ptCount val="5"/>
                <c:pt idx="1">
                  <c:v>3.9504739163239121E-10</c:v>
                </c:pt>
                <c:pt idx="2">
                  <c:v>5.7706656778865524E-10</c:v>
                </c:pt>
                <c:pt idx="3">
                  <c:v>9.8150885996615192E-10</c:v>
                </c:pt>
                <c:pt idx="4">
                  <c:v>1.7047978713762652E-10</c:v>
                </c:pt>
              </c:numCache>
            </c:numRef>
          </c:val>
        </c:ser>
        <c:ser>
          <c:idx val="7"/>
          <c:order val="7"/>
          <c:spPr>
            <a:solidFill>
              <a:schemeClr val="accent6">
                <a:lumMod val="75000"/>
              </a:schemeClr>
            </a:solidFill>
            <a:ln w="12700">
              <a:solidFill>
                <a:prstClr val="black"/>
              </a:solidFill>
            </a:ln>
          </c:spPr>
          <c:errBars>
            <c:errBarType val="plus"/>
            <c:errValType val="cust"/>
            <c:plus>
              <c:numRef>
                <c:f>'all data'!$AQ$42:$AU$42</c:f>
                <c:numCache>
                  <c:formatCode>General</c:formatCode>
                  <c:ptCount val="5"/>
                  <c:pt idx="2">
                    <c:v>5.6943168466106607E-11</c:v>
                  </c:pt>
                  <c:pt idx="3">
                    <c:v>4.755439692471306E-10</c:v>
                  </c:pt>
                  <c:pt idx="4">
                    <c:v>1.2955168561789274E-10</c:v>
                  </c:pt>
                </c:numCache>
              </c:numRef>
            </c:plus>
            <c:minus>
              <c:numRef>
                <c:f>'all data'!$AQ$42:$AU$42</c:f>
                <c:numCache>
                  <c:formatCode>General</c:formatCode>
                  <c:ptCount val="5"/>
                  <c:pt idx="2">
                    <c:v>5.6943168466106607E-11</c:v>
                  </c:pt>
                  <c:pt idx="3">
                    <c:v>4.755439692471306E-10</c:v>
                  </c:pt>
                  <c:pt idx="4">
                    <c:v>1.2955168561789274E-10</c:v>
                  </c:pt>
                </c:numCache>
              </c:numRef>
            </c:minus>
          </c:errBars>
          <c:cat>
            <c:strRef>
              <c:f>'all data'!$AJ$34:$AN$34</c:f>
              <c:strCache>
                <c:ptCount val="5"/>
                <c:pt idx="0">
                  <c:v>SOFeX </c:v>
                </c:pt>
                <c:pt idx="1">
                  <c:v>FeCycle II</c:v>
                </c:pt>
                <c:pt idx="2">
                  <c:v>NAZT</c:v>
                </c:pt>
                <c:pt idx="3">
                  <c:v>EBO4</c:v>
                </c:pt>
                <c:pt idx="4">
                  <c:v>EPZT</c:v>
                </c:pt>
              </c:strCache>
            </c:strRef>
          </c:cat>
          <c:val>
            <c:numRef>
              <c:f>'all data'!$AJ$42:$AN$42</c:f>
              <c:numCache>
                <c:formatCode>General</c:formatCode>
                <c:ptCount val="5"/>
                <c:pt idx="2" formatCode="0E+00">
                  <c:v>9.1410302412534194E-11</c:v>
                </c:pt>
                <c:pt idx="3" formatCode="0E+00">
                  <c:v>4.2049266232760453E-10</c:v>
                </c:pt>
                <c:pt idx="4" formatCode="0E+00">
                  <c:v>2.2425576550182953E-10</c:v>
                </c:pt>
              </c:numCache>
            </c:numRef>
          </c:val>
        </c:ser>
        <c:ser>
          <c:idx val="8"/>
          <c:order val="8"/>
          <c:spPr>
            <a:solidFill>
              <a:schemeClr val="accent6">
                <a:lumMod val="75000"/>
              </a:schemeClr>
            </a:solidFill>
            <a:ln w="12700">
              <a:solidFill>
                <a:prstClr val="black"/>
              </a:solidFill>
            </a:ln>
          </c:spPr>
          <c:errBars>
            <c:errBarType val="plus"/>
            <c:errValType val="cust"/>
            <c:plus>
              <c:numRef>
                <c:f>'all data'!$AQ$43:$AU$43</c:f>
                <c:numCache>
                  <c:formatCode>General</c:formatCode>
                  <c:ptCount val="5"/>
                  <c:pt idx="2">
                    <c:v>2.6905788844534956E-10</c:v>
                  </c:pt>
                  <c:pt idx="3">
                    <c:v>1.4234040524872932E-10</c:v>
                  </c:pt>
                  <c:pt idx="4">
                    <c:v>9.1484067174081057E-11</c:v>
                  </c:pt>
                </c:numCache>
              </c:numRef>
            </c:plus>
            <c:minus>
              <c:numRef>
                <c:f>'all data'!$AQ$43:$AU$43</c:f>
                <c:numCache>
                  <c:formatCode>General</c:formatCode>
                  <c:ptCount val="5"/>
                  <c:pt idx="2">
                    <c:v>2.6905788844534956E-10</c:v>
                  </c:pt>
                  <c:pt idx="3">
                    <c:v>1.4234040524872932E-10</c:v>
                  </c:pt>
                  <c:pt idx="4">
                    <c:v>9.1484067174081057E-11</c:v>
                  </c:pt>
                </c:numCache>
              </c:numRef>
            </c:minus>
          </c:errBars>
          <c:cat>
            <c:strRef>
              <c:f>'all data'!$AJ$34:$AN$34</c:f>
              <c:strCache>
                <c:ptCount val="5"/>
                <c:pt idx="0">
                  <c:v>SOFeX </c:v>
                </c:pt>
                <c:pt idx="1">
                  <c:v>FeCycle II</c:v>
                </c:pt>
                <c:pt idx="2">
                  <c:v>NAZT</c:v>
                </c:pt>
                <c:pt idx="3">
                  <c:v>EBO4</c:v>
                </c:pt>
                <c:pt idx="4">
                  <c:v>EPZT</c:v>
                </c:pt>
              </c:strCache>
            </c:strRef>
          </c:cat>
          <c:val>
            <c:numRef>
              <c:f>'all data'!$AJ$43:$AN$43</c:f>
              <c:numCache>
                <c:formatCode>General</c:formatCode>
                <c:ptCount val="5"/>
                <c:pt idx="2" formatCode="0E+00">
                  <c:v>3.5858955036666095E-10</c:v>
                </c:pt>
                <c:pt idx="3" formatCode="0E+00">
                  <c:v>1.558107686999117E-10</c:v>
                </c:pt>
                <c:pt idx="4" formatCode="0E+00">
                  <c:v>1.2124671717728482E-10</c:v>
                </c:pt>
              </c:numCache>
            </c:numRef>
          </c:val>
        </c:ser>
        <c:axId val="100269440"/>
        <c:axId val="100500608"/>
      </c:barChart>
      <c:catAx>
        <c:axId val="100269440"/>
        <c:scaling>
          <c:orientation val="minMax"/>
        </c:scaling>
        <c:axPos val="l"/>
        <c:majorGridlines/>
        <c:tickLblPos val="nextTo"/>
        <c:spPr>
          <a:ln w="12700">
            <a:solidFill>
              <a:sysClr val="windowText" lastClr="000000"/>
            </a:solidFill>
          </a:ln>
        </c:spPr>
        <c:txPr>
          <a:bodyPr rot="-2040000"/>
          <a:lstStyle/>
          <a:p>
            <a:pPr>
              <a:defRPr sz="1200" baseline="0"/>
            </a:pPr>
            <a:endParaRPr lang="en-US"/>
          </a:p>
        </c:txPr>
        <c:crossAx val="100500608"/>
        <c:crossesAt val="1.0000000000000036E-12"/>
        <c:auto val="1"/>
        <c:lblAlgn val="ctr"/>
        <c:lblOffset val="100"/>
      </c:catAx>
      <c:valAx>
        <c:axId val="100500608"/>
        <c:scaling>
          <c:logBase val="10"/>
          <c:orientation val="minMax"/>
          <c:max val="5.0000000000000133E-9"/>
          <c:min val="1.0000000000000036E-12"/>
        </c:scaling>
        <c:axPos val="b"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Practical kin/SA (L/um2/d)</a:t>
                </a:r>
              </a:p>
            </c:rich>
          </c:tx>
          <c:layout>
            <c:manualLayout>
              <c:xMode val="edge"/>
              <c:yMode val="edge"/>
              <c:x val="0.27481856908343655"/>
              <c:y val="0.9542705582854788"/>
            </c:manualLayout>
          </c:layout>
        </c:title>
        <c:numFmt formatCode="0.0E+0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100269440"/>
        <c:crosses val="autoZero"/>
        <c:crossBetween val="between"/>
      </c:valAx>
      <c:spPr>
        <a:ln>
          <a:solidFill>
            <a:srgbClr val="4F81BD"/>
          </a:solidFill>
        </a:ln>
      </c:spPr>
    </c:plotArea>
    <c:plotVisOnly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errBars>
            <c:errBarType val="plus"/>
            <c:errValType val="cust"/>
            <c:plus>
              <c:numRef>
                <c:f>'all data'!$AM$216:$AM$226</c:f>
                <c:numCache>
                  <c:formatCode>General</c:formatCode>
                  <c:ptCount val="11"/>
                  <c:pt idx="0">
                    <c:v>1.318005233378399E-10</c:v>
                  </c:pt>
                  <c:pt idx="1">
                    <c:v>2.9133784823016896E-11</c:v>
                  </c:pt>
                  <c:pt idx="2">
                    <c:v>1.4164320182984547E-10</c:v>
                  </c:pt>
                  <c:pt idx="3">
                    <c:v>1.6088013735910691E-9</c:v>
                  </c:pt>
                  <c:pt idx="4">
                    <c:v>1.3220748109032302E-10</c:v>
                  </c:pt>
                  <c:pt idx="5">
                    <c:v>1.0350305557378255E-10</c:v>
                  </c:pt>
                  <c:pt idx="6">
                    <c:v>5.0409399755431941E-11</c:v>
                  </c:pt>
                  <c:pt idx="7">
                    <c:v>4.4814158089850361E-10</c:v>
                  </c:pt>
                  <c:pt idx="8">
                    <c:v>4.9690892269812547E-10</c:v>
                  </c:pt>
                  <c:pt idx="9">
                    <c:v>5.6943168466106607E-11</c:v>
                  </c:pt>
                  <c:pt idx="10">
                    <c:v>2.6905788844534956E-10</c:v>
                  </c:pt>
                </c:numCache>
              </c:numRef>
            </c:plus>
            <c:minus>
              <c:numRef>
                <c:f>'all data'!$AM$216:$AM$226</c:f>
                <c:numCache>
                  <c:formatCode>General</c:formatCode>
                  <c:ptCount val="11"/>
                  <c:pt idx="0">
                    <c:v>1.318005233378399E-10</c:v>
                  </c:pt>
                  <c:pt idx="1">
                    <c:v>2.9133784823016896E-11</c:v>
                  </c:pt>
                  <c:pt idx="2">
                    <c:v>1.4164320182984547E-10</c:v>
                  </c:pt>
                  <c:pt idx="3">
                    <c:v>1.6088013735910691E-9</c:v>
                  </c:pt>
                  <c:pt idx="4">
                    <c:v>1.3220748109032302E-10</c:v>
                  </c:pt>
                  <c:pt idx="5">
                    <c:v>1.0350305557378255E-10</c:v>
                  </c:pt>
                  <c:pt idx="6">
                    <c:v>5.0409399755431941E-11</c:v>
                  </c:pt>
                  <c:pt idx="7">
                    <c:v>4.4814158089850361E-10</c:v>
                  </c:pt>
                  <c:pt idx="8">
                    <c:v>4.9690892269812547E-10</c:v>
                  </c:pt>
                  <c:pt idx="9">
                    <c:v>5.6943168466106607E-11</c:v>
                  </c:pt>
                  <c:pt idx="10">
                    <c:v>2.6905788844534956E-10</c:v>
                  </c:pt>
                </c:numCache>
              </c:numRef>
            </c:minus>
          </c:errBars>
          <c:cat>
            <c:strRef>
              <c:f>'all data'!$AJ$216:$AJ$226</c:f>
              <c:strCache>
                <c:ptCount val="11"/>
                <c:pt idx="0">
                  <c:v>2010-5</c:v>
                </c:pt>
                <c:pt idx="1">
                  <c:v>2010-5 DCM</c:v>
                </c:pt>
                <c:pt idx="2">
                  <c:v>2010-9</c:v>
                </c:pt>
                <c:pt idx="3">
                  <c:v>2010-9-DCM</c:v>
                </c:pt>
                <c:pt idx="4">
                  <c:v>2010-12-DCM</c:v>
                </c:pt>
                <c:pt idx="5">
                  <c:v>2010-99</c:v>
                </c:pt>
                <c:pt idx="6">
                  <c:v>2010-153</c:v>
                </c:pt>
                <c:pt idx="7">
                  <c:v>2011-1</c:v>
                </c:pt>
                <c:pt idx="8">
                  <c:v>2011-1-DCM</c:v>
                </c:pt>
                <c:pt idx="9">
                  <c:v>2011-10-DCM</c:v>
                </c:pt>
                <c:pt idx="10">
                  <c:v>2011-16-DCM</c:v>
                </c:pt>
              </c:strCache>
            </c:strRef>
          </c:cat>
          <c:val>
            <c:numRef>
              <c:f>'all data'!$AL$216:$AL$226</c:f>
              <c:numCache>
                <c:formatCode>0.0E+00</c:formatCode>
                <c:ptCount val="11"/>
                <c:pt idx="0">
                  <c:v>2.6615813500654528E-10</c:v>
                </c:pt>
                <c:pt idx="1">
                  <c:v>1.0092664489409186E-10</c:v>
                </c:pt>
                <c:pt idx="2">
                  <c:v>2.0837921766257797E-10</c:v>
                </c:pt>
                <c:pt idx="3">
                  <c:v>1.2449375384835379E-9</c:v>
                </c:pt>
                <c:pt idx="4">
                  <c:v>2.903099320988124E-10</c:v>
                </c:pt>
                <c:pt idx="5">
                  <c:v>1.9639362863834632E-10</c:v>
                </c:pt>
                <c:pt idx="6">
                  <c:v>6.204341869559649E-11</c:v>
                </c:pt>
                <c:pt idx="7">
                  <c:v>6.5333128210010256E-10</c:v>
                </c:pt>
                <c:pt idx="8">
                  <c:v>5.7706656778865524E-10</c:v>
                </c:pt>
                <c:pt idx="9">
                  <c:v>9.1410302412534194E-11</c:v>
                </c:pt>
                <c:pt idx="10">
                  <c:v>3.5858955036666095E-10</c:v>
                </c:pt>
              </c:numCache>
            </c:numRef>
          </c:val>
        </c:ser>
        <c:axId val="96966144"/>
        <c:axId val="96967680"/>
      </c:barChart>
      <c:catAx>
        <c:axId val="96966144"/>
        <c:scaling>
          <c:orientation val="minMax"/>
        </c:scaling>
        <c:axPos val="b"/>
        <c:tickLblPos val="nextTo"/>
        <c:crossAx val="96967680"/>
        <c:crosses val="autoZero"/>
        <c:auto val="1"/>
        <c:lblAlgn val="ctr"/>
        <c:lblOffset val="100"/>
      </c:catAx>
      <c:valAx>
        <c:axId val="96967680"/>
        <c:scaling>
          <c:orientation val="minMax"/>
          <c:max val="1.4000000000000059E-9"/>
        </c:scaling>
        <c:axPos val="l"/>
        <c:majorGridlines/>
        <c:numFmt formatCode="0.0E+00" sourceLinked="1"/>
        <c:tickLblPos val="nextTo"/>
        <c:crossAx val="96966144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07174103237094"/>
          <c:y val="5.1400554097404488E-2"/>
          <c:w val="0.81914317713543161"/>
          <c:h val="0.83986023219490591"/>
        </c:manualLayout>
      </c:layout>
      <c:scatterChart>
        <c:scatterStyle val="lineMarker"/>
        <c:ser>
          <c:idx val="2"/>
          <c:order val="0"/>
          <c:tx>
            <c:v>FeAST</c:v>
          </c:tx>
          <c:spPr>
            <a:ln w="28575">
              <a:noFill/>
            </a:ln>
          </c:spPr>
          <c:marker>
            <c:spPr>
              <a:noFill/>
              <a:ln w="6350">
                <a:solidFill>
                  <a:schemeClr val="tx1"/>
                </a:solidFill>
              </a:ln>
            </c:spPr>
          </c:marker>
          <c:xVal>
            <c:numRef>
              <c:f>'all data'!$G$512:$G$629</c:f>
              <c:numCache>
                <c:formatCode>General</c:formatCode>
                <c:ptCount val="118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0.41</c:v>
                </c:pt>
                <c:pt idx="96">
                  <c:v>0.41</c:v>
                </c:pt>
                <c:pt idx="97">
                  <c:v>0.41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0.41</c:v>
                </c:pt>
                <c:pt idx="102">
                  <c:v>0.41</c:v>
                </c:pt>
                <c:pt idx="103">
                  <c:v>0.41</c:v>
                </c:pt>
                <c:pt idx="104">
                  <c:v>0.41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</c:numCache>
            </c:numRef>
          </c:xVal>
          <c:yVal>
            <c:numRef>
              <c:f>'all data'!$V$512:$V$629</c:f>
              <c:numCache>
                <c:formatCode>0.0E+00</c:formatCode>
                <c:ptCount val="118"/>
                <c:pt idx="0">
                  <c:v>4.0337656797794202E-6</c:v>
                </c:pt>
                <c:pt idx="1">
                  <c:v>3.1372633898902156E-6</c:v>
                </c:pt>
                <c:pt idx="2">
                  <c:v>1.2790836064393691E-6</c:v>
                </c:pt>
                <c:pt idx="3">
                  <c:v>1.954722976894964E-6</c:v>
                </c:pt>
                <c:pt idx="4">
                  <c:v>8.532952423681788E-7</c:v>
                </c:pt>
                <c:pt idx="5">
                  <c:v>4.7137019497511522E-7</c:v>
                </c:pt>
                <c:pt idx="6">
                  <c:v>9.9175413241014461E-7</c:v>
                </c:pt>
                <c:pt idx="7">
                  <c:v>4.4709932056755506E-7</c:v>
                </c:pt>
                <c:pt idx="8">
                  <c:v>9.8703254361341452E-7</c:v>
                </c:pt>
                <c:pt idx="9">
                  <c:v>1.5198715249294519E-6</c:v>
                </c:pt>
                <c:pt idx="10">
                  <c:v>1.5611771948514798E-5</c:v>
                </c:pt>
                <c:pt idx="11">
                  <c:v>5.4341285630894511E-7</c:v>
                </c:pt>
                <c:pt idx="12">
                  <c:v>2.3341460068811393E-7</c:v>
                </c:pt>
                <c:pt idx="13">
                  <c:v>6.768158750169681E-7</c:v>
                </c:pt>
                <c:pt idx="14">
                  <c:v>3.1275759497891906E-7</c:v>
                </c:pt>
                <c:pt idx="15">
                  <c:v>5.7939561171567789E-6</c:v>
                </c:pt>
                <c:pt idx="16">
                  <c:v>1.1047474261744704E-6</c:v>
                </c:pt>
                <c:pt idx="17">
                  <c:v>4.7976486635165838E-6</c:v>
                </c:pt>
                <c:pt idx="18">
                  <c:v>7.7380969465950781E-7</c:v>
                </c:pt>
                <c:pt idx="19">
                  <c:v>4.8141857202458004E-7</c:v>
                </c:pt>
                <c:pt idx="20">
                  <c:v>5.5925973809836366E-7</c:v>
                </c:pt>
                <c:pt idx="21">
                  <c:v>6.4487936992631749E-6</c:v>
                </c:pt>
                <c:pt idx="22">
                  <c:v>1.946740541426888E-6</c:v>
                </c:pt>
                <c:pt idx="23">
                  <c:v>2.1497001054973143E-5</c:v>
                </c:pt>
                <c:pt idx="24">
                  <c:v>8.7337012043092735E-8</c:v>
                </c:pt>
                <c:pt idx="25">
                  <c:v>5.3026717188157162E-7</c:v>
                </c:pt>
                <c:pt idx="26">
                  <c:v>2.2664057373237012E-6</c:v>
                </c:pt>
                <c:pt idx="27">
                  <c:v>1.4034372412770466E-6</c:v>
                </c:pt>
                <c:pt idx="28">
                  <c:v>1.6765451870889875E-6</c:v>
                </c:pt>
                <c:pt idx="29">
                  <c:v>1.0110739756218718E-6</c:v>
                </c:pt>
                <c:pt idx="30">
                  <c:v>5.2511298542674298E-7</c:v>
                </c:pt>
                <c:pt idx="31">
                  <c:v>1.1392072337996299E-6</c:v>
                </c:pt>
                <c:pt idx="32">
                  <c:v>2.2453591298029766E-6</c:v>
                </c:pt>
                <c:pt idx="33">
                  <c:v>1.7523093673799299E-5</c:v>
                </c:pt>
                <c:pt idx="34">
                  <c:v>2.0053233635479166E-6</c:v>
                </c:pt>
                <c:pt idx="35">
                  <c:v>1.3963636873815991E-4</c:v>
                </c:pt>
                <c:pt idx="36">
                  <c:v>3.3535565783773326E-6</c:v>
                </c:pt>
                <c:pt idx="37">
                  <c:v>2.7791177985309357E-6</c:v>
                </c:pt>
                <c:pt idx="38">
                  <c:v>1.8007104035396306E-6</c:v>
                </c:pt>
                <c:pt idx="39">
                  <c:v>1.1233534317065101E-7</c:v>
                </c:pt>
                <c:pt idx="40">
                  <c:v>2.835672124352638E-7</c:v>
                </c:pt>
                <c:pt idx="41">
                  <c:v>6.4907739668870824E-8</c:v>
                </c:pt>
                <c:pt idx="42">
                  <c:v>2.2732777176259334E-7</c:v>
                </c:pt>
                <c:pt idx="43">
                  <c:v>1.4492536273081972E-6</c:v>
                </c:pt>
                <c:pt idx="44">
                  <c:v>4.8205179966703001E-8</c:v>
                </c:pt>
                <c:pt idx="45">
                  <c:v>3.2016832195896823E-7</c:v>
                </c:pt>
                <c:pt idx="46">
                  <c:v>3.3062479830009564E-7</c:v>
                </c:pt>
                <c:pt idx="47">
                  <c:v>1.6703479546296358E-7</c:v>
                </c:pt>
                <c:pt idx="48">
                  <c:v>1.5470830793571813E-7</c:v>
                </c:pt>
                <c:pt idx="49">
                  <c:v>6.6920942964150833E-7</c:v>
                </c:pt>
                <c:pt idx="50">
                  <c:v>2.6435574088330388E-7</c:v>
                </c:pt>
                <c:pt idx="51">
                  <c:v>1.4885819120565323E-6</c:v>
                </c:pt>
                <c:pt idx="52">
                  <c:v>4.5254688386790837E-7</c:v>
                </c:pt>
                <c:pt idx="53">
                  <c:v>6.6794231526450495E-7</c:v>
                </c:pt>
                <c:pt idx="54">
                  <c:v>3.4567763878592822E-7</c:v>
                </c:pt>
                <c:pt idx="55">
                  <c:v>8.2185648432589818E-7</c:v>
                </c:pt>
                <c:pt idx="56">
                  <c:v>5.1969280334361863E-7</c:v>
                </c:pt>
                <c:pt idx="57">
                  <c:v>7.2662641834518855E-7</c:v>
                </c:pt>
                <c:pt idx="58">
                  <c:v>5.12415172617423E-7</c:v>
                </c:pt>
                <c:pt idx="59">
                  <c:v>3.9251608385222182E-7</c:v>
                </c:pt>
                <c:pt idx="60">
                  <c:v>4.1826712349131568E-7</c:v>
                </c:pt>
                <c:pt idx="61">
                  <c:v>2.7288425831714845E-8</c:v>
                </c:pt>
                <c:pt idx="62">
                  <c:v>5.0630785923409266E-8</c:v>
                </c:pt>
                <c:pt idx="63">
                  <c:v>8.1063194737990759E-7</c:v>
                </c:pt>
                <c:pt idx="64">
                  <c:v>6.3706061013599586E-7</c:v>
                </c:pt>
                <c:pt idx="65">
                  <c:v>3.7521913760800627E-7</c:v>
                </c:pt>
                <c:pt idx="66">
                  <c:v>1.2901886789915728E-7</c:v>
                </c:pt>
                <c:pt idx="67">
                  <c:v>4.0142654012317177E-6</c:v>
                </c:pt>
                <c:pt idx="68">
                  <c:v>1.2713812292919392E-6</c:v>
                </c:pt>
                <c:pt idx="69">
                  <c:v>2.4657422335174698E-7</c:v>
                </c:pt>
                <c:pt idx="70">
                  <c:v>8.5367769064756478E-7</c:v>
                </c:pt>
                <c:pt idx="71">
                  <c:v>3.0842807849861344E-7</c:v>
                </c:pt>
                <c:pt idx="72">
                  <c:v>6.3386006144610657E-7</c:v>
                </c:pt>
                <c:pt idx="73">
                  <c:v>7.8908972957587134E-7</c:v>
                </c:pt>
                <c:pt idx="74">
                  <c:v>2.025123514233401E-6</c:v>
                </c:pt>
                <c:pt idx="75">
                  <c:v>2.3360326714667336E-6</c:v>
                </c:pt>
                <c:pt idx="76">
                  <c:v>5.5211901971210441E-6</c:v>
                </c:pt>
                <c:pt idx="77">
                  <c:v>1.2945005616464366E-6</c:v>
                </c:pt>
                <c:pt idx="78">
                  <c:v>5.3018085841089839E-6</c:v>
                </c:pt>
                <c:pt idx="79">
                  <c:v>1.0735283802230735E-6</c:v>
                </c:pt>
                <c:pt idx="81">
                  <c:v>6.1306095105098641E-6</c:v>
                </c:pt>
                <c:pt idx="82">
                  <c:v>4.6305243187099943E-6</c:v>
                </c:pt>
                <c:pt idx="83">
                  <c:v>1.0678478021265198E-6</c:v>
                </c:pt>
                <c:pt idx="84">
                  <c:v>2.0160066301773763E-6</c:v>
                </c:pt>
                <c:pt idx="85">
                  <c:v>1.0794061362537251E-6</c:v>
                </c:pt>
                <c:pt idx="86">
                  <c:v>5.8239097069696093E-6</c:v>
                </c:pt>
                <c:pt idx="87">
                  <c:v>1.2644037846808827E-6</c:v>
                </c:pt>
                <c:pt idx="88">
                  <c:v>1.6831058995152255E-6</c:v>
                </c:pt>
                <c:pt idx="89">
                  <c:v>6.6938477389488051E-6</c:v>
                </c:pt>
                <c:pt idx="90">
                  <c:v>3.0294914668086807E-6</c:v>
                </c:pt>
                <c:pt idx="91">
                  <c:v>2.7914035893207983E-6</c:v>
                </c:pt>
                <c:pt idx="92">
                  <c:v>9.9058635903335431E-7</c:v>
                </c:pt>
                <c:pt idx="93">
                  <c:v>1.3058223956979773E-6</c:v>
                </c:pt>
                <c:pt idx="94">
                  <c:v>1.2289630344935188E-6</c:v>
                </c:pt>
                <c:pt idx="95">
                  <c:v>4.6474394338926323E-5</c:v>
                </c:pt>
                <c:pt idx="96">
                  <c:v>2.8653340254485975E-6</c:v>
                </c:pt>
                <c:pt idx="97">
                  <c:v>7.6719400960818121E-7</c:v>
                </c:pt>
                <c:pt idx="98">
                  <c:v>1.1149004652108517E-6</c:v>
                </c:pt>
                <c:pt idx="99">
                  <c:v>6.9787947095667171E-7</c:v>
                </c:pt>
                <c:pt idx="100">
                  <c:v>3.5897978160016361E-6</c:v>
                </c:pt>
                <c:pt idx="101">
                  <c:v>3.4733552891698877E-6</c:v>
                </c:pt>
                <c:pt idx="102">
                  <c:v>2.5087183977179447E-7</c:v>
                </c:pt>
                <c:pt idx="103">
                  <c:v>4.2740139157087843E-6</c:v>
                </c:pt>
                <c:pt idx="104">
                  <c:v>5.3126333241950479E-7</c:v>
                </c:pt>
                <c:pt idx="105">
                  <c:v>2.8313012876706451E-6</c:v>
                </c:pt>
                <c:pt idx="106">
                  <c:v>1.3528803622399404E-6</c:v>
                </c:pt>
                <c:pt idx="107">
                  <c:v>3.1823098833631793E-6</c:v>
                </c:pt>
                <c:pt idx="108">
                  <c:v>3.5949714590571123E-6</c:v>
                </c:pt>
                <c:pt idx="109">
                  <c:v>1.3866438087293124E-5</c:v>
                </c:pt>
                <c:pt idx="110">
                  <c:v>1.1576540100817719E-6</c:v>
                </c:pt>
                <c:pt idx="111">
                  <c:v>3.288869058463915E-7</c:v>
                </c:pt>
                <c:pt idx="112">
                  <c:v>8.8027579959071437E-7</c:v>
                </c:pt>
                <c:pt idx="113">
                  <c:v>1.1387757210523103E-6</c:v>
                </c:pt>
                <c:pt idx="114">
                  <c:v>1.639129964574733E-6</c:v>
                </c:pt>
                <c:pt idx="115">
                  <c:v>1.1916641702048519E-7</c:v>
                </c:pt>
              </c:numCache>
            </c:numRef>
          </c:yVal>
        </c:ser>
        <c:ser>
          <c:idx val="4"/>
          <c:order val="1"/>
          <c:tx>
            <c:v>FeCycle II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xVal>
            <c:numRef>
              <c:f>'all data'!$G$374:$G$509</c:f>
              <c:numCache>
                <c:formatCode>0.00</c:formatCode>
                <c:ptCount val="136"/>
                <c:pt idx="0">
                  <c:v>0.59733852777766727</c:v>
                </c:pt>
                <c:pt idx="1">
                  <c:v>0.59733852777766727</c:v>
                </c:pt>
                <c:pt idx="2">
                  <c:v>0.59733852777766727</c:v>
                </c:pt>
                <c:pt idx="3">
                  <c:v>0.59733852777766727</c:v>
                </c:pt>
                <c:pt idx="4">
                  <c:v>0.59733852777766727</c:v>
                </c:pt>
                <c:pt idx="5">
                  <c:v>0.59733852777766727</c:v>
                </c:pt>
                <c:pt idx="6">
                  <c:v>0.59733852777766727</c:v>
                </c:pt>
                <c:pt idx="7">
                  <c:v>9.8571520378345004E-2</c:v>
                </c:pt>
                <c:pt idx="8">
                  <c:v>9.8571520378345004E-2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9.7322608781399145E-2</c:v>
                </c:pt>
                <c:pt idx="111">
                  <c:v>9.7322608781399145E-2</c:v>
                </c:pt>
                <c:pt idx="112">
                  <c:v>9.7322608781399145E-2</c:v>
                </c:pt>
                <c:pt idx="113">
                  <c:v>9.7322608781399145E-2</c:v>
                </c:pt>
                <c:pt idx="114">
                  <c:v>9.7322608781399145E-2</c:v>
                </c:pt>
                <c:pt idx="115">
                  <c:v>9.7322608781399145E-2</c:v>
                </c:pt>
                <c:pt idx="116">
                  <c:v>9.7322608781399145E-2</c:v>
                </c:pt>
                <c:pt idx="117">
                  <c:v>9.7322608781399145E-2</c:v>
                </c:pt>
                <c:pt idx="118">
                  <c:v>9.7322608781399145E-2</c:v>
                </c:pt>
                <c:pt idx="119">
                  <c:v>9.7322608781399145E-2</c:v>
                </c:pt>
                <c:pt idx="120">
                  <c:v>9.7322608781399145E-2</c:v>
                </c:pt>
                <c:pt idx="121">
                  <c:v>9.7322608781399145E-2</c:v>
                </c:pt>
                <c:pt idx="122">
                  <c:v>9.7322608781399145E-2</c:v>
                </c:pt>
                <c:pt idx="123">
                  <c:v>0.15218575466141887</c:v>
                </c:pt>
                <c:pt idx="124">
                  <c:v>0.15218575466141887</c:v>
                </c:pt>
                <c:pt idx="125">
                  <c:v>0.15218575466141887</c:v>
                </c:pt>
                <c:pt idx="126">
                  <c:v>0.15218575466141887</c:v>
                </c:pt>
                <c:pt idx="127">
                  <c:v>0.15218575466141887</c:v>
                </c:pt>
                <c:pt idx="128">
                  <c:v>0.15218575466141887</c:v>
                </c:pt>
                <c:pt idx="129">
                  <c:v>0.15218575466141887</c:v>
                </c:pt>
                <c:pt idx="130">
                  <c:v>0.15218575466141887</c:v>
                </c:pt>
                <c:pt idx="131">
                  <c:v>0.15218575466141887</c:v>
                </c:pt>
                <c:pt idx="132">
                  <c:v>0.15218575466141887</c:v>
                </c:pt>
                <c:pt idx="133">
                  <c:v>0.15218575466141887</c:v>
                </c:pt>
                <c:pt idx="134">
                  <c:v>0.15218575466141887</c:v>
                </c:pt>
                <c:pt idx="135">
                  <c:v>0.15218575466141887</c:v>
                </c:pt>
              </c:numCache>
            </c:numRef>
          </c:xVal>
          <c:yVal>
            <c:numRef>
              <c:f>'all data'!$V$374:$V$509</c:f>
              <c:numCache>
                <c:formatCode>0.0E+00</c:formatCode>
                <c:ptCount val="136"/>
                <c:pt idx="0">
                  <c:v>5.5046923313373933E-5</c:v>
                </c:pt>
                <c:pt idx="1">
                  <c:v>6.7319583541345558E-5</c:v>
                </c:pt>
                <c:pt idx="2">
                  <c:v>1.3677629220776814E-5</c:v>
                </c:pt>
                <c:pt idx="3">
                  <c:v>2.4492430079808828E-5</c:v>
                </c:pt>
                <c:pt idx="4">
                  <c:v>1.9690071777012749E-5</c:v>
                </c:pt>
                <c:pt idx="5">
                  <c:v>5.5208094279116805E-5</c:v>
                </c:pt>
                <c:pt idx="6">
                  <c:v>6.0987013969407674E-6</c:v>
                </c:pt>
                <c:pt idx="7">
                  <c:v>2.0207221966325225E-5</c:v>
                </c:pt>
                <c:pt idx="8">
                  <c:v>2.0730114331927165E-5</c:v>
                </c:pt>
                <c:pt idx="9">
                  <c:v>7.1433998736285933E-6</c:v>
                </c:pt>
                <c:pt idx="10">
                  <c:v>1.5381765806256646E-5</c:v>
                </c:pt>
                <c:pt idx="11">
                  <c:v>2.5336101514205322E-5</c:v>
                </c:pt>
                <c:pt idx="12">
                  <c:v>3.8394845857805435E-5</c:v>
                </c:pt>
                <c:pt idx="13">
                  <c:v>3.0949774658686877E-4</c:v>
                </c:pt>
                <c:pt idx="14">
                  <c:v>2.9222998621590726E-5</c:v>
                </c:pt>
                <c:pt idx="15">
                  <c:v>3.35580244348712E-5</c:v>
                </c:pt>
                <c:pt idx="16">
                  <c:v>1.5393866229450745E-5</c:v>
                </c:pt>
                <c:pt idx="17">
                  <c:v>8.8028990913461936E-6</c:v>
                </c:pt>
                <c:pt idx="18">
                  <c:v>1.0465539732410363E-5</c:v>
                </c:pt>
                <c:pt idx="19">
                  <c:v>5.2944167221767222E-5</c:v>
                </c:pt>
                <c:pt idx="20">
                  <c:v>9.9676875242813229E-6</c:v>
                </c:pt>
                <c:pt idx="21">
                  <c:v>1.8524843453838048E-5</c:v>
                </c:pt>
                <c:pt idx="22">
                  <c:v>3.6356690446300817E-6</c:v>
                </c:pt>
                <c:pt idx="23">
                  <c:v>1.7276446978794111E-5</c:v>
                </c:pt>
                <c:pt idx="24">
                  <c:v>1.0589401492078688E-5</c:v>
                </c:pt>
                <c:pt idx="25">
                  <c:v>7.8585491652819525E-6</c:v>
                </c:pt>
                <c:pt idx="26">
                  <c:v>1.5924922569194374E-5</c:v>
                </c:pt>
                <c:pt idx="27">
                  <c:v>1.2010288790804445E-4</c:v>
                </c:pt>
                <c:pt idx="28">
                  <c:v>1.9023020982149714E-6</c:v>
                </c:pt>
                <c:pt idx="29">
                  <c:v>1.9442987467312469E-5</c:v>
                </c:pt>
                <c:pt idx="30">
                  <c:v>1.0814696030019172E-5</c:v>
                </c:pt>
                <c:pt idx="31">
                  <c:v>8.5359338593593647E-6</c:v>
                </c:pt>
                <c:pt idx="32">
                  <c:v>7.8072131765732684E-6</c:v>
                </c:pt>
                <c:pt idx="33">
                  <c:v>4.872251824452959E-6</c:v>
                </c:pt>
                <c:pt idx="34">
                  <c:v>1.2235484062465901E-5</c:v>
                </c:pt>
                <c:pt idx="35">
                  <c:v>1.8935580191998227E-6</c:v>
                </c:pt>
                <c:pt idx="36">
                  <c:v>2.0943667368248011E-6</c:v>
                </c:pt>
                <c:pt idx="37">
                  <c:v>7.4044346402010832E-6</c:v>
                </c:pt>
                <c:pt idx="39">
                  <c:v>7.0958305033754077E-6</c:v>
                </c:pt>
                <c:pt idx="40">
                  <c:v>2.2154401964459418E-6</c:v>
                </c:pt>
                <c:pt idx="41">
                  <c:v>1.6127177733495801E-5</c:v>
                </c:pt>
                <c:pt idx="42">
                  <c:v>1.3198552421944609E-5</c:v>
                </c:pt>
                <c:pt idx="43">
                  <c:v>1.840084491556794E-5</c:v>
                </c:pt>
                <c:pt idx="44">
                  <c:v>2.2624091545161871E-5</c:v>
                </c:pt>
                <c:pt idx="45">
                  <c:v>2.0070648557955366E-6</c:v>
                </c:pt>
                <c:pt idx="46">
                  <c:v>3.936167893345729E-5</c:v>
                </c:pt>
                <c:pt idx="47">
                  <c:v>1.4114311816169792E-5</c:v>
                </c:pt>
                <c:pt idx="48">
                  <c:v>1.9205313738137124E-5</c:v>
                </c:pt>
                <c:pt idx="49">
                  <c:v>2.334950168767677E-5</c:v>
                </c:pt>
                <c:pt idx="50">
                  <c:v>1.4484990017996071E-5</c:v>
                </c:pt>
                <c:pt idx="51">
                  <c:v>9.0483596076990217E-6</c:v>
                </c:pt>
                <c:pt idx="52">
                  <c:v>8.8173681263769536E-6</c:v>
                </c:pt>
                <c:pt idx="53">
                  <c:v>1.8791856027481525E-5</c:v>
                </c:pt>
                <c:pt idx="54">
                  <c:v>8.2313972629992737E-6</c:v>
                </c:pt>
                <c:pt idx="55">
                  <c:v>2.2007749173533692E-6</c:v>
                </c:pt>
                <c:pt idx="56">
                  <c:v>1.0562457033211872E-5</c:v>
                </c:pt>
                <c:pt idx="57">
                  <c:v>1.1617311910159456E-5</c:v>
                </c:pt>
                <c:pt idx="58">
                  <c:v>2.0584261468026614E-5</c:v>
                </c:pt>
                <c:pt idx="59">
                  <c:v>8.6978691034148662E-6</c:v>
                </c:pt>
                <c:pt idx="60">
                  <c:v>1.6915379498395091E-5</c:v>
                </c:pt>
                <c:pt idx="61">
                  <c:v>2.2973789479414333E-6</c:v>
                </c:pt>
                <c:pt idx="62">
                  <c:v>1.0529886609208159E-4</c:v>
                </c:pt>
                <c:pt idx="63">
                  <c:v>2.6260600016247485E-5</c:v>
                </c:pt>
                <c:pt idx="65">
                  <c:v>1.59723424461769E-5</c:v>
                </c:pt>
                <c:pt idx="66">
                  <c:v>1.642023002473294E-5</c:v>
                </c:pt>
                <c:pt idx="68">
                  <c:v>1.716198082140511E-5</c:v>
                </c:pt>
                <c:pt idx="69">
                  <c:v>8.4412035654292084E-6</c:v>
                </c:pt>
                <c:pt idx="70">
                  <c:v>1.0258664763731452E-5</c:v>
                </c:pt>
                <c:pt idx="71">
                  <c:v>2.2211136055950077E-5</c:v>
                </c:pt>
                <c:pt idx="72">
                  <c:v>2.3770032713166582E-5</c:v>
                </c:pt>
                <c:pt idx="74">
                  <c:v>1.8132002017311372E-5</c:v>
                </c:pt>
                <c:pt idx="75">
                  <c:v>3.3149512164814727E-5</c:v>
                </c:pt>
                <c:pt idx="76">
                  <c:v>2.2784311686536648E-5</c:v>
                </c:pt>
                <c:pt idx="77">
                  <c:v>6.6836090405304088E-5</c:v>
                </c:pt>
                <c:pt idx="78">
                  <c:v>1.0179018184315341E-5</c:v>
                </c:pt>
                <c:pt idx="79">
                  <c:v>2.9294332816202193E-6</c:v>
                </c:pt>
                <c:pt idx="80">
                  <c:v>7.6411291239561103E-7</c:v>
                </c:pt>
                <c:pt idx="81">
                  <c:v>4.0191482348917356E-6</c:v>
                </c:pt>
                <c:pt idx="82">
                  <c:v>1.9987844511157092E-6</c:v>
                </c:pt>
                <c:pt idx="83">
                  <c:v>1.6928535054286808E-6</c:v>
                </c:pt>
                <c:pt idx="84">
                  <c:v>2.2638469139649819E-6</c:v>
                </c:pt>
                <c:pt idx="85">
                  <c:v>3.1739127098614118E-7</c:v>
                </c:pt>
                <c:pt idx="86">
                  <c:v>1.1058132199126171E-5</c:v>
                </c:pt>
                <c:pt idx="87">
                  <c:v>1.8612958037757113E-6</c:v>
                </c:pt>
                <c:pt idx="88">
                  <c:v>2.4812133285257547E-6</c:v>
                </c:pt>
                <c:pt idx="89">
                  <c:v>4.4424889805998303E-6</c:v>
                </c:pt>
                <c:pt idx="90">
                  <c:v>7.7658003983333009E-6</c:v>
                </c:pt>
                <c:pt idx="91">
                  <c:v>9.6306280130113397E-6</c:v>
                </c:pt>
                <c:pt idx="92">
                  <c:v>3.9708523088762757E-6</c:v>
                </c:pt>
                <c:pt idx="93">
                  <c:v>9.0109343252945514E-7</c:v>
                </c:pt>
                <c:pt idx="94">
                  <c:v>1.0595922498346814E-6</c:v>
                </c:pt>
                <c:pt idx="97">
                  <c:v>2.7673743904209326E-6</c:v>
                </c:pt>
                <c:pt idx="98">
                  <c:v>1.3999776119406049E-5</c:v>
                </c:pt>
                <c:pt idx="99">
                  <c:v>4.2177852406833713E-6</c:v>
                </c:pt>
                <c:pt idx="102">
                  <c:v>1.2943360810895353E-5</c:v>
                </c:pt>
                <c:pt idx="103">
                  <c:v>2.5923060313786879E-5</c:v>
                </c:pt>
                <c:pt idx="105">
                  <c:v>8.7481122711774063E-6</c:v>
                </c:pt>
                <c:pt idx="106">
                  <c:v>5.7108967558920106E-5</c:v>
                </c:pt>
                <c:pt idx="107">
                  <c:v>6.8773054864201919E-6</c:v>
                </c:pt>
                <c:pt idx="108">
                  <c:v>1.5252502176223896E-6</c:v>
                </c:pt>
                <c:pt idx="109">
                  <c:v>1.1993050898540557E-6</c:v>
                </c:pt>
                <c:pt idx="110">
                  <c:v>6.355215717866651E-6</c:v>
                </c:pt>
                <c:pt idx="111">
                  <c:v>1.6944602716005688E-6</c:v>
                </c:pt>
                <c:pt idx="112">
                  <c:v>1.1581069455459882E-5</c:v>
                </c:pt>
                <c:pt idx="113">
                  <c:v>8.2445138360166088E-7</c:v>
                </c:pt>
                <c:pt idx="114">
                  <c:v>6.3854504090610542E-6</c:v>
                </c:pt>
                <c:pt idx="115">
                  <c:v>6.1435105465364298E-6</c:v>
                </c:pt>
                <c:pt idx="116">
                  <c:v>1.0931871442877313E-5</c:v>
                </c:pt>
                <c:pt idx="117">
                  <c:v>7.2681966335242915E-6</c:v>
                </c:pt>
                <c:pt idx="118">
                  <c:v>6.1275551030859678E-6</c:v>
                </c:pt>
                <c:pt idx="119">
                  <c:v>1.2049043162047651E-5</c:v>
                </c:pt>
                <c:pt idx="120">
                  <c:v>5.3342204199151955E-6</c:v>
                </c:pt>
                <c:pt idx="121">
                  <c:v>6.3467914118688189E-6</c:v>
                </c:pt>
                <c:pt idx="122">
                  <c:v>7.3112961928076852E-6</c:v>
                </c:pt>
                <c:pt idx="123">
                  <c:v>6.8266052054088172E-6</c:v>
                </c:pt>
                <c:pt idx="124">
                  <c:v>6.4575471874878933E-6</c:v>
                </c:pt>
                <c:pt idx="125">
                  <c:v>1.981909649219521E-5</c:v>
                </c:pt>
                <c:pt idx="126">
                  <c:v>5.35149040079758E-6</c:v>
                </c:pt>
                <c:pt idx="127">
                  <c:v>1.4540682518583171E-5</c:v>
                </c:pt>
                <c:pt idx="128">
                  <c:v>1.9968896262154468E-5</c:v>
                </c:pt>
                <c:pt idx="129">
                  <c:v>2.6106724589974534E-6</c:v>
                </c:pt>
                <c:pt idx="130">
                  <c:v>5.908292051734845E-6</c:v>
                </c:pt>
                <c:pt idx="131">
                  <c:v>3.0918708623307977E-6</c:v>
                </c:pt>
                <c:pt idx="132">
                  <c:v>2.7493400815888827E-5</c:v>
                </c:pt>
                <c:pt idx="133">
                  <c:v>7.7469440110399096E-6</c:v>
                </c:pt>
                <c:pt idx="134">
                  <c:v>1.1007042625870422E-5</c:v>
                </c:pt>
                <c:pt idx="135">
                  <c:v>3.4339359390294012E-6</c:v>
                </c:pt>
              </c:numCache>
            </c:numRef>
          </c:yVal>
        </c:ser>
        <c:ser>
          <c:idx val="6"/>
          <c:order val="2"/>
          <c:tx>
            <c:v>IronBru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'all data'!$G$994:$G$1021</c:f>
              <c:numCache>
                <c:formatCode>0.00</c:formatCode>
                <c:ptCount val="28"/>
                <c:pt idx="0">
                  <c:v>0.349742</c:v>
                </c:pt>
                <c:pt idx="1">
                  <c:v>0.349742</c:v>
                </c:pt>
                <c:pt idx="2">
                  <c:v>0.349742</c:v>
                </c:pt>
                <c:pt idx="3">
                  <c:v>0.349742</c:v>
                </c:pt>
                <c:pt idx="4">
                  <c:v>0.349742</c:v>
                </c:pt>
                <c:pt idx="5">
                  <c:v>0.349742</c:v>
                </c:pt>
                <c:pt idx="6">
                  <c:v>0.349742</c:v>
                </c:pt>
                <c:pt idx="7">
                  <c:v>0.349742</c:v>
                </c:pt>
                <c:pt idx="8">
                  <c:v>0.349742</c:v>
                </c:pt>
                <c:pt idx="9">
                  <c:v>0.349742</c:v>
                </c:pt>
                <c:pt idx="10">
                  <c:v>0.349742</c:v>
                </c:pt>
                <c:pt idx="11">
                  <c:v>0.349742</c:v>
                </c:pt>
                <c:pt idx="12">
                  <c:v>0.349742</c:v>
                </c:pt>
                <c:pt idx="13">
                  <c:v>0.349742</c:v>
                </c:pt>
                <c:pt idx="14">
                  <c:v>0.349742</c:v>
                </c:pt>
                <c:pt idx="15">
                  <c:v>5.6995880000000003</c:v>
                </c:pt>
                <c:pt idx="16">
                  <c:v>5.6995880000000003</c:v>
                </c:pt>
                <c:pt idx="17">
                  <c:v>5.6995880000000003</c:v>
                </c:pt>
                <c:pt idx="18">
                  <c:v>5.6995880000000003</c:v>
                </c:pt>
                <c:pt idx="19">
                  <c:v>5.6995880000000003</c:v>
                </c:pt>
                <c:pt idx="20">
                  <c:v>5.6995880000000003</c:v>
                </c:pt>
                <c:pt idx="21">
                  <c:v>5.6995880000000003</c:v>
                </c:pt>
                <c:pt idx="22">
                  <c:v>5.6995880000000003</c:v>
                </c:pt>
                <c:pt idx="23">
                  <c:v>5.6995880000000003</c:v>
                </c:pt>
                <c:pt idx="24">
                  <c:v>5.6995880000000003</c:v>
                </c:pt>
                <c:pt idx="25">
                  <c:v>5.6995880000000003</c:v>
                </c:pt>
                <c:pt idx="26">
                  <c:v>5.6995880000000003</c:v>
                </c:pt>
                <c:pt idx="27">
                  <c:v>5.6995880000000003</c:v>
                </c:pt>
              </c:numCache>
            </c:numRef>
          </c:xVal>
          <c:yVal>
            <c:numRef>
              <c:f>'all data'!$V$994:$V$1021</c:f>
              <c:numCache>
                <c:formatCode>0.0E+00</c:formatCode>
                <c:ptCount val="28"/>
                <c:pt idx="0">
                  <c:v>2.5232576507599219E-5</c:v>
                </c:pt>
                <c:pt idx="1">
                  <c:v>1.5314068636368073E-5</c:v>
                </c:pt>
                <c:pt idx="2">
                  <c:v>2.416599396323881E-5</c:v>
                </c:pt>
                <c:pt idx="3">
                  <c:v>1.1492990388448326E-5</c:v>
                </c:pt>
                <c:pt idx="4">
                  <c:v>1.4953962493860416E-5</c:v>
                </c:pt>
                <c:pt idx="5">
                  <c:v>1.2270448593153978E-5</c:v>
                </c:pt>
                <c:pt idx="6">
                  <c:v>1.8653300288199704E-5</c:v>
                </c:pt>
                <c:pt idx="7">
                  <c:v>1.40056851797561E-5</c:v>
                </c:pt>
                <c:pt idx="8">
                  <c:v>8.8161538245538331E-6</c:v>
                </c:pt>
                <c:pt idx="9">
                  <c:v>2.4946976738954353E-5</c:v>
                </c:pt>
                <c:pt idx="10">
                  <c:v>1.4874759660442773E-5</c:v>
                </c:pt>
                <c:pt idx="11">
                  <c:v>2.3046484785254735E-5</c:v>
                </c:pt>
                <c:pt idx="12">
                  <c:v>1.3373408949585625E-5</c:v>
                </c:pt>
                <c:pt idx="13">
                  <c:v>3.9403465945346822E-5</c:v>
                </c:pt>
                <c:pt idx="14">
                  <c:v>6.5546999100595711E-5</c:v>
                </c:pt>
                <c:pt idx="15">
                  <c:v>7.0611502059696773E-5</c:v>
                </c:pt>
                <c:pt idx="16">
                  <c:v>6.7819997673955544E-5</c:v>
                </c:pt>
                <c:pt idx="18">
                  <c:v>6.1863870396563391E-5</c:v>
                </c:pt>
                <c:pt idx="19">
                  <c:v>7.1383984879817977E-5</c:v>
                </c:pt>
                <c:pt idx="20">
                  <c:v>8.02810582571072E-5</c:v>
                </c:pt>
                <c:pt idx="21">
                  <c:v>6.9268883684287747E-5</c:v>
                </c:pt>
                <c:pt idx="22">
                  <c:v>3.9606050848095442E-5</c:v>
                </c:pt>
                <c:pt idx="23">
                  <c:v>2.001407124667557E-4</c:v>
                </c:pt>
                <c:pt idx="24">
                  <c:v>2.2190649897060844E-4</c:v>
                </c:pt>
                <c:pt idx="25">
                  <c:v>1.9885925413233314E-4</c:v>
                </c:pt>
                <c:pt idx="26">
                  <c:v>3.8554076702067915E-4</c:v>
                </c:pt>
                <c:pt idx="27">
                  <c:v>4.4457815170810127E-4</c:v>
                </c:pt>
              </c:numCache>
            </c:numRef>
          </c:yVal>
        </c:ser>
        <c:ser>
          <c:idx val="7"/>
          <c:order val="3"/>
          <c:tx>
            <c:v>Maximal uptake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graphs1!$K$91:$K$94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graphs1!$M$91:$M$94</c:f>
              <c:numCache>
                <c:formatCode>0.0E+00</c:formatCode>
                <c:ptCount val="4"/>
                <c:pt idx="0">
                  <c:v>4.0621465290378219E-6</c:v>
                </c:pt>
                <c:pt idx="1">
                  <c:v>4.0621465290378224E-5</c:v>
                </c:pt>
                <c:pt idx="2">
                  <c:v>4.0621465290378216E-4</c:v>
                </c:pt>
                <c:pt idx="3">
                  <c:v>4.0621465290378213E-3</c:v>
                </c:pt>
              </c:numCache>
            </c:numRef>
          </c:yVal>
        </c:ser>
        <c:ser>
          <c:idx val="9"/>
          <c:order val="4"/>
          <c:tx>
            <c:v>Iron-Bru uptake</c:v>
          </c:tx>
          <c:spPr>
            <a:ln w="28575">
              <a:noFill/>
            </a:ln>
          </c:spPr>
          <c:marker>
            <c:symbol val="dash"/>
            <c:size val="9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'other data'!$C$17:$C$30</c:f>
              <c:numCache>
                <c:formatCode>General</c:formatCode>
                <c:ptCount val="14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0.89999999999999991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3.68</c:v>
                </c:pt>
                <c:pt idx="7">
                  <c:v>3.68</c:v>
                </c:pt>
                <c:pt idx="8">
                  <c:v>0.63</c:v>
                </c:pt>
                <c:pt idx="9">
                  <c:v>0.63</c:v>
                </c:pt>
                <c:pt idx="10">
                  <c:v>1.45</c:v>
                </c:pt>
                <c:pt idx="11">
                  <c:v>1.45</c:v>
                </c:pt>
                <c:pt idx="12">
                  <c:v>0.48000000000000004</c:v>
                </c:pt>
                <c:pt idx="13">
                  <c:v>0.48000000000000004</c:v>
                </c:pt>
              </c:numCache>
            </c:numRef>
          </c:xVal>
          <c:yVal>
            <c:numRef>
              <c:f>'other data'!$E$17:$E$30</c:f>
              <c:numCache>
                <c:formatCode>0.00E+00</c:formatCode>
                <c:ptCount val="14"/>
                <c:pt idx="0">
                  <c:v>1.5120295402768454E-4</c:v>
                </c:pt>
                <c:pt idx="1">
                  <c:v>5.0789721718783292E-5</c:v>
                </c:pt>
                <c:pt idx="2">
                  <c:v>2.9869427248965219E-5</c:v>
                </c:pt>
                <c:pt idx="3">
                  <c:v>6.9695999999999991E-5</c:v>
                </c:pt>
                <c:pt idx="4">
                  <c:v>5.7484800000000009E-5</c:v>
                </c:pt>
                <c:pt idx="5">
                  <c:v>6.3935999999999992E-5</c:v>
                </c:pt>
                <c:pt idx="6">
                  <c:v>3.642048E-5</c:v>
                </c:pt>
                <c:pt idx="7">
                  <c:v>2.8665600000000022E-5</c:v>
                </c:pt>
                <c:pt idx="8">
                  <c:v>3.6556800000000022E-5</c:v>
                </c:pt>
                <c:pt idx="9">
                  <c:v>2.8511999999999997E-5</c:v>
                </c:pt>
                <c:pt idx="10">
                  <c:v>1.0944E-4</c:v>
                </c:pt>
                <c:pt idx="11">
                  <c:v>1.2172799999999979E-4</c:v>
                </c:pt>
                <c:pt idx="12">
                  <c:v>5.3126399999999973E-5</c:v>
                </c:pt>
                <c:pt idx="13">
                  <c:v>1.5033599999999999E-4</c:v>
                </c:pt>
              </c:numCache>
            </c:numRef>
          </c:yVal>
        </c:ser>
        <c:ser>
          <c:idx val="10"/>
          <c:order val="5"/>
          <c:tx>
            <c:v>FeCycle uptake</c:v>
          </c:tx>
          <c:spPr>
            <a:ln w="28575">
              <a:noFill/>
            </a:ln>
          </c:spPr>
          <c:marker>
            <c:symbol val="dash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'other data'!$M$17:$M$32</c:f>
              <c:numCache>
                <c:formatCode>General</c:formatCode>
                <c:ptCount val="16"/>
                <c:pt idx="0">
                  <c:v>0.79</c:v>
                </c:pt>
                <c:pt idx="1">
                  <c:v>0.32</c:v>
                </c:pt>
                <c:pt idx="2">
                  <c:v>0.36</c:v>
                </c:pt>
                <c:pt idx="3">
                  <c:v>0.23</c:v>
                </c:pt>
                <c:pt idx="4">
                  <c:v>0.27</c:v>
                </c:pt>
                <c:pt idx="5">
                  <c:v>0.4</c:v>
                </c:pt>
                <c:pt idx="6">
                  <c:v>0.38</c:v>
                </c:pt>
                <c:pt idx="7">
                  <c:v>0.30000000000000004</c:v>
                </c:pt>
                <c:pt idx="8">
                  <c:v>0.30000000000000004</c:v>
                </c:pt>
                <c:pt idx="9">
                  <c:v>0.32</c:v>
                </c:pt>
                <c:pt idx="10">
                  <c:v>0.29000000000000004</c:v>
                </c:pt>
                <c:pt idx="11">
                  <c:v>0.23</c:v>
                </c:pt>
                <c:pt idx="12">
                  <c:v>0.27</c:v>
                </c:pt>
                <c:pt idx="13">
                  <c:v>0.22</c:v>
                </c:pt>
                <c:pt idx="14">
                  <c:v>0.38</c:v>
                </c:pt>
                <c:pt idx="15">
                  <c:v>0.35</c:v>
                </c:pt>
              </c:numCache>
            </c:numRef>
          </c:xVal>
          <c:yVal>
            <c:numRef>
              <c:f>'other data'!$O$17:$O$32</c:f>
              <c:numCache>
                <c:formatCode>0.00E+00</c:formatCode>
                <c:ptCount val="16"/>
                <c:pt idx="0">
                  <c:v>8.519999999999998E-6</c:v>
                </c:pt>
                <c:pt idx="1">
                  <c:v>3.4799999999999997E-6</c:v>
                </c:pt>
                <c:pt idx="2">
                  <c:v>4.1999999999999996E-6</c:v>
                </c:pt>
                <c:pt idx="3">
                  <c:v>2.8199999999999997E-6</c:v>
                </c:pt>
                <c:pt idx="4">
                  <c:v>3.0599999999999995E-6</c:v>
                </c:pt>
                <c:pt idx="5">
                  <c:v>4.7999999999999998E-6</c:v>
                </c:pt>
                <c:pt idx="6">
                  <c:v>4.4399999999999998E-6</c:v>
                </c:pt>
                <c:pt idx="7">
                  <c:v>4.0799999999999991E-6</c:v>
                </c:pt>
                <c:pt idx="8">
                  <c:v>3.4199999999999999E-6</c:v>
                </c:pt>
                <c:pt idx="9">
                  <c:v>3.5999999999999998E-6</c:v>
                </c:pt>
                <c:pt idx="10">
                  <c:v>3.7799999999999998E-6</c:v>
                </c:pt>
                <c:pt idx="11">
                  <c:v>1.1999999999999999E-6</c:v>
                </c:pt>
                <c:pt idx="12">
                  <c:v>1.4999999999999998E-6</c:v>
                </c:pt>
                <c:pt idx="13">
                  <c:v>1.9199999999999998E-6</c:v>
                </c:pt>
                <c:pt idx="14">
                  <c:v>2.0700000000000001E-6</c:v>
                </c:pt>
                <c:pt idx="15">
                  <c:v>2.0399999999999995E-6</c:v>
                </c:pt>
              </c:numCache>
            </c:numRef>
          </c:yVal>
        </c:ser>
        <c:axId val="103425152"/>
        <c:axId val="135323648"/>
      </c:scatterChart>
      <c:valAx>
        <c:axId val="103425152"/>
        <c:scaling>
          <c:logBase val="10"/>
          <c:orientation val="minMax"/>
          <c:max val="6"/>
          <c:min val="2.0000000000000011E-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Dissolved Fe (nM)</a:t>
                </a:r>
              </a:p>
            </c:rich>
          </c:tx>
          <c:layout>
            <c:manualLayout>
              <c:xMode val="edge"/>
              <c:yMode val="edge"/>
              <c:x val="0.54593329742576968"/>
              <c:y val="0.93372172036777834"/>
            </c:manualLayout>
          </c:layout>
        </c:title>
        <c:numFmt formatCode="General" sourceLinked="1"/>
        <c:tickLblPos val="nextTo"/>
        <c:crossAx val="135323648"/>
        <c:crossesAt val="1.0000000000000296E-21"/>
        <c:crossBetween val="midCat"/>
      </c:valAx>
      <c:valAx>
        <c:axId val="135323648"/>
        <c:scaling>
          <c:logBase val="10"/>
          <c:orientation val="minMax"/>
          <c:max val="5.0000000000000114E-3"/>
          <c:min val="1.0000000000000088E-7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S.S uptake rate (mol Fe/mol C/d) </a:t>
                </a:r>
              </a:p>
            </c:rich>
          </c:tx>
          <c:layout/>
        </c:title>
        <c:numFmt formatCode="0.0E+00" sourceLinked="1"/>
        <c:tickLblPos val="nextTo"/>
        <c:crossAx val="103425152"/>
        <c:crossesAt val="1.0000000000000208E-12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395325177186807"/>
          <c:y val="5.7095148382525787E-2"/>
          <c:w val="0.17630733454735176"/>
          <c:h val="0.29583498381720852"/>
        </c:manualLayout>
      </c:layout>
      <c:spPr>
        <a:solidFill>
          <a:schemeClr val="bg1"/>
        </a:solidFill>
        <a:ln>
          <a:solidFill>
            <a:schemeClr val="lt1">
              <a:shade val="50000"/>
            </a:schemeClr>
          </a:solidFill>
        </a:ln>
      </c:spPr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errBars>
            <c:errBarType val="plus"/>
            <c:errValType val="cust"/>
            <c:plus>
              <c:numRef>
                <c:f>'all data'!$AM$376:$AM$382</c:f>
                <c:numCache>
                  <c:formatCode>General</c:formatCode>
                  <c:ptCount val="7"/>
                  <c:pt idx="0">
                    <c:v>4.71462213313372E-10</c:v>
                  </c:pt>
                  <c:pt idx="1">
                    <c:v>1.2446225256750147E-9</c:v>
                  </c:pt>
                  <c:pt idx="2">
                    <c:v>5.8637262616337186E-10</c:v>
                  </c:pt>
                  <c:pt idx="3">
                    <c:v>4.1281098863764626E-10</c:v>
                  </c:pt>
                  <c:pt idx="4">
                    <c:v>6.6348511395326756E-10</c:v>
                  </c:pt>
                  <c:pt idx="5">
                    <c:v>1.4181523467039531E-9</c:v>
                  </c:pt>
                  <c:pt idx="6">
                    <c:v>3.0744677315873717E-10</c:v>
                  </c:pt>
                </c:numCache>
              </c:numRef>
            </c:plus>
            <c:minus>
              <c:numRef>
                <c:f>'all data'!$AM$376:$AM$382</c:f>
                <c:numCache>
                  <c:formatCode>General</c:formatCode>
                  <c:ptCount val="7"/>
                  <c:pt idx="0">
                    <c:v>4.71462213313372E-10</c:v>
                  </c:pt>
                  <c:pt idx="1">
                    <c:v>1.2446225256750147E-9</c:v>
                  </c:pt>
                  <c:pt idx="2">
                    <c:v>5.8637262616337186E-10</c:v>
                  </c:pt>
                  <c:pt idx="3">
                    <c:v>4.1281098863764626E-10</c:v>
                  </c:pt>
                  <c:pt idx="4">
                    <c:v>6.6348511395326756E-10</c:v>
                  </c:pt>
                  <c:pt idx="5">
                    <c:v>1.4181523467039531E-9</c:v>
                  </c:pt>
                  <c:pt idx="6">
                    <c:v>3.0744677315873717E-10</c:v>
                  </c:pt>
                </c:numCache>
              </c:numRef>
            </c:minus>
          </c:errBars>
          <c:val>
            <c:numRef>
              <c:f>'all data'!$AL$376:$AL$382</c:f>
              <c:numCache>
                <c:formatCode>0.0E+00</c:formatCode>
                <c:ptCount val="7"/>
                <c:pt idx="0">
                  <c:v>7.1710322879973575E-10</c:v>
                </c:pt>
                <c:pt idx="1">
                  <c:v>1.930224902196614E-9</c:v>
                </c:pt>
                <c:pt idx="2">
                  <c:v>5.6986890788849702E-10</c:v>
                </c:pt>
                <c:pt idx="3">
                  <c:v>8.0216246492409798E-10</c:v>
                </c:pt>
                <c:pt idx="4">
                  <c:v>5.2292733953754318E-10</c:v>
                </c:pt>
                <c:pt idx="5">
                  <c:v>9.0684799667291012E-10</c:v>
                </c:pt>
                <c:pt idx="6">
                  <c:v>4.0052311721625478E-10</c:v>
                </c:pt>
              </c:numCache>
            </c:numRef>
          </c:val>
        </c:ser>
        <c:axId val="97362304"/>
        <c:axId val="97364608"/>
      </c:barChart>
      <c:catAx>
        <c:axId val="97362304"/>
        <c:scaling>
          <c:orientation val="minMax"/>
        </c:scaling>
        <c:axPos val="b"/>
        <c:tickLblPos val="nextTo"/>
        <c:crossAx val="97364608"/>
        <c:crosses val="autoZero"/>
        <c:auto val="1"/>
        <c:lblAlgn val="ctr"/>
        <c:lblOffset val="100"/>
      </c:catAx>
      <c:valAx>
        <c:axId val="97364608"/>
        <c:scaling>
          <c:orientation val="minMax"/>
        </c:scaling>
        <c:axPos val="l"/>
        <c:majorGridlines/>
        <c:numFmt formatCode="0.0E+00" sourceLinked="1"/>
        <c:tickLblPos val="nextTo"/>
        <c:crossAx val="97362304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5883873529398856"/>
          <c:y val="2.2836873497593575E-2"/>
          <c:w val="0.80509570024636623"/>
          <c:h val="0.81269679720377941"/>
        </c:manualLayout>
      </c:layout>
      <c:barChart>
        <c:barDir val="col"/>
        <c:grouping val="stacked"/>
        <c:ser>
          <c:idx val="0"/>
          <c:order val="0"/>
          <c:tx>
            <c:strRef>
              <c:f>'all data'!$AL$6</c:f>
              <c:strCache>
                <c:ptCount val="1"/>
                <c:pt idx="0">
                  <c:v>kin/SA</c:v>
                </c:pt>
              </c:strCache>
            </c:strRef>
          </c:tx>
          <c:errBars>
            <c:errBarType val="plus"/>
            <c:errValType val="cust"/>
            <c:plus>
              <c:numRef>
                <c:f>'all data'!$AM$7:$AM$17</c:f>
                <c:numCache>
                  <c:formatCode>General</c:formatCode>
                  <c:ptCount val="11"/>
                  <c:pt idx="0">
                    <c:v>1.1783624369862698E-9</c:v>
                  </c:pt>
                  <c:pt idx="1">
                    <c:v>1.6189270080839803E-9</c:v>
                  </c:pt>
                  <c:pt idx="2">
                    <c:v>2.2310991471424578E-10</c:v>
                  </c:pt>
                  <c:pt idx="3">
                    <c:v>1.3242309711102452E-9</c:v>
                  </c:pt>
                  <c:pt idx="4">
                    <c:v>6.1312599019956172E-10</c:v>
                  </c:pt>
                  <c:pt idx="5">
                    <c:v>4.6896136928645395E-10</c:v>
                  </c:pt>
                  <c:pt idx="6">
                    <c:v>1.4973394391948703E-10</c:v>
                  </c:pt>
                  <c:pt idx="7">
                    <c:v>3.470866431815984E-10</c:v>
                  </c:pt>
                  <c:pt idx="8">
                    <c:v>3.365298642952386E-10</c:v>
                  </c:pt>
                  <c:pt idx="9">
                    <c:v>2.9870814016299789E-10</c:v>
                  </c:pt>
                  <c:pt idx="10">
                    <c:v>1.264234910503115E-10</c:v>
                  </c:pt>
                </c:numCache>
              </c:numRef>
            </c:plus>
            <c:minus>
              <c:numRef>
                <c:f>'all data'!$AM$7:$AM$17</c:f>
                <c:numCache>
                  <c:formatCode>General</c:formatCode>
                  <c:ptCount val="11"/>
                  <c:pt idx="0">
                    <c:v>1.1783624369862698E-9</c:v>
                  </c:pt>
                  <c:pt idx="1">
                    <c:v>1.6189270080839803E-9</c:v>
                  </c:pt>
                  <c:pt idx="2">
                    <c:v>2.2310991471424578E-10</c:v>
                  </c:pt>
                  <c:pt idx="3">
                    <c:v>1.3242309711102452E-9</c:v>
                  </c:pt>
                  <c:pt idx="4">
                    <c:v>6.1312599019956172E-10</c:v>
                  </c:pt>
                  <c:pt idx="5">
                    <c:v>4.6896136928645395E-10</c:v>
                  </c:pt>
                  <c:pt idx="6">
                    <c:v>1.4973394391948703E-10</c:v>
                  </c:pt>
                  <c:pt idx="7">
                    <c:v>3.470866431815984E-10</c:v>
                  </c:pt>
                  <c:pt idx="8">
                    <c:v>3.365298642952386E-10</c:v>
                  </c:pt>
                  <c:pt idx="9">
                    <c:v>2.9870814016299789E-10</c:v>
                  </c:pt>
                  <c:pt idx="10">
                    <c:v>1.264234910503115E-10</c:v>
                  </c:pt>
                </c:numCache>
              </c:numRef>
            </c:minus>
          </c:errBars>
          <c:cat>
            <c:strRef>
              <c:f>'all data'!$AK$7:$AK$17</c:f>
              <c:strCache>
                <c:ptCount val="11"/>
                <c:pt idx="0">
                  <c:v>1</c:v>
                </c:pt>
                <c:pt idx="1">
                  <c:v>2-DCM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15-ML</c:v>
                </c:pt>
                <c:pt idx="7">
                  <c:v>15-DCM</c:v>
                </c:pt>
                <c:pt idx="8">
                  <c:v>18</c:v>
                </c:pt>
                <c:pt idx="9">
                  <c:v>26</c:v>
                </c:pt>
                <c:pt idx="10">
                  <c:v>36</c:v>
                </c:pt>
              </c:strCache>
            </c:strRef>
          </c:cat>
          <c:val>
            <c:numRef>
              <c:f>'all data'!$AL$7:$AL$17</c:f>
              <c:numCache>
                <c:formatCode>0.0E+00</c:formatCode>
                <c:ptCount val="11"/>
                <c:pt idx="0">
                  <c:v>1.5824535012136546E-9</c:v>
                </c:pt>
                <c:pt idx="1">
                  <c:v>1.2337875632417548E-9</c:v>
                </c:pt>
                <c:pt idx="2">
                  <c:v>3.2293972164593088E-10</c:v>
                </c:pt>
                <c:pt idx="3">
                  <c:v>1.7366100773047999E-9</c:v>
                </c:pt>
                <c:pt idx="4">
                  <c:v>9.8941562074834431E-10</c:v>
                </c:pt>
                <c:pt idx="5">
                  <c:v>8.9822556468540098E-10</c:v>
                </c:pt>
                <c:pt idx="6">
                  <c:v>3.0952842421577558E-10</c:v>
                </c:pt>
                <c:pt idx="7">
                  <c:v>7.2510897960673993E-10</c:v>
                </c:pt>
                <c:pt idx="8">
                  <c:v>3.8413485024630419E-10</c:v>
                </c:pt>
                <c:pt idx="9">
                  <c:v>2.4541609569818582E-10</c:v>
                </c:pt>
                <c:pt idx="10">
                  <c:v>1.7667264964622234E-10</c:v>
                </c:pt>
              </c:numCache>
            </c:numRef>
          </c:val>
        </c:ser>
        <c:overlap val="100"/>
        <c:axId val="97611136"/>
        <c:axId val="98996224"/>
      </c:barChart>
      <c:catAx>
        <c:axId val="97611136"/>
        <c:scaling>
          <c:orientation val="minMax"/>
        </c:scaling>
        <c:axPos val="b"/>
        <c:tickLblPos val="nextTo"/>
        <c:crossAx val="98996224"/>
        <c:crosses val="autoZero"/>
        <c:auto val="1"/>
        <c:lblAlgn val="ctr"/>
        <c:lblOffset val="100"/>
      </c:catAx>
      <c:valAx>
        <c:axId val="98996224"/>
        <c:scaling>
          <c:orientation val="minMax"/>
        </c:scaling>
        <c:axPos val="l"/>
        <c:majorGridlines/>
        <c:numFmt formatCode="0.0E+00" sourceLinked="1"/>
        <c:tickLblPos val="nextTo"/>
        <c:crossAx val="97611136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errBars>
            <c:errBarType val="plus"/>
            <c:errValType val="cust"/>
            <c:plus>
              <c:numRef>
                <c:f>'all data'!$AM$634:$AM$641</c:f>
                <c:numCache>
                  <c:formatCode>General</c:formatCode>
                  <c:ptCount val="8"/>
                  <c:pt idx="0">
                    <c:v>2.6016577269232774E-10</c:v>
                  </c:pt>
                  <c:pt idx="1">
                    <c:v>3.8148922025264355E-11</c:v>
                  </c:pt>
                  <c:pt idx="2">
                    <c:v>8.3462390953280405E-11</c:v>
                  </c:pt>
                  <c:pt idx="3">
                    <c:v>1.2152393390399318E-9</c:v>
                  </c:pt>
                  <c:pt idx="4">
                    <c:v>1.5028899139107672E-10</c:v>
                  </c:pt>
                  <c:pt idx="5">
                    <c:v>3.0886491520257398E-10</c:v>
                  </c:pt>
                  <c:pt idx="6">
                    <c:v>3.0844817426967473E-10</c:v>
                  </c:pt>
                  <c:pt idx="7">
                    <c:v>2.4775580710239058E-10</c:v>
                  </c:pt>
                </c:numCache>
              </c:numRef>
            </c:plus>
            <c:minus>
              <c:numRef>
                <c:f>'all data'!$AM$634:$AM$641</c:f>
                <c:numCache>
                  <c:formatCode>General</c:formatCode>
                  <c:ptCount val="8"/>
                  <c:pt idx="0">
                    <c:v>2.6016577269232774E-10</c:v>
                  </c:pt>
                  <c:pt idx="1">
                    <c:v>3.8148922025264355E-11</c:v>
                  </c:pt>
                  <c:pt idx="2">
                    <c:v>8.3462390953280405E-11</c:v>
                  </c:pt>
                  <c:pt idx="3">
                    <c:v>1.2152393390399318E-9</c:v>
                  </c:pt>
                  <c:pt idx="4">
                    <c:v>1.5028899139107672E-10</c:v>
                  </c:pt>
                  <c:pt idx="5">
                    <c:v>3.0886491520257398E-10</c:v>
                  </c:pt>
                  <c:pt idx="6">
                    <c:v>3.0844817426967473E-10</c:v>
                  </c:pt>
                  <c:pt idx="7">
                    <c:v>2.4775580710239058E-10</c:v>
                  </c:pt>
                </c:numCache>
              </c:numRef>
            </c:minus>
          </c:errBars>
          <c:cat>
            <c:strRef>
              <c:f>'all data'!$AK$634:$AK$641</c:f>
              <c:strCache>
                <c:ptCount val="8"/>
                <c:pt idx="0">
                  <c:v>S-Pre</c:v>
                </c:pt>
                <c:pt idx="1">
                  <c:v>S-Out</c:v>
                </c:pt>
                <c:pt idx="2">
                  <c:v>S-Fe add1</c:v>
                </c:pt>
                <c:pt idx="3">
                  <c:v>S-Fe add 2</c:v>
                </c:pt>
                <c:pt idx="4">
                  <c:v>N-pre</c:v>
                </c:pt>
                <c:pt idx="5">
                  <c:v>N-out</c:v>
                </c:pt>
                <c:pt idx="6">
                  <c:v>N-Fe add1</c:v>
                </c:pt>
                <c:pt idx="7">
                  <c:v>N-Fe add2</c:v>
                </c:pt>
              </c:strCache>
            </c:strRef>
          </c:cat>
          <c:val>
            <c:numRef>
              <c:f>'all data'!$AL$634:$AL$641</c:f>
              <c:numCache>
                <c:formatCode>0.0E+00</c:formatCode>
                <c:ptCount val="8"/>
                <c:pt idx="0">
                  <c:v>1.8851434941983366E-10</c:v>
                </c:pt>
                <c:pt idx="1">
                  <c:v>5.1144167447630448E-11</c:v>
                </c:pt>
                <c:pt idx="2">
                  <c:v>1.0817730927890811E-10</c:v>
                </c:pt>
                <c:pt idx="3">
                  <c:v>7.2590602742122311E-10</c:v>
                </c:pt>
                <c:pt idx="4">
                  <c:v>2.2225854940176741E-10</c:v>
                </c:pt>
                <c:pt idx="5">
                  <c:v>2.2025313015813062E-10</c:v>
                </c:pt>
                <c:pt idx="6">
                  <c:v>2.4959952124501464E-10</c:v>
                </c:pt>
                <c:pt idx="7">
                  <c:v>1.2910859771754616E-10</c:v>
                </c:pt>
              </c:numCache>
            </c:numRef>
          </c:val>
        </c:ser>
        <c:overlap val="100"/>
        <c:axId val="99221504"/>
        <c:axId val="99223040"/>
      </c:barChart>
      <c:catAx>
        <c:axId val="99221504"/>
        <c:scaling>
          <c:orientation val="minMax"/>
        </c:scaling>
        <c:axPos val="b"/>
        <c:tickLblPos val="nextTo"/>
        <c:crossAx val="99223040"/>
        <c:crosses val="autoZero"/>
        <c:auto val="1"/>
        <c:lblAlgn val="ctr"/>
        <c:lblOffset val="100"/>
      </c:catAx>
      <c:valAx>
        <c:axId val="99223040"/>
        <c:scaling>
          <c:orientation val="minMax"/>
          <c:max val="1.0000000000000036E-9"/>
        </c:scaling>
        <c:axPos val="l"/>
        <c:majorGridlines/>
        <c:numFmt formatCode="0.0E+00" sourceLinked="1"/>
        <c:tickLblPos val="nextTo"/>
        <c:crossAx val="99221504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'all data'!$K$1:$K$2</c:f>
              <c:strCache>
                <c:ptCount val="1"/>
                <c:pt idx="0">
                  <c:v>Data from Ben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data'!$K$5:$K$5000</c:f>
              <c:numCache>
                <c:formatCode>0</c:formatCode>
                <c:ptCount val="4996"/>
                <c:pt idx="0">
                  <c:v>144.90663114083711</c:v>
                </c:pt>
                <c:pt idx="1">
                  <c:v>95.317512237682791</c:v>
                </c:pt>
                <c:pt idx="2">
                  <c:v>89.802016615584847</c:v>
                </c:pt>
                <c:pt idx="3">
                  <c:v>383.30047533745488</c:v>
                </c:pt>
                <c:pt idx="4">
                  <c:v>97.878087717060737</c:v>
                </c:pt>
                <c:pt idx="5">
                  <c:v>170.87906510193307</c:v>
                </c:pt>
                <c:pt idx="6">
                  <c:v>484.18754393010232</c:v>
                </c:pt>
                <c:pt idx="7">
                  <c:v>96.315860791196712</c:v>
                </c:pt>
                <c:pt idx="8">
                  <c:v>248.56346298328663</c:v>
                </c:pt>
                <c:pt idx="9">
                  <c:v>29.215084587823767</c:v>
                </c:pt>
                <c:pt idx="10">
                  <c:v>73.239329941254383</c:v>
                </c:pt>
                <c:pt idx="11">
                  <c:v>45.707467500325045</c:v>
                </c:pt>
                <c:pt idx="12">
                  <c:v>30.790981377558225</c:v>
                </c:pt>
                <c:pt idx="13">
                  <c:v>26.170891826219037</c:v>
                </c:pt>
                <c:pt idx="14">
                  <c:v>37.039587174399756</c:v>
                </c:pt>
                <c:pt idx="15">
                  <c:v>40.009381833727986</c:v>
                </c:pt>
                <c:pt idx="16">
                  <c:v>59.816018572050801</c:v>
                </c:pt>
                <c:pt idx="17">
                  <c:v>45.723446338692902</c:v>
                </c:pt>
                <c:pt idx="18">
                  <c:v>48.412396526325736</c:v>
                </c:pt>
                <c:pt idx="19">
                  <c:v>229.31019055512812</c:v>
                </c:pt>
                <c:pt idx="20">
                  <c:v>125.88436038524731</c:v>
                </c:pt>
                <c:pt idx="21">
                  <c:v>204.52070553162463</c:v>
                </c:pt>
                <c:pt idx="22">
                  <c:v>215.98788785436415</c:v>
                </c:pt>
                <c:pt idx="23">
                  <c:v>215.98788785436415</c:v>
                </c:pt>
                <c:pt idx="24">
                  <c:v>243.82817458326338</c:v>
                </c:pt>
                <c:pt idx="25">
                  <c:v>381.52847043487247</c:v>
                </c:pt>
                <c:pt idx="26">
                  <c:v>147.34703836743697</c:v>
                </c:pt>
                <c:pt idx="27">
                  <c:v>832.26120421016265</c:v>
                </c:pt>
                <c:pt idx="28">
                  <c:v>401.98335693738625</c:v>
                </c:pt>
                <c:pt idx="29">
                  <c:v>452.92994036210223</c:v>
                </c:pt>
                <c:pt idx="30">
                  <c:v>169.5130604451183</c:v>
                </c:pt>
                <c:pt idx="31">
                  <c:v>108.46795154135469</c:v>
                </c:pt>
                <c:pt idx="32">
                  <c:v>127.19648568114019</c:v>
                </c:pt>
                <c:pt idx="33">
                  <c:v>544.38569903850737</c:v>
                </c:pt>
                <c:pt idx="34">
                  <c:v>531.96611132738644</c:v>
                </c:pt>
                <c:pt idx="35">
                  <c:v>205.39200728243861</c:v>
                </c:pt>
                <c:pt idx="36">
                  <c:v>77.777650529440407</c:v>
                </c:pt>
                <c:pt idx="37">
                  <c:v>120.74237233760084</c:v>
                </c:pt>
                <c:pt idx="38">
                  <c:v>205.93803217404627</c:v>
                </c:pt>
                <c:pt idx="39">
                  <c:v>44.451283751776394</c:v>
                </c:pt>
                <c:pt idx="40">
                  <c:v>56.94300639278012</c:v>
                </c:pt>
                <c:pt idx="41">
                  <c:v>63.603989052456519</c:v>
                </c:pt>
                <c:pt idx="42">
                  <c:v>61.124301580764104</c:v>
                </c:pt>
                <c:pt idx="43">
                  <c:v>86.130448713778577</c:v>
                </c:pt>
                <c:pt idx="44">
                  <c:v>51.170871678238839</c:v>
                </c:pt>
                <c:pt idx="45">
                  <c:v>34.759997590203803</c:v>
                </c:pt>
                <c:pt idx="46">
                  <c:v>44.429299040903544</c:v>
                </c:pt>
                <c:pt idx="47">
                  <c:v>327.40977180347755</c:v>
                </c:pt>
                <c:pt idx="48">
                  <c:v>337.63570050195869</c:v>
                </c:pt>
                <c:pt idx="49">
                  <c:v>151.6868013951906</c:v>
                </c:pt>
                <c:pt idx="50">
                  <c:v>137.06969197700866</c:v>
                </c:pt>
                <c:pt idx="51">
                  <c:v>218.56766747505776</c:v>
                </c:pt>
                <c:pt idx="52">
                  <c:v>209.28041694864282</c:v>
                </c:pt>
                <c:pt idx="53">
                  <c:v>234.86730439732597</c:v>
                </c:pt>
                <c:pt idx="54">
                  <c:v>133.63372308217137</c:v>
                </c:pt>
                <c:pt idx="55">
                  <c:v>232.0280933949862</c:v>
                </c:pt>
                <c:pt idx="56">
                  <c:v>273.74582304825384</c:v>
                </c:pt>
                <c:pt idx="57">
                  <c:v>246.1129999423477</c:v>
                </c:pt>
                <c:pt idx="58">
                  <c:v>214.0147585774653</c:v>
                </c:pt>
                <c:pt idx="59">
                  <c:v>312.40243648160941</c:v>
                </c:pt>
                <c:pt idx="60">
                  <c:v>253.58384689892438</c:v>
                </c:pt>
                <c:pt idx="61">
                  <c:v>200.83579877593951</c:v>
                </c:pt>
                <c:pt idx="62">
                  <c:v>275.37947000620215</c:v>
                </c:pt>
                <c:pt idx="63">
                  <c:v>253.58384689892438</c:v>
                </c:pt>
                <c:pt idx="64">
                  <c:v>61.94140039912822</c:v>
                </c:pt>
                <c:pt idx="65">
                  <c:v>83.733268327461616</c:v>
                </c:pt>
                <c:pt idx="66">
                  <c:v>265.12980432118451</c:v>
                </c:pt>
                <c:pt idx="67">
                  <c:v>359.50298219922627</c:v>
                </c:pt>
                <c:pt idx="68">
                  <c:v>274.71230331033587</c:v>
                </c:pt>
                <c:pt idx="69">
                  <c:v>239.58592808508101</c:v>
                </c:pt>
                <c:pt idx="70">
                  <c:v>151.00202062919035</c:v>
                </c:pt>
                <c:pt idx="71">
                  <c:v>230.83169166029381</c:v>
                </c:pt>
                <c:pt idx="72">
                  <c:v>243.28088715185947</c:v>
                </c:pt>
                <c:pt idx="73">
                  <c:v>132.22490041405109</c:v>
                </c:pt>
                <c:pt idx="74">
                  <c:v>335.3657194874649</c:v>
                </c:pt>
                <c:pt idx="75">
                  <c:v>95.312048212271748</c:v>
                </c:pt>
                <c:pt idx="76">
                  <c:v>348.0858253352809</c:v>
                </c:pt>
                <c:pt idx="77">
                  <c:v>256.04410682029987</c:v>
                </c:pt>
                <c:pt idx="78">
                  <c:v>136.54484158788051</c:v>
                </c:pt>
                <c:pt idx="79">
                  <c:v>131.09162516856514</c:v>
                </c:pt>
                <c:pt idx="80">
                  <c:v>86.491215620314463</c:v>
                </c:pt>
                <c:pt idx="81">
                  <c:v>66.640255728257216</c:v>
                </c:pt>
                <c:pt idx="82">
                  <c:v>23.159638796315544</c:v>
                </c:pt>
                <c:pt idx="83">
                  <c:v>78.992406084032837</c:v>
                </c:pt>
                <c:pt idx="84">
                  <c:v>117.32064450689901</c:v>
                </c:pt>
                <c:pt idx="85">
                  <c:v>46.18078666150916</c:v>
                </c:pt>
                <c:pt idx="86">
                  <c:v>80.849920524116371</c:v>
                </c:pt>
                <c:pt idx="87">
                  <c:v>86.392340274728042</c:v>
                </c:pt>
                <c:pt idx="88">
                  <c:v>32.724908478904347</c:v>
                </c:pt>
                <c:pt idx="89">
                  <c:v>49.727429104700306</c:v>
                </c:pt>
                <c:pt idx="90">
                  <c:v>41.381248324907368</c:v>
                </c:pt>
                <c:pt idx="91">
                  <c:v>91.188198000396554</c:v>
                </c:pt>
                <c:pt idx="92">
                  <c:v>19.284772038305221</c:v>
                </c:pt>
                <c:pt idx="93">
                  <c:v>19.664489073244706</c:v>
                </c:pt>
                <c:pt idx="94">
                  <c:v>102.67845798998778</c:v>
                </c:pt>
                <c:pt idx="95">
                  <c:v>115.63143136372877</c:v>
                </c:pt>
                <c:pt idx="96">
                  <c:v>17.438151439616394</c:v>
                </c:pt>
                <c:pt idx="97">
                  <c:v>122.75311830951998</c:v>
                </c:pt>
                <c:pt idx="98">
                  <c:v>66.187388185095116</c:v>
                </c:pt>
                <c:pt idx="99">
                  <c:v>21.171871476554795</c:v>
                </c:pt>
                <c:pt idx="100">
                  <c:v>49.575183033735556</c:v>
                </c:pt>
                <c:pt idx="101">
                  <c:v>27.836221333472515</c:v>
                </c:pt>
                <c:pt idx="102">
                  <c:v>42.768511761681992</c:v>
                </c:pt>
                <c:pt idx="103">
                  <c:v>21.150128862865149</c:v>
                </c:pt>
                <c:pt idx="104">
                  <c:v>250.96170105717539</c:v>
                </c:pt>
                <c:pt idx="105">
                  <c:v>456.03735322309342</c:v>
                </c:pt>
                <c:pt idx="106">
                  <c:v>1095.092518900954</c:v>
                </c:pt>
                <c:pt idx="107">
                  <c:v>1368.0257716668457</c:v>
                </c:pt>
                <c:pt idx="108">
                  <c:v>1044.9263310280985</c:v>
                </c:pt>
                <c:pt idx="109">
                  <c:v>484.35126639761597</c:v>
                </c:pt>
                <c:pt idx="110">
                  <c:v>575.12961722557543</c:v>
                </c:pt>
                <c:pt idx="111">
                  <c:v>276.85174832778279</c:v>
                </c:pt>
                <c:pt idx="112">
                  <c:v>784.69075370330756</c:v>
                </c:pt>
                <c:pt idx="113">
                  <c:v>555.04477764786714</c:v>
                </c:pt>
                <c:pt idx="114">
                  <c:v>23.362544874607448</c:v>
                </c:pt>
                <c:pt idx="115">
                  <c:v>55.805487328582799</c:v>
                </c:pt>
                <c:pt idx="116">
                  <c:v>43.805616454529101</c:v>
                </c:pt>
                <c:pt idx="117">
                  <c:v>462.71848801633371</c:v>
                </c:pt>
                <c:pt idx="118">
                  <c:v>31.324626040663908</c:v>
                </c:pt>
                <c:pt idx="119">
                  <c:v>85.499470375600751</c:v>
                </c:pt>
                <c:pt idx="120">
                  <c:v>525.2214273725416</c:v>
                </c:pt>
                <c:pt idx="121">
                  <c:v>140.40578664424407</c:v>
                </c:pt>
                <c:pt idx="122">
                  <c:v>143.12428190989155</c:v>
                </c:pt>
                <c:pt idx="123">
                  <c:v>146.79849867830299</c:v>
                </c:pt>
                <c:pt idx="124">
                  <c:v>316.1348767384855</c:v>
                </c:pt>
                <c:pt idx="125">
                  <c:v>162.68974321883672</c:v>
                </c:pt>
                <c:pt idx="126">
                  <c:v>89.440855363399322</c:v>
                </c:pt>
                <c:pt idx="127">
                  <c:v>867.13722199827725</c:v>
                </c:pt>
                <c:pt idx="128">
                  <c:v>119.01385400134988</c:v>
                </c:pt>
                <c:pt idx="129">
                  <c:v>143.33687114685421</c:v>
                </c:pt>
                <c:pt idx="130">
                  <c:v>28.969414451449442</c:v>
                </c:pt>
                <c:pt idx="131">
                  <c:v>29.947722844196822</c:v>
                </c:pt>
                <c:pt idx="132">
                  <c:v>43.148003238799177</c:v>
                </c:pt>
                <c:pt idx="133">
                  <c:v>106.00253382007637</c:v>
                </c:pt>
                <c:pt idx="134">
                  <c:v>55.168367992242317</c:v>
                </c:pt>
                <c:pt idx="135">
                  <c:v>40.078548032070664</c:v>
                </c:pt>
                <c:pt idx="136">
                  <c:v>1404.6019175335587</c:v>
                </c:pt>
                <c:pt idx="137">
                  <c:v>213.49673839775519</c:v>
                </c:pt>
                <c:pt idx="138">
                  <c:v>415.74864092729092</c:v>
                </c:pt>
                <c:pt idx="139">
                  <c:v>553.28807847451185</c:v>
                </c:pt>
                <c:pt idx="140">
                  <c:v>1055.9680035541578</c:v>
                </c:pt>
                <c:pt idx="141">
                  <c:v>258.22575549951574</c:v>
                </c:pt>
                <c:pt idx="142">
                  <c:v>407.76983129666706</c:v>
                </c:pt>
                <c:pt idx="143">
                  <c:v>931.08381589456667</c:v>
                </c:pt>
                <c:pt idx="144">
                  <c:v>355.08190047699429</c:v>
                </c:pt>
                <c:pt idx="145">
                  <c:v>448.7762925661346</c:v>
                </c:pt>
                <c:pt idx="146">
                  <c:v>155.19971463115584</c:v>
                </c:pt>
                <c:pt idx="147">
                  <c:v>155.19971463115584</c:v>
                </c:pt>
                <c:pt idx="148">
                  <c:v>115.89541544650456</c:v>
                </c:pt>
                <c:pt idx="149">
                  <c:v>541.71671375747815</c:v>
                </c:pt>
                <c:pt idx="150">
                  <c:v>2323.3166945497569</c:v>
                </c:pt>
                <c:pt idx="151">
                  <c:v>147.11299986868045</c:v>
                </c:pt>
                <c:pt idx="152">
                  <c:v>63.2521762093942</c:v>
                </c:pt>
                <c:pt idx="153">
                  <c:v>197.40942752290152</c:v>
                </c:pt>
                <c:pt idx="154">
                  <c:v>247.61159666894312</c:v>
                </c:pt>
                <c:pt idx="155">
                  <c:v>132.3347803085812</c:v>
                </c:pt>
                <c:pt idx="156">
                  <c:v>267.60017572425198</c:v>
                </c:pt>
                <c:pt idx="157">
                  <c:v>263.34466731889313</c:v>
                </c:pt>
                <c:pt idx="158">
                  <c:v>39.538799948318207</c:v>
                </c:pt>
                <c:pt idx="159">
                  <c:v>102.94775317623321</c:v>
                </c:pt>
                <c:pt idx="160">
                  <c:v>72.895910580051563</c:v>
                </c:pt>
                <c:pt idx="161">
                  <c:v>410.21496870696103</c:v>
                </c:pt>
                <c:pt idx="162">
                  <c:v>60.37914885528523</c:v>
                </c:pt>
                <c:pt idx="163">
                  <c:v>91.996304362760711</c:v>
                </c:pt>
                <c:pt idx="164">
                  <c:v>102.06450044048761</c:v>
                </c:pt>
                <c:pt idx="165">
                  <c:v>66.238496946486805</c:v>
                </c:pt>
                <c:pt idx="166">
                  <c:v>301.93513915084111</c:v>
                </c:pt>
                <c:pt idx="167">
                  <c:v>227.09841211957061</c:v>
                </c:pt>
                <c:pt idx="168">
                  <c:v>204.31491323360456</c:v>
                </c:pt>
                <c:pt idx="169">
                  <c:v>33.384253045678882</c:v>
                </c:pt>
                <c:pt idx="170">
                  <c:v>54.90769645893802</c:v>
                </c:pt>
                <c:pt idx="171">
                  <c:v>26.694534353332333</c:v>
                </c:pt>
                <c:pt idx="172">
                  <c:v>35.377657280798111</c:v>
                </c:pt>
                <c:pt idx="173">
                  <c:v>20.683344023370228</c:v>
                </c:pt>
                <c:pt idx="174">
                  <c:v>19.548655320140266</c:v>
                </c:pt>
                <c:pt idx="175">
                  <c:v>25.854448509802779</c:v>
                </c:pt>
                <c:pt idx="176">
                  <c:v>8.0701469668359014</c:v>
                </c:pt>
                <c:pt idx="177">
                  <c:v>8.3264269035919316</c:v>
                </c:pt>
                <c:pt idx="178">
                  <c:v>184.72094134300966</c:v>
                </c:pt>
                <c:pt idx="179">
                  <c:v>207.30974218148148</c:v>
                </c:pt>
                <c:pt idx="180">
                  <c:v>297.40173837516471</c:v>
                </c:pt>
                <c:pt idx="181">
                  <c:v>115.15926542363697</c:v>
                </c:pt>
                <c:pt idx="182">
                  <c:v>654.0059100406454</c:v>
                </c:pt>
                <c:pt idx="183">
                  <c:v>205.5843529855542</c:v>
                </c:pt>
                <c:pt idx="184">
                  <c:v>340.21721929155126</c:v>
                </c:pt>
                <c:pt idx="185">
                  <c:v>363.09740266560834</c:v>
                </c:pt>
                <c:pt idx="186">
                  <c:v>38.933811713354501</c:v>
                </c:pt>
                <c:pt idx="187">
                  <c:v>43.368052834794483</c:v>
                </c:pt>
                <c:pt idx="188">
                  <c:v>41.983926223584277</c:v>
                </c:pt>
                <c:pt idx="189">
                  <c:v>41.335653343528286</c:v>
                </c:pt>
                <c:pt idx="190">
                  <c:v>120.318496331761</c:v>
                </c:pt>
                <c:pt idx="191">
                  <c:v>70.684076252579771</c:v>
                </c:pt>
                <c:pt idx="192">
                  <c:v>21.061256512317588</c:v>
                </c:pt>
                <c:pt idx="193">
                  <c:v>57.689033911313359</c:v>
                </c:pt>
                <c:pt idx="194">
                  <c:v>225.14200389504094</c:v>
                </c:pt>
                <c:pt idx="195">
                  <c:v>185.64364945278589</c:v>
                </c:pt>
                <c:pt idx="196">
                  <c:v>195.18632869352081</c:v>
                </c:pt>
                <c:pt idx="197">
                  <c:v>518.89700453065154</c:v>
                </c:pt>
                <c:pt idx="198">
                  <c:v>88.04036594162929</c:v>
                </c:pt>
                <c:pt idx="199">
                  <c:v>94.546031212474517</c:v>
                </c:pt>
                <c:pt idx="200">
                  <c:v>93.874288575712356</c:v>
                </c:pt>
                <c:pt idx="201">
                  <c:v>52.593772436386381</c:v>
                </c:pt>
                <c:pt idx="202">
                  <c:v>117.67676349995629</c:v>
                </c:pt>
                <c:pt idx="203">
                  <c:v>117.45640445636803</c:v>
                </c:pt>
                <c:pt idx="204">
                  <c:v>158.19327728165555</c:v>
                </c:pt>
                <c:pt idx="205">
                  <c:v>112.6896636169468</c:v>
                </c:pt>
                <c:pt idx="206">
                  <c:v>266.90041273473418</c:v>
                </c:pt>
                <c:pt idx="209">
                  <c:v>172.91954283888941</c:v>
                </c:pt>
                <c:pt idx="210">
                  <c:v>297.23504822211362</c:v>
                </c:pt>
                <c:pt idx="211">
                  <c:v>18.546962599446417</c:v>
                </c:pt>
                <c:pt idx="212">
                  <c:v>25.62911620031085</c:v>
                </c:pt>
                <c:pt idx="213">
                  <c:v>25.061718426373641</c:v>
                </c:pt>
                <c:pt idx="214">
                  <c:v>15.692962163028072</c:v>
                </c:pt>
                <c:pt idx="215">
                  <c:v>50.37939853188854</c:v>
                </c:pt>
                <c:pt idx="216">
                  <c:v>11.581167158193413</c:v>
                </c:pt>
                <c:pt idx="217">
                  <c:v>17.571634569874774</c:v>
                </c:pt>
                <c:pt idx="218">
                  <c:v>23.15738630795742</c:v>
                </c:pt>
                <c:pt idx="219">
                  <c:v>19.01166210246399</c:v>
                </c:pt>
                <c:pt idx="220">
                  <c:v>17.202104733996268</c:v>
                </c:pt>
                <c:pt idx="221">
                  <c:v>12.600208782575368</c:v>
                </c:pt>
                <c:pt idx="222">
                  <c:v>10.008220287429769</c:v>
                </c:pt>
                <c:pt idx="223">
                  <c:v>98.853612155378983</c:v>
                </c:pt>
                <c:pt idx="224">
                  <c:v>22.228652979739941</c:v>
                </c:pt>
                <c:pt idx="225">
                  <c:v>28.18016464251679</c:v>
                </c:pt>
                <c:pt idx="226">
                  <c:v>17.795237426994024</c:v>
                </c:pt>
                <c:pt idx="227">
                  <c:v>128.47865170102449</c:v>
                </c:pt>
                <c:pt idx="228">
                  <c:v>17.497414443433716</c:v>
                </c:pt>
                <c:pt idx="229">
                  <c:v>22.290305806581131</c:v>
                </c:pt>
                <c:pt idx="230">
                  <c:v>31.86902273636192</c:v>
                </c:pt>
                <c:pt idx="231">
                  <c:v>16.245414372754492</c:v>
                </c:pt>
                <c:pt idx="232">
                  <c:v>41.853868127450021</c:v>
                </c:pt>
                <c:pt idx="233">
                  <c:v>15.205308443374602</c:v>
                </c:pt>
                <c:pt idx="234">
                  <c:v>67.164552605673464</c:v>
                </c:pt>
                <c:pt idx="235">
                  <c:v>10.868653944359247</c:v>
                </c:pt>
                <c:pt idx="236">
                  <c:v>45.963464017427171</c:v>
                </c:pt>
                <c:pt idx="237">
                  <c:v>23.844766780562868</c:v>
                </c:pt>
                <c:pt idx="238">
                  <c:v>15.904312808798327</c:v>
                </c:pt>
                <c:pt idx="239">
                  <c:v>31.523297352380652</c:v>
                </c:pt>
                <c:pt idx="240">
                  <c:v>12.882493375126645</c:v>
                </c:pt>
                <c:pt idx="241">
                  <c:v>18.322475214082733</c:v>
                </c:pt>
                <c:pt idx="242">
                  <c:v>85.048135063078661</c:v>
                </c:pt>
                <c:pt idx="243">
                  <c:v>18.933750604654964</c:v>
                </c:pt>
                <c:pt idx="244">
                  <c:v>23.758294442772812</c:v>
                </c:pt>
                <c:pt idx="245">
                  <c:v>25.249687015248224</c:v>
                </c:pt>
                <c:pt idx="246">
                  <c:v>71.691092926733447</c:v>
                </c:pt>
                <c:pt idx="247">
                  <c:v>30.974846927333921</c:v>
                </c:pt>
                <c:pt idx="248">
                  <c:v>21.476534962995267</c:v>
                </c:pt>
                <c:pt idx="249">
                  <c:v>102.52355932532086</c:v>
                </c:pt>
                <c:pt idx="250">
                  <c:v>190.3418715867995</c:v>
                </c:pt>
                <c:pt idx="251">
                  <c:v>9.6211275016187408</c:v>
                </c:pt>
                <c:pt idx="252">
                  <c:v>12.441021067480937</c:v>
                </c:pt>
                <c:pt idx="253">
                  <c:v>91.651010498141886</c:v>
                </c:pt>
                <c:pt idx="254">
                  <c:v>65.970902517982182</c:v>
                </c:pt>
                <c:pt idx="255">
                  <c:v>257.96449800678988</c:v>
                </c:pt>
                <c:pt idx="256">
                  <c:v>245.13495649503488</c:v>
                </c:pt>
                <c:pt idx="257">
                  <c:v>19.337288181008574</c:v>
                </c:pt>
                <c:pt idx="258">
                  <c:v>34.732270280843657</c:v>
                </c:pt>
                <c:pt idx="259">
                  <c:v>104.25805206928031</c:v>
                </c:pt>
                <c:pt idx="260">
                  <c:v>135.03900402006707</c:v>
                </c:pt>
                <c:pt idx="261">
                  <c:v>50.26548245743669</c:v>
                </c:pt>
                <c:pt idx="262">
                  <c:v>13.591786456490883</c:v>
                </c:pt>
                <c:pt idx="263">
                  <c:v>7.6891622537577913</c:v>
                </c:pt>
                <c:pt idx="264">
                  <c:v>31.32221215419565</c:v>
                </c:pt>
                <c:pt idx="265">
                  <c:v>20.268299163899908</c:v>
                </c:pt>
                <c:pt idx="266">
                  <c:v>27.247111624400617</c:v>
                </c:pt>
                <c:pt idx="267">
                  <c:v>104.21338517708224</c:v>
                </c:pt>
                <c:pt idx="268">
                  <c:v>13.010042036862393</c:v>
                </c:pt>
                <c:pt idx="269">
                  <c:v>7.7437117318334812</c:v>
                </c:pt>
                <c:pt idx="270">
                  <c:v>39.012377701004219</c:v>
                </c:pt>
                <c:pt idx="271">
                  <c:v>11.460844159560924</c:v>
                </c:pt>
                <c:pt idx="272">
                  <c:v>14.90821611464254</c:v>
                </c:pt>
                <c:pt idx="273">
                  <c:v>6.559724000511828</c:v>
                </c:pt>
                <c:pt idx="274">
                  <c:v>5.9395736106932029</c:v>
                </c:pt>
                <c:pt idx="275">
                  <c:v>229.8728826875456</c:v>
                </c:pt>
                <c:pt idx="276">
                  <c:v>46.045301262323413</c:v>
                </c:pt>
                <c:pt idx="277">
                  <c:v>14.998670186584731</c:v>
                </c:pt>
                <c:pt idx="278">
                  <c:v>26.786475601568007</c:v>
                </c:pt>
                <c:pt idx="279">
                  <c:v>25.510203586047155</c:v>
                </c:pt>
                <c:pt idx="280">
                  <c:v>16.402962102739369</c:v>
                </c:pt>
                <c:pt idx="281">
                  <c:v>69.4805600690581</c:v>
                </c:pt>
                <c:pt idx="282">
                  <c:v>7.6719263396989543</c:v>
                </c:pt>
                <c:pt idx="283">
                  <c:v>16.723560130651379</c:v>
                </c:pt>
                <c:pt idx="284">
                  <c:v>123.65817492060378</c:v>
                </c:pt>
                <c:pt idx="285">
                  <c:v>15.985456938963836</c:v>
                </c:pt>
                <c:pt idx="286">
                  <c:v>12.130396093857247</c:v>
                </c:pt>
                <c:pt idx="287">
                  <c:v>15.934650494301431</c:v>
                </c:pt>
                <c:pt idx="288">
                  <c:v>12.441021067480941</c:v>
                </c:pt>
                <c:pt idx="289">
                  <c:v>320.94399184742468</c:v>
                </c:pt>
                <c:pt idx="290">
                  <c:v>334.61636292952784</c:v>
                </c:pt>
                <c:pt idx="291">
                  <c:v>39.090317277278302</c:v>
                </c:pt>
                <c:pt idx="292">
                  <c:v>30.46691549128661</c:v>
                </c:pt>
                <c:pt idx="293">
                  <c:v>38.57269955363968</c:v>
                </c:pt>
                <c:pt idx="294">
                  <c:v>21.237166338266995</c:v>
                </c:pt>
                <c:pt idx="295">
                  <c:v>16.836501888934759</c:v>
                </c:pt>
                <c:pt idx="296">
                  <c:v>42.660393501442847</c:v>
                </c:pt>
                <c:pt idx="297">
                  <c:v>16.836501888934759</c:v>
                </c:pt>
                <c:pt idx="298">
                  <c:v>14.040886096599897</c:v>
                </c:pt>
                <c:pt idx="299">
                  <c:v>22.237000807126922</c:v>
                </c:pt>
                <c:pt idx="300">
                  <c:v>58.646626672353072</c:v>
                </c:pt>
                <c:pt idx="301">
                  <c:v>61.412521064078788</c:v>
                </c:pt>
                <c:pt idx="302">
                  <c:v>84.268893453076188</c:v>
                </c:pt>
                <c:pt idx="303">
                  <c:v>109.59557234145836</c:v>
                </c:pt>
                <c:pt idx="304">
                  <c:v>1047.9431784854132</c:v>
                </c:pt>
                <c:pt idx="305">
                  <c:v>274.85671250609585</c:v>
                </c:pt>
                <c:pt idx="306">
                  <c:v>234.26128046040694</c:v>
                </c:pt>
                <c:pt idx="307">
                  <c:v>50.789814271320822</c:v>
                </c:pt>
                <c:pt idx="308">
                  <c:v>151.37105506178904</c:v>
                </c:pt>
                <c:pt idx="309">
                  <c:v>26.2244446758408</c:v>
                </c:pt>
                <c:pt idx="310">
                  <c:v>26.878288646869169</c:v>
                </c:pt>
                <c:pt idx="311">
                  <c:v>30.98765785019053</c:v>
                </c:pt>
                <c:pt idx="312">
                  <c:v>34.21194399759284</c:v>
                </c:pt>
                <c:pt idx="313">
                  <c:v>41.081322980867341</c:v>
                </c:pt>
                <c:pt idx="314">
                  <c:v>149.3078226187792</c:v>
                </c:pt>
                <c:pt idx="315">
                  <c:v>1147.4591559235294</c:v>
                </c:pt>
                <c:pt idx="316">
                  <c:v>61.861313296396851</c:v>
                </c:pt>
                <c:pt idx="317">
                  <c:v>174.05506644171118</c:v>
                </c:pt>
                <c:pt idx="318">
                  <c:v>141.25096559917432</c:v>
                </c:pt>
                <c:pt idx="319">
                  <c:v>34.667575092073264</c:v>
                </c:pt>
                <c:pt idx="320">
                  <c:v>89.584399472705101</c:v>
                </c:pt>
                <c:pt idx="321">
                  <c:v>89.584399472705101</c:v>
                </c:pt>
                <c:pt idx="322">
                  <c:v>34.667575092073264</c:v>
                </c:pt>
                <c:pt idx="323">
                  <c:v>599.48048397881644</c:v>
                </c:pt>
                <c:pt idx="324">
                  <c:v>261.79906382769343</c:v>
                </c:pt>
                <c:pt idx="325">
                  <c:v>102.92729570190286</c:v>
                </c:pt>
                <c:pt idx="326">
                  <c:v>102.92729570190286</c:v>
                </c:pt>
                <c:pt idx="327">
                  <c:v>59.902725384591889</c:v>
                </c:pt>
                <c:pt idx="328">
                  <c:v>84.882953335534651</c:v>
                </c:pt>
                <c:pt idx="329">
                  <c:v>121.54319321914338</c:v>
                </c:pt>
                <c:pt idx="330" formatCode="0.00">
                  <c:v>54.240817246617702</c:v>
                </c:pt>
                <c:pt idx="331">
                  <c:v>53.715658049425336</c:v>
                </c:pt>
                <c:pt idx="332">
                  <c:v>121.67915167014061</c:v>
                </c:pt>
                <c:pt idx="333" formatCode="0.00">
                  <c:v>88.6844481262101</c:v>
                </c:pt>
                <c:pt idx="334">
                  <c:v>87.930350940590074</c:v>
                </c:pt>
                <c:pt idx="335">
                  <c:v>76.146715083962889</c:v>
                </c:pt>
                <c:pt idx="336">
                  <c:v>10.927166107532358</c:v>
                </c:pt>
                <c:pt idx="337">
                  <c:v>10.122290069682652</c:v>
                </c:pt>
                <c:pt idx="338">
                  <c:v>8.8141308887278633</c:v>
                </c:pt>
                <c:pt idx="339">
                  <c:v>10.463467031862507</c:v>
                </c:pt>
                <c:pt idx="340">
                  <c:v>11.341149479459153</c:v>
                </c:pt>
                <c:pt idx="341">
                  <c:v>15.42</c:v>
                </c:pt>
                <c:pt idx="342">
                  <c:v>15.42</c:v>
                </c:pt>
                <c:pt idx="343">
                  <c:v>15.42</c:v>
                </c:pt>
                <c:pt idx="344">
                  <c:v>15.42</c:v>
                </c:pt>
                <c:pt idx="345">
                  <c:v>544.01189237884046</c:v>
                </c:pt>
                <c:pt idx="346">
                  <c:v>20.029616662043431</c:v>
                </c:pt>
                <c:pt idx="347">
                  <c:v>65.166855228512176</c:v>
                </c:pt>
                <c:pt idx="348">
                  <c:v>20.428206229967628</c:v>
                </c:pt>
                <c:pt idx="349">
                  <c:v>21.400843315519037</c:v>
                </c:pt>
                <c:pt idx="350">
                  <c:v>21.400843315519037</c:v>
                </c:pt>
                <c:pt idx="351">
                  <c:v>15.707726695458932</c:v>
                </c:pt>
                <c:pt idx="352">
                  <c:v>16.836501888934766</c:v>
                </c:pt>
                <c:pt idx="353">
                  <c:v>93.337476692122138</c:v>
                </c:pt>
                <c:pt idx="354">
                  <c:v>17.676907706372329</c:v>
                </c:pt>
                <c:pt idx="355">
                  <c:v>34.321428501570452</c:v>
                </c:pt>
                <c:pt idx="356">
                  <c:v>23.622898726612505</c:v>
                </c:pt>
                <c:pt idx="357">
                  <c:v>71.330568058103324</c:v>
                </c:pt>
                <c:pt idx="358">
                  <c:v>151.23960591159732</c:v>
                </c:pt>
                <c:pt idx="359">
                  <c:v>21.647536878642168</c:v>
                </c:pt>
                <c:pt idx="360">
                  <c:v>54.854928094124382</c:v>
                </c:pt>
                <c:pt idx="361">
                  <c:v>19.400041494264027</c:v>
                </c:pt>
                <c:pt idx="362">
                  <c:v>14.335765340101471</c:v>
                </c:pt>
                <c:pt idx="363">
                  <c:v>9.5475934818695958</c:v>
                </c:pt>
                <c:pt idx="364">
                  <c:v>139.4315956278345</c:v>
                </c:pt>
                <c:pt idx="365">
                  <c:v>268.72293646980233</c:v>
                </c:pt>
                <c:pt idx="366">
                  <c:v>109.01590949119149</c:v>
                </c:pt>
                <c:pt idx="369">
                  <c:v>297.06114734181688</c:v>
                </c:pt>
                <c:pt idx="370">
                  <c:v>195.00415379546223</c:v>
                </c:pt>
                <c:pt idx="371">
                  <c:v>297.06114734181688</c:v>
                </c:pt>
                <c:pt idx="372">
                  <c:v>195.00415379546223</c:v>
                </c:pt>
                <c:pt idx="373">
                  <c:v>170.36542801152086</c:v>
                </c:pt>
                <c:pt idx="374">
                  <c:v>150.6707836661665</c:v>
                </c:pt>
                <c:pt idx="375">
                  <c:v>450.26876707575707</c:v>
                </c:pt>
                <c:pt idx="376">
                  <c:v>1037.0299489804347</c:v>
                </c:pt>
                <c:pt idx="377">
                  <c:v>28.947105949074391</c:v>
                </c:pt>
                <c:pt idx="378">
                  <c:v>316.83747309616467</c:v>
                </c:pt>
                <c:pt idx="379">
                  <c:v>265.38603941199779</c:v>
                </c:pt>
                <c:pt idx="380">
                  <c:v>179.5616551067416</c:v>
                </c:pt>
                <c:pt idx="381">
                  <c:v>243.00219175517051</c:v>
                </c:pt>
                <c:pt idx="382">
                  <c:v>139.94617174497432</c:v>
                </c:pt>
                <c:pt idx="383">
                  <c:v>153.33218388265507</c:v>
                </c:pt>
                <c:pt idx="384">
                  <c:v>24.630086404143984</c:v>
                </c:pt>
                <c:pt idx="385">
                  <c:v>32.169908772759484</c:v>
                </c:pt>
                <c:pt idx="386">
                  <c:v>10.145005075612929</c:v>
                </c:pt>
                <c:pt idx="387">
                  <c:v>7.0685834705770345</c:v>
                </c:pt>
                <c:pt idx="388">
                  <c:v>19.755815172225127</c:v>
                </c:pt>
                <c:pt idx="389">
                  <c:v>10.145005075612929</c:v>
                </c:pt>
                <c:pt idx="390">
                  <c:v>10.145005075612929</c:v>
                </c:pt>
                <c:pt idx="391">
                  <c:v>12.454794194559319</c:v>
                </c:pt>
                <c:pt idx="392">
                  <c:v>22.645194418369268</c:v>
                </c:pt>
                <c:pt idx="393">
                  <c:v>11.426720349298547</c:v>
                </c:pt>
                <c:pt idx="394">
                  <c:v>23.590518368556971</c:v>
                </c:pt>
                <c:pt idx="395">
                  <c:v>22.850186626774029</c:v>
                </c:pt>
                <c:pt idx="396">
                  <c:v>40.972070842066913</c:v>
                </c:pt>
                <c:pt idx="397">
                  <c:v>52.11780622329546</c:v>
                </c:pt>
                <c:pt idx="398">
                  <c:v>32.979183040324216</c:v>
                </c:pt>
                <c:pt idx="399">
                  <c:v>73.905743861982657</c:v>
                </c:pt>
                <c:pt idx="400">
                  <c:v>48.987325486323684</c:v>
                </c:pt>
                <c:pt idx="401">
                  <c:v>305.55915546977724</c:v>
                </c:pt>
                <c:pt idx="402">
                  <c:v>277.37121538544278</c:v>
                </c:pt>
                <c:pt idx="403">
                  <c:v>955.90826175066707</c:v>
                </c:pt>
                <c:pt idx="404">
                  <c:v>3296.2218439994831</c:v>
                </c:pt>
                <c:pt idx="405">
                  <c:v>24.6890690065506</c:v>
                </c:pt>
                <c:pt idx="406">
                  <c:v>8.0424771931898711</c:v>
                </c:pt>
                <c:pt idx="407">
                  <c:v>4.8785773728290254</c:v>
                </c:pt>
                <c:pt idx="408">
                  <c:v>9.9930202573235416</c:v>
                </c:pt>
                <c:pt idx="409">
                  <c:v>27.739001337703055</c:v>
                </c:pt>
                <c:pt idx="410">
                  <c:v>8.0424771931898711</c:v>
                </c:pt>
                <c:pt idx="411">
                  <c:v>23.530638877906753</c:v>
                </c:pt>
                <c:pt idx="412">
                  <c:v>11.472825882214822</c:v>
                </c:pt>
                <c:pt idx="413">
                  <c:v>9.1157823202809496</c:v>
                </c:pt>
                <c:pt idx="414">
                  <c:v>27.776361463957596</c:v>
                </c:pt>
                <c:pt idx="415">
                  <c:v>18.703786022412192</c:v>
                </c:pt>
                <c:pt idx="416">
                  <c:v>15.005265853795438</c:v>
                </c:pt>
                <c:pt idx="417">
                  <c:v>4.5238934211693023</c:v>
                </c:pt>
                <c:pt idx="418">
                  <c:v>29.487403537069603</c:v>
                </c:pt>
                <c:pt idx="419">
                  <c:v>28.180854094736713</c:v>
                </c:pt>
                <c:pt idx="420">
                  <c:v>81.824211078786647</c:v>
                </c:pt>
                <c:pt idx="421">
                  <c:v>98.0939328534201</c:v>
                </c:pt>
                <c:pt idx="422">
                  <c:v>4.8785773728290254</c:v>
                </c:pt>
                <c:pt idx="423">
                  <c:v>21.518530198234494</c:v>
                </c:pt>
                <c:pt idx="424">
                  <c:v>20.553026171374338</c:v>
                </c:pt>
                <c:pt idx="425">
                  <c:v>8.673026440584934</c:v>
                </c:pt>
                <c:pt idx="426">
                  <c:v>8.0424771931898711</c:v>
                </c:pt>
                <c:pt idx="427">
                  <c:v>8.0424771931898711</c:v>
                </c:pt>
                <c:pt idx="428">
                  <c:v>101.40410870065124</c:v>
                </c:pt>
                <c:pt idx="429">
                  <c:v>22.073882374825914</c:v>
                </c:pt>
                <c:pt idx="430">
                  <c:v>28.82935153900511</c:v>
                </c:pt>
                <c:pt idx="431">
                  <c:v>173.98156860421685</c:v>
                </c:pt>
                <c:pt idx="432">
                  <c:v>29.759203959615629</c:v>
                </c:pt>
                <c:pt idx="433">
                  <c:v>23.471762747300215</c:v>
                </c:pt>
                <c:pt idx="434">
                  <c:v>22.072619244955067</c:v>
                </c:pt>
                <c:pt idx="435">
                  <c:v>126.1773274614297</c:v>
                </c:pt>
                <c:pt idx="436">
                  <c:v>27.510359116000313</c:v>
                </c:pt>
                <c:pt idx="437">
                  <c:v>64.690250240322271</c:v>
                </c:pt>
                <c:pt idx="438">
                  <c:v>24.825977784061759</c:v>
                </c:pt>
                <c:pt idx="439">
                  <c:v>20.36710995715783</c:v>
                </c:pt>
                <c:pt idx="440">
                  <c:v>6.7082038675800053</c:v>
                </c:pt>
                <c:pt idx="441">
                  <c:v>8.0424771931898693</c:v>
                </c:pt>
                <c:pt idx="442">
                  <c:v>8.0424771931898711</c:v>
                </c:pt>
                <c:pt idx="443">
                  <c:v>8.5639849877217262</c:v>
                </c:pt>
                <c:pt idx="444">
                  <c:v>6.7238344379085619</c:v>
                </c:pt>
                <c:pt idx="445">
                  <c:v>4.5238934211693032</c:v>
                </c:pt>
                <c:pt idx="446">
                  <c:v>6.6579261996091095</c:v>
                </c:pt>
                <c:pt idx="447">
                  <c:v>40.317315160579255</c:v>
                </c:pt>
                <c:pt idx="448">
                  <c:v>739.95257413209731</c:v>
                </c:pt>
                <c:pt idx="449">
                  <c:v>41.708569467221494</c:v>
                </c:pt>
                <c:pt idx="450">
                  <c:v>33.483094501960018</c:v>
                </c:pt>
                <c:pt idx="451">
                  <c:v>45.507837344937698</c:v>
                </c:pt>
                <c:pt idx="452">
                  <c:v>23.81622992812407</c:v>
                </c:pt>
                <c:pt idx="453">
                  <c:v>54.578876165272</c:v>
                </c:pt>
                <c:pt idx="454">
                  <c:v>62.185477106027555</c:v>
                </c:pt>
                <c:pt idx="455">
                  <c:v>89.944409983209354</c:v>
                </c:pt>
                <c:pt idx="456">
                  <c:v>41.984973308461704</c:v>
                </c:pt>
                <c:pt idx="457">
                  <c:v>17.839426912213039</c:v>
                </c:pt>
                <c:pt idx="458">
                  <c:v>20.671393004172408</c:v>
                </c:pt>
                <c:pt idx="459">
                  <c:v>30.805065394567752</c:v>
                </c:pt>
                <c:pt idx="460">
                  <c:v>8.0424771931898711</c:v>
                </c:pt>
                <c:pt idx="461">
                  <c:v>9.2665043812766985</c:v>
                </c:pt>
                <c:pt idx="462">
                  <c:v>8.0424771931898711</c:v>
                </c:pt>
                <c:pt idx="463">
                  <c:v>20.086086661898516</c:v>
                </c:pt>
                <c:pt idx="464">
                  <c:v>8.0424771931898711</c:v>
                </c:pt>
                <c:pt idx="465">
                  <c:v>18.743710756553341</c:v>
                </c:pt>
                <c:pt idx="466">
                  <c:v>8.673026440584934</c:v>
                </c:pt>
                <c:pt idx="467">
                  <c:v>4.7143524757931843</c:v>
                </c:pt>
                <c:pt idx="468">
                  <c:v>15.632802280840991</c:v>
                </c:pt>
                <c:pt idx="469">
                  <c:v>11.645059581604677</c:v>
                </c:pt>
                <c:pt idx="470">
                  <c:v>33.795385724302967</c:v>
                </c:pt>
                <c:pt idx="471">
                  <c:v>136.11575679004937</c:v>
                </c:pt>
                <c:pt idx="472">
                  <c:v>25.504055447583543</c:v>
                </c:pt>
                <c:pt idx="473">
                  <c:v>22.537196699809471</c:v>
                </c:pt>
                <c:pt idx="474">
                  <c:v>55.446777650297079</c:v>
                </c:pt>
                <c:pt idx="475">
                  <c:v>67.819783493484152</c:v>
                </c:pt>
                <c:pt idx="476">
                  <c:v>165.75399418017568</c:v>
                </c:pt>
                <c:pt idx="477">
                  <c:v>178.89001501066167</c:v>
                </c:pt>
                <c:pt idx="478">
                  <c:v>138.48140417023808</c:v>
                </c:pt>
                <c:pt idx="479">
                  <c:v>39.408138246630365</c:v>
                </c:pt>
                <c:pt idx="480">
                  <c:v>197.89157652467105</c:v>
                </c:pt>
                <c:pt idx="481">
                  <c:v>55.41769440932395</c:v>
                </c:pt>
                <c:pt idx="482">
                  <c:v>85.633086336258216</c:v>
                </c:pt>
                <c:pt idx="483">
                  <c:v>28.558582820185446</c:v>
                </c:pt>
                <c:pt idx="484">
                  <c:v>47.309859979486859</c:v>
                </c:pt>
                <c:pt idx="485">
                  <c:v>27.656366196658553</c:v>
                </c:pt>
                <c:pt idx="486">
                  <c:v>42.530131297705488</c:v>
                </c:pt>
                <c:pt idx="487">
                  <c:v>78.553235558425257</c:v>
                </c:pt>
                <c:pt idx="488">
                  <c:v>6.492803248392276</c:v>
                </c:pt>
                <c:pt idx="489">
                  <c:v>7.8995026703836428</c:v>
                </c:pt>
                <c:pt idx="490">
                  <c:v>6.834332428498187</c:v>
                </c:pt>
                <c:pt idx="491">
                  <c:v>6.8343324284981861</c:v>
                </c:pt>
                <c:pt idx="492">
                  <c:v>19.206475267476069</c:v>
                </c:pt>
                <c:pt idx="493">
                  <c:v>18.72472356546438</c:v>
                </c:pt>
                <c:pt idx="494">
                  <c:v>5.6115227268038472</c:v>
                </c:pt>
                <c:pt idx="495">
                  <c:v>8.673026440584934</c:v>
                </c:pt>
                <c:pt idx="496">
                  <c:v>6.492803248392276</c:v>
                </c:pt>
                <c:pt idx="497">
                  <c:v>6.492803248392276</c:v>
                </c:pt>
                <c:pt idx="498">
                  <c:v>4.5238934211693032</c:v>
                </c:pt>
                <c:pt idx="499">
                  <c:v>17.11882699319629</c:v>
                </c:pt>
                <c:pt idx="500">
                  <c:v>28.708907045869875</c:v>
                </c:pt>
                <c:pt idx="501">
                  <c:v>30.547429949925192</c:v>
                </c:pt>
                <c:pt idx="502">
                  <c:v>56.253747918725381</c:v>
                </c:pt>
                <c:pt idx="503">
                  <c:v>31.51118747748928</c:v>
                </c:pt>
                <c:pt idx="504">
                  <c:v>26.357334045087644</c:v>
                </c:pt>
                <c:pt idx="507" formatCode="0.00">
                  <c:v>3.8013271108436504</c:v>
                </c:pt>
                <c:pt idx="508" formatCode="0.00">
                  <c:v>3.8013271108436504</c:v>
                </c:pt>
                <c:pt idx="509" formatCode="0.00">
                  <c:v>3.8013271108436504</c:v>
                </c:pt>
                <c:pt idx="510" formatCode="0.00">
                  <c:v>3.8013271108436504</c:v>
                </c:pt>
                <c:pt idx="511" formatCode="0.00">
                  <c:v>3.8013271108436504</c:v>
                </c:pt>
                <c:pt idx="512" formatCode="0.00">
                  <c:v>3.8013271108436504</c:v>
                </c:pt>
                <c:pt idx="513" formatCode="0.00">
                  <c:v>3.8013271108436504</c:v>
                </c:pt>
                <c:pt idx="514" formatCode="0.00">
                  <c:v>3.8013271108436504</c:v>
                </c:pt>
                <c:pt idx="515" formatCode="0.00">
                  <c:v>3.8013271108436504</c:v>
                </c:pt>
                <c:pt idx="516" formatCode="0.00">
                  <c:v>3.8013271108436504</c:v>
                </c:pt>
                <c:pt idx="517" formatCode="0.00">
                  <c:v>3.8013271108436504</c:v>
                </c:pt>
                <c:pt idx="518" formatCode="0.00">
                  <c:v>3.8013271108436504</c:v>
                </c:pt>
                <c:pt idx="519" formatCode="0.00">
                  <c:v>3.8013271108436504</c:v>
                </c:pt>
                <c:pt idx="520" formatCode="0.00">
                  <c:v>3.8013271108436504</c:v>
                </c:pt>
                <c:pt idx="521" formatCode="0.00">
                  <c:v>3.8013271108436504</c:v>
                </c:pt>
                <c:pt idx="522" formatCode="0.00">
                  <c:v>3.8013271108436504</c:v>
                </c:pt>
                <c:pt idx="523" formatCode="0.00">
                  <c:v>3.8013271108436504</c:v>
                </c:pt>
                <c:pt idx="524" formatCode="0.00">
                  <c:v>3.8013271108436504</c:v>
                </c:pt>
                <c:pt idx="525" formatCode="0.00">
                  <c:v>3.8013271108436504</c:v>
                </c:pt>
                <c:pt idx="526" formatCode="0.00">
                  <c:v>3.8013271108436504</c:v>
                </c:pt>
                <c:pt idx="527" formatCode="0.00">
                  <c:v>3.8013271108436504</c:v>
                </c:pt>
                <c:pt idx="528" formatCode="0.00">
                  <c:v>3.8013271108436504</c:v>
                </c:pt>
                <c:pt idx="529" formatCode="0.00">
                  <c:v>3.8013271108436504</c:v>
                </c:pt>
                <c:pt idx="530" formatCode="0.00">
                  <c:v>3.8013271108436504</c:v>
                </c:pt>
                <c:pt idx="531" formatCode="0.00">
                  <c:v>3.8013271108436504</c:v>
                </c:pt>
                <c:pt idx="532" formatCode="0.00">
                  <c:v>3.8013271108436504</c:v>
                </c:pt>
                <c:pt idx="533" formatCode="0.00">
                  <c:v>3.8013271108436504</c:v>
                </c:pt>
                <c:pt idx="534" formatCode="0.00">
                  <c:v>3.8013271108436504</c:v>
                </c:pt>
                <c:pt idx="535" formatCode="0.00">
                  <c:v>3.8013271108436504</c:v>
                </c:pt>
                <c:pt idx="536" formatCode="0.00">
                  <c:v>3.8013271108436504</c:v>
                </c:pt>
                <c:pt idx="537" formatCode="0.00">
                  <c:v>3.8013271108436504</c:v>
                </c:pt>
                <c:pt idx="538" formatCode="0.00">
                  <c:v>3.8013271108436504</c:v>
                </c:pt>
                <c:pt idx="539" formatCode="0.00">
                  <c:v>3.8013271108436504</c:v>
                </c:pt>
                <c:pt idx="540" formatCode="0.00">
                  <c:v>3.8013271108436504</c:v>
                </c:pt>
                <c:pt idx="541" formatCode="0.00">
                  <c:v>3.8013271108436504</c:v>
                </c:pt>
                <c:pt idx="542" formatCode="0.00">
                  <c:v>3.8013271108436504</c:v>
                </c:pt>
                <c:pt idx="543" formatCode="0.00">
                  <c:v>3.8013271108436504</c:v>
                </c:pt>
                <c:pt idx="544" formatCode="0.00">
                  <c:v>3.8013271108436504</c:v>
                </c:pt>
                <c:pt idx="545" formatCode="0.00">
                  <c:v>3.8013271108436504</c:v>
                </c:pt>
                <c:pt idx="546" formatCode="0.00">
                  <c:v>3.8013271108436504</c:v>
                </c:pt>
                <c:pt idx="547" formatCode="0.00">
                  <c:v>3.8013271108436504</c:v>
                </c:pt>
                <c:pt idx="548" formatCode="0.00">
                  <c:v>3.8013271108436504</c:v>
                </c:pt>
                <c:pt idx="549" formatCode="0.00">
                  <c:v>3.8013271108436504</c:v>
                </c:pt>
                <c:pt idx="550" formatCode="0.00">
                  <c:v>3.8013271108436504</c:v>
                </c:pt>
                <c:pt idx="551" formatCode="0.00">
                  <c:v>3.8013271108436504</c:v>
                </c:pt>
                <c:pt idx="552" formatCode="0.00">
                  <c:v>3.8013271108436504</c:v>
                </c:pt>
                <c:pt idx="553" formatCode="0.00">
                  <c:v>3.8013271108436504</c:v>
                </c:pt>
                <c:pt idx="554" formatCode="0.00">
                  <c:v>3.8013271108436504</c:v>
                </c:pt>
                <c:pt idx="555" formatCode="0.00">
                  <c:v>3.8013271108436504</c:v>
                </c:pt>
                <c:pt idx="556" formatCode="0.00">
                  <c:v>3.8013271108436504</c:v>
                </c:pt>
                <c:pt idx="557" formatCode="0.00">
                  <c:v>3.8013271108436504</c:v>
                </c:pt>
                <c:pt idx="558" formatCode="0.00">
                  <c:v>3.8013271108436504</c:v>
                </c:pt>
                <c:pt idx="559" formatCode="0.00">
                  <c:v>3.8013271108436504</c:v>
                </c:pt>
                <c:pt idx="560" formatCode="0.00">
                  <c:v>3.8013271108436504</c:v>
                </c:pt>
                <c:pt idx="561" formatCode="0.00">
                  <c:v>3.8013271108436504</c:v>
                </c:pt>
                <c:pt idx="562" formatCode="0.00">
                  <c:v>3.8013271108436504</c:v>
                </c:pt>
                <c:pt idx="563" formatCode="0.00">
                  <c:v>3.8013271108436504</c:v>
                </c:pt>
                <c:pt idx="564" formatCode="0.00">
                  <c:v>3.8013271108436504</c:v>
                </c:pt>
                <c:pt idx="565" formatCode="0.00">
                  <c:v>3.8013271108436504</c:v>
                </c:pt>
                <c:pt idx="566" formatCode="0.00">
                  <c:v>3.8013271108436504</c:v>
                </c:pt>
                <c:pt idx="567" formatCode="0.00">
                  <c:v>3.8013271108436504</c:v>
                </c:pt>
                <c:pt idx="568" formatCode="0.00">
                  <c:v>3.8013271108436504</c:v>
                </c:pt>
                <c:pt idx="569" formatCode="0.00">
                  <c:v>3.8013271108436504</c:v>
                </c:pt>
                <c:pt idx="570" formatCode="0.00">
                  <c:v>3.8013271108436504</c:v>
                </c:pt>
                <c:pt idx="571" formatCode="0.00">
                  <c:v>3.8013271108436504</c:v>
                </c:pt>
                <c:pt idx="572" formatCode="0.00">
                  <c:v>3.8013271108436504</c:v>
                </c:pt>
                <c:pt idx="573" formatCode="0.00">
                  <c:v>3.8013271108436504</c:v>
                </c:pt>
                <c:pt idx="574" formatCode="0.00">
                  <c:v>3.8013271108436504</c:v>
                </c:pt>
                <c:pt idx="575" formatCode="0.00">
                  <c:v>3.8013271108436504</c:v>
                </c:pt>
                <c:pt idx="576" formatCode="0.00">
                  <c:v>3.8013271108436504</c:v>
                </c:pt>
                <c:pt idx="577" formatCode="0.00">
                  <c:v>3.8013271108436504</c:v>
                </c:pt>
                <c:pt idx="578" formatCode="0.00">
                  <c:v>3.8013271108436504</c:v>
                </c:pt>
                <c:pt idx="579" formatCode="0.00">
                  <c:v>3.8013271108436504</c:v>
                </c:pt>
                <c:pt idx="580" formatCode="0.00">
                  <c:v>3.8013271108436504</c:v>
                </c:pt>
                <c:pt idx="581" formatCode="0.00">
                  <c:v>3.8013271108436504</c:v>
                </c:pt>
                <c:pt idx="582" formatCode="0.00">
                  <c:v>3.8013271108436504</c:v>
                </c:pt>
                <c:pt idx="583" formatCode="0.00">
                  <c:v>3.8013271108436504</c:v>
                </c:pt>
                <c:pt idx="584" formatCode="0.00">
                  <c:v>3.8013271108436504</c:v>
                </c:pt>
                <c:pt idx="585" formatCode="0.00">
                  <c:v>3.8013271108436504</c:v>
                </c:pt>
                <c:pt idx="586" formatCode="0.00">
                  <c:v>3.8013271108436504</c:v>
                </c:pt>
                <c:pt idx="587" formatCode="0.00">
                  <c:v>3.8013271108436504</c:v>
                </c:pt>
                <c:pt idx="588" formatCode="0.00">
                  <c:v>3.8013271108436504</c:v>
                </c:pt>
                <c:pt idx="589" formatCode="0.00">
                  <c:v>3.8013271108436504</c:v>
                </c:pt>
                <c:pt idx="590" formatCode="0.00">
                  <c:v>3.8013271108436504</c:v>
                </c:pt>
                <c:pt idx="591" formatCode="0.00">
                  <c:v>3.8013271108436504</c:v>
                </c:pt>
                <c:pt idx="592" formatCode="0.00">
                  <c:v>3.8013271108436504</c:v>
                </c:pt>
                <c:pt idx="593" formatCode="0.00">
                  <c:v>3.8013271108436504</c:v>
                </c:pt>
                <c:pt idx="594" formatCode="0.00">
                  <c:v>3.8013271108436504</c:v>
                </c:pt>
                <c:pt idx="595" formatCode="0.00">
                  <c:v>3.8013271108436504</c:v>
                </c:pt>
                <c:pt idx="596" formatCode="0.00">
                  <c:v>3.8013271108436504</c:v>
                </c:pt>
                <c:pt idx="597" formatCode="0.00">
                  <c:v>3.8013271108436504</c:v>
                </c:pt>
                <c:pt idx="598" formatCode="0.00">
                  <c:v>3.8013271108436504</c:v>
                </c:pt>
                <c:pt idx="599" formatCode="0.00">
                  <c:v>3.8013271108436504</c:v>
                </c:pt>
                <c:pt idx="600" formatCode="0.00">
                  <c:v>3.8013271108436504</c:v>
                </c:pt>
                <c:pt idx="601" formatCode="0.00">
                  <c:v>3.8013271108436504</c:v>
                </c:pt>
                <c:pt idx="602" formatCode="0.00">
                  <c:v>3.8013271108436504</c:v>
                </c:pt>
                <c:pt idx="603" formatCode="0.00">
                  <c:v>3.8013271108436504</c:v>
                </c:pt>
                <c:pt idx="604" formatCode="0.00">
                  <c:v>3.8013271108436504</c:v>
                </c:pt>
                <c:pt idx="605" formatCode="0.00">
                  <c:v>3.8013271108436504</c:v>
                </c:pt>
                <c:pt idx="606" formatCode="0.00">
                  <c:v>3.8013271108436504</c:v>
                </c:pt>
                <c:pt idx="607" formatCode="0.00">
                  <c:v>3.8013271108436504</c:v>
                </c:pt>
                <c:pt idx="608" formatCode="0.00">
                  <c:v>3.8013271108436504</c:v>
                </c:pt>
                <c:pt idx="609" formatCode="0.00">
                  <c:v>3.8013271108436504</c:v>
                </c:pt>
                <c:pt idx="610" formatCode="0.00">
                  <c:v>3.8013271108436504</c:v>
                </c:pt>
                <c:pt idx="611" formatCode="0.00">
                  <c:v>3.8013271108436504</c:v>
                </c:pt>
                <c:pt idx="612" formatCode="0.00">
                  <c:v>3.8013271108436504</c:v>
                </c:pt>
                <c:pt idx="613" formatCode="0.00">
                  <c:v>3.8013271108436504</c:v>
                </c:pt>
                <c:pt idx="614" formatCode="0.00">
                  <c:v>3.8013271108436504</c:v>
                </c:pt>
                <c:pt idx="615" formatCode="0.00">
                  <c:v>3.8013271108436504</c:v>
                </c:pt>
                <c:pt idx="616" formatCode="0.00">
                  <c:v>3.8013271108436504</c:v>
                </c:pt>
                <c:pt idx="617" formatCode="0.00">
                  <c:v>3.8013271108436504</c:v>
                </c:pt>
                <c:pt idx="618" formatCode="0.00">
                  <c:v>3.8013271108436504</c:v>
                </c:pt>
                <c:pt idx="619" formatCode="0.00">
                  <c:v>3.8013271108436504</c:v>
                </c:pt>
                <c:pt idx="620" formatCode="0.00">
                  <c:v>3.8013271108436504</c:v>
                </c:pt>
                <c:pt idx="621" formatCode="0.00">
                  <c:v>3.8013271108436504</c:v>
                </c:pt>
                <c:pt idx="622" formatCode="0.00">
                  <c:v>3.8013271108436504</c:v>
                </c:pt>
                <c:pt idx="623" formatCode="0.00">
                  <c:v>3.8013271108436504</c:v>
                </c:pt>
                <c:pt idx="624" formatCode="0.00">
                  <c:v>3.8013271108436504</c:v>
                </c:pt>
                <c:pt idx="627">
                  <c:v>1767.3569826705798</c:v>
                </c:pt>
                <c:pt idx="628">
                  <c:v>952.99082173291083</c:v>
                </c:pt>
                <c:pt idx="629">
                  <c:v>935.02279670996916</c:v>
                </c:pt>
                <c:pt idx="630">
                  <c:v>232.39853115114153</c:v>
                </c:pt>
                <c:pt idx="631">
                  <c:v>533.3496438483395</c:v>
                </c:pt>
                <c:pt idx="632">
                  <c:v>160.14158595931096</c:v>
                </c:pt>
                <c:pt idx="633">
                  <c:v>201.08706257097549</c:v>
                </c:pt>
                <c:pt idx="634">
                  <c:v>547.46650218517175</c:v>
                </c:pt>
                <c:pt idx="635">
                  <c:v>579.80527156306175</c:v>
                </c:pt>
                <c:pt idx="636">
                  <c:v>1010.8233139861254</c:v>
                </c:pt>
                <c:pt idx="637">
                  <c:v>148.9603435459195</c:v>
                </c:pt>
                <c:pt idx="638">
                  <c:v>356.8916102931081</c:v>
                </c:pt>
                <c:pt idx="639">
                  <c:v>285.92011731439135</c:v>
                </c:pt>
                <c:pt idx="640">
                  <c:v>252.82029711616934</c:v>
                </c:pt>
                <c:pt idx="641">
                  <c:v>1014.1107640395765</c:v>
                </c:pt>
                <c:pt idx="642">
                  <c:v>245.64899847727722</c:v>
                </c:pt>
                <c:pt idx="643">
                  <c:v>365.6665098301807</c:v>
                </c:pt>
                <c:pt idx="644">
                  <c:v>423.73992425547164</c:v>
                </c:pt>
                <c:pt idx="645">
                  <c:v>384.1960638525477</c:v>
                </c:pt>
                <c:pt idx="646">
                  <c:v>216.5458987759684</c:v>
                </c:pt>
                <c:pt idx="647">
                  <c:v>165.56742617072749</c:v>
                </c:pt>
                <c:pt idx="648">
                  <c:v>324.21206613387182</c:v>
                </c:pt>
                <c:pt idx="649">
                  <c:v>112.11155496865575</c:v>
                </c:pt>
                <c:pt idx="650">
                  <c:v>167.51701215553402</c:v>
                </c:pt>
                <c:pt idx="651">
                  <c:v>159.11070411833228</c:v>
                </c:pt>
                <c:pt idx="652">
                  <c:v>227.12988710152257</c:v>
                </c:pt>
                <c:pt idx="653">
                  <c:v>185.79772888598549</c:v>
                </c:pt>
                <c:pt idx="654">
                  <c:v>459.10915558069615</c:v>
                </c:pt>
                <c:pt idx="655">
                  <c:v>526.58718151035828</c:v>
                </c:pt>
                <c:pt idx="656">
                  <c:v>96.667589460596758</c:v>
                </c:pt>
                <c:pt idx="657">
                  <c:v>153.09384916911168</c:v>
                </c:pt>
                <c:pt idx="658">
                  <c:v>721.71792322955059</c:v>
                </c:pt>
                <c:pt idx="659">
                  <c:v>731.28030294854716</c:v>
                </c:pt>
                <c:pt idx="660">
                  <c:v>1018.5396812111638</c:v>
                </c:pt>
                <c:pt idx="661">
                  <c:v>139.04830456457839</c:v>
                </c:pt>
                <c:pt idx="662">
                  <c:v>164.21120508277122</c:v>
                </c:pt>
                <c:pt idx="663">
                  <c:v>134.48765450936205</c:v>
                </c:pt>
                <c:pt idx="664">
                  <c:v>1101.6816166291524</c:v>
                </c:pt>
                <c:pt idx="665">
                  <c:v>214.47967232668464</c:v>
                </c:pt>
                <c:pt idx="666">
                  <c:v>755.1694193458942</c:v>
                </c:pt>
                <c:pt idx="667">
                  <c:v>184.76631320002474</c:v>
                </c:pt>
                <c:pt idx="668">
                  <c:v>68.999143109167477</c:v>
                </c:pt>
                <c:pt idx="669">
                  <c:v>33.766106499625664</c:v>
                </c:pt>
                <c:pt idx="670">
                  <c:v>22.54338752344805</c:v>
                </c:pt>
                <c:pt idx="671">
                  <c:v>26.321299756225795</c:v>
                </c:pt>
                <c:pt idx="672">
                  <c:v>32.63202151462162</c:v>
                </c:pt>
                <c:pt idx="673">
                  <c:v>128.51881212195246</c:v>
                </c:pt>
                <c:pt idx="674">
                  <c:v>57.830372873940412</c:v>
                </c:pt>
                <c:pt idx="675">
                  <c:v>131.23352556857694</c:v>
                </c:pt>
                <c:pt idx="676">
                  <c:v>162.98464746091867</c:v>
                </c:pt>
                <c:pt idx="677">
                  <c:v>15.167476233849673</c:v>
                </c:pt>
                <c:pt idx="678">
                  <c:v>1508.098387491008</c:v>
                </c:pt>
                <c:pt idx="679">
                  <c:v>543.46422384617927</c:v>
                </c:pt>
                <c:pt idx="680">
                  <c:v>172.81508544424048</c:v>
                </c:pt>
                <c:pt idx="681">
                  <c:v>832.8615790389731</c:v>
                </c:pt>
                <c:pt idx="682">
                  <c:v>79.177306694101205</c:v>
                </c:pt>
                <c:pt idx="683">
                  <c:v>102.02959076142722</c:v>
                </c:pt>
                <c:pt idx="684">
                  <c:v>1043.5810502733234</c:v>
                </c:pt>
                <c:pt idx="685">
                  <c:v>374.44081349488482</c:v>
                </c:pt>
                <c:pt idx="686">
                  <c:v>46.642654860430532</c:v>
                </c:pt>
                <c:pt idx="687">
                  <c:v>63.442372633344291</c:v>
                </c:pt>
                <c:pt idx="688">
                  <c:v>941.58518776740766</c:v>
                </c:pt>
                <c:pt idx="689">
                  <c:v>40.891352329133937</c:v>
                </c:pt>
                <c:pt idx="690">
                  <c:v>129.64245876763712</c:v>
                </c:pt>
                <c:pt idx="691">
                  <c:v>81.136311531430707</c:v>
                </c:pt>
                <c:pt idx="692">
                  <c:v>74.600426759594953</c:v>
                </c:pt>
                <c:pt idx="693">
                  <c:v>80.8994362333151</c:v>
                </c:pt>
                <c:pt idx="694">
                  <c:v>158.6034947124902</c:v>
                </c:pt>
                <c:pt idx="695">
                  <c:v>173.74177786786299</c:v>
                </c:pt>
                <c:pt idx="696">
                  <c:v>129.7413546896783</c:v>
                </c:pt>
                <c:pt idx="697">
                  <c:v>175.50955747080073</c:v>
                </c:pt>
                <c:pt idx="698">
                  <c:v>261.05080979055248</c:v>
                </c:pt>
                <c:pt idx="699">
                  <c:v>384.69177016874113</c:v>
                </c:pt>
                <c:pt idx="700">
                  <c:v>343.84128920732371</c:v>
                </c:pt>
                <c:pt idx="701">
                  <c:v>643.92316241180492</c:v>
                </c:pt>
                <c:pt idx="702">
                  <c:v>445.08166268210084</c:v>
                </c:pt>
                <c:pt idx="703">
                  <c:v>205.43412819956788</c:v>
                </c:pt>
                <c:pt idx="704">
                  <c:v>286.49060548080951</c:v>
                </c:pt>
                <c:pt idx="705">
                  <c:v>228.19807223791776</c:v>
                </c:pt>
                <c:pt idx="706">
                  <c:v>1779.9148766777553</c:v>
                </c:pt>
                <c:pt idx="707">
                  <c:v>122.08208266690093</c:v>
                </c:pt>
                <c:pt idx="708">
                  <c:v>24.132694340027371</c:v>
                </c:pt>
                <c:pt idx="709">
                  <c:v>46.651935610493084</c:v>
                </c:pt>
                <c:pt idx="710">
                  <c:v>145.61605470526115</c:v>
                </c:pt>
                <c:pt idx="711">
                  <c:v>598.35649246145931</c:v>
                </c:pt>
                <c:pt idx="712">
                  <c:v>115.62500781079964</c:v>
                </c:pt>
                <c:pt idx="713">
                  <c:v>194.78869348431101</c:v>
                </c:pt>
                <c:pt idx="714">
                  <c:v>27.946995965759331</c:v>
                </c:pt>
                <c:pt idx="715">
                  <c:v>30.78200483595257</c:v>
                </c:pt>
                <c:pt idx="716">
                  <c:v>29.576820549548209</c:v>
                </c:pt>
                <c:pt idx="717">
                  <c:v>94.236821984905603</c:v>
                </c:pt>
                <c:pt idx="718">
                  <c:v>24.87030254268252</c:v>
                </c:pt>
                <c:pt idx="719">
                  <c:v>55</c:v>
                </c:pt>
                <c:pt idx="720">
                  <c:v>31.504425183843924</c:v>
                </c:pt>
                <c:pt idx="721">
                  <c:v>648.80972588063082</c:v>
                </c:pt>
                <c:pt idx="722">
                  <c:v>116.67827991542687</c:v>
                </c:pt>
                <c:pt idx="723">
                  <c:v>199.30577953639008</c:v>
                </c:pt>
                <c:pt idx="724">
                  <c:v>812.71242656481934</c:v>
                </c:pt>
                <c:pt idx="725">
                  <c:v>545.00223690769587</c:v>
                </c:pt>
                <c:pt idx="726">
                  <c:v>341.9535638838189</c:v>
                </c:pt>
                <c:pt idx="727">
                  <c:v>151.6660402188237</c:v>
                </c:pt>
                <c:pt idx="728">
                  <c:v>181.19324125138345</c:v>
                </c:pt>
                <c:pt idx="729">
                  <c:v>124.38444961504995</c:v>
                </c:pt>
                <c:pt idx="730">
                  <c:v>82.580689890424694</c:v>
                </c:pt>
                <c:pt idx="731">
                  <c:v>82.98516994457438</c:v>
                </c:pt>
                <c:pt idx="732">
                  <c:v>95.939213092386552</c:v>
                </c:pt>
                <c:pt idx="733">
                  <c:v>153.16143832193248</c:v>
                </c:pt>
                <c:pt idx="734">
                  <c:v>905.65188991192576</c:v>
                </c:pt>
                <c:pt idx="735">
                  <c:v>736.46958569374669</c:v>
                </c:pt>
                <c:pt idx="736">
                  <c:v>1106.6970122209757</c:v>
                </c:pt>
                <c:pt idx="737">
                  <c:v>724.72772607132219</c:v>
                </c:pt>
                <c:pt idx="738">
                  <c:v>724.72772607132219</c:v>
                </c:pt>
                <c:pt idx="739">
                  <c:v>605.28186010771537</c:v>
                </c:pt>
                <c:pt idx="740">
                  <c:v>149.29523732279222</c:v>
                </c:pt>
                <c:pt idx="741">
                  <c:v>142.64715602889817</c:v>
                </c:pt>
                <c:pt idx="742">
                  <c:v>145.08644564477794</c:v>
                </c:pt>
                <c:pt idx="743">
                  <c:v>131.63398882247375</c:v>
                </c:pt>
                <c:pt idx="744">
                  <c:v>1121.8068162476814</c:v>
                </c:pt>
                <c:pt idx="745">
                  <c:v>74.883159570598991</c:v>
                </c:pt>
                <c:pt idx="746">
                  <c:v>71.25132138341651</c:v>
                </c:pt>
                <c:pt idx="747">
                  <c:v>112.94795279855435</c:v>
                </c:pt>
                <c:pt idx="748">
                  <c:v>1532.1974628158309</c:v>
                </c:pt>
                <c:pt idx="749">
                  <c:v>104.0889756746965</c:v>
                </c:pt>
                <c:pt idx="750">
                  <c:v>988.59009304632912</c:v>
                </c:pt>
                <c:pt idx="751">
                  <c:v>229.65042297741388</c:v>
                </c:pt>
                <c:pt idx="752">
                  <c:v>390.23293146565607</c:v>
                </c:pt>
                <c:pt idx="753">
                  <c:v>648.24800911416889</c:v>
                </c:pt>
                <c:pt idx="754">
                  <c:v>905.58104699758746</c:v>
                </c:pt>
                <c:pt idx="755">
                  <c:v>201.29440768611241</c:v>
                </c:pt>
                <c:pt idx="756">
                  <c:v>534.49093912768262</c:v>
                </c:pt>
                <c:pt idx="757">
                  <c:v>793.35283307597035</c:v>
                </c:pt>
                <c:pt idx="758">
                  <c:v>216.12900819636343</c:v>
                </c:pt>
                <c:pt idx="759">
                  <c:v>801.92796730357634</c:v>
                </c:pt>
                <c:pt idx="760">
                  <c:v>377.58660731826313</c:v>
                </c:pt>
                <c:pt idx="761">
                  <c:v>586.88092361710926</c:v>
                </c:pt>
                <c:pt idx="762">
                  <c:v>28.463143600788879</c:v>
                </c:pt>
                <c:pt idx="763">
                  <c:v>29.2196061451254</c:v>
                </c:pt>
                <c:pt idx="764">
                  <c:v>32.945075473729581</c:v>
                </c:pt>
                <c:pt idx="765">
                  <c:v>79.627654845198393</c:v>
                </c:pt>
                <c:pt idx="766">
                  <c:v>36.930468973887216</c:v>
                </c:pt>
                <c:pt idx="767">
                  <c:v>131.95744761737549</c:v>
                </c:pt>
                <c:pt idx="768">
                  <c:v>162.84664649603639</c:v>
                </c:pt>
                <c:pt idx="769">
                  <c:v>48.697173371077753</c:v>
                </c:pt>
                <c:pt idx="770">
                  <c:v>231.63955742468318</c:v>
                </c:pt>
                <c:pt idx="771">
                  <c:v>117.98035813908898</c:v>
                </c:pt>
                <c:pt idx="772">
                  <c:v>212.33374964355554</c:v>
                </c:pt>
                <c:pt idx="773">
                  <c:v>266.03316450482208</c:v>
                </c:pt>
                <c:pt idx="774">
                  <c:v>307.71529287972669</c:v>
                </c:pt>
                <c:pt idx="775">
                  <c:v>59.502709306227359</c:v>
                </c:pt>
                <c:pt idx="776">
                  <c:v>290.11391677427201</c:v>
                </c:pt>
                <c:pt idx="777">
                  <c:v>177.18013860269147</c:v>
                </c:pt>
                <c:pt idx="778">
                  <c:v>339.54991858645235</c:v>
                </c:pt>
                <c:pt idx="779">
                  <c:v>333.63075833342089</c:v>
                </c:pt>
                <c:pt idx="780">
                  <c:v>379.72529778652614</c:v>
                </c:pt>
                <c:pt idx="781">
                  <c:v>210.96247741422809</c:v>
                </c:pt>
                <c:pt idx="782">
                  <c:v>35.207381422869055</c:v>
                </c:pt>
                <c:pt idx="783">
                  <c:v>198.3112931219504</c:v>
                </c:pt>
                <c:pt idx="784">
                  <c:v>310.30657569241026</c:v>
                </c:pt>
                <c:pt idx="785">
                  <c:v>57.347910952593836</c:v>
                </c:pt>
                <c:pt idx="786">
                  <c:v>221.68486149986234</c:v>
                </c:pt>
                <c:pt idx="787">
                  <c:v>34.627890864928133</c:v>
                </c:pt>
                <c:pt idx="788">
                  <c:v>34.942680362618383</c:v>
                </c:pt>
                <c:pt idx="789">
                  <c:v>38.522515452623786</c:v>
                </c:pt>
                <c:pt idx="790">
                  <c:v>302.31616451920439</c:v>
                </c:pt>
                <c:pt idx="791">
                  <c:v>136.72454485912417</c:v>
                </c:pt>
                <c:pt idx="792">
                  <c:v>1206.6971801643328</c:v>
                </c:pt>
                <c:pt idx="793">
                  <c:v>1182.9450162925912</c:v>
                </c:pt>
                <c:pt idx="794">
                  <c:v>164.93514436086775</c:v>
                </c:pt>
                <c:pt idx="795">
                  <c:v>101.06190425545375</c:v>
                </c:pt>
                <c:pt idx="796">
                  <c:v>112.82109034656784</c:v>
                </c:pt>
                <c:pt idx="797">
                  <c:v>96.798900986765304</c:v>
                </c:pt>
                <c:pt idx="798">
                  <c:v>69.902617554144754</c:v>
                </c:pt>
                <c:pt idx="799">
                  <c:v>45.051286240973532</c:v>
                </c:pt>
                <c:pt idx="800">
                  <c:v>53.007938149657257</c:v>
                </c:pt>
                <c:pt idx="801">
                  <c:v>73.241323479154687</c:v>
                </c:pt>
                <c:pt idx="802">
                  <c:v>35.506354765052926</c:v>
                </c:pt>
                <c:pt idx="803">
                  <c:v>26.745073819085363</c:v>
                </c:pt>
                <c:pt idx="804">
                  <c:v>38.646162561033911</c:v>
                </c:pt>
                <c:pt idx="805">
                  <c:v>61.03312575001258</c:v>
                </c:pt>
                <c:pt idx="806">
                  <c:v>31.45831583237764</c:v>
                </c:pt>
                <c:pt idx="807">
                  <c:v>67.030326995090647</c:v>
                </c:pt>
                <c:pt idx="808">
                  <c:v>21.156255077973313</c:v>
                </c:pt>
                <c:pt idx="809">
                  <c:v>30.552220866704562</c:v>
                </c:pt>
                <c:pt idx="810">
                  <c:v>156.08625258722682</c:v>
                </c:pt>
                <c:pt idx="811">
                  <c:v>403.55394368774444</c:v>
                </c:pt>
                <c:pt idx="812">
                  <c:v>242.62428216570135</c:v>
                </c:pt>
                <c:pt idx="813">
                  <c:v>86.45277617687178</c:v>
                </c:pt>
                <c:pt idx="814">
                  <c:v>532.9638424083895</c:v>
                </c:pt>
                <c:pt idx="815">
                  <c:v>23.22819430446005</c:v>
                </c:pt>
                <c:pt idx="816">
                  <c:v>95.225827328235098</c:v>
                </c:pt>
                <c:pt idx="817">
                  <c:v>20.705540935424391</c:v>
                </c:pt>
                <c:pt idx="818">
                  <c:v>450.58474630564751</c:v>
                </c:pt>
                <c:pt idx="819">
                  <c:v>460.46262471652057</c:v>
                </c:pt>
                <c:pt idx="820">
                  <c:v>310.54770003005444</c:v>
                </c:pt>
                <c:pt idx="821">
                  <c:v>201.92344204284123</c:v>
                </c:pt>
                <c:pt idx="822">
                  <c:v>194.79682594120609</c:v>
                </c:pt>
                <c:pt idx="823">
                  <c:v>19.132250192047824</c:v>
                </c:pt>
                <c:pt idx="824">
                  <c:v>116.4792413112629</c:v>
                </c:pt>
                <c:pt idx="825">
                  <c:v>107.85001254595444</c:v>
                </c:pt>
                <c:pt idx="826">
                  <c:v>95.25410592326665</c:v>
                </c:pt>
                <c:pt idx="827">
                  <c:v>415.04183916251151</c:v>
                </c:pt>
                <c:pt idx="828">
                  <c:v>209.5454952415397</c:v>
                </c:pt>
                <c:pt idx="829">
                  <c:v>292.14939117414747</c:v>
                </c:pt>
                <c:pt idx="830">
                  <c:v>56.906697216012489</c:v>
                </c:pt>
                <c:pt idx="831">
                  <c:v>33.535865175930226</c:v>
                </c:pt>
                <c:pt idx="832">
                  <c:v>38.966288295081995</c:v>
                </c:pt>
                <c:pt idx="833">
                  <c:v>45.552810281015304</c:v>
                </c:pt>
                <c:pt idx="834">
                  <c:v>39.388658246084098</c:v>
                </c:pt>
                <c:pt idx="835">
                  <c:v>18.230288094773801</c:v>
                </c:pt>
                <c:pt idx="836">
                  <c:v>22.485853614298232</c:v>
                </c:pt>
                <c:pt idx="837">
                  <c:v>77.548749558207973</c:v>
                </c:pt>
                <c:pt idx="838">
                  <c:v>127.23431726741981</c:v>
                </c:pt>
                <c:pt idx="839">
                  <c:v>58.494705645426755</c:v>
                </c:pt>
                <c:pt idx="840">
                  <c:v>67.277662414279874</c:v>
                </c:pt>
                <c:pt idx="841">
                  <c:v>71.991682833123335</c:v>
                </c:pt>
                <c:pt idx="842">
                  <c:v>77.354420694425869</c:v>
                </c:pt>
                <c:pt idx="843">
                  <c:v>137.93848400538937</c:v>
                </c:pt>
                <c:pt idx="844">
                  <c:v>88.965520451279929</c:v>
                </c:pt>
                <c:pt idx="845">
                  <c:v>139.25461292113175</c:v>
                </c:pt>
                <c:pt idx="846">
                  <c:v>22.883319634744172</c:v>
                </c:pt>
                <c:pt idx="847">
                  <c:v>373.78709664949696</c:v>
                </c:pt>
                <c:pt idx="848">
                  <c:v>124.05298736858569</c:v>
                </c:pt>
                <c:pt idx="849">
                  <c:v>231.00205888315108</c:v>
                </c:pt>
                <c:pt idx="850">
                  <c:v>217.07239134856925</c:v>
                </c:pt>
                <c:pt idx="851">
                  <c:v>60.209843093293323</c:v>
                </c:pt>
                <c:pt idx="852">
                  <c:v>89.046353395466795</c:v>
                </c:pt>
                <c:pt idx="853">
                  <c:v>60.703459267251091</c:v>
                </c:pt>
                <c:pt idx="854">
                  <c:v>67.801094021864216</c:v>
                </c:pt>
                <c:pt idx="855">
                  <c:v>51.061030293636527</c:v>
                </c:pt>
                <c:pt idx="856">
                  <c:v>53.595894139180132</c:v>
                </c:pt>
                <c:pt idx="857">
                  <c:v>637.72010693423329</c:v>
                </c:pt>
                <c:pt idx="858">
                  <c:v>35.882823514163945</c:v>
                </c:pt>
                <c:pt idx="859">
                  <c:v>34.914516943556549</c:v>
                </c:pt>
                <c:pt idx="860">
                  <c:v>26.21409291689551</c:v>
                </c:pt>
                <c:pt idx="861">
                  <c:v>34.200378486716595</c:v>
                </c:pt>
                <c:pt idx="862">
                  <c:v>177.54321893150563</c:v>
                </c:pt>
                <c:pt idx="863">
                  <c:v>619.92528066162288</c:v>
                </c:pt>
                <c:pt idx="864">
                  <c:v>127.98024052644739</c:v>
                </c:pt>
                <c:pt idx="865">
                  <c:v>186.51323559411182</c:v>
                </c:pt>
                <c:pt idx="866">
                  <c:v>109.78583361650058</c:v>
                </c:pt>
                <c:pt idx="867">
                  <c:v>149.93134456359655</c:v>
                </c:pt>
                <c:pt idx="868">
                  <c:v>167.30977825192835</c:v>
                </c:pt>
                <c:pt idx="869">
                  <c:v>62.369413056624296</c:v>
                </c:pt>
                <c:pt idx="870">
                  <c:v>94.473577742149061</c:v>
                </c:pt>
                <c:pt idx="871">
                  <c:v>26.533078055700521</c:v>
                </c:pt>
                <c:pt idx="872">
                  <c:v>9.9650213808642807</c:v>
                </c:pt>
                <c:pt idx="873">
                  <c:v>109.16860483022606</c:v>
                </c:pt>
                <c:pt idx="874">
                  <c:v>368.84188327022088</c:v>
                </c:pt>
                <c:pt idx="875">
                  <c:v>440.53377045950521</c:v>
                </c:pt>
                <c:pt idx="876">
                  <c:v>111.11593327572442</c:v>
                </c:pt>
                <c:pt idx="877">
                  <c:v>47.923027903500888</c:v>
                </c:pt>
                <c:pt idx="878">
                  <c:v>66.911031732526013</c:v>
                </c:pt>
                <c:pt idx="879">
                  <c:v>30.78200483595257</c:v>
                </c:pt>
                <c:pt idx="880">
                  <c:v>28.408157649780552</c:v>
                </c:pt>
                <c:pt idx="881">
                  <c:v>122.36647584469696</c:v>
                </c:pt>
                <c:pt idx="882">
                  <c:v>465.63378079151147</c:v>
                </c:pt>
                <c:pt idx="883">
                  <c:v>434.96867476907573</c:v>
                </c:pt>
                <c:pt idx="884">
                  <c:v>637.9646099728393</c:v>
                </c:pt>
                <c:pt idx="885">
                  <c:v>374.36771783625676</c:v>
                </c:pt>
                <c:pt idx="886">
                  <c:v>430.35076135771345</c:v>
                </c:pt>
                <c:pt idx="887">
                  <c:v>200.06844659251635</c:v>
                </c:pt>
                <c:pt idx="888">
                  <c:v>113.66760718418276</c:v>
                </c:pt>
                <c:pt idx="889">
                  <c:v>89.003495638995744</c:v>
                </c:pt>
                <c:pt idx="890">
                  <c:v>34.248271018157979</c:v>
                </c:pt>
                <c:pt idx="891">
                  <c:v>33.098220988505325</c:v>
                </c:pt>
                <c:pt idx="892">
                  <c:v>31.374093195690879</c:v>
                </c:pt>
                <c:pt idx="893">
                  <c:v>26.681638989164867</c:v>
                </c:pt>
                <c:pt idx="894">
                  <c:v>28.429390372629584</c:v>
                </c:pt>
                <c:pt idx="897">
                  <c:v>240.15103934240508</c:v>
                </c:pt>
                <c:pt idx="898">
                  <c:v>1502.0255898491046</c:v>
                </c:pt>
                <c:pt idx="899">
                  <c:v>3862.6509994417224</c:v>
                </c:pt>
                <c:pt idx="900">
                  <c:v>701.73102828669698</c:v>
                </c:pt>
                <c:pt idx="901">
                  <c:v>371.99571349698431</c:v>
                </c:pt>
                <c:pt idx="902">
                  <c:v>164.37438258744106</c:v>
                </c:pt>
                <c:pt idx="903">
                  <c:v>240.06219656962588</c:v>
                </c:pt>
                <c:pt idx="904">
                  <c:v>1805.8651675478413</c:v>
                </c:pt>
                <c:pt idx="905">
                  <c:v>579.54820682241871</c:v>
                </c:pt>
                <c:pt idx="906">
                  <c:v>1160.9176377198764</c:v>
                </c:pt>
                <c:pt idx="907">
                  <c:v>2287.3489032162047</c:v>
                </c:pt>
                <c:pt idx="908">
                  <c:v>2257.1782564552705</c:v>
                </c:pt>
                <c:pt idx="909">
                  <c:v>1816.496059410993</c:v>
                </c:pt>
                <c:pt idx="910">
                  <c:v>1704.1514679153033</c:v>
                </c:pt>
                <c:pt idx="911">
                  <c:v>410.81039254501798</c:v>
                </c:pt>
                <c:pt idx="912">
                  <c:v>2617.7163706404267</c:v>
                </c:pt>
                <c:pt idx="913">
                  <c:v>2310.248697633594</c:v>
                </c:pt>
                <c:pt idx="914">
                  <c:v>3257.5959623235963</c:v>
                </c:pt>
                <c:pt idx="915">
                  <c:v>5273.6502159117754</c:v>
                </c:pt>
                <c:pt idx="916">
                  <c:v>4592.7414241727238</c:v>
                </c:pt>
                <c:pt idx="917">
                  <c:v>2008.6086789991705</c:v>
                </c:pt>
                <c:pt idx="918">
                  <c:v>4800.2279109790607</c:v>
                </c:pt>
                <c:pt idx="919">
                  <c:v>756.43004276999602</c:v>
                </c:pt>
                <c:pt idx="921">
                  <c:v>2753.6915024774157</c:v>
                </c:pt>
                <c:pt idx="922">
                  <c:v>1726.2579912375825</c:v>
                </c:pt>
                <c:pt idx="923">
                  <c:v>2522.5359418246962</c:v>
                </c:pt>
                <c:pt idx="924">
                  <c:v>3245.500830607275</c:v>
                </c:pt>
                <c:pt idx="925">
                  <c:v>1174.4772677197341</c:v>
                </c:pt>
                <c:pt idx="926">
                  <c:v>511.78052291451451</c:v>
                </c:pt>
                <c:pt idx="927">
                  <c:v>578.92431662311742</c:v>
                </c:pt>
                <c:pt idx="928">
                  <c:v>761.54031882821539</c:v>
                </c:pt>
                <c:pt idx="929">
                  <c:v>1049.001348978534</c:v>
                </c:pt>
                <c:pt idx="930">
                  <c:v>761.54031882821539</c:v>
                </c:pt>
                <c:pt idx="931">
                  <c:v>473.26480401639594</c:v>
                </c:pt>
                <c:pt idx="932">
                  <c:v>698.07431172818633</c:v>
                </c:pt>
                <c:pt idx="933">
                  <c:v>706.12148650080394</c:v>
                </c:pt>
                <c:pt idx="934">
                  <c:v>707.16832418234617</c:v>
                </c:pt>
                <c:pt idx="935">
                  <c:v>4354.2474178754528</c:v>
                </c:pt>
                <c:pt idx="936">
                  <c:v>183.8062609410068</c:v>
                </c:pt>
                <c:pt idx="937">
                  <c:v>51.43313044073809</c:v>
                </c:pt>
                <c:pt idx="938">
                  <c:v>403.71664713486354</c:v>
                </c:pt>
                <c:pt idx="939">
                  <c:v>140.65098805680719</c:v>
                </c:pt>
                <c:pt idx="940">
                  <c:v>416.46680091945768</c:v>
                </c:pt>
                <c:pt idx="941">
                  <c:v>364.55433851337659</c:v>
                </c:pt>
                <c:pt idx="942">
                  <c:v>517.80358434997686</c:v>
                </c:pt>
                <c:pt idx="943">
                  <c:v>139.39953462324968</c:v>
                </c:pt>
                <c:pt idx="944">
                  <c:v>219.73477116452111</c:v>
                </c:pt>
                <c:pt idx="945">
                  <c:v>138.43255240447473</c:v>
                </c:pt>
                <c:pt idx="946">
                  <c:v>501.75632907544031</c:v>
                </c:pt>
                <c:pt idx="947">
                  <c:v>295.82744390675219</c:v>
                </c:pt>
                <c:pt idx="948">
                  <c:v>95.812292749181509</c:v>
                </c:pt>
                <c:pt idx="949">
                  <c:v>3862.6509994417224</c:v>
                </c:pt>
                <c:pt idx="950">
                  <c:v>222.52529083907223</c:v>
                </c:pt>
                <c:pt idx="951">
                  <c:v>111.67984892393284</c:v>
                </c:pt>
                <c:pt idx="952">
                  <c:v>88.64719955228621</c:v>
                </c:pt>
                <c:pt idx="953">
                  <c:v>129.96241020335174</c:v>
                </c:pt>
                <c:pt idx="954">
                  <c:v>85.818258199581649</c:v>
                </c:pt>
                <c:pt idx="955">
                  <c:v>80.392602023125946</c:v>
                </c:pt>
                <c:pt idx="956">
                  <c:v>99.716664099062911</c:v>
                </c:pt>
                <c:pt idx="957">
                  <c:v>89.44038886546457</c:v>
                </c:pt>
                <c:pt idx="959">
                  <c:v>100.97330116049883</c:v>
                </c:pt>
                <c:pt idx="960">
                  <c:v>481.56083123253063</c:v>
                </c:pt>
                <c:pt idx="961">
                  <c:v>443.25782963891686</c:v>
                </c:pt>
                <c:pt idx="962">
                  <c:v>556.02264943671639</c:v>
                </c:pt>
                <c:pt idx="963">
                  <c:v>561.78707783625282</c:v>
                </c:pt>
                <c:pt idx="964">
                  <c:v>672.43662959382311</c:v>
                </c:pt>
                <c:pt idx="965">
                  <c:v>468.70466762307694</c:v>
                </c:pt>
                <c:pt idx="966">
                  <c:v>506.17905129420399</c:v>
                </c:pt>
                <c:pt idx="967">
                  <c:v>508.53257328659168</c:v>
                </c:pt>
                <c:pt idx="968">
                  <c:v>319.79510101427019</c:v>
                </c:pt>
                <c:pt idx="969">
                  <c:v>4799.285433182984</c:v>
                </c:pt>
                <c:pt idx="970">
                  <c:v>538.02235674327403</c:v>
                </c:pt>
                <c:pt idx="973">
                  <c:v>127.49361758995997</c:v>
                </c:pt>
                <c:pt idx="974">
                  <c:v>119.75573029728045</c:v>
                </c:pt>
                <c:pt idx="975">
                  <c:v>538.85585288293203</c:v>
                </c:pt>
                <c:pt idx="976">
                  <c:v>333.19069064304324</c:v>
                </c:pt>
                <c:pt idx="977">
                  <c:v>424.84387631933674</c:v>
                </c:pt>
                <c:pt idx="978">
                  <c:v>305.8843898007417</c:v>
                </c:pt>
                <c:pt idx="979">
                  <c:v>204.78414667414964</c:v>
                </c:pt>
                <c:pt idx="980">
                  <c:v>461.65005600891936</c:v>
                </c:pt>
                <c:pt idx="981">
                  <c:v>314.5797284735205</c:v>
                </c:pt>
                <c:pt idx="982">
                  <c:v>2608.1309943115962</c:v>
                </c:pt>
                <c:pt idx="983">
                  <c:v>1828.3302006674814</c:v>
                </c:pt>
                <c:pt idx="984">
                  <c:v>2450.2025111993808</c:v>
                </c:pt>
                <c:pt idx="985">
                  <c:v>2618.4263523187155</c:v>
                </c:pt>
                <c:pt idx="986">
                  <c:v>1889.1769426956962</c:v>
                </c:pt>
                <c:pt idx="989">
                  <c:v>94.550907895526805</c:v>
                </c:pt>
                <c:pt idx="990">
                  <c:v>143.13860842272214</c:v>
                </c:pt>
                <c:pt idx="991">
                  <c:v>122.32855982375058</c:v>
                </c:pt>
                <c:pt idx="992">
                  <c:v>138.13828477188133</c:v>
                </c:pt>
                <c:pt idx="993">
                  <c:v>151.23298252741662</c:v>
                </c:pt>
                <c:pt idx="994">
                  <c:v>203.56251709330954</c:v>
                </c:pt>
                <c:pt idx="995">
                  <c:v>136.90096164016984</c:v>
                </c:pt>
                <c:pt idx="996">
                  <c:v>124.96374176116842</c:v>
                </c:pt>
                <c:pt idx="997">
                  <c:v>184.13286291508425</c:v>
                </c:pt>
                <c:pt idx="998">
                  <c:v>118.0679112670831</c:v>
                </c:pt>
                <c:pt idx="999">
                  <c:v>195.50355552101976</c:v>
                </c:pt>
                <c:pt idx="1000">
                  <c:v>162.89406964359418</c:v>
                </c:pt>
                <c:pt idx="1001">
                  <c:v>105.71017000127492</c:v>
                </c:pt>
                <c:pt idx="1002">
                  <c:v>77.351268021416786</c:v>
                </c:pt>
                <c:pt idx="1003">
                  <c:v>100.49829682645434</c:v>
                </c:pt>
                <c:pt idx="1004">
                  <c:v>271.06753165188411</c:v>
                </c:pt>
                <c:pt idx="1005">
                  <c:v>300.25199018770672</c:v>
                </c:pt>
                <c:pt idx="1006">
                  <c:v>299.23941748668813</c:v>
                </c:pt>
                <c:pt idx="1007">
                  <c:v>314.7027767945267</c:v>
                </c:pt>
                <c:pt idx="1008">
                  <c:v>696.34124740103857</c:v>
                </c:pt>
                <c:pt idx="1009">
                  <c:v>348.35170944790895</c:v>
                </c:pt>
                <c:pt idx="1010">
                  <c:v>389.55650449067787</c:v>
                </c:pt>
                <c:pt idx="1011">
                  <c:v>635.25882022785663</c:v>
                </c:pt>
                <c:pt idx="1012">
                  <c:v>500.50471409362416</c:v>
                </c:pt>
                <c:pt idx="1013">
                  <c:v>542.33312466732752</c:v>
                </c:pt>
                <c:pt idx="1014">
                  <c:v>558.48794590917475</c:v>
                </c:pt>
                <c:pt idx="1015">
                  <c:v>476.78176406608969</c:v>
                </c:pt>
                <c:pt idx="1016">
                  <c:v>409.7072745306134</c:v>
                </c:pt>
                <c:pt idx="1019" formatCode="0.00">
                  <c:v>200.1117001537971</c:v>
                </c:pt>
                <c:pt idx="1021" formatCode="0.00">
                  <c:v>168.0441633192475</c:v>
                </c:pt>
                <c:pt idx="1022" formatCode="0.00">
                  <c:v>180.77649013632885</c:v>
                </c:pt>
                <c:pt idx="1023" formatCode="0.00">
                  <c:v>130.81540915746911</c:v>
                </c:pt>
                <c:pt idx="1024" formatCode="0.00">
                  <c:v>120.06595352157237</c:v>
                </c:pt>
                <c:pt idx="1025" formatCode="0.00">
                  <c:v>169.0114094318053</c:v>
                </c:pt>
                <c:pt idx="1026" formatCode="0.00">
                  <c:v>129.07868018989689</c:v>
                </c:pt>
                <c:pt idx="1027" formatCode="0.00">
                  <c:v>164.58678248450786</c:v>
                </c:pt>
                <c:pt idx="1028" formatCode="0.00">
                  <c:v>102.94994099265506</c:v>
                </c:pt>
                <c:pt idx="1029" formatCode="0.00">
                  <c:v>69.931852468908801</c:v>
                </c:pt>
                <c:pt idx="1030" formatCode="0.00">
                  <c:v>157.79717244156956</c:v>
                </c:pt>
                <c:pt idx="1031" formatCode="0.00">
                  <c:v>166.30224915300056</c:v>
                </c:pt>
                <c:pt idx="1032" formatCode="0.00">
                  <c:v>101.19242724808672</c:v>
                </c:pt>
                <c:pt idx="1033" formatCode="0.00">
                  <c:v>175.37626829399659</c:v>
                </c:pt>
                <c:pt idx="1034" formatCode="0.00">
                  <c:v>144.07202537693382</c:v>
                </c:pt>
                <c:pt idx="1035" formatCode="0.00">
                  <c:v>139.65258991149636</c:v>
                </c:pt>
                <c:pt idx="1036" formatCode="0.00">
                  <c:v>163.2671564903674</c:v>
                </c:pt>
                <c:pt idx="1037" formatCode="0.00">
                  <c:v>90.968428116244084</c:v>
                </c:pt>
                <c:pt idx="1038" formatCode="0.00">
                  <c:v>481.51583300652453</c:v>
                </c:pt>
                <c:pt idx="1039" formatCode="0.00">
                  <c:v>81.481603700566311</c:v>
                </c:pt>
                <c:pt idx="1040" formatCode="0.00">
                  <c:v>92.147131704430365</c:v>
                </c:pt>
                <c:pt idx="1041" formatCode="0.00">
                  <c:v>110.47283721403527</c:v>
                </c:pt>
                <c:pt idx="1042" formatCode="0.00">
                  <c:v>87.502011118554904</c:v>
                </c:pt>
                <c:pt idx="1043" formatCode="0.00">
                  <c:v>102.45188687344226</c:v>
                </c:pt>
                <c:pt idx="1044" formatCode="0.00">
                  <c:v>154.33200579775652</c:v>
                </c:pt>
                <c:pt idx="1045" formatCode="0.00">
                  <c:v>251.2819037414902</c:v>
                </c:pt>
                <c:pt idx="1046" formatCode="0.00">
                  <c:v>319.54311322040104</c:v>
                </c:pt>
                <c:pt idx="1047" formatCode="0.00">
                  <c:v>158.07217351379347</c:v>
                </c:pt>
                <c:pt idx="1048" formatCode="0.00">
                  <c:v>62.361399571920792</c:v>
                </c:pt>
                <c:pt idx="1050" formatCode="0.00">
                  <c:v>94.549372502438416</c:v>
                </c:pt>
                <c:pt idx="1052" formatCode="0.00">
                  <c:v>124.5578655295281</c:v>
                </c:pt>
                <c:pt idx="1053" formatCode="0.00">
                  <c:v>80.058853356775515</c:v>
                </c:pt>
                <c:pt idx="1054" formatCode="0.00">
                  <c:v>102.18344265066162</c:v>
                </c:pt>
                <c:pt idx="1055" formatCode="0.00">
                  <c:v>116.07616855062516</c:v>
                </c:pt>
                <c:pt idx="1056" formatCode="0.00">
                  <c:v>215.32179286579196</c:v>
                </c:pt>
                <c:pt idx="1057" formatCode="0.00">
                  <c:v>60.089180481677424</c:v>
                </c:pt>
                <c:pt idx="1059" formatCode="0.00">
                  <c:v>106.05762777710932</c:v>
                </c:pt>
                <c:pt idx="1060" formatCode="0.00">
                  <c:v>380.61975993747689</c:v>
                </c:pt>
                <c:pt idx="1061" formatCode="0.00">
                  <c:v>106.10022570112625</c:v>
                </c:pt>
                <c:pt idx="1062" formatCode="0.00">
                  <c:v>264.87710498101853</c:v>
                </c:pt>
                <c:pt idx="1063" formatCode="0.00">
                  <c:v>340.89872859728268</c:v>
                </c:pt>
                <c:pt idx="1064" formatCode="0.00">
                  <c:v>233.84762846172171</c:v>
                </c:pt>
                <c:pt idx="1065" formatCode="0.00">
                  <c:v>196.37531460115585</c:v>
                </c:pt>
                <c:pt idx="1066" formatCode="0.00">
                  <c:v>177.82080594040423</c:v>
                </c:pt>
                <c:pt idx="1067" formatCode="0.00">
                  <c:v>122.18030820929137</c:v>
                </c:pt>
                <c:pt idx="1068" formatCode="0.00">
                  <c:v>90.749302028656203</c:v>
                </c:pt>
                <c:pt idx="1069" formatCode="0.00">
                  <c:v>55.398593525990123</c:v>
                </c:pt>
                <c:pt idx="1070" formatCode="0.00">
                  <c:v>78.11443062011368</c:v>
                </c:pt>
                <c:pt idx="1071" formatCode="0.00">
                  <c:v>80.18669424945989</c:v>
                </c:pt>
                <c:pt idx="1072" formatCode="0.00">
                  <c:v>116.11860706914545</c:v>
                </c:pt>
                <c:pt idx="1073" formatCode="0.00">
                  <c:v>64.407310343991441</c:v>
                </c:pt>
                <c:pt idx="1074" formatCode="0.00">
                  <c:v>62.302779981986895</c:v>
                </c:pt>
                <c:pt idx="1075" formatCode="0.00">
                  <c:v>91.524714247105138</c:v>
                </c:pt>
                <c:pt idx="1076" formatCode="0.00">
                  <c:v>179.06206320934078</c:v>
                </c:pt>
                <c:pt idx="1077" formatCode="0.00">
                  <c:v>77.713317473642704</c:v>
                </c:pt>
                <c:pt idx="1078" formatCode="0.00">
                  <c:v>127.39952562009071</c:v>
                </c:pt>
                <c:pt idx="1079" formatCode="0.00">
                  <c:v>67.405195161332657</c:v>
                </c:pt>
                <c:pt idx="1080" formatCode="0.00">
                  <c:v>209.15702893550372</c:v>
                </c:pt>
                <c:pt idx="1081" formatCode="0.00">
                  <c:v>106.10130588435311</c:v>
                </c:pt>
                <c:pt idx="1082" formatCode="0.00">
                  <c:v>23.500510689581592</c:v>
                </c:pt>
                <c:pt idx="1083" formatCode="0.00">
                  <c:v>196.52349915945555</c:v>
                </c:pt>
                <c:pt idx="1084" formatCode="0.00">
                  <c:v>54.368037193412412</c:v>
                </c:pt>
                <c:pt idx="1085" formatCode="0.00">
                  <c:v>43.767006292107467</c:v>
                </c:pt>
                <c:pt idx="1086" formatCode="0.00">
                  <c:v>77.692982018247662</c:v>
                </c:pt>
                <c:pt idx="1087" formatCode="0.00">
                  <c:v>56.26559940291245</c:v>
                </c:pt>
                <c:pt idx="1088" formatCode="0.00">
                  <c:v>61.440835987041901</c:v>
                </c:pt>
                <c:pt idx="1089" formatCode="0.00">
                  <c:v>62.006787335035632</c:v>
                </c:pt>
                <c:pt idx="1090" formatCode="0.00">
                  <c:v>172.51765626079799</c:v>
                </c:pt>
                <c:pt idx="1091" formatCode="0.00">
                  <c:v>103.37901359969111</c:v>
                </c:pt>
                <c:pt idx="1092" formatCode="0.00">
                  <c:v>164.70842454593907</c:v>
                </c:pt>
                <c:pt idx="1093" formatCode="0.00">
                  <c:v>20.301979967602282</c:v>
                </c:pt>
                <c:pt idx="1094" formatCode="0.00">
                  <c:v>13.994653780436282</c:v>
                </c:pt>
                <c:pt idx="1095" formatCode="0.00">
                  <c:v>13.02336156861551</c:v>
                </c:pt>
                <c:pt idx="1096" formatCode="0.00">
                  <c:v>11.902364706406173</c:v>
                </c:pt>
                <c:pt idx="1097" formatCode="0.00">
                  <c:v>8.989110957066984</c:v>
                </c:pt>
                <c:pt idx="1098" formatCode="0.00">
                  <c:v>10.294372292765097</c:v>
                </c:pt>
                <c:pt idx="1099" formatCode="0.00">
                  <c:v>22.01477584714798</c:v>
                </c:pt>
                <c:pt idx="1100" formatCode="0.00">
                  <c:v>26.14441247457896</c:v>
                </c:pt>
                <c:pt idx="1101" formatCode="0.00">
                  <c:v>24.299911791873935</c:v>
                </c:pt>
                <c:pt idx="1102" formatCode="0.00">
                  <c:v>766.59975225451558</c:v>
                </c:pt>
                <c:pt idx="1103" formatCode="0.00">
                  <c:v>474.8819853611908</c:v>
                </c:pt>
                <c:pt idx="1104" formatCode="0.00">
                  <c:v>336.86372813638405</c:v>
                </c:pt>
                <c:pt idx="1105" formatCode="0.00">
                  <c:v>293.62822283992972</c:v>
                </c:pt>
                <c:pt idx="1106" formatCode="0.00">
                  <c:v>140.9612347934594</c:v>
                </c:pt>
                <c:pt idx="1107" formatCode="0.00">
                  <c:v>397.60293098014751</c:v>
                </c:pt>
                <c:pt idx="1108" formatCode="0.00">
                  <c:v>249.51293204044944</c:v>
                </c:pt>
                <c:pt idx="1109" formatCode="0.00">
                  <c:v>88.972639246551537</c:v>
                </c:pt>
                <c:pt idx="1110" formatCode="0.00">
                  <c:v>19.067207809852384</c:v>
                </c:pt>
                <c:pt idx="1111" formatCode="0.00">
                  <c:v>29.719728356391443</c:v>
                </c:pt>
                <c:pt idx="1112" formatCode="0.00">
                  <c:v>20.27489145451672</c:v>
                </c:pt>
                <c:pt idx="1113" formatCode="0.00">
                  <c:v>90.652208521314591</c:v>
                </c:pt>
                <c:pt idx="1114" formatCode="0.00">
                  <c:v>78.630956061429885</c:v>
                </c:pt>
                <c:pt idx="1115" formatCode="0.00">
                  <c:v>73.788020650428791</c:v>
                </c:pt>
                <c:pt idx="1116" formatCode="0.00">
                  <c:v>29.91370965997254</c:v>
                </c:pt>
                <c:pt idx="1118" formatCode="0.00">
                  <c:v>16.309215496761286</c:v>
                </c:pt>
                <c:pt idx="1119" formatCode="0.00">
                  <c:v>26.752930670674758</c:v>
                </c:pt>
                <c:pt idx="1120" formatCode="0.00">
                  <c:v>90.996140144927352</c:v>
                </c:pt>
                <c:pt idx="1121" formatCode="0.00">
                  <c:v>15.933727106871242</c:v>
                </c:pt>
                <c:pt idx="1123" formatCode="0.00">
                  <c:v>61.394950378404275</c:v>
                </c:pt>
                <c:pt idx="1124" formatCode="0.00">
                  <c:v>60.031821709021223</c:v>
                </c:pt>
                <c:pt idx="1125" formatCode="0.00">
                  <c:v>11.013948130351793</c:v>
                </c:pt>
                <c:pt idx="1126" formatCode="0.00">
                  <c:v>9.2905288995418349</c:v>
                </c:pt>
                <c:pt idx="1127" formatCode="0.00">
                  <c:v>11.778327590027974</c:v>
                </c:pt>
                <c:pt idx="1129" formatCode="0.00">
                  <c:v>10.708295705245883</c:v>
                </c:pt>
                <c:pt idx="1130" formatCode="0.00">
                  <c:v>42.444878470639964</c:v>
                </c:pt>
                <c:pt idx="1131" formatCode="0.00">
                  <c:v>48.117795966719747</c:v>
                </c:pt>
                <c:pt idx="1132" formatCode="0.00">
                  <c:v>270.47558352389433</c:v>
                </c:pt>
                <c:pt idx="1133" formatCode="0.00">
                  <c:v>17.476397531371489</c:v>
                </c:pt>
                <c:pt idx="1134" formatCode="0.00">
                  <c:v>401.93553035174841</c:v>
                </c:pt>
                <c:pt idx="1135" formatCode="0.00">
                  <c:v>16.079402692119629</c:v>
                </c:pt>
                <c:pt idx="1136" formatCode="0.00">
                  <c:v>45.549458531203619</c:v>
                </c:pt>
                <c:pt idx="1137" formatCode="0.00">
                  <c:v>342.71263961978985</c:v>
                </c:pt>
                <c:pt idx="1138" formatCode="0.00">
                  <c:v>419.17561042026563</c:v>
                </c:pt>
                <c:pt idx="1139" formatCode="0.00">
                  <c:v>71.497633098095093</c:v>
                </c:pt>
                <c:pt idx="1140" formatCode="0.00">
                  <c:v>7.312984264626941</c:v>
                </c:pt>
                <c:pt idx="1141" formatCode="0.00">
                  <c:v>15.289413437905605</c:v>
                </c:pt>
                <c:pt idx="1142" formatCode="0.00">
                  <c:v>50.559434231682992</c:v>
                </c:pt>
                <c:pt idx="1143" formatCode="0.00">
                  <c:v>185.68400102416837</c:v>
                </c:pt>
                <c:pt idx="1144" formatCode="0.00">
                  <c:v>31.628204058079771</c:v>
                </c:pt>
                <c:pt idx="1145" formatCode="0.00">
                  <c:v>95.158034959887061</c:v>
                </c:pt>
                <c:pt idx="1146" formatCode="0.00">
                  <c:v>65.319087448220159</c:v>
                </c:pt>
                <c:pt idx="1147" formatCode="0.00">
                  <c:v>283.80789193339461</c:v>
                </c:pt>
                <c:pt idx="1148" formatCode="0.00">
                  <c:v>126.34832644038055</c:v>
                </c:pt>
                <c:pt idx="1149" formatCode="0.00">
                  <c:v>73.803747427892873</c:v>
                </c:pt>
                <c:pt idx="1150" formatCode="0.00">
                  <c:v>106.70485256012449</c:v>
                </c:pt>
                <c:pt idx="1151" formatCode="0.00">
                  <c:v>68.282415362208667</c:v>
                </c:pt>
                <c:pt idx="1152" formatCode="0.00">
                  <c:v>24.953953656756077</c:v>
                </c:pt>
                <c:pt idx="1153" formatCode="0.00">
                  <c:v>19.733576514975663</c:v>
                </c:pt>
                <c:pt idx="1154" formatCode="0.00">
                  <c:v>9.9665335256257439</c:v>
                </c:pt>
                <c:pt idx="1155" formatCode="0.00">
                  <c:v>9.0475860247965159</c:v>
                </c:pt>
                <c:pt idx="1156" formatCode="0.00">
                  <c:v>75.785414663038708</c:v>
                </c:pt>
                <c:pt idx="1157" formatCode="0.00">
                  <c:v>13.820917903901815</c:v>
                </c:pt>
                <c:pt idx="1158" formatCode="0.00">
                  <c:v>24.435083615913673</c:v>
                </c:pt>
                <c:pt idx="1159" formatCode="0.00">
                  <c:v>210.07746779712573</c:v>
                </c:pt>
                <c:pt idx="1160" formatCode="0.00">
                  <c:v>223.25954512461431</c:v>
                </c:pt>
                <c:pt idx="1161" formatCode="0.00">
                  <c:v>364.10159035239388</c:v>
                </c:pt>
                <c:pt idx="1162" formatCode="0.00">
                  <c:v>109.04780692481526</c:v>
                </c:pt>
                <c:pt idx="1163" formatCode="0.00">
                  <c:v>126.29601419193976</c:v>
                </c:pt>
                <c:pt idx="1164" formatCode="0.00">
                  <c:v>84.367817998309633</c:v>
                </c:pt>
                <c:pt idx="1165" formatCode="0.00">
                  <c:v>114.67815678348477</c:v>
                </c:pt>
                <c:pt idx="1166" formatCode="0.00">
                  <c:v>79.274867721520664</c:v>
                </c:pt>
                <c:pt idx="1167" formatCode="0.00">
                  <c:v>23.134059370428208</c:v>
                </c:pt>
                <c:pt idx="1168" formatCode="0.00">
                  <c:v>36.929888472692561</c:v>
                </c:pt>
                <c:pt idx="1169" formatCode="0.00">
                  <c:v>7.3076895691881028</c:v>
                </c:pt>
                <c:pt idx="1170" formatCode="0.00">
                  <c:v>9.6290524179619208</c:v>
                </c:pt>
                <c:pt idx="1171" formatCode="0.00">
                  <c:v>306.32732307484468</c:v>
                </c:pt>
                <c:pt idx="1172" formatCode="0.00">
                  <c:v>78.886508944765382</c:v>
                </c:pt>
                <c:pt idx="1173" formatCode="0.00">
                  <c:v>81.8868730525367</c:v>
                </c:pt>
                <c:pt idx="1174" formatCode="0.00">
                  <c:v>134.98161065968071</c:v>
                </c:pt>
                <c:pt idx="1175" formatCode="0.00">
                  <c:v>154.9170456919033</c:v>
                </c:pt>
                <c:pt idx="1177" formatCode="0.00">
                  <c:v>126.07978530205219</c:v>
                </c:pt>
                <c:pt idx="1178" formatCode="0.00">
                  <c:v>83.031015233865404</c:v>
                </c:pt>
                <c:pt idx="1179" formatCode="0.00">
                  <c:v>9.6502364811064556</c:v>
                </c:pt>
                <c:pt idx="1180" formatCode="0.00">
                  <c:v>198.38818340502374</c:v>
                </c:pt>
                <c:pt idx="1181" formatCode="0.00">
                  <c:v>25.536317100259506</c:v>
                </c:pt>
                <c:pt idx="1182" formatCode="0.00">
                  <c:v>59.912571349549516</c:v>
                </c:pt>
                <c:pt idx="1183" formatCode="0.00">
                  <c:v>6.6584797480358944</c:v>
                </c:pt>
                <c:pt idx="1184" formatCode="0.00">
                  <c:v>8.822238493606541</c:v>
                </c:pt>
                <c:pt idx="1185" formatCode="0.00">
                  <c:v>422.60689990271396</c:v>
                </c:pt>
                <c:pt idx="1186" formatCode="0.00">
                  <c:v>314.3364674506816</c:v>
                </c:pt>
                <c:pt idx="1187" formatCode="0.00">
                  <c:v>50.995511640083308</c:v>
                </c:pt>
                <c:pt idx="1188" formatCode="0.00">
                  <c:v>75.391859641796913</c:v>
                </c:pt>
                <c:pt idx="1189" formatCode="0.00">
                  <c:v>19.890686130637253</c:v>
                </c:pt>
                <c:pt idx="1190" formatCode="0.00">
                  <c:v>15.904814682410949</c:v>
                </c:pt>
                <c:pt idx="1191" formatCode="0.00">
                  <c:v>94.02095912354045</c:v>
                </c:pt>
                <c:pt idx="1192" formatCode="0.00">
                  <c:v>109.2018057335431</c:v>
                </c:pt>
                <c:pt idx="1193" formatCode="0.00">
                  <c:v>7.8455854576490394</c:v>
                </c:pt>
                <c:pt idx="1194" formatCode="0.00">
                  <c:v>100.97479096364458</c:v>
                </c:pt>
                <c:pt idx="1195" formatCode="0.00">
                  <c:v>234.70053936731543</c:v>
                </c:pt>
                <c:pt idx="1196" formatCode="0.00">
                  <c:v>58.602154799821996</c:v>
                </c:pt>
                <c:pt idx="1197" formatCode="0.00">
                  <c:v>98.978180377514406</c:v>
                </c:pt>
                <c:pt idx="1199" formatCode="0.00">
                  <c:v>67.967537432720803</c:v>
                </c:pt>
                <c:pt idx="1200" formatCode="0.00">
                  <c:v>23.893155807330686</c:v>
                </c:pt>
                <c:pt idx="1201" formatCode="0.00">
                  <c:v>28.506007356634246</c:v>
                </c:pt>
                <c:pt idx="1202" formatCode="0.00">
                  <c:v>4.1658145837093246</c:v>
                </c:pt>
                <c:pt idx="1203" formatCode="0.00">
                  <c:v>80.765408595811195</c:v>
                </c:pt>
                <c:pt idx="1204" formatCode="0.00">
                  <c:v>71.774602116671019</c:v>
                </c:pt>
                <c:pt idx="1205" formatCode="0.00">
                  <c:v>66.049222224072636</c:v>
                </c:pt>
                <c:pt idx="1206" formatCode="0.00">
                  <c:v>96.246469931397073</c:v>
                </c:pt>
                <c:pt idx="1207" formatCode="0.00">
                  <c:v>66.326441300857994</c:v>
                </c:pt>
                <c:pt idx="1208" formatCode="0.00">
                  <c:v>76.367792819717337</c:v>
                </c:pt>
                <c:pt idx="1209" formatCode="0.00">
                  <c:v>278.66131911522547</c:v>
                </c:pt>
                <c:pt idx="1210" formatCode="0.00">
                  <c:v>160.38052223413803</c:v>
                </c:pt>
                <c:pt idx="1211" formatCode="0.00">
                  <c:v>223.46923709219487</c:v>
                </c:pt>
                <c:pt idx="1212" formatCode="0.00">
                  <c:v>557.00194723002483</c:v>
                </c:pt>
                <c:pt idx="1213" formatCode="0.00">
                  <c:v>89.658041844768064</c:v>
                </c:pt>
                <c:pt idx="1214" formatCode="0.00">
                  <c:v>128.79756323484531</c:v>
                </c:pt>
                <c:pt idx="1215" formatCode="0.00">
                  <c:v>74.402996828107362</c:v>
                </c:pt>
                <c:pt idx="1216" formatCode="0.00">
                  <c:v>18.187254505995266</c:v>
                </c:pt>
                <c:pt idx="1217" formatCode="0.00">
                  <c:v>32.122922333381069</c:v>
                </c:pt>
                <c:pt idx="1218" formatCode="0.00">
                  <c:v>11.144616396664711</c:v>
                </c:pt>
                <c:pt idx="1219" formatCode="0.00">
                  <c:v>16.462306499299981</c:v>
                </c:pt>
                <c:pt idx="1220" formatCode="0.00">
                  <c:v>62.332458941123363</c:v>
                </c:pt>
                <c:pt idx="1221" formatCode="0.00">
                  <c:v>13.884704879510089</c:v>
                </c:pt>
                <c:pt idx="1222" formatCode="0.00">
                  <c:v>21.759086803999434</c:v>
                </c:pt>
                <c:pt idx="1223" formatCode="0.00">
                  <c:v>14.846484164128444</c:v>
                </c:pt>
                <c:pt idx="1224" formatCode="0.00">
                  <c:v>61.951988880393564</c:v>
                </c:pt>
                <c:pt idx="1225" formatCode="0.00">
                  <c:v>354.41108650720861</c:v>
                </c:pt>
                <c:pt idx="1226" formatCode="0.00">
                  <c:v>516.53141067477259</c:v>
                </c:pt>
                <c:pt idx="1227" formatCode="0.00">
                  <c:v>15.533191053150981</c:v>
                </c:pt>
                <c:pt idx="1228" formatCode="0.00">
                  <c:v>36.093450278230222</c:v>
                </c:pt>
                <c:pt idx="1229" formatCode="0.00">
                  <c:v>255.58727477477234</c:v>
                </c:pt>
                <c:pt idx="1230" formatCode="0.00">
                  <c:v>13.994653780436282</c:v>
                </c:pt>
                <c:pt idx="1231" formatCode="0.00">
                  <c:v>49.440852258656093</c:v>
                </c:pt>
                <c:pt idx="1232" formatCode="0.00">
                  <c:v>231.20169033173403</c:v>
                </c:pt>
                <c:pt idx="1233" formatCode="0.00">
                  <c:v>20.997924706378502</c:v>
                </c:pt>
                <c:pt idx="1234" formatCode="0.00">
                  <c:v>170.71531233786098</c:v>
                </c:pt>
                <c:pt idx="1235" formatCode="0.00">
                  <c:v>368.33655847075931</c:v>
                </c:pt>
                <c:pt idx="1236" formatCode="0.00">
                  <c:v>35.500598464943828</c:v>
                </c:pt>
                <c:pt idx="1237" formatCode="0.00">
                  <c:v>23.194146529393304</c:v>
                </c:pt>
                <c:pt idx="1238" formatCode="0.00">
                  <c:v>34.701480322852071</c:v>
                </c:pt>
                <c:pt idx="1239" formatCode="0.00">
                  <c:v>7.2175503999950719</c:v>
                </c:pt>
                <c:pt idx="1240" formatCode="0.00">
                  <c:v>9.3271226625590948</c:v>
                </c:pt>
                <c:pt idx="1241" formatCode="0.00">
                  <c:v>15.557216786187809</c:v>
                </c:pt>
                <c:pt idx="1242" formatCode="0.00">
                  <c:v>30.728680469657665</c:v>
                </c:pt>
                <c:pt idx="1243" formatCode="0.00">
                  <c:v>209.79192611774999</c:v>
                </c:pt>
                <c:pt idx="1244" formatCode="0.00">
                  <c:v>69.850175193114822</c:v>
                </c:pt>
                <c:pt idx="1245" formatCode="0.00">
                  <c:v>14.684817963620031</c:v>
                </c:pt>
                <c:pt idx="1246" formatCode="0.00">
                  <c:v>43.269622071375515</c:v>
                </c:pt>
                <c:pt idx="1247" formatCode="0.00">
                  <c:v>21.556215222837547</c:v>
                </c:pt>
                <c:pt idx="1248" formatCode="0.00">
                  <c:v>61.553496484816741</c:v>
                </c:pt>
                <c:pt idx="1249" formatCode="0.00">
                  <c:v>13.015439653790573</c:v>
                </c:pt>
                <c:pt idx="1250" formatCode="0.00">
                  <c:v>104.82954455792525</c:v>
                </c:pt>
                <c:pt idx="1251" formatCode="0.00">
                  <c:v>23.314761277920585</c:v>
                </c:pt>
                <c:pt idx="1252" formatCode="0.00">
                  <c:v>23.630451804767986</c:v>
                </c:pt>
                <c:pt idx="1253" formatCode="0.00">
                  <c:v>30.369190231693285</c:v>
                </c:pt>
                <c:pt idx="1254" formatCode="0.00">
                  <c:v>47.32403070216823</c:v>
                </c:pt>
                <c:pt idx="1255" formatCode="0.00">
                  <c:v>76.027432688600982</c:v>
                </c:pt>
                <c:pt idx="1256" formatCode="0.00">
                  <c:v>51.383273921812965</c:v>
                </c:pt>
                <c:pt idx="1257" formatCode="0.00">
                  <c:v>29.351207736928036</c:v>
                </c:pt>
                <c:pt idx="1258" formatCode="0.00">
                  <c:v>4.4255979812060309</c:v>
                </c:pt>
                <c:pt idx="1259" formatCode="0.00">
                  <c:v>29.849863069830409</c:v>
                </c:pt>
                <c:pt idx="1260" formatCode="0.00">
                  <c:v>12.073154239976759</c:v>
                </c:pt>
                <c:pt idx="1261" formatCode="0.00">
                  <c:v>58.223562753041328</c:v>
                </c:pt>
                <c:pt idx="1262" formatCode="0.00">
                  <c:v>35.257791953801302</c:v>
                </c:pt>
                <c:pt idx="1263" formatCode="0.00">
                  <c:v>68.154304078378928</c:v>
                </c:pt>
                <c:pt idx="1264" formatCode="0.00">
                  <c:v>35.921828289217252</c:v>
                </c:pt>
                <c:pt idx="1265" formatCode="0.00">
                  <c:v>837.45609589393916</c:v>
                </c:pt>
                <c:pt idx="1266" formatCode="0.00">
                  <c:v>19.135516251239117</c:v>
                </c:pt>
                <c:pt idx="1267" formatCode="0.00">
                  <c:v>12.802278947939625</c:v>
                </c:pt>
                <c:pt idx="1268" formatCode="0.00">
                  <c:v>10.984151294990372</c:v>
                </c:pt>
                <c:pt idx="1269" formatCode="0.00">
                  <c:v>30.214724000286491</c:v>
                </c:pt>
                <c:pt idx="1270" formatCode="0.00">
                  <c:v>60.011333447290532</c:v>
                </c:pt>
                <c:pt idx="1271" formatCode="0.00">
                  <c:v>10.235399157347446</c:v>
                </c:pt>
                <c:pt idx="1272" formatCode="0.00">
                  <c:v>24.933293522108965</c:v>
                </c:pt>
                <c:pt idx="1273" formatCode="0.00">
                  <c:v>14.286286858580549</c:v>
                </c:pt>
                <c:pt idx="1274" formatCode="0.00">
                  <c:v>8.8971725288289889</c:v>
                </c:pt>
                <c:pt idx="1275" formatCode="0.00">
                  <c:v>27.938709141394021</c:v>
                </c:pt>
                <c:pt idx="1276" formatCode="0.00">
                  <c:v>14.467019339891829</c:v>
                </c:pt>
                <c:pt idx="1277" formatCode="0.00">
                  <c:v>2.3352291811940278</c:v>
                </c:pt>
                <c:pt idx="1278" formatCode="0.00">
                  <c:v>17.982042672604827</c:v>
                </c:pt>
                <c:pt idx="1279" formatCode="0.00">
                  <c:v>11.153346914210614</c:v>
                </c:pt>
                <c:pt idx="1281" formatCode="0.00">
                  <c:v>25.255846143168892</c:v>
                </c:pt>
                <c:pt idx="1282" formatCode="0.00">
                  <c:v>6.7870413197283277</c:v>
                </c:pt>
                <c:pt idx="1283" formatCode="0.00">
                  <c:v>27.961298375013325</c:v>
                </c:pt>
                <c:pt idx="1284" formatCode="0.00">
                  <c:v>8.4596876088994311</c:v>
                </c:pt>
                <c:pt idx="1285" formatCode="0.00">
                  <c:v>31.815250758097164</c:v>
                </c:pt>
                <c:pt idx="1286" formatCode="0.00">
                  <c:v>28.830992550194104</c:v>
                </c:pt>
                <c:pt idx="1287" formatCode="0.00">
                  <c:v>49.404731077830327</c:v>
                </c:pt>
                <c:pt idx="1288" formatCode="0.00">
                  <c:v>9.5409969698704558</c:v>
                </c:pt>
                <c:pt idx="1289" formatCode="0.00">
                  <c:v>55.786297013499095</c:v>
                </c:pt>
                <c:pt idx="1290" formatCode="0.00">
                  <c:v>7.2449314429511276</c:v>
                </c:pt>
                <c:pt idx="1291" formatCode="0.00">
                  <c:v>184.14115271144888</c:v>
                </c:pt>
                <c:pt idx="1292" formatCode="0.00">
                  <c:v>32.141744189914782</c:v>
                </c:pt>
                <c:pt idx="1293" formatCode="0.00">
                  <c:v>15.663458719839031</c:v>
                </c:pt>
                <c:pt idx="1294" formatCode="0.00">
                  <c:v>26.062573337561066</c:v>
                </c:pt>
                <c:pt idx="1296" formatCode="0.00">
                  <c:v>25.363969042396953</c:v>
                </c:pt>
                <c:pt idx="1297" formatCode="0.00">
                  <c:v>48.772472158670965</c:v>
                </c:pt>
                <c:pt idx="1298" formatCode="0.00">
                  <c:v>21.094246808636285</c:v>
                </c:pt>
                <c:pt idx="1299" formatCode="0.00">
                  <c:v>55.224958682750803</c:v>
                </c:pt>
                <c:pt idx="1300" formatCode="0.00">
                  <c:v>31.600047182685806</c:v>
                </c:pt>
                <c:pt idx="1301" formatCode="0.00">
                  <c:v>15.101043726595321</c:v>
                </c:pt>
                <c:pt idx="1302" formatCode="0.00">
                  <c:v>87.841599221403285</c:v>
                </c:pt>
                <c:pt idx="1303" formatCode="0.00">
                  <c:v>43.179838378176441</c:v>
                </c:pt>
                <c:pt idx="1304" formatCode="0.00">
                  <c:v>11.015441019852412</c:v>
                </c:pt>
                <c:pt idx="1305" formatCode="0.00">
                  <c:v>42.288469722724606</c:v>
                </c:pt>
                <c:pt idx="1306" formatCode="0.00">
                  <c:v>12.947492937037474</c:v>
                </c:pt>
                <c:pt idx="1307" formatCode="0.00">
                  <c:v>20.569403983805234</c:v>
                </c:pt>
                <c:pt idx="1308" formatCode="0.00">
                  <c:v>74.467804660695663</c:v>
                </c:pt>
                <c:pt idx="1309" formatCode="0.00">
                  <c:v>12.876140632407138</c:v>
                </c:pt>
                <c:pt idx="1310" formatCode="0.00">
                  <c:v>4.9617786145133458</c:v>
                </c:pt>
                <c:pt idx="1312" formatCode="0.00">
                  <c:v>17.379721628100672</c:v>
                </c:pt>
                <c:pt idx="1313" formatCode="0.00">
                  <c:v>17.026016434573645</c:v>
                </c:pt>
                <c:pt idx="1314" formatCode="0.00">
                  <c:v>4.6563170380002452</c:v>
                </c:pt>
                <c:pt idx="1315" formatCode="0.00">
                  <c:v>256.02976352013553</c:v>
                </c:pt>
                <c:pt idx="1316" formatCode="0.00">
                  <c:v>206.07122615476425</c:v>
                </c:pt>
                <c:pt idx="1317" formatCode="0.00">
                  <c:v>22.152650525254789</c:v>
                </c:pt>
                <c:pt idx="1318" formatCode="0.00">
                  <c:v>14.676114067993604</c:v>
                </c:pt>
                <c:pt idx="1319" formatCode="0.00">
                  <c:v>45.006156851773355</c:v>
                </c:pt>
                <c:pt idx="1320" formatCode="0.00">
                  <c:v>68.570585011983695</c:v>
                </c:pt>
                <c:pt idx="1321" formatCode="0.00">
                  <c:v>41.932487718373601</c:v>
                </c:pt>
                <c:pt idx="1322" formatCode="0.00">
                  <c:v>132.19370418459533</c:v>
                </c:pt>
                <c:pt idx="1323" formatCode="0.00">
                  <c:v>39.974914054410597</c:v>
                </c:pt>
                <c:pt idx="1324" formatCode="0.00">
                  <c:v>5.3261796156661241</c:v>
                </c:pt>
                <c:pt idx="1325" formatCode="0.00">
                  <c:v>3.16288408500828</c:v>
                </c:pt>
                <c:pt idx="1326" formatCode="0.00">
                  <c:v>4.3640458956977577</c:v>
                </c:pt>
                <c:pt idx="1327" formatCode="0.00">
                  <c:v>3.7918690584624182</c:v>
                </c:pt>
                <c:pt idx="1328" formatCode="0.00">
                  <c:v>5.8551127485681649</c:v>
                </c:pt>
                <c:pt idx="1329" formatCode="0.00">
                  <c:v>2.0910128925164</c:v>
                </c:pt>
                <c:pt idx="1330" formatCode="0.00">
                  <c:v>2.8952917895483532</c:v>
                </c:pt>
                <c:pt idx="1331" formatCode="0.00">
                  <c:v>3.2599064678851639</c:v>
                </c:pt>
                <c:pt idx="1332" formatCode="0.00">
                  <c:v>2.7714864855811587</c:v>
                </c:pt>
                <c:pt idx="1333" formatCode="0.00">
                  <c:v>2.3932383465243956</c:v>
                </c:pt>
                <c:pt idx="1335" formatCode="0.00">
                  <c:v>3.9173770538793344</c:v>
                </c:pt>
                <c:pt idx="1336" formatCode="0.00">
                  <c:v>2.0611989400202635</c:v>
                </c:pt>
                <c:pt idx="1337" formatCode="0.00">
                  <c:v>2.1579161418149106</c:v>
                </c:pt>
              </c:numCache>
            </c:numRef>
          </c:xVal>
          <c:yVal>
            <c:numRef>
              <c:f>'all data'!$L$5:$L$5000</c:f>
              <c:numCache>
                <c:formatCode>0.00E+00</c:formatCode>
                <c:ptCount val="4996"/>
                <c:pt idx="0">
                  <c:v>1.775073961256914E-12</c:v>
                </c:pt>
                <c:pt idx="1">
                  <c:v>6.9479674546085959E-13</c:v>
                </c:pt>
                <c:pt idx="2">
                  <c:v>7.6133704740275343E-13</c:v>
                </c:pt>
                <c:pt idx="3">
                  <c:v>5.2902237686591034E-12</c:v>
                </c:pt>
                <c:pt idx="4">
                  <c:v>8.4357022700067479E-13</c:v>
                </c:pt>
                <c:pt idx="5">
                  <c:v>1.6088103460982727E-12</c:v>
                </c:pt>
                <c:pt idx="6">
                  <c:v>8.4737544236034276E-12</c:v>
                </c:pt>
                <c:pt idx="7">
                  <c:v>6.983320789995984E-13</c:v>
                </c:pt>
                <c:pt idx="8">
                  <c:v>2.9121270483485088E-12</c:v>
                </c:pt>
                <c:pt idx="9">
                  <c:v>2.2671710317179267E-13</c:v>
                </c:pt>
                <c:pt idx="10">
                  <c:v>8.2731147876772972E-13</c:v>
                </c:pt>
                <c:pt idx="11">
                  <c:v>4.2586164702764224E-13</c:v>
                </c:pt>
                <c:pt idx="12">
                  <c:v>2.4413000457503685E-13</c:v>
                </c:pt>
                <c:pt idx="13">
                  <c:v>1.5254194186477936E-13</c:v>
                </c:pt>
                <c:pt idx="14">
                  <c:v>3.1669621328179336E-13</c:v>
                </c:pt>
                <c:pt idx="15">
                  <c:v>3.5303809363401557E-13</c:v>
                </c:pt>
                <c:pt idx="16">
                  <c:v>4.9444694182772458E-13</c:v>
                </c:pt>
                <c:pt idx="17">
                  <c:v>4.260713547542811E-13</c:v>
                </c:pt>
                <c:pt idx="18">
                  <c:v>4.0974297214802133E-13</c:v>
                </c:pt>
                <c:pt idx="19">
                  <c:v>7.4311633756891537E-13</c:v>
                </c:pt>
                <c:pt idx="20">
                  <c:v>1.0496508758460268E-12</c:v>
                </c:pt>
                <c:pt idx="21">
                  <c:v>1.4297578451132596E-12</c:v>
                </c:pt>
                <c:pt idx="22">
                  <c:v>1.6059883859973987E-12</c:v>
                </c:pt>
                <c:pt idx="23">
                  <c:v>1.6059883859973987E-12</c:v>
                </c:pt>
                <c:pt idx="24">
                  <c:v>1.9015364166383195E-12</c:v>
                </c:pt>
                <c:pt idx="25">
                  <c:v>3.8247873168643511E-12</c:v>
                </c:pt>
                <c:pt idx="26">
                  <c:v>1.2892760007576492E-12</c:v>
                </c:pt>
                <c:pt idx="27">
                  <c:v>9.3002168758031628E-12</c:v>
                </c:pt>
                <c:pt idx="28">
                  <c:v>4.0338659121373481E-12</c:v>
                </c:pt>
                <c:pt idx="29">
                  <c:v>3.6807344347770417E-12</c:v>
                </c:pt>
                <c:pt idx="30">
                  <c:v>6.3843192022659881E-13</c:v>
                </c:pt>
                <c:pt idx="31">
                  <c:v>6.9363394706055271E-13</c:v>
                </c:pt>
                <c:pt idx="32">
                  <c:v>5.3651959502710556E-13</c:v>
                </c:pt>
                <c:pt idx="33">
                  <c:v>4.0619040062843938E-12</c:v>
                </c:pt>
                <c:pt idx="34">
                  <c:v>4.4267842303828563E-12</c:v>
                </c:pt>
                <c:pt idx="35">
                  <c:v>2.0500623081036635E-12</c:v>
                </c:pt>
                <c:pt idx="36">
                  <c:v>9.0042103017197707E-13</c:v>
                </c:pt>
                <c:pt idx="37">
                  <c:v>8.723512835288787E-13</c:v>
                </c:pt>
                <c:pt idx="38">
                  <c:v>1.9812213097465038E-12</c:v>
                </c:pt>
                <c:pt idx="39">
                  <c:v>2.8523572626197066E-13</c:v>
                </c:pt>
                <c:pt idx="40">
                  <c:v>3.9774306535537596E-13</c:v>
                </c:pt>
                <c:pt idx="41">
                  <c:v>5.1018962867544372E-13</c:v>
                </c:pt>
                <c:pt idx="42">
                  <c:v>5.1702191661577723E-13</c:v>
                </c:pt>
                <c:pt idx="43">
                  <c:v>6.1567067974065754E-13</c:v>
                </c:pt>
                <c:pt idx="44">
                  <c:v>4.992697467989313E-13</c:v>
                </c:pt>
                <c:pt idx="45">
                  <c:v>2.8959257745481256E-13</c:v>
                </c:pt>
                <c:pt idx="46">
                  <c:v>4.0918438508722355E-13</c:v>
                </c:pt>
                <c:pt idx="47">
                  <c:v>6.818411166255991E-12</c:v>
                </c:pt>
                <c:pt idx="48">
                  <c:v>2.0469360695223554E-12</c:v>
                </c:pt>
                <c:pt idx="49">
                  <c:v>1.931749992499298E-12</c:v>
                </c:pt>
                <c:pt idx="50">
                  <c:v>1.3079950683698298E-12</c:v>
                </c:pt>
                <c:pt idx="51">
                  <c:v>2.5623987680553448E-12</c:v>
                </c:pt>
                <c:pt idx="52">
                  <c:v>1.9838687459636375E-12</c:v>
                </c:pt>
                <c:pt idx="53">
                  <c:v>1.8470220091232564E-12</c:v>
                </c:pt>
                <c:pt idx="54">
                  <c:v>1.2589118142846684E-12</c:v>
                </c:pt>
                <c:pt idx="55">
                  <c:v>4.1979814052599392E-12</c:v>
                </c:pt>
                <c:pt idx="56">
                  <c:v>5.2988371346941363E-12</c:v>
                </c:pt>
                <c:pt idx="57">
                  <c:v>4.5613104849232298E-12</c:v>
                </c:pt>
                <c:pt idx="58">
                  <c:v>3.7463349198682933E-12</c:v>
                </c:pt>
                <c:pt idx="59">
                  <c:v>6.3823683537163668E-12</c:v>
                </c:pt>
                <c:pt idx="60">
                  <c:v>4.7575336578003208E-12</c:v>
                </c:pt>
                <c:pt idx="61">
                  <c:v>3.4255344889549384E-12</c:v>
                </c:pt>
                <c:pt idx="62">
                  <c:v>3.8376511830927306E-12</c:v>
                </c:pt>
                <c:pt idx="63">
                  <c:v>4.7575336578003208E-12</c:v>
                </c:pt>
                <c:pt idx="64">
                  <c:v>6.5340414056185032E-13</c:v>
                </c:pt>
                <c:pt idx="65">
                  <c:v>9.9902995325813681E-13</c:v>
                </c:pt>
                <c:pt idx="66">
                  <c:v>4.1756110794759293E-12</c:v>
                </c:pt>
                <c:pt idx="67">
                  <c:v>5.55289861334869E-12</c:v>
                </c:pt>
                <c:pt idx="68">
                  <c:v>4.2942043285052385E-12</c:v>
                </c:pt>
                <c:pt idx="69">
                  <c:v>2.1004496493322086E-12</c:v>
                </c:pt>
                <c:pt idx="70">
                  <c:v>1.2825735560759014E-12</c:v>
                </c:pt>
                <c:pt idx="71">
                  <c:v>2.0763216778012321E-12</c:v>
                </c:pt>
                <c:pt idx="72">
                  <c:v>1.9260889548847904E-12</c:v>
                </c:pt>
                <c:pt idx="73">
                  <c:v>1.1069730333890925E-12</c:v>
                </c:pt>
                <c:pt idx="74">
                  <c:v>7.052931391771641E-12</c:v>
                </c:pt>
                <c:pt idx="75">
                  <c:v>7.4167232057463758E-13</c:v>
                </c:pt>
                <c:pt idx="76">
                  <c:v>5.6167422862892316E-12</c:v>
                </c:pt>
                <c:pt idx="77">
                  <c:v>3.5011873159234077E-12</c:v>
                </c:pt>
                <c:pt idx="78">
                  <c:v>1.1602701540570716E-12</c:v>
                </c:pt>
                <c:pt idx="79">
                  <c:v>1.3335991028224069E-12</c:v>
                </c:pt>
                <c:pt idx="80">
                  <c:v>1.045686928739519E-12</c:v>
                </c:pt>
                <c:pt idx="81">
                  <c:v>4.0589746592467417E-13</c:v>
                </c:pt>
                <c:pt idx="82">
                  <c:v>1.1079889588453322E-13</c:v>
                </c:pt>
                <c:pt idx="83">
                  <c:v>3.0244233504262448E-13</c:v>
                </c:pt>
                <c:pt idx="84">
                  <c:v>1.6065361954053673E-12</c:v>
                </c:pt>
                <c:pt idx="85">
                  <c:v>3.1912957613033992E-13</c:v>
                </c:pt>
                <c:pt idx="86">
                  <c:v>9.5091857001349489E-13</c:v>
                </c:pt>
                <c:pt idx="87">
                  <c:v>1.0440035838550071E-12</c:v>
                </c:pt>
                <c:pt idx="88">
                  <c:v>2.0172709999627966E-13</c:v>
                </c:pt>
                <c:pt idx="89">
                  <c:v>3.95878019054889E-13</c:v>
                </c:pt>
                <c:pt idx="90">
                  <c:v>3.7020686589457813E-13</c:v>
                </c:pt>
                <c:pt idx="91">
                  <c:v>1.0621895832620178E-12</c:v>
                </c:pt>
                <c:pt idx="92">
                  <c:v>1.1139933423378524E-13</c:v>
                </c:pt>
                <c:pt idx="93">
                  <c:v>9.914383276464083E-14</c:v>
                </c:pt>
                <c:pt idx="94">
                  <c:v>8.2116128813278513E-13</c:v>
                </c:pt>
                <c:pt idx="95">
                  <c:v>6.4072036014227265E-13</c:v>
                </c:pt>
                <c:pt idx="96">
                  <c:v>1.0960490562146457E-13</c:v>
                </c:pt>
                <c:pt idx="97">
                  <c:v>9.3030869298802605E-13</c:v>
                </c:pt>
                <c:pt idx="98">
                  <c:v>7.1736229575073624E-13</c:v>
                </c:pt>
                <c:pt idx="99">
                  <c:v>1.4404842624946046E-13</c:v>
                </c:pt>
                <c:pt idx="100">
                  <c:v>3.2359647055085245E-13</c:v>
                </c:pt>
                <c:pt idx="101">
                  <c:v>2.1179231458649148E-13</c:v>
                </c:pt>
                <c:pt idx="102">
                  <c:v>3.8780639316434959E-13</c:v>
                </c:pt>
                <c:pt idx="103">
                  <c:v>1.4384010827410859E-13</c:v>
                </c:pt>
                <c:pt idx="104">
                  <c:v>1.814098227226802E-12</c:v>
                </c:pt>
                <c:pt idx="105">
                  <c:v>4.1851790600133279E-12</c:v>
                </c:pt>
                <c:pt idx="106">
                  <c:v>1.2508835363075794E-11</c:v>
                </c:pt>
                <c:pt idx="107">
                  <c:v>2.5653308192705315E-12</c:v>
                </c:pt>
                <c:pt idx="108">
                  <c:v>1.0922854174701105E-11</c:v>
                </c:pt>
                <c:pt idx="109">
                  <c:v>2.3194614991725104E-12</c:v>
                </c:pt>
                <c:pt idx="110">
                  <c:v>3.8713386019442411E-12</c:v>
                </c:pt>
                <c:pt idx="111">
                  <c:v>2.7837582170730991E-12</c:v>
                </c:pt>
                <c:pt idx="112">
                  <c:v>2.2650282488220196E-12</c:v>
                </c:pt>
                <c:pt idx="113">
                  <c:v>3.9431175911404712E-12</c:v>
                </c:pt>
                <c:pt idx="114">
                  <c:v>1.6547684996821395E-13</c:v>
                </c:pt>
                <c:pt idx="115">
                  <c:v>4.9111949952537983E-13</c:v>
                </c:pt>
                <c:pt idx="116">
                  <c:v>3.775060023917174E-13</c:v>
                </c:pt>
                <c:pt idx="117">
                  <c:v>6.983744069773966E-12</c:v>
                </c:pt>
                <c:pt idx="118">
                  <c:v>2.3368488289546627E-13</c:v>
                </c:pt>
                <c:pt idx="119">
                  <c:v>9.1563309720773489E-13</c:v>
                </c:pt>
                <c:pt idx="120">
                  <c:v>6.4546444188528769E-12</c:v>
                </c:pt>
                <c:pt idx="121">
                  <c:v>1.3450239690728272E-12</c:v>
                </c:pt>
                <c:pt idx="122">
                  <c:v>1.3796292220032598E-12</c:v>
                </c:pt>
                <c:pt idx="123">
                  <c:v>1.3466627307281175E-12</c:v>
                </c:pt>
                <c:pt idx="124">
                  <c:v>4.066991861936661E-12</c:v>
                </c:pt>
                <c:pt idx="125">
                  <c:v>1.3876195936830376E-12</c:v>
                </c:pt>
                <c:pt idx="126">
                  <c:v>7.0206753406194127E-13</c:v>
                </c:pt>
                <c:pt idx="127">
                  <c:v>2.6882727055148072E-11</c:v>
                </c:pt>
                <c:pt idx="128">
                  <c:v>9.6885990746531484E-13</c:v>
                </c:pt>
                <c:pt idx="129">
                  <c:v>1.3045061096684479E-12</c:v>
                </c:pt>
                <c:pt idx="130">
                  <c:v>1.9040865729785735E-13</c:v>
                </c:pt>
                <c:pt idx="131">
                  <c:v>2.3476591081900181E-13</c:v>
                </c:pt>
                <c:pt idx="132">
                  <c:v>3.9266190158769902E-13</c:v>
                </c:pt>
                <c:pt idx="133">
                  <c:v>8.7639733508430703E-13</c:v>
                </c:pt>
                <c:pt idx="134">
                  <c:v>4.8404483928764786E-13</c:v>
                </c:pt>
                <c:pt idx="135">
                  <c:v>3.5389802492816111E-13</c:v>
                </c:pt>
                <c:pt idx="136">
                  <c:v>2.2951638657356174E-12</c:v>
                </c:pt>
                <c:pt idx="137">
                  <c:v>2.0329558987847961E-12</c:v>
                </c:pt>
                <c:pt idx="138">
                  <c:v>3.713632210169574E-12</c:v>
                </c:pt>
                <c:pt idx="139">
                  <c:v>3.9202950580756974E-12</c:v>
                </c:pt>
                <c:pt idx="140">
                  <c:v>3.0457844944347948E-12</c:v>
                </c:pt>
                <c:pt idx="141">
                  <c:v>9.1884051422669858E-13</c:v>
                </c:pt>
                <c:pt idx="142">
                  <c:v>1.5770439817044521E-12</c:v>
                </c:pt>
                <c:pt idx="143">
                  <c:v>3.9946036760666507E-12</c:v>
                </c:pt>
                <c:pt idx="144">
                  <c:v>1.1809254462378209E-12</c:v>
                </c:pt>
                <c:pt idx="145">
                  <c:v>1.5148582547317555E-12</c:v>
                </c:pt>
                <c:pt idx="146">
                  <c:v>9.9921015942003382E-13</c:v>
                </c:pt>
                <c:pt idx="147">
                  <c:v>9.9921015942003382E-13</c:v>
                </c:pt>
                <c:pt idx="148">
                  <c:v>8.8066133805623854E-13</c:v>
                </c:pt>
                <c:pt idx="149">
                  <c:v>3.9506575929980622E-12</c:v>
                </c:pt>
                <c:pt idx="150">
                  <c:v>4.0218033077120819E-12</c:v>
                </c:pt>
                <c:pt idx="151">
                  <c:v>1.1415928000883086E-12</c:v>
                </c:pt>
                <c:pt idx="152">
                  <c:v>3.8979002790920397E-13</c:v>
                </c:pt>
                <c:pt idx="153">
                  <c:v>1.6280020374241947E-12</c:v>
                </c:pt>
                <c:pt idx="154">
                  <c:v>3.8048164464459554E-12</c:v>
                </c:pt>
                <c:pt idx="155">
                  <c:v>8.1317766464806228E-13</c:v>
                </c:pt>
                <c:pt idx="156">
                  <c:v>4.3058225972668569E-12</c:v>
                </c:pt>
                <c:pt idx="157">
                  <c:v>2.5733044214678496E-12</c:v>
                </c:pt>
                <c:pt idx="158">
                  <c:v>2.2306125071255296E-13</c:v>
                </c:pt>
                <c:pt idx="159">
                  <c:v>9.1213325939284642E-13</c:v>
                </c:pt>
                <c:pt idx="160">
                  <c:v>8.2185277164097358E-13</c:v>
                </c:pt>
                <c:pt idx="161">
                  <c:v>3.9118280284204803E-12</c:v>
                </c:pt>
                <c:pt idx="162">
                  <c:v>2.8422153378054164E-13</c:v>
                </c:pt>
                <c:pt idx="163">
                  <c:v>9.9883889470171328E-13</c:v>
                </c:pt>
                <c:pt idx="164">
                  <c:v>8.9895389657035292E-13</c:v>
                </c:pt>
                <c:pt idx="165">
                  <c:v>4.8422010467520371E-13</c:v>
                </c:pt>
                <c:pt idx="166">
                  <c:v>2.5203691733602938E-12</c:v>
                </c:pt>
                <c:pt idx="167">
                  <c:v>2.4434857727469237E-12</c:v>
                </c:pt>
                <c:pt idx="168">
                  <c:v>1.9662056273858367E-12</c:v>
                </c:pt>
                <c:pt idx="169">
                  <c:v>2.4393914824945619E-13</c:v>
                </c:pt>
                <c:pt idx="170">
                  <c:v>4.2900295753499583E-13</c:v>
                </c:pt>
                <c:pt idx="171">
                  <c:v>1.793585034925777E-13</c:v>
                </c:pt>
                <c:pt idx="172">
                  <c:v>2.9686671818324234E-13</c:v>
                </c:pt>
                <c:pt idx="173">
                  <c:v>1.2315771225108772E-13</c:v>
                </c:pt>
                <c:pt idx="174">
                  <c:v>1.2874037038726814E-13</c:v>
                </c:pt>
                <c:pt idx="175">
                  <c:v>1.908677506654027E-13</c:v>
                </c:pt>
                <c:pt idx="176">
                  <c:v>3.7027051434153545E-14</c:v>
                </c:pt>
                <c:pt idx="177">
                  <c:v>3.8693913620429364E-14</c:v>
                </c:pt>
                <c:pt idx="178">
                  <c:v>2.0531680233742313E-12</c:v>
                </c:pt>
                <c:pt idx="179">
                  <c:v>1.6904335215733659E-12</c:v>
                </c:pt>
                <c:pt idx="180">
                  <c:v>1.9576388817539708E-12</c:v>
                </c:pt>
                <c:pt idx="181">
                  <c:v>8.0752883688355852E-13</c:v>
                </c:pt>
                <c:pt idx="182">
                  <c:v>5.0754621343752031E-12</c:v>
                </c:pt>
                <c:pt idx="183">
                  <c:v>2.8252741517403449E-12</c:v>
                </c:pt>
                <c:pt idx="184">
                  <c:v>4.1924492171036118E-12</c:v>
                </c:pt>
                <c:pt idx="185">
                  <c:v>4.5614657627702004E-12</c:v>
                </c:pt>
                <c:pt idx="186">
                  <c:v>2.3523064250901221E-13</c:v>
                </c:pt>
                <c:pt idx="187">
                  <c:v>3.2607045314841223E-13</c:v>
                </c:pt>
                <c:pt idx="188">
                  <c:v>3.778236088630718E-13</c:v>
                </c:pt>
                <c:pt idx="189">
                  <c:v>3.6963246248932235E-13</c:v>
                </c:pt>
                <c:pt idx="190">
                  <c:v>1.2923596796016526E-12</c:v>
                </c:pt>
                <c:pt idx="191">
                  <c:v>4.2974803882166527E-13</c:v>
                </c:pt>
                <c:pt idx="192">
                  <c:v>1.1687873755236018E-13</c:v>
                </c:pt>
                <c:pt idx="193">
                  <c:v>5.6242181947568406E-13</c:v>
                </c:pt>
                <c:pt idx="194">
                  <c:v>1.823243398610779E-12</c:v>
                </c:pt>
                <c:pt idx="195">
                  <c:v>8.9069131167396208E-13</c:v>
                </c:pt>
                <c:pt idx="196">
                  <c:v>1.7092207315071608E-12</c:v>
                </c:pt>
                <c:pt idx="197">
                  <c:v>1.3042727920755326E-11</c:v>
                </c:pt>
                <c:pt idx="198">
                  <c:v>5.0754362480664638E-13</c:v>
                </c:pt>
                <c:pt idx="199">
                  <c:v>5.1589430700709442E-13</c:v>
                </c:pt>
                <c:pt idx="200">
                  <c:v>5.0293094683437061E-13</c:v>
                </c:pt>
                <c:pt idx="201">
                  <c:v>2.3301555214068159E-13</c:v>
                </c:pt>
                <c:pt idx="202">
                  <c:v>7.0113311475411295E-13</c:v>
                </c:pt>
                <c:pt idx="203">
                  <c:v>6.7299345754961678E-13</c:v>
                </c:pt>
                <c:pt idx="204">
                  <c:v>1.0948916223440427E-12</c:v>
                </c:pt>
                <c:pt idx="205">
                  <c:v>4.2586740648701022E-13</c:v>
                </c:pt>
                <c:pt idx="206">
                  <c:v>2.6277199582803065E-12</c:v>
                </c:pt>
                <c:pt idx="209" formatCode="0.0E+00">
                  <c:v>1.0411631471352324E-12</c:v>
                </c:pt>
                <c:pt idx="210" formatCode="0.0E+00">
                  <c:v>3.346267844066526E-12</c:v>
                </c:pt>
                <c:pt idx="211" formatCode="0.0E+00">
                  <c:v>8.4724300812590384E-14</c:v>
                </c:pt>
                <c:pt idx="212" formatCode="0.0E+00">
                  <c:v>1.427826080941825E-13</c:v>
                </c:pt>
                <c:pt idx="213" formatCode="0.0E+00">
                  <c:v>1.0991894863447505E-13</c:v>
                </c:pt>
                <c:pt idx="214" formatCode="0.0E+00">
                  <c:v>9.4477198395402548E-14</c:v>
                </c:pt>
                <c:pt idx="215" formatCode="0.0E+00">
                  <c:v>2.3403517461521377E-13</c:v>
                </c:pt>
                <c:pt idx="216" formatCode="0.0E+00">
                  <c:v>6.1584550048329345E-14</c:v>
                </c:pt>
                <c:pt idx="217" formatCode="0.0E+00">
                  <c:v>1.1078846550121064E-13</c:v>
                </c:pt>
                <c:pt idx="218" formatCode="0.0E+00">
                  <c:v>1.6343378307022477E-13</c:v>
                </c:pt>
                <c:pt idx="219" formatCode="0.0E+00">
                  <c:v>1.2378739057798856E-13</c:v>
                </c:pt>
                <c:pt idx="220" formatCode="0.0E+00">
                  <c:v>1.0752099675404555E-13</c:v>
                </c:pt>
                <c:pt idx="221" formatCode="0.0E+00">
                  <c:v>5.4542119513437804E-14</c:v>
                </c:pt>
                <c:pt idx="222" formatCode="0.0E+00">
                  <c:v>4.4323193107815002E-14</c:v>
                </c:pt>
                <c:pt idx="223" formatCode="0.0E+00">
                  <c:v>7.5566845091963639E-13</c:v>
                </c:pt>
                <c:pt idx="224" formatCode="0.0E+00">
                  <c:v>1.5427792242908584E-13</c:v>
                </c:pt>
                <c:pt idx="225" formatCode="0.0E+00">
                  <c:v>2.1548749487310255E-13</c:v>
                </c:pt>
                <c:pt idx="226" formatCode="0.0E+00">
                  <c:v>1.1277932721614925E-13</c:v>
                </c:pt>
                <c:pt idx="227" formatCode="0.0E+00">
                  <c:v>1.8258497545575707E-12</c:v>
                </c:pt>
                <c:pt idx="228" formatCode="0.0E+00">
                  <c:v>1.1012992001871626E-13</c:v>
                </c:pt>
                <c:pt idx="229" formatCode="0.0E+00">
                  <c:v>1.0755900813208624E-13</c:v>
                </c:pt>
                <c:pt idx="230" formatCode="0.0E+00">
                  <c:v>2.5625449641513712E-13</c:v>
                </c:pt>
                <c:pt idx="231" formatCode="0.0E+00">
                  <c:v>9.9195264151559722E-14</c:v>
                </c:pt>
                <c:pt idx="232" formatCode="0.0E+00">
                  <c:v>3.7617610955691768E-13</c:v>
                </c:pt>
                <c:pt idx="233" formatCode="0.0E+00">
                  <c:v>9.0368464566728664E-14</c:v>
                </c:pt>
                <c:pt idx="234" formatCode="0.0E+00">
                  <c:v>3.6458554820761232E-13</c:v>
                </c:pt>
                <c:pt idx="235" formatCode="0.0E+00">
                  <c:v>5.6315789289854312E-14</c:v>
                </c:pt>
                <c:pt idx="236" formatCode="0.0E+00">
                  <c:v>4.2922496757800337E-13</c:v>
                </c:pt>
                <c:pt idx="237" formatCode="0.0E+00">
                  <c:v>1.7030788971392278E-13</c:v>
                </c:pt>
                <c:pt idx="238" formatCode="0.0E+00">
                  <c:v>9.6274298974602546E-14</c:v>
                </c:pt>
                <c:pt idx="239" formatCode="0.0E+00">
                  <c:v>1.5945172227367526E-13</c:v>
                </c:pt>
                <c:pt idx="240" formatCode="0.0E+00">
                  <c:v>7.1550309066219341E-14</c:v>
                </c:pt>
                <c:pt idx="241" formatCode="0.0E+00">
                  <c:v>1.1751404647143432E-13</c:v>
                </c:pt>
                <c:pt idx="242" formatCode="0.0E+00">
                  <c:v>7.2922911431293424E-13</c:v>
                </c:pt>
                <c:pt idx="243" formatCode="0.0E+00">
                  <c:v>1.2236937571535955E-13</c:v>
                </c:pt>
                <c:pt idx="244" formatCode="0.0E+00">
                  <c:v>1.6943862168724883E-13</c:v>
                </c:pt>
                <c:pt idx="245" formatCode="0.0E+00">
                  <c:v>1.8460956143295365E-13</c:v>
                </c:pt>
                <c:pt idx="246" formatCode="0.0E+00">
                  <c:v>6.8864005215119719E-13</c:v>
                </c:pt>
                <c:pt idx="247" formatCode="0.0E+00">
                  <c:v>2.4618581749823142E-13</c:v>
                </c:pt>
                <c:pt idx="248" formatCode="0.0E+00">
                  <c:v>1.1102833606649286E-13</c:v>
                </c:pt>
                <c:pt idx="249" formatCode="0.0E+00">
                  <c:v>1.4572851397966657E-12</c:v>
                </c:pt>
                <c:pt idx="250" formatCode="0.0E+00">
                  <c:v>3.2016683277332461E-12</c:v>
                </c:pt>
                <c:pt idx="251" formatCode="0.0E+00">
                  <c:v>4.7429701847808779E-14</c:v>
                </c:pt>
                <c:pt idx="252" formatCode="0.0E+00">
                  <c:v>6.8121049098964113E-14</c:v>
                </c:pt>
                <c:pt idx="253" formatCode="0.0E+00">
                  <c:v>4.6257096701776139E-13</c:v>
                </c:pt>
                <c:pt idx="254" formatCode="0.0E+00">
                  <c:v>2.8776540519280084E-13</c:v>
                </c:pt>
                <c:pt idx="255" formatCode="0.0E+00">
                  <c:v>2.369360072369209E-12</c:v>
                </c:pt>
                <c:pt idx="256" formatCode="0.0E+00">
                  <c:v>3.2788190105450836E-12</c:v>
                </c:pt>
                <c:pt idx="257" formatCode="0.0E+00">
                  <c:v>2.1481041445804214E-13</c:v>
                </c:pt>
                <c:pt idx="258" formatCode="0.0E+00">
                  <c:v>2.8926726439901148E-13</c:v>
                </c:pt>
                <c:pt idx="259" formatCode="0.0E+00">
                  <c:v>1.2696594647592398E-12</c:v>
                </c:pt>
                <c:pt idx="260" formatCode="0.0E+00">
                  <c:v>7.996764027650775E-13</c:v>
                </c:pt>
                <c:pt idx="261" formatCode="0.0E+00">
                  <c:v>4.8687245742528989E-13</c:v>
                </c:pt>
                <c:pt idx="262" formatCode="0.0E+00">
                  <c:v>7.7160782997128168E-14</c:v>
                </c:pt>
                <c:pt idx="263" formatCode="0.0E+00">
                  <c:v>2.3475435324259239E-14</c:v>
                </c:pt>
                <c:pt idx="264" formatCode="0.0E+00">
                  <c:v>1.502265888919118E-13</c:v>
                </c:pt>
                <c:pt idx="265" formatCode="0.0E+00">
                  <c:v>1.3546552709473089E-13</c:v>
                </c:pt>
                <c:pt idx="266" formatCode="0.0E+00">
                  <c:v>2.0550646984766227E-13</c:v>
                </c:pt>
                <c:pt idx="267" formatCode="0.0E+00">
                  <c:v>1.3941482928955457E-12</c:v>
                </c:pt>
                <c:pt idx="268" formatCode="0.0E+00">
                  <c:v>7.2550124902142651E-14</c:v>
                </c:pt>
                <c:pt idx="269" formatCode="0.0E+00">
                  <c:v>3.4935063121904972E-14</c:v>
                </c:pt>
                <c:pt idx="270" formatCode="0.0E+00">
                  <c:v>1.0229677898901903E-13</c:v>
                </c:pt>
                <c:pt idx="271" formatCode="0.0E+00">
                  <c:v>6.0685258605077733E-14</c:v>
                </c:pt>
                <c:pt idx="272" formatCode="0.0E+00">
                  <c:v>5.7291061142660957E-14</c:v>
                </c:pt>
                <c:pt idx="273" formatCode="0.0E+00">
                  <c:v>2.7654125963816729E-14</c:v>
                </c:pt>
                <c:pt idx="274" formatCode="0.0E+00">
                  <c:v>2.4044232133620516E-14</c:v>
                </c:pt>
                <c:pt idx="275" formatCode="0.0E+00">
                  <c:v>4.2649308067749135E-12</c:v>
                </c:pt>
                <c:pt idx="276" formatCode="0.0E+00">
                  <c:v>4.3030177472517071E-13</c:v>
                </c:pt>
                <c:pt idx="277" formatCode="0.0E+00">
                  <c:v>8.8643505349020156E-14</c:v>
                </c:pt>
                <c:pt idx="278" formatCode="0.0E+00">
                  <c:v>2.0062992184917189E-13</c:v>
                </c:pt>
                <c:pt idx="279" formatCode="0.0E+00">
                  <c:v>2.0087032891818694E-13</c:v>
                </c:pt>
                <c:pt idx="280" formatCode="0.0E+00">
                  <c:v>1.0055291131336378E-13</c:v>
                </c:pt>
                <c:pt idx="281" formatCode="0.0E+00">
                  <c:v>6.8111094656480531E-13</c:v>
                </c:pt>
                <c:pt idx="282" formatCode="0.0E+00">
                  <c:v>4.7741722103288259E-14</c:v>
                </c:pt>
                <c:pt idx="283" formatCode="0.0E+00">
                  <c:v>1.0639855720836715E-13</c:v>
                </c:pt>
                <c:pt idx="284" formatCode="0.0E+00">
                  <c:v>1.5815636075036589E-12</c:v>
                </c:pt>
                <c:pt idx="285" formatCode="0.0E+00">
                  <c:v>1.000038669433139E-13</c:v>
                </c:pt>
                <c:pt idx="286" formatCode="0.0E+00">
                  <c:v>6.573770347483995E-14</c:v>
                </c:pt>
                <c:pt idx="287" formatCode="0.0E+00">
                  <c:v>9.9618771535208269E-14</c:v>
                </c:pt>
                <c:pt idx="288" formatCode="0.0E+00">
                  <c:v>6.8121049098964113E-14</c:v>
                </c:pt>
                <c:pt idx="289" formatCode="0.0E+00">
                  <c:v>1.5834902963457999E-12</c:v>
                </c:pt>
                <c:pt idx="290" formatCode="0.0E+00">
                  <c:v>8.3151289933628039E-12</c:v>
                </c:pt>
                <c:pt idx="291" formatCode="0.0E+00">
                  <c:v>2.3049708289171967E-13</c:v>
                </c:pt>
                <c:pt idx="292" formatCode="0.0E+00">
                  <c:v>1.6545841810067057E-13</c:v>
                </c:pt>
                <c:pt idx="293" formatCode="0.0E+00">
                  <c:v>2.6603034251856473E-13</c:v>
                </c:pt>
                <c:pt idx="294" formatCode="0.0E+00">
                  <c:v>1.4467454749868363E-13</c:v>
                </c:pt>
                <c:pt idx="295" formatCode="0.0E+00">
                  <c:v>1.0431634580955085E-13</c:v>
                </c:pt>
                <c:pt idx="296" formatCode="0.0E+00">
                  <c:v>3.8642625580475636E-13</c:v>
                </c:pt>
                <c:pt idx="297" formatCode="0.0E+00">
                  <c:v>1.0431634580955085E-13</c:v>
                </c:pt>
                <c:pt idx="298" formatCode="0.0E+00">
                  <c:v>6.9970626032394761E-14</c:v>
                </c:pt>
                <c:pt idx="299" formatCode="0.0E+00">
                  <c:v>1.168243072206566E-13</c:v>
                </c:pt>
                <c:pt idx="300" formatCode="0.0E+00">
                  <c:v>2.1444470823902064E-13</c:v>
                </c:pt>
                <c:pt idx="301" formatCode="0.0E+00">
                  <c:v>2.320709664707441E-13</c:v>
                </c:pt>
                <c:pt idx="302" formatCode="0.0E+00">
                  <c:v>2.9537565865998058E-13</c:v>
                </c:pt>
                <c:pt idx="303" formatCode="0.0E+00">
                  <c:v>3.6908060266910481E-13</c:v>
                </c:pt>
                <c:pt idx="304" formatCode="0.0E+00">
                  <c:v>1.1321051089762033E-11</c:v>
                </c:pt>
                <c:pt idx="305" formatCode="0.0E+00">
                  <c:v>1.5037713635502731E-12</c:v>
                </c:pt>
                <c:pt idx="306" formatCode="0.0E+00">
                  <c:v>1.1889963895984266E-12</c:v>
                </c:pt>
                <c:pt idx="307" formatCode="0.0E+00">
                  <c:v>2.1866441194780698E-13</c:v>
                </c:pt>
                <c:pt idx="308" formatCode="0.0E+00">
                  <c:v>1.8629945660567257E-12</c:v>
                </c:pt>
                <c:pt idx="309" formatCode="0.0E+00">
                  <c:v>2.1307513032858053E-13</c:v>
                </c:pt>
                <c:pt idx="310" formatCode="0.0E+00">
                  <c:v>2.0159919259214799E-13</c:v>
                </c:pt>
                <c:pt idx="311" formatCode="0.0E+00">
                  <c:v>2.1973009768191261E-13</c:v>
                </c:pt>
                <c:pt idx="312" formatCode="0.0E+00">
                  <c:v>2.8318221870519727E-13</c:v>
                </c:pt>
                <c:pt idx="313" formatCode="0.0E+00">
                  <c:v>2.2703535711450742E-13</c:v>
                </c:pt>
                <c:pt idx="314" formatCode="0.0E+00">
                  <c:v>6.8392032289802588E-13</c:v>
                </c:pt>
                <c:pt idx="315" formatCode="0.0E+00">
                  <c:v>1.3035620968221073E-12</c:v>
                </c:pt>
                <c:pt idx="316" formatCode="0.0E+00">
                  <c:v>2.3743766886647865E-13</c:v>
                </c:pt>
                <c:pt idx="317" formatCode="0.0E+00">
                  <c:v>5.0738019356720643E-13</c:v>
                </c:pt>
                <c:pt idx="318" formatCode="0.0E+00">
                  <c:v>5.0303743464515927E-13</c:v>
                </c:pt>
                <c:pt idx="319" formatCode="0.0E+00">
                  <c:v>2.510740935764353E-13</c:v>
                </c:pt>
                <c:pt idx="320" formatCode="0.0E+00">
                  <c:v>1.0987425225115847E-12</c:v>
                </c:pt>
                <c:pt idx="321" formatCode="0.0E+00">
                  <c:v>1.0987425225115847E-12</c:v>
                </c:pt>
                <c:pt idx="322" formatCode="0.0E+00">
                  <c:v>2.510740935764353E-13</c:v>
                </c:pt>
                <c:pt idx="323" formatCode="0.0E+00">
                  <c:v>1.3465820752859526E-11</c:v>
                </c:pt>
                <c:pt idx="324" formatCode="0.0E+00">
                  <c:v>4.5685568846881072E-12</c:v>
                </c:pt>
                <c:pt idx="325" formatCode="0.0E+00">
                  <c:v>3.9044531540861461E-13</c:v>
                </c:pt>
                <c:pt idx="326" formatCode="0.0E+00">
                  <c:v>3.9044531540861461E-13</c:v>
                </c:pt>
                <c:pt idx="327" formatCode="0.0E+00">
                  <c:v>2.1974709908644411E-13</c:v>
                </c:pt>
                <c:pt idx="328" formatCode="0.0E+00">
                  <c:v>2.5717850522978845E-13</c:v>
                </c:pt>
                <c:pt idx="329" formatCode="0.0E+00">
                  <c:v>1.6885725506556248E-12</c:v>
                </c:pt>
                <c:pt idx="330" formatCode="0.0E+00">
                  <c:v>5.4265186183667938E-13</c:v>
                </c:pt>
                <c:pt idx="331" formatCode="0.0E+00">
                  <c:v>5.3459357399410414E-13</c:v>
                </c:pt>
                <c:pt idx="332" formatCode="0.0E+00">
                  <c:v>7.1991729866137588E-13</c:v>
                </c:pt>
                <c:pt idx="333" formatCode="0.0E+00">
                  <c:v>1.1177536828510067E-12</c:v>
                </c:pt>
                <c:pt idx="334" formatCode="0.0E+00">
                  <c:v>9.2706517266803028E-13</c:v>
                </c:pt>
                <c:pt idx="335" formatCode="0.0E+00">
                  <c:v>1.0058415843256459E-12</c:v>
                </c:pt>
                <c:pt idx="336" formatCode="0.0E+00">
                  <c:v>5.6743287400534174E-14</c:v>
                </c:pt>
                <c:pt idx="337" formatCode="0.0E+00">
                  <c:v>5.0946197551852578E-14</c:v>
                </c:pt>
                <c:pt idx="338" formatCode="0.0E+00">
                  <c:v>4.1923924972083096E-14</c:v>
                </c:pt>
                <c:pt idx="339" formatCode="0.0E+00">
                  <c:v>5.3381369673815439E-14</c:v>
                </c:pt>
                <c:pt idx="340" formatCode="0.0E+00">
                  <c:v>5.9794481641213935E-14</c:v>
                </c:pt>
                <c:pt idx="341" formatCode="0.0E+00">
                  <c:v>9.5112439863129895E-14</c:v>
                </c:pt>
                <c:pt idx="342" formatCode="0.0E+00">
                  <c:v>9.5112439863129895E-14</c:v>
                </c:pt>
                <c:pt idx="343" formatCode="0.0E+00">
                  <c:v>9.5112439863129895E-14</c:v>
                </c:pt>
                <c:pt idx="344" formatCode="0.0E+00">
                  <c:v>9.5112439863129895E-14</c:v>
                </c:pt>
                <c:pt idx="345" formatCode="0.0E+00">
                  <c:v>1.0859508058170841E-11</c:v>
                </c:pt>
                <c:pt idx="346" formatCode="0.0E+00">
                  <c:v>1.3322401741910672E-13</c:v>
                </c:pt>
                <c:pt idx="347" formatCode="0.0E+00">
                  <c:v>3.8160634283980728E-13</c:v>
                </c:pt>
                <c:pt idx="348" formatCode="0.0E+00">
                  <c:v>1.3697329391330224E-13</c:v>
                </c:pt>
                <c:pt idx="349" formatCode="0.0E+00">
                  <c:v>1.4624752349530838E-13</c:v>
                </c:pt>
                <c:pt idx="350" formatCode="0.0E+00">
                  <c:v>1.4624752349530838E-13</c:v>
                </c:pt>
                <c:pt idx="351" formatCode="0.0E+00">
                  <c:v>6.8999705181246099E-14</c:v>
                </c:pt>
                <c:pt idx="352" formatCode="0.0E+00">
                  <c:v>1.0431634580955096E-13</c:v>
                </c:pt>
                <c:pt idx="353" formatCode="0.0E+00">
                  <c:v>8.332489495920994E-13</c:v>
                </c:pt>
                <c:pt idx="354" formatCode="0.0E+00">
                  <c:v>1.6846279215470451E-13</c:v>
                </c:pt>
                <c:pt idx="355" formatCode="0.0E+00">
                  <c:v>1.7523347514845894E-13</c:v>
                </c:pt>
                <c:pt idx="356" formatCode="0.0E+00">
                  <c:v>1.7250663527996287E-13</c:v>
                </c:pt>
                <c:pt idx="357" formatCode="0.0E+00">
                  <c:v>7.9710478237346156E-13</c:v>
                </c:pt>
                <c:pt idx="358" formatCode="0.0E+00">
                  <c:v>2.3439793808895239E-12</c:v>
                </c:pt>
                <c:pt idx="359" formatCode="0.0E+00">
                  <c:v>1.4862760218605655E-13</c:v>
                </c:pt>
                <c:pt idx="360" formatCode="0.0E+00">
                  <c:v>5.6542437966684874E-13</c:v>
                </c:pt>
                <c:pt idx="361" formatCode="0.0E+00">
                  <c:v>1.2736399139196844E-13</c:v>
                </c:pt>
                <c:pt idx="362" formatCode="0.0E+00">
                  <c:v>8.5457890319237592E-14</c:v>
                </c:pt>
                <c:pt idx="363" formatCode="0.0E+00">
                  <c:v>4.8394899428455485E-14</c:v>
                </c:pt>
                <c:pt idx="364" formatCode="0.0E+00">
                  <c:v>1.9920102452509722E-12</c:v>
                </c:pt>
                <c:pt idx="365" formatCode="0.0E+00">
                  <c:v>4.4291808565828818E-12</c:v>
                </c:pt>
                <c:pt idx="366" formatCode="0.0E+00">
                  <c:v>2.1096345194635242E-12</c:v>
                </c:pt>
                <c:pt idx="369">
                  <c:v>3.9442229444315191E-12</c:v>
                </c:pt>
                <c:pt idx="370">
                  <c:v>2.4498231236143056E-12</c:v>
                </c:pt>
                <c:pt idx="371">
                  <c:v>3.9442229444315191E-12</c:v>
                </c:pt>
                <c:pt idx="372">
                  <c:v>2.4498231236143056E-12</c:v>
                </c:pt>
                <c:pt idx="373">
                  <c:v>2.0615471965190061E-12</c:v>
                </c:pt>
                <c:pt idx="374">
                  <c:v>1.9119986529952658E-12</c:v>
                </c:pt>
                <c:pt idx="375">
                  <c:v>9.4062404046193085E-12</c:v>
                </c:pt>
                <c:pt idx="376">
                  <c:v>1.3304037457160104E-12</c:v>
                </c:pt>
                <c:pt idx="377">
                  <c:v>1.3040201994358816E-13</c:v>
                </c:pt>
                <c:pt idx="378">
                  <c:v>4.2791314728526939E-12</c:v>
                </c:pt>
                <c:pt idx="379">
                  <c:v>3.5995531017528568E-12</c:v>
                </c:pt>
                <c:pt idx="380">
                  <c:v>1.9884811933008568E-12</c:v>
                </c:pt>
                <c:pt idx="381">
                  <c:v>4.1055399194463286E-12</c:v>
                </c:pt>
                <c:pt idx="382">
                  <c:v>2.0782102794860497E-12</c:v>
                </c:pt>
                <c:pt idx="383">
                  <c:v>2.1319813128280909E-12</c:v>
                </c:pt>
                <c:pt idx="384">
                  <c:v>1.7826101940061486E-13</c:v>
                </c:pt>
                <c:pt idx="385">
                  <c:v>2.5966875780284099E-13</c:v>
                </c:pt>
                <c:pt idx="386">
                  <c:v>4.0251193462874743E-14</c:v>
                </c:pt>
                <c:pt idx="387">
                  <c:v>3.0722834983612382E-14</c:v>
                </c:pt>
                <c:pt idx="388">
                  <c:v>6.3426957923050525E-14</c:v>
                </c:pt>
                <c:pt idx="389">
                  <c:v>4.0251193462874743E-14</c:v>
                </c:pt>
                <c:pt idx="390">
                  <c:v>4.0251193462874743E-14</c:v>
                </c:pt>
                <c:pt idx="391">
                  <c:v>6.3045333202409889E-14</c:v>
                </c:pt>
                <c:pt idx="392">
                  <c:v>1.4854318569683064E-13</c:v>
                </c:pt>
                <c:pt idx="393">
                  <c:v>5.0534562155232963E-14</c:v>
                </c:pt>
                <c:pt idx="394">
                  <c:v>1.1078934533298166E-13</c:v>
                </c:pt>
                <c:pt idx="395">
                  <c:v>1.325774019561405E-13</c:v>
                </c:pt>
                <c:pt idx="396">
                  <c:v>2.9772720588256827E-13</c:v>
                </c:pt>
                <c:pt idx="397">
                  <c:v>5.0114565223968769E-13</c:v>
                </c:pt>
                <c:pt idx="398">
                  <c:v>2.6891653406340282E-13</c:v>
                </c:pt>
                <c:pt idx="399">
                  <c:v>4.4330840945314595E-13</c:v>
                </c:pt>
                <c:pt idx="400">
                  <c:v>2.7069789868514684E-13</c:v>
                </c:pt>
                <c:pt idx="401">
                  <c:v>5.3691047124210581E-12</c:v>
                </c:pt>
                <c:pt idx="402">
                  <c:v>5.1448182998460763E-12</c:v>
                </c:pt>
                <c:pt idx="403">
                  <c:v>1.0437698338257219E-11</c:v>
                </c:pt>
                <c:pt idx="404">
                  <c:v>4.2425559609469601E-11</c:v>
                </c:pt>
                <c:pt idx="405">
                  <c:v>1.7705665326372233E-13</c:v>
                </c:pt>
                <c:pt idx="406">
                  <c:v>3.6848363308719321E-14</c:v>
                </c:pt>
                <c:pt idx="407">
                  <c:v>1.822374307648822E-14</c:v>
                </c:pt>
                <c:pt idx="408">
                  <c:v>5.1127486433641778E-14</c:v>
                </c:pt>
                <c:pt idx="409">
                  <c:v>1.535094704041576E-13</c:v>
                </c:pt>
                <c:pt idx="410">
                  <c:v>3.6848363308719321E-14</c:v>
                </c:pt>
                <c:pt idx="411">
                  <c:v>1.4842331157998124E-13</c:v>
                </c:pt>
                <c:pt idx="412">
                  <c:v>6.2675878816052425E-14</c:v>
                </c:pt>
                <c:pt idx="413">
                  <c:v>4.5364217779883775E-14</c:v>
                </c:pt>
                <c:pt idx="414">
                  <c:v>2.0836053976773091E-13</c:v>
                </c:pt>
                <c:pt idx="415">
                  <c:v>1.2097325109481648E-13</c:v>
                </c:pt>
                <c:pt idx="416">
                  <c:v>8.3414774267909993E-14</c:v>
                </c:pt>
                <c:pt idx="417">
                  <c:v>1.6385729516442145E-14</c:v>
                </c:pt>
                <c:pt idx="418">
                  <c:v>2.1166558107291988E-13</c:v>
                </c:pt>
                <c:pt idx="419">
                  <c:v>2.1243426295608335E-13</c:v>
                </c:pt>
                <c:pt idx="420">
                  <c:v>8.66665810064411E-13</c:v>
                </c:pt>
                <c:pt idx="421">
                  <c:v>1.0238528982765702E-12</c:v>
                </c:pt>
                <c:pt idx="422">
                  <c:v>1.822374307648822E-14</c:v>
                </c:pt>
                <c:pt idx="423">
                  <c:v>1.3207607791572433E-13</c:v>
                </c:pt>
                <c:pt idx="424">
                  <c:v>1.3233721848200007E-13</c:v>
                </c:pt>
                <c:pt idx="425">
                  <c:v>4.0981703320158493E-14</c:v>
                </c:pt>
                <c:pt idx="426">
                  <c:v>3.6848363308719321E-14</c:v>
                </c:pt>
                <c:pt idx="427">
                  <c:v>3.6848363308719321E-14</c:v>
                </c:pt>
                <c:pt idx="428">
                  <c:v>1.2571141958161704E-12</c:v>
                </c:pt>
                <c:pt idx="429">
                  <c:v>9.3570062401700065E-14</c:v>
                </c:pt>
                <c:pt idx="430">
                  <c:v>2.1152595033029449E-13</c:v>
                </c:pt>
                <c:pt idx="431">
                  <c:v>1.6531739501644873E-12</c:v>
                </c:pt>
                <c:pt idx="432">
                  <c:v>2.1507334297437504E-13</c:v>
                </c:pt>
                <c:pt idx="433">
                  <c:v>9.7637758518332431E-14</c:v>
                </c:pt>
                <c:pt idx="434">
                  <c:v>1.3739648028489541E-13</c:v>
                </c:pt>
                <c:pt idx="435">
                  <c:v>9.1688879215842984E-13</c:v>
                </c:pt>
                <c:pt idx="436">
                  <c:v>2.0581578244765929E-13</c:v>
                </c:pt>
                <c:pt idx="437">
                  <c:v>6.0833117951190064E-13</c:v>
                </c:pt>
                <c:pt idx="438">
                  <c:v>1.2667337921529174E-13</c:v>
                </c:pt>
                <c:pt idx="439">
                  <c:v>1.2464753076968367E-13</c:v>
                </c:pt>
                <c:pt idx="440">
                  <c:v>2.3527552917731079E-14</c:v>
                </c:pt>
                <c:pt idx="441">
                  <c:v>3.6848363308719295E-14</c:v>
                </c:pt>
                <c:pt idx="442">
                  <c:v>3.6848363308719321E-14</c:v>
                </c:pt>
                <c:pt idx="443">
                  <c:v>3.9823348816404682E-14</c:v>
                </c:pt>
                <c:pt idx="444">
                  <c:v>2.367806554290884E-14</c:v>
                </c:pt>
                <c:pt idx="445">
                  <c:v>1.6385729516442151E-14</c:v>
                </c:pt>
                <c:pt idx="446">
                  <c:v>2.3044349688579429E-14</c:v>
                </c:pt>
                <c:pt idx="447">
                  <c:v>1.9803738657943852E-13</c:v>
                </c:pt>
                <c:pt idx="448">
                  <c:v>1.2945045416266611E-12</c:v>
                </c:pt>
                <c:pt idx="449">
                  <c:v>2.7698249237695558E-13</c:v>
                </c:pt>
                <c:pt idx="450">
                  <c:v>1.6778571474760119E-13</c:v>
                </c:pt>
                <c:pt idx="451">
                  <c:v>2.7657553333340974E-13</c:v>
                </c:pt>
                <c:pt idx="452">
                  <c:v>1.6827289471549767E-13</c:v>
                </c:pt>
                <c:pt idx="453">
                  <c:v>4.6217311660691642E-13</c:v>
                </c:pt>
                <c:pt idx="454">
                  <c:v>3.8276704466711338E-13</c:v>
                </c:pt>
                <c:pt idx="455">
                  <c:v>4.2748334910414904E-13</c:v>
                </c:pt>
                <c:pt idx="456">
                  <c:v>2.7084859635000582E-13</c:v>
                </c:pt>
                <c:pt idx="457">
                  <c:v>8.5354461885532107E-14</c:v>
                </c:pt>
                <c:pt idx="458">
                  <c:v>1.1684236441798416E-13</c:v>
                </c:pt>
                <c:pt idx="459">
                  <c:v>2.2377251641353418E-13</c:v>
                </c:pt>
                <c:pt idx="460">
                  <c:v>3.6848363308719321E-14</c:v>
                </c:pt>
                <c:pt idx="461">
                  <c:v>4.1157635928224829E-14</c:v>
                </c:pt>
                <c:pt idx="462">
                  <c:v>3.6848363308719321E-14</c:v>
                </c:pt>
                <c:pt idx="463">
                  <c:v>1.0042774854262879E-13</c:v>
                </c:pt>
                <c:pt idx="464">
                  <c:v>3.6848363308719321E-14</c:v>
                </c:pt>
                <c:pt idx="465">
                  <c:v>1.1814996511249978E-13</c:v>
                </c:pt>
                <c:pt idx="466">
                  <c:v>4.0981703320158493E-14</c:v>
                </c:pt>
                <c:pt idx="467">
                  <c:v>1.7365671177969664E-14</c:v>
                </c:pt>
                <c:pt idx="468">
                  <c:v>8.7523743624227998E-14</c:v>
                </c:pt>
                <c:pt idx="469">
                  <c:v>5.1224695797495009E-14</c:v>
                </c:pt>
                <c:pt idx="470">
                  <c:v>2.296681777391492E-13</c:v>
                </c:pt>
                <c:pt idx="471">
                  <c:v>1.8608182095264508E-12</c:v>
                </c:pt>
                <c:pt idx="472">
                  <c:v>1.4761088499132927E-13</c:v>
                </c:pt>
                <c:pt idx="473">
                  <c:v>1.4576886555900263E-13</c:v>
                </c:pt>
                <c:pt idx="474">
                  <c:v>5.409464598948185E-13</c:v>
                </c:pt>
                <c:pt idx="475">
                  <c:v>7.1377381511210226E-13</c:v>
                </c:pt>
                <c:pt idx="476">
                  <c:v>2.5861299159412498E-12</c:v>
                </c:pt>
                <c:pt idx="477">
                  <c:v>1.0656422079971779E-12</c:v>
                </c:pt>
                <c:pt idx="478">
                  <c:v>9.2884684155160235E-13</c:v>
                </c:pt>
                <c:pt idx="479">
                  <c:v>2.0587005186417161E-13</c:v>
                </c:pt>
                <c:pt idx="480">
                  <c:v>2.3366210951539499E-12</c:v>
                </c:pt>
                <c:pt idx="481">
                  <c:v>5.586058280899673E-13</c:v>
                </c:pt>
                <c:pt idx="482">
                  <c:v>9.1439516601844268E-13</c:v>
                </c:pt>
                <c:pt idx="483">
                  <c:v>1.486182535930416E-13</c:v>
                </c:pt>
                <c:pt idx="484">
                  <c:v>2.8354180912831015E-13</c:v>
                </c:pt>
                <c:pt idx="485">
                  <c:v>1.8799640859828844E-13</c:v>
                </c:pt>
                <c:pt idx="486">
                  <c:v>3.3747696709711119E-13</c:v>
                </c:pt>
                <c:pt idx="487">
                  <c:v>6.7878437318376226E-13</c:v>
                </c:pt>
                <c:pt idx="488">
                  <c:v>2.146758816848941E-14</c:v>
                </c:pt>
                <c:pt idx="489">
                  <c:v>3.5929060738192827E-14</c:v>
                </c:pt>
                <c:pt idx="490">
                  <c:v>2.2242001005419463E-14</c:v>
                </c:pt>
                <c:pt idx="491">
                  <c:v>2.224200100541946E-14</c:v>
                </c:pt>
                <c:pt idx="492">
                  <c:v>1.1596035893762312E-13</c:v>
                </c:pt>
                <c:pt idx="493">
                  <c:v>1.1359123117246794E-13</c:v>
                </c:pt>
                <c:pt idx="494">
                  <c:v>2.0328719275988816E-14</c:v>
                </c:pt>
                <c:pt idx="495">
                  <c:v>4.0981703320158493E-14</c:v>
                </c:pt>
                <c:pt idx="496">
                  <c:v>2.146758816848941E-14</c:v>
                </c:pt>
                <c:pt idx="497">
                  <c:v>2.146758816848941E-14</c:v>
                </c:pt>
                <c:pt idx="498">
                  <c:v>1.6385729516442151E-14</c:v>
                </c:pt>
                <c:pt idx="499">
                  <c:v>1.0318926853564635E-13</c:v>
                </c:pt>
                <c:pt idx="500">
                  <c:v>2.1013464313910328E-13</c:v>
                </c:pt>
                <c:pt idx="501">
                  <c:v>2.2627637534630062E-13</c:v>
                </c:pt>
                <c:pt idx="502">
                  <c:v>5.4036916436959809E-13</c:v>
                </c:pt>
                <c:pt idx="503">
                  <c:v>2.4076080442189691E-13</c:v>
                </c:pt>
                <c:pt idx="504">
                  <c:v>1.1805287047599646E-13</c:v>
                </c:pt>
                <c:pt idx="507" formatCode="0.0E+00">
                  <c:v>3.0722834983612382E-14</c:v>
                </c:pt>
                <c:pt idx="508" formatCode="0.0E+00">
                  <c:v>3.0722834983612382E-14</c:v>
                </c:pt>
                <c:pt idx="509" formatCode="0.0E+00">
                  <c:v>3.0722834983612382E-14</c:v>
                </c:pt>
                <c:pt idx="510" formatCode="0.0E+00">
                  <c:v>3.0722834983612382E-14</c:v>
                </c:pt>
                <c:pt idx="511" formatCode="0.0E+00">
                  <c:v>3.0722834983612382E-14</c:v>
                </c:pt>
                <c:pt idx="512" formatCode="0.0E+00">
                  <c:v>3.0722834983612382E-14</c:v>
                </c:pt>
                <c:pt idx="513" formatCode="0.0E+00">
                  <c:v>3.0722834983612382E-14</c:v>
                </c:pt>
                <c:pt idx="514" formatCode="0.0E+00">
                  <c:v>3.0722834983612382E-14</c:v>
                </c:pt>
                <c:pt idx="515" formatCode="0.0E+00">
                  <c:v>3.0722834983612382E-14</c:v>
                </c:pt>
                <c:pt idx="516" formatCode="0.0E+00">
                  <c:v>3.0722834983612382E-14</c:v>
                </c:pt>
                <c:pt idx="517" formatCode="0.0E+00">
                  <c:v>3.0722834983612382E-14</c:v>
                </c:pt>
                <c:pt idx="518" formatCode="0.0E+00">
                  <c:v>3.0722834983612382E-14</c:v>
                </c:pt>
                <c:pt idx="519" formatCode="0.0E+00">
                  <c:v>3.0722834983612382E-14</c:v>
                </c:pt>
                <c:pt idx="520" formatCode="0.0E+00">
                  <c:v>3.0722834983612382E-14</c:v>
                </c:pt>
                <c:pt idx="521" formatCode="0.0E+00">
                  <c:v>3.0722834983612382E-14</c:v>
                </c:pt>
                <c:pt idx="522" formatCode="0.0E+00">
                  <c:v>3.0722834983612382E-14</c:v>
                </c:pt>
                <c:pt idx="523" formatCode="0.0E+00">
                  <c:v>3.0722834983612382E-14</c:v>
                </c:pt>
                <c:pt idx="524" formatCode="0.0E+00">
                  <c:v>3.0722834983612382E-14</c:v>
                </c:pt>
                <c:pt idx="525" formatCode="0.0E+00">
                  <c:v>3.0722834983612382E-14</c:v>
                </c:pt>
                <c:pt idx="526" formatCode="0.0E+00">
                  <c:v>3.0722834983612382E-14</c:v>
                </c:pt>
                <c:pt idx="527" formatCode="0.0E+00">
                  <c:v>3.0722834983612382E-14</c:v>
                </c:pt>
                <c:pt idx="528" formatCode="0.0E+00">
                  <c:v>3.0722834983612382E-14</c:v>
                </c:pt>
                <c:pt idx="529" formatCode="0.0E+00">
                  <c:v>3.0722834983612382E-14</c:v>
                </c:pt>
                <c:pt idx="530" formatCode="0.0E+00">
                  <c:v>3.0722834983612382E-14</c:v>
                </c:pt>
                <c:pt idx="531" formatCode="0.0E+00">
                  <c:v>3.0722834983612382E-14</c:v>
                </c:pt>
                <c:pt idx="532" formatCode="0.0E+00">
                  <c:v>3.0722834983612382E-14</c:v>
                </c:pt>
                <c:pt idx="533" formatCode="0.0E+00">
                  <c:v>3.0722834983612382E-14</c:v>
                </c:pt>
                <c:pt idx="534" formatCode="0.0E+00">
                  <c:v>3.0722834983612382E-14</c:v>
                </c:pt>
                <c:pt idx="535" formatCode="0.0E+00">
                  <c:v>3.0722834983612382E-14</c:v>
                </c:pt>
                <c:pt idx="536" formatCode="0.0E+00">
                  <c:v>3.0722834983612382E-14</c:v>
                </c:pt>
                <c:pt idx="537" formatCode="0.0E+00">
                  <c:v>3.0722834983612382E-14</c:v>
                </c:pt>
                <c:pt idx="538" formatCode="0.0E+00">
                  <c:v>3.0722834983612382E-14</c:v>
                </c:pt>
                <c:pt idx="539" formatCode="0.0E+00">
                  <c:v>3.0722834983612382E-14</c:v>
                </c:pt>
                <c:pt idx="540" formatCode="0.0E+00">
                  <c:v>3.0722834983612382E-14</c:v>
                </c:pt>
                <c:pt idx="541" formatCode="0.0E+00">
                  <c:v>3.0722834983612382E-14</c:v>
                </c:pt>
                <c:pt idx="542" formatCode="0.0E+00">
                  <c:v>3.0722834983612382E-14</c:v>
                </c:pt>
                <c:pt idx="543" formatCode="0.0E+00">
                  <c:v>3.0722834983612382E-14</c:v>
                </c:pt>
                <c:pt idx="544" formatCode="0.0E+00">
                  <c:v>3.0722834983612382E-14</c:v>
                </c:pt>
                <c:pt idx="545" formatCode="0.0E+00">
                  <c:v>3.0722834983612382E-14</c:v>
                </c:pt>
                <c:pt idx="546" formatCode="0.0E+00">
                  <c:v>3.0722834983612382E-14</c:v>
                </c:pt>
                <c:pt idx="547" formatCode="0.0E+00">
                  <c:v>3.0722834983612382E-14</c:v>
                </c:pt>
                <c:pt idx="548" formatCode="0.0E+00">
                  <c:v>3.0722834983612382E-14</c:v>
                </c:pt>
                <c:pt idx="549" formatCode="0.0E+00">
                  <c:v>3.0722834983612382E-14</c:v>
                </c:pt>
                <c:pt idx="550" formatCode="0.0E+00">
                  <c:v>3.0722834983612382E-14</c:v>
                </c:pt>
                <c:pt idx="551" formatCode="0.0E+00">
                  <c:v>3.0722834983612382E-14</c:v>
                </c:pt>
                <c:pt idx="552" formatCode="0.0E+00">
                  <c:v>3.0722834983612382E-14</c:v>
                </c:pt>
                <c:pt idx="553" formatCode="0.0E+00">
                  <c:v>3.0722834983612382E-14</c:v>
                </c:pt>
                <c:pt idx="554" formatCode="0.0E+00">
                  <c:v>3.0722834983612382E-14</c:v>
                </c:pt>
                <c:pt idx="555" formatCode="0.0E+00">
                  <c:v>3.0722834983612382E-14</c:v>
                </c:pt>
                <c:pt idx="556" formatCode="0.0E+00">
                  <c:v>3.0722834983612382E-14</c:v>
                </c:pt>
                <c:pt idx="557" formatCode="0.0E+00">
                  <c:v>3.0722834983612382E-14</c:v>
                </c:pt>
                <c:pt idx="558" formatCode="0.0E+00">
                  <c:v>3.0722834983612382E-14</c:v>
                </c:pt>
                <c:pt idx="559" formatCode="0.0E+00">
                  <c:v>3.0722834983612382E-14</c:v>
                </c:pt>
                <c:pt idx="560" formatCode="0.0E+00">
                  <c:v>3.0722834983612382E-14</c:v>
                </c:pt>
                <c:pt idx="561" formatCode="0.0E+00">
                  <c:v>3.0722834983612382E-14</c:v>
                </c:pt>
                <c:pt idx="562" formatCode="0.0E+00">
                  <c:v>3.0722834983612382E-14</c:v>
                </c:pt>
                <c:pt idx="563" formatCode="0.0E+00">
                  <c:v>3.0722834983612382E-14</c:v>
                </c:pt>
                <c:pt idx="564" formatCode="0.0E+00">
                  <c:v>3.0722834983612382E-14</c:v>
                </c:pt>
                <c:pt idx="565" formatCode="0.0E+00">
                  <c:v>3.0722834983612382E-14</c:v>
                </c:pt>
                <c:pt idx="566" formatCode="0.0E+00">
                  <c:v>3.0722834983612382E-14</c:v>
                </c:pt>
                <c:pt idx="567" formatCode="0.0E+00">
                  <c:v>3.0722834983612382E-14</c:v>
                </c:pt>
                <c:pt idx="568" formatCode="0.0E+00">
                  <c:v>3.0722834983612382E-14</c:v>
                </c:pt>
                <c:pt idx="569" formatCode="0.0E+00">
                  <c:v>3.0722834983612382E-14</c:v>
                </c:pt>
                <c:pt idx="570" formatCode="0.0E+00">
                  <c:v>3.0722834983612382E-14</c:v>
                </c:pt>
                <c:pt idx="571" formatCode="0.0E+00">
                  <c:v>3.0722834983612382E-14</c:v>
                </c:pt>
                <c:pt idx="572" formatCode="0.0E+00">
                  <c:v>3.0722834983612382E-14</c:v>
                </c:pt>
                <c:pt idx="573" formatCode="0.0E+00">
                  <c:v>3.0722834983612382E-14</c:v>
                </c:pt>
                <c:pt idx="574" formatCode="0.0E+00">
                  <c:v>3.0722834983612382E-14</c:v>
                </c:pt>
                <c:pt idx="575" formatCode="0.0E+00">
                  <c:v>3.0722834983612382E-14</c:v>
                </c:pt>
                <c:pt idx="576" formatCode="0.0E+00">
                  <c:v>3.0722834983612382E-14</c:v>
                </c:pt>
                <c:pt idx="577" formatCode="0.0E+00">
                  <c:v>3.0722834983612382E-14</c:v>
                </c:pt>
                <c:pt idx="578" formatCode="0.0E+00">
                  <c:v>3.0722834983612382E-14</c:v>
                </c:pt>
                <c:pt idx="579" formatCode="0.0E+00">
                  <c:v>3.0722834983612382E-14</c:v>
                </c:pt>
                <c:pt idx="580" formatCode="0.0E+00">
                  <c:v>3.0722834983612382E-14</c:v>
                </c:pt>
                <c:pt idx="581" formatCode="0.0E+00">
                  <c:v>3.0722834983612382E-14</c:v>
                </c:pt>
                <c:pt idx="582" formatCode="0.0E+00">
                  <c:v>3.0722834983612382E-14</c:v>
                </c:pt>
                <c:pt idx="583" formatCode="0.0E+00">
                  <c:v>3.0722834983612382E-14</c:v>
                </c:pt>
                <c:pt idx="584" formatCode="0.0E+00">
                  <c:v>3.0722834983612382E-14</c:v>
                </c:pt>
                <c:pt idx="585" formatCode="0.0E+00">
                  <c:v>3.0722834983612382E-14</c:v>
                </c:pt>
                <c:pt idx="586" formatCode="0.0E+00">
                  <c:v>3.0722834983612382E-14</c:v>
                </c:pt>
                <c:pt idx="587" formatCode="0.0E+00">
                  <c:v>3.0722834983612382E-14</c:v>
                </c:pt>
                <c:pt idx="588" formatCode="0.0E+00">
                  <c:v>3.0722834983612382E-14</c:v>
                </c:pt>
                <c:pt idx="589" formatCode="0.0E+00">
                  <c:v>3.0722834983612382E-14</c:v>
                </c:pt>
                <c:pt idx="590" formatCode="0.0E+00">
                  <c:v>3.0722834983612382E-14</c:v>
                </c:pt>
                <c:pt idx="591" formatCode="0.0E+00">
                  <c:v>3.0722834983612382E-14</c:v>
                </c:pt>
                <c:pt idx="592" formatCode="0.0E+00">
                  <c:v>3.0722834983612382E-14</c:v>
                </c:pt>
                <c:pt idx="593" formatCode="0.0E+00">
                  <c:v>3.0722834983612382E-14</c:v>
                </c:pt>
                <c:pt idx="594" formatCode="0.0E+00">
                  <c:v>3.0722834983612382E-14</c:v>
                </c:pt>
                <c:pt idx="595" formatCode="0.0E+00">
                  <c:v>3.0722834983612382E-14</c:v>
                </c:pt>
                <c:pt idx="596" formatCode="0.0E+00">
                  <c:v>3.0722834983612382E-14</c:v>
                </c:pt>
                <c:pt idx="597" formatCode="0.0E+00">
                  <c:v>3.0722834983612382E-14</c:v>
                </c:pt>
                <c:pt idx="598" formatCode="0.0E+00">
                  <c:v>3.0722834983612382E-14</c:v>
                </c:pt>
                <c:pt idx="599" formatCode="0.0E+00">
                  <c:v>3.0722834983612382E-14</c:v>
                </c:pt>
                <c:pt idx="600" formatCode="0.0E+00">
                  <c:v>3.0722834983612382E-14</c:v>
                </c:pt>
                <c:pt idx="601" formatCode="0.0E+00">
                  <c:v>3.0722834983612382E-14</c:v>
                </c:pt>
                <c:pt idx="602" formatCode="0.0E+00">
                  <c:v>3.0722834983612382E-14</c:v>
                </c:pt>
                <c:pt idx="603" formatCode="0.0E+00">
                  <c:v>3.0722834983612382E-14</c:v>
                </c:pt>
                <c:pt idx="604" formatCode="0.0E+00">
                  <c:v>3.0722834983612382E-14</c:v>
                </c:pt>
                <c:pt idx="605" formatCode="0.0E+00">
                  <c:v>3.0722834983612382E-14</c:v>
                </c:pt>
                <c:pt idx="606" formatCode="0.0E+00">
                  <c:v>3.0722834983612382E-14</c:v>
                </c:pt>
                <c:pt idx="607" formatCode="0.0E+00">
                  <c:v>3.0722834983612382E-14</c:v>
                </c:pt>
                <c:pt idx="608" formatCode="0.0E+00">
                  <c:v>3.0722834983612382E-14</c:v>
                </c:pt>
                <c:pt idx="609" formatCode="0.0E+00">
                  <c:v>3.0722834983612382E-14</c:v>
                </c:pt>
                <c:pt idx="610" formatCode="0.0E+00">
                  <c:v>3.0722834983612382E-14</c:v>
                </c:pt>
                <c:pt idx="611" formatCode="0.0E+00">
                  <c:v>3.0722834983612382E-14</c:v>
                </c:pt>
                <c:pt idx="612" formatCode="0.0E+00">
                  <c:v>3.0722834983612382E-14</c:v>
                </c:pt>
                <c:pt idx="613" formatCode="0.0E+00">
                  <c:v>3.0722834983612382E-14</c:v>
                </c:pt>
                <c:pt idx="614" formatCode="0.0E+00">
                  <c:v>3.0722834983612382E-14</c:v>
                </c:pt>
                <c:pt idx="615" formatCode="0.0E+00">
                  <c:v>3.0722834983612382E-14</c:v>
                </c:pt>
                <c:pt idx="616" formatCode="0.0E+00">
                  <c:v>3.0722834983612382E-14</c:v>
                </c:pt>
                <c:pt idx="617" formatCode="0.0E+00">
                  <c:v>3.0722834983612382E-14</c:v>
                </c:pt>
                <c:pt idx="618" formatCode="0.0E+00">
                  <c:v>3.0722834983612382E-14</c:v>
                </c:pt>
                <c:pt idx="619" formatCode="0.0E+00">
                  <c:v>3.0722834983612382E-14</c:v>
                </c:pt>
                <c:pt idx="620" formatCode="0.0E+00">
                  <c:v>3.0722834983612382E-14</c:v>
                </c:pt>
                <c:pt idx="621" formatCode="0.0E+00">
                  <c:v>3.0722834983612382E-14</c:v>
                </c:pt>
                <c:pt idx="622" formatCode="0.0E+00">
                  <c:v>3.0722834983612382E-14</c:v>
                </c:pt>
                <c:pt idx="623" formatCode="0.0E+00">
                  <c:v>3.0722834983612382E-14</c:v>
                </c:pt>
                <c:pt idx="624" formatCode="0.0E+00">
                  <c:v>3.0722834983612382E-14</c:v>
                </c:pt>
                <c:pt idx="627" formatCode="0.0E+00">
                  <c:v>1.8408185031110851E-11</c:v>
                </c:pt>
                <c:pt idx="628" formatCode="0.0E+00">
                  <c:v>1.1697346725723229E-11</c:v>
                </c:pt>
                <c:pt idx="629" formatCode="0.0E+00">
                  <c:v>1.0359223278934453E-11</c:v>
                </c:pt>
                <c:pt idx="630" formatCode="0.0E+00">
                  <c:v>2.2125871443037911E-12</c:v>
                </c:pt>
                <c:pt idx="631" formatCode="0.0E+00">
                  <c:v>6.0791003778792267E-12</c:v>
                </c:pt>
                <c:pt idx="632" formatCode="0.0E+00">
                  <c:v>1.4316684608651844E-12</c:v>
                </c:pt>
                <c:pt idx="633" formatCode="0.0E+00">
                  <c:v>1.8725998951479373E-12</c:v>
                </c:pt>
                <c:pt idx="634" formatCode="0.0E+00">
                  <c:v>6.0090391899153839E-12</c:v>
                </c:pt>
                <c:pt idx="635" formatCode="0.0E+00">
                  <c:v>6.5928839296179869E-12</c:v>
                </c:pt>
                <c:pt idx="636" formatCode="0.0E+00">
                  <c:v>1.320085403755765E-11</c:v>
                </c:pt>
                <c:pt idx="637" formatCode="0.0E+00">
                  <c:v>1.3037851054244944E-12</c:v>
                </c:pt>
                <c:pt idx="638" formatCode="0.0E+00">
                  <c:v>3.7097218921871858E-12</c:v>
                </c:pt>
                <c:pt idx="639" formatCode="0.0E+00">
                  <c:v>2.7224813244858873E-12</c:v>
                </c:pt>
                <c:pt idx="640" formatCode="0.0E+00">
                  <c:v>2.4268135040697535E-12</c:v>
                </c:pt>
                <c:pt idx="641" formatCode="0.0E+00">
                  <c:v>1.3245381427322794E-11</c:v>
                </c:pt>
                <c:pt idx="642" formatCode="0.0E+00">
                  <c:v>4.4725138081332595E-12</c:v>
                </c:pt>
                <c:pt idx="643" formatCode="0.0E+00">
                  <c:v>7.7880934964379109E-12</c:v>
                </c:pt>
                <c:pt idx="644" formatCode="0.0E+00">
                  <c:v>9.174809755671488E-12</c:v>
                </c:pt>
                <c:pt idx="645" formatCode="0.0E+00">
                  <c:v>8.192079092335289E-12</c:v>
                </c:pt>
                <c:pt idx="646" formatCode="0.0E+00">
                  <c:v>3.5113314561886497E-12</c:v>
                </c:pt>
                <c:pt idx="647" formatCode="0.0E+00">
                  <c:v>2.0700083211862299E-12</c:v>
                </c:pt>
                <c:pt idx="648" formatCode="0.0E+00">
                  <c:v>5.6931095884168901E-12</c:v>
                </c:pt>
                <c:pt idx="649" formatCode="0.0E+00">
                  <c:v>1.3931206851475769E-12</c:v>
                </c:pt>
                <c:pt idx="650" formatCode="0.0E+00">
                  <c:v>1.9645280878361726E-12</c:v>
                </c:pt>
                <c:pt idx="651" formatCode="0.0E+00">
                  <c:v>1.7511581116138574E-12</c:v>
                </c:pt>
                <c:pt idx="652" formatCode="0.0E+00">
                  <c:v>2.8733292059384122E-12</c:v>
                </c:pt>
                <c:pt idx="653" formatCode="0.0E+00">
                  <c:v>2.9174926926868185E-12</c:v>
                </c:pt>
                <c:pt idx="654" formatCode="0.0E+00">
                  <c:v>8.5590428592791949E-12</c:v>
                </c:pt>
                <c:pt idx="655" formatCode="0.0E+00">
                  <c:v>1.2867063789024202E-11</c:v>
                </c:pt>
                <c:pt idx="656" formatCode="0.0E+00">
                  <c:v>8.7083848770214407E-13</c:v>
                </c:pt>
                <c:pt idx="657" formatCode="0.0E+00">
                  <c:v>2.1110481449379864E-12</c:v>
                </c:pt>
                <c:pt idx="658" formatCode="0.0E+00">
                  <c:v>8.1162915320264962E-12</c:v>
                </c:pt>
                <c:pt idx="659" formatCode="0.0E+00">
                  <c:v>8.1352880548742598E-12</c:v>
                </c:pt>
                <c:pt idx="660" formatCode="0.0E+00">
                  <c:v>1.1687749795729097E-11</c:v>
                </c:pt>
                <c:pt idx="661" formatCode="0.0E+00">
                  <c:v>1.1761430232008222E-12</c:v>
                </c:pt>
                <c:pt idx="662" formatCode="0.0E+00">
                  <c:v>1.4117146886515262E-12</c:v>
                </c:pt>
                <c:pt idx="663" formatCode="0.0E+00">
                  <c:v>1.1547884137121517E-12</c:v>
                </c:pt>
                <c:pt idx="664" formatCode="0.0E+00">
                  <c:v>1.5024241211834385E-11</c:v>
                </c:pt>
                <c:pt idx="665" formatCode="0.0E+00">
                  <c:v>3.594458396769986E-12</c:v>
                </c:pt>
                <c:pt idx="666" formatCode="0.0E+00">
                  <c:v>7.9366612693264681E-12</c:v>
                </c:pt>
                <c:pt idx="667" formatCode="0.0E+00">
                  <c:v>1.6678955943015648E-12</c:v>
                </c:pt>
                <c:pt idx="668" formatCode="0.0E+00">
                  <c:v>5.943067304112897E-13</c:v>
                </c:pt>
                <c:pt idx="669" formatCode="0.0E+00">
                  <c:v>2.7196574028273546E-13</c:v>
                </c:pt>
                <c:pt idx="670" formatCode="0.0E+00">
                  <c:v>1.1792095406371839E-13</c:v>
                </c:pt>
                <c:pt idx="671" formatCode="0.0E+00">
                  <c:v>1.6263186073892715E-13</c:v>
                </c:pt>
                <c:pt idx="672" formatCode="0.0E+00">
                  <c:v>1.4090935511127177E-13</c:v>
                </c:pt>
                <c:pt idx="673" formatCode="0.0E+00">
                  <c:v>1.5077205665318708E-12</c:v>
                </c:pt>
                <c:pt idx="674" formatCode="0.0E+00">
                  <c:v>5.5199885563396705E-13</c:v>
                </c:pt>
                <c:pt idx="675" formatCode="0.0E+00">
                  <c:v>1.4835975944191848E-12</c:v>
                </c:pt>
                <c:pt idx="676" formatCode="0.0E+00">
                  <c:v>1.1771565842146176E-12</c:v>
                </c:pt>
                <c:pt idx="677" formatCode="0.0E+00">
                  <c:v>8.4107742389051188E-14</c:v>
                </c:pt>
                <c:pt idx="678" formatCode="0.0E+00">
                  <c:v>3.0463771926699329E-11</c:v>
                </c:pt>
                <c:pt idx="679" formatCode="0.0E+00">
                  <c:v>1.015159711691667E-11</c:v>
                </c:pt>
                <c:pt idx="680" formatCode="0.0E+00">
                  <c:v>1.7169891400586819E-12</c:v>
                </c:pt>
                <c:pt idx="681" formatCode="0.0E+00">
                  <c:v>2.4843330788212303E-11</c:v>
                </c:pt>
                <c:pt idx="682" formatCode="0.0E+00">
                  <c:v>8.6880027619782483E-13</c:v>
                </c:pt>
                <c:pt idx="683" formatCode="0.0E+00">
                  <c:v>7.2719607641316308E-13</c:v>
                </c:pt>
                <c:pt idx="684" formatCode="0.0E+00">
                  <c:v>1.9625767434938707E-11</c:v>
                </c:pt>
                <c:pt idx="685" formatCode="0.0E+00">
                  <c:v>7.3414873707758525E-12</c:v>
                </c:pt>
                <c:pt idx="686" formatCode="0.0E+00">
                  <c:v>3.5176326035761976E-13</c:v>
                </c:pt>
                <c:pt idx="687" formatCode="0.0E+00">
                  <c:v>5.4814289700203602E-13</c:v>
                </c:pt>
                <c:pt idx="688" formatCode="0.0E+00">
                  <c:v>2.6883680076113871E-11</c:v>
                </c:pt>
                <c:pt idx="689" formatCode="0.0E+00">
                  <c:v>3.2383945248226511E-13</c:v>
                </c:pt>
                <c:pt idx="690" formatCode="0.0E+00">
                  <c:v>1.1982403901002604E-12</c:v>
                </c:pt>
                <c:pt idx="691" formatCode="0.0E+00">
                  <c:v>8.6603648760231181E-13</c:v>
                </c:pt>
                <c:pt idx="692" formatCode="0.0E+00">
                  <c:v>7.3627647453567021E-13</c:v>
                </c:pt>
                <c:pt idx="693" formatCode="0.0E+00">
                  <c:v>7.051163976970621E-13</c:v>
                </c:pt>
                <c:pt idx="694" formatCode="0.0E+00">
                  <c:v>1.7333596972792398E-12</c:v>
                </c:pt>
                <c:pt idx="695" formatCode="0.0E+00">
                  <c:v>2.2513114111402205E-12</c:v>
                </c:pt>
                <c:pt idx="696" formatCode="0.0E+00">
                  <c:v>1.1480465528286877E-12</c:v>
                </c:pt>
                <c:pt idx="697" formatCode="0.0E+00">
                  <c:v>2.7711526060206355E-12</c:v>
                </c:pt>
                <c:pt idx="698" formatCode="0.0E+00">
                  <c:v>2.9028788242081555E-12</c:v>
                </c:pt>
                <c:pt idx="699" formatCode="0.0E+00">
                  <c:v>7.967239582369943E-12</c:v>
                </c:pt>
                <c:pt idx="700" formatCode="0.0E+00">
                  <c:v>7.030100864764807E-12</c:v>
                </c:pt>
                <c:pt idx="701" formatCode="0.0E+00">
                  <c:v>1.5603875162576786E-11</c:v>
                </c:pt>
                <c:pt idx="702" formatCode="0.0E+00">
                  <c:v>9.7833252469762826E-12</c:v>
                </c:pt>
                <c:pt idx="703" formatCode="0.0E+00">
                  <c:v>3.2559124834668336E-12</c:v>
                </c:pt>
                <c:pt idx="704" formatCode="0.0E+00">
                  <c:v>4.2733784358015308E-12</c:v>
                </c:pt>
                <c:pt idx="705" formatCode="0.0E+00">
                  <c:v>3.7271177193599545E-12</c:v>
                </c:pt>
                <c:pt idx="706" formatCode="0.0E+00">
                  <c:v>7.0028354533338564E-11</c:v>
                </c:pt>
                <c:pt idx="707" formatCode="0.0E+00">
                  <c:v>9.5710522840658565E-13</c:v>
                </c:pt>
                <c:pt idx="708" formatCode="0.0E+00">
                  <c:v>1.5670446238996153E-13</c:v>
                </c:pt>
                <c:pt idx="709" formatCode="0.0E+00">
                  <c:v>4.2531490352378959E-13</c:v>
                </c:pt>
                <c:pt idx="710" formatCode="0.0E+00">
                  <c:v>2.0484284519998666E-12</c:v>
                </c:pt>
                <c:pt idx="711" formatCode="0.0E+00">
                  <c:v>6.4239360958735307E-12</c:v>
                </c:pt>
                <c:pt idx="712" formatCode="0.0E+00">
                  <c:v>1.2936802291429716E-12</c:v>
                </c:pt>
                <c:pt idx="713" formatCode="0.0E+00">
                  <c:v>2.6217353135951704E-12</c:v>
                </c:pt>
                <c:pt idx="714" formatCode="0.0E+00">
                  <c:v>2.0840883308468837E-13</c:v>
                </c:pt>
                <c:pt idx="715" formatCode="0.0E+00">
                  <c:v>2.1154734336466818E-13</c:v>
                </c:pt>
                <c:pt idx="716" formatCode="0.0E+00">
                  <c:v>1.8859648056946526E-13</c:v>
                </c:pt>
                <c:pt idx="717" formatCode="0.0E+00">
                  <c:v>5.0302640014743774E-13</c:v>
                </c:pt>
                <c:pt idx="718" formatCode="0.0E+00">
                  <c:v>1.7334134387911342E-13</c:v>
                </c:pt>
                <c:pt idx="719" formatCode="0.0E+00">
                  <c:v>4.8687245742528989E-13</c:v>
                </c:pt>
                <c:pt idx="720" formatCode="0.0E+00">
                  <c:v>2.4761124776309643E-13</c:v>
                </c:pt>
                <c:pt idx="721" formatCode="0.0E+00">
                  <c:v>7.1015179576260518E-12</c:v>
                </c:pt>
                <c:pt idx="722" formatCode="0.0E+00">
                  <c:v>9.654789451119511E-13</c:v>
                </c:pt>
                <c:pt idx="723" formatCode="0.0E+00">
                  <c:v>1.7494785459741763E-12</c:v>
                </c:pt>
                <c:pt idx="724" formatCode="0.0E+00">
                  <c:v>9.6001553362398767E-12</c:v>
                </c:pt>
                <c:pt idx="725" formatCode="0.0E+00">
                  <c:v>5.7042638527873187E-12</c:v>
                </c:pt>
                <c:pt idx="726" formatCode="0.0E+00">
                  <c:v>3.6183549199359832E-12</c:v>
                </c:pt>
                <c:pt idx="727" formatCode="0.0E+00">
                  <c:v>1.3463123495570023E-12</c:v>
                </c:pt>
                <c:pt idx="728" formatCode="0.0E+00">
                  <c:v>1.6602752801364204E-12</c:v>
                </c:pt>
                <c:pt idx="729" formatCode="0.0E+00">
                  <c:v>1.0451028129635171E-12</c:v>
                </c:pt>
                <c:pt idx="730" formatCode="0.0E+00">
                  <c:v>6.4252583291131532E-13</c:v>
                </c:pt>
                <c:pt idx="731" formatCode="0.0E+00">
                  <c:v>6.4232153614391838E-13</c:v>
                </c:pt>
                <c:pt idx="732" formatCode="0.0E+00">
                  <c:v>7.6928767553259548E-13</c:v>
                </c:pt>
                <c:pt idx="733" formatCode="0.0E+00">
                  <c:v>1.3591183637409208E-12</c:v>
                </c:pt>
                <c:pt idx="734" formatCode="0.0E+00">
                  <c:v>9.9161128292197414E-12</c:v>
                </c:pt>
                <c:pt idx="735" formatCode="0.0E+00">
                  <c:v>8.9350547040297076E-12</c:v>
                </c:pt>
                <c:pt idx="736" formatCode="0.0E+00">
                  <c:v>1.4327864371742128E-11</c:v>
                </c:pt>
                <c:pt idx="737" formatCode="0.0E+00">
                  <c:v>8.2253713538293685E-12</c:v>
                </c:pt>
                <c:pt idx="738" formatCode="0.0E+00">
                  <c:v>8.2253713538293685E-12</c:v>
                </c:pt>
                <c:pt idx="739" formatCode="0.0E+00">
                  <c:v>6.162936904340145E-12</c:v>
                </c:pt>
                <c:pt idx="740" formatCode="0.0E+00">
                  <c:v>1.2830441364926533E-12</c:v>
                </c:pt>
                <c:pt idx="741" formatCode="0.0E+00">
                  <c:v>1.2225671214022963E-12</c:v>
                </c:pt>
                <c:pt idx="742" formatCode="0.0E+00">
                  <c:v>1.2554857628329246E-12</c:v>
                </c:pt>
                <c:pt idx="743" formatCode="0.0E+00">
                  <c:v>1.0913670183419656E-12</c:v>
                </c:pt>
                <c:pt idx="744" formatCode="0.0E+00">
                  <c:v>1.4409249798460932E-11</c:v>
                </c:pt>
                <c:pt idx="745" formatCode="0.0E+00">
                  <c:v>5.6245160451423076E-13</c:v>
                </c:pt>
                <c:pt idx="746" formatCode="0.0E+00">
                  <c:v>5.2002574121950792E-13</c:v>
                </c:pt>
                <c:pt idx="747" formatCode="0.0E+00">
                  <c:v>8.6106351678498791E-13</c:v>
                </c:pt>
                <c:pt idx="748" formatCode="0.0E+00">
                  <c:v>2.2054483557327365E-11</c:v>
                </c:pt>
                <c:pt idx="749" formatCode="0.0E+00">
                  <c:v>8.0820768269355893E-13</c:v>
                </c:pt>
                <c:pt idx="750" formatCode="0.0E+00">
                  <c:v>1.1653668973819149E-11</c:v>
                </c:pt>
                <c:pt idx="751" formatCode="0.0E+00">
                  <c:v>2.0915171034970279E-12</c:v>
                </c:pt>
                <c:pt idx="752" formatCode="0.0E+00">
                  <c:v>4.2508604021973356E-12</c:v>
                </c:pt>
                <c:pt idx="753" formatCode="0.0E+00">
                  <c:v>6.8879250565664797E-12</c:v>
                </c:pt>
                <c:pt idx="754" formatCode="0.0E+00">
                  <c:v>1.1400650383338555E-11</c:v>
                </c:pt>
                <c:pt idx="755" formatCode="0.0E+00">
                  <c:v>1.8834627098128089E-12</c:v>
                </c:pt>
                <c:pt idx="756" formatCode="0.0E+00">
                  <c:v>6.2326211804236827E-12</c:v>
                </c:pt>
                <c:pt idx="757" formatCode="0.0E+00">
                  <c:v>9.3427744248747047E-12</c:v>
                </c:pt>
                <c:pt idx="758" formatCode="0.0E+00">
                  <c:v>2.068205100513437E-12</c:v>
                </c:pt>
                <c:pt idx="759" formatCode="0.0E+00">
                  <c:v>9.4475168080245404E-12</c:v>
                </c:pt>
                <c:pt idx="760" formatCode="0.0E+00">
                  <c:v>3.9595262693755132E-12</c:v>
                </c:pt>
                <c:pt idx="761" formatCode="0.0E+00">
                  <c:v>6.2823386123964389E-12</c:v>
                </c:pt>
                <c:pt idx="762" formatCode="0.0E+00">
                  <c:v>2.1854155531759267E-13</c:v>
                </c:pt>
                <c:pt idx="763" formatCode="0.0E+00">
                  <c:v>1.7302775144756442E-13</c:v>
                </c:pt>
                <c:pt idx="764" formatCode="0.0E+00">
                  <c:v>1.9996481849421282E-13</c:v>
                </c:pt>
                <c:pt idx="765" formatCode="0.0E+00">
                  <c:v>7.7191308650486896E-13</c:v>
                </c:pt>
                <c:pt idx="766" formatCode="0.0E+00">
                  <c:v>2.032991906016281E-13</c:v>
                </c:pt>
                <c:pt idx="767" formatCode="0.0E+00">
                  <c:v>1.5010719363308576E-12</c:v>
                </c:pt>
                <c:pt idx="768" formatCode="0.0E+00">
                  <c:v>1.6868900816304964E-12</c:v>
                </c:pt>
                <c:pt idx="769" formatCode="0.0E+00">
                  <c:v>3.7203803858454397E-13</c:v>
                </c:pt>
                <c:pt idx="770" formatCode="0.0E+00">
                  <c:v>3.8940058246639622E-12</c:v>
                </c:pt>
                <c:pt idx="771" formatCode="0.0E+00">
                  <c:v>1.044374281397289E-12</c:v>
                </c:pt>
                <c:pt idx="772" formatCode="0.0E+00">
                  <c:v>2.6486798867016373E-12</c:v>
                </c:pt>
                <c:pt idx="773" formatCode="0.0E+00">
                  <c:v>3.0787016306463069E-12</c:v>
                </c:pt>
                <c:pt idx="774" formatCode="0.0E+00">
                  <c:v>3.9277715828863521E-12</c:v>
                </c:pt>
                <c:pt idx="775" formatCode="0.0E+00">
                  <c:v>5.3843655587727254E-13</c:v>
                </c:pt>
                <c:pt idx="776" formatCode="0.0E+00">
                  <c:v>3.1285921910758454E-12</c:v>
                </c:pt>
                <c:pt idx="777" formatCode="0.0E+00">
                  <c:v>2.758849570154413E-12</c:v>
                </c:pt>
                <c:pt idx="778" formatCode="0.0E+00">
                  <c:v>4.20570650621886E-12</c:v>
                </c:pt>
                <c:pt idx="779" formatCode="0.0E+00">
                  <c:v>6.5434838402965523E-12</c:v>
                </c:pt>
                <c:pt idx="780" formatCode="0.0E+00">
                  <c:v>8.1173077585107016E-12</c:v>
                </c:pt>
                <c:pt idx="781" formatCode="0.0E+00">
                  <c:v>2.3208707107516229E-12</c:v>
                </c:pt>
                <c:pt idx="782" formatCode="0.0E+00">
                  <c:v>2.4580813090480812E-13</c:v>
                </c:pt>
                <c:pt idx="783" formatCode="0.0E+00">
                  <c:v>1.5742356822616414E-12</c:v>
                </c:pt>
                <c:pt idx="784" formatCode="0.0E+00">
                  <c:v>3.7337580123476102E-12</c:v>
                </c:pt>
                <c:pt idx="785" formatCode="0.0E+00">
                  <c:v>3.6014156538963345E-13</c:v>
                </c:pt>
                <c:pt idx="786" formatCode="0.0E+00">
                  <c:v>3.5441621242931476E-12</c:v>
                </c:pt>
                <c:pt idx="787" formatCode="0.0E+00">
                  <c:v>2.8804357552960516E-13</c:v>
                </c:pt>
                <c:pt idx="788" formatCode="0.0E+00">
                  <c:v>2.2461264543475941E-13</c:v>
                </c:pt>
                <c:pt idx="789" formatCode="0.0E+00">
                  <c:v>3.1322892036222692E-13</c:v>
                </c:pt>
                <c:pt idx="790" formatCode="0.0E+00">
                  <c:v>5.9121903585405581E-12</c:v>
                </c:pt>
                <c:pt idx="791" formatCode="0.0E+00">
                  <c:v>1.1376614104883028E-12</c:v>
                </c:pt>
                <c:pt idx="792" formatCode="0.0E+00">
                  <c:v>1.285598008665165E-11</c:v>
                </c:pt>
                <c:pt idx="793" formatCode="0.0E+00">
                  <c:v>2.3882374290453085E-11</c:v>
                </c:pt>
                <c:pt idx="794" formatCode="0.0E+00">
                  <c:v>2.4429199190800851E-12</c:v>
                </c:pt>
                <c:pt idx="795" formatCode="0.0E+00">
                  <c:v>1.2792598708211026E-12</c:v>
                </c:pt>
                <c:pt idx="796" formatCode="0.0E+00">
                  <c:v>1.2945859639820022E-12</c:v>
                </c:pt>
                <c:pt idx="797" formatCode="0.0E+00">
                  <c:v>1.2144633882326064E-12</c:v>
                </c:pt>
                <c:pt idx="798" formatCode="0.0E+00">
                  <c:v>7.099470238500881E-13</c:v>
                </c:pt>
                <c:pt idx="799" formatCode="0.0E+00">
                  <c:v>3.5633177014158413E-13</c:v>
                </c:pt>
                <c:pt idx="800" formatCode="0.0E+00">
                  <c:v>5.1104188310619944E-13</c:v>
                </c:pt>
                <c:pt idx="801" formatCode="0.0E+00">
                  <c:v>2.925914570217269E-13</c:v>
                </c:pt>
                <c:pt idx="802" formatCode="0.0E+00">
                  <c:v>2.8951682241003939E-13</c:v>
                </c:pt>
                <c:pt idx="803" formatCode="0.0E+00">
                  <c:v>1.9282183402415325E-13</c:v>
                </c:pt>
                <c:pt idx="804" formatCode="0.0E+00">
                  <c:v>2.8297406444923968E-13</c:v>
                </c:pt>
                <c:pt idx="805" formatCode="0.0E+00">
                  <c:v>6.2443818422557796E-13</c:v>
                </c:pt>
                <c:pt idx="806" formatCode="0.0E+00">
                  <c:v>2.2220759065209142E-13</c:v>
                </c:pt>
                <c:pt idx="807" formatCode="0.0E+00">
                  <c:v>4.9691741526226594E-13</c:v>
                </c:pt>
                <c:pt idx="808" formatCode="0.0E+00">
                  <c:v>1.4153758425719759E-13</c:v>
                </c:pt>
                <c:pt idx="809" formatCode="0.0E+00">
                  <c:v>2.1341050719846111E-13</c:v>
                </c:pt>
                <c:pt idx="810" formatCode="0.0E+00">
                  <c:v>1.5992893125701504E-12</c:v>
                </c:pt>
                <c:pt idx="811" formatCode="0.0E+00">
                  <c:v>6.2579581309473788E-12</c:v>
                </c:pt>
                <c:pt idx="812" formatCode="0.0E+00">
                  <c:v>4.1373340754733481E-12</c:v>
                </c:pt>
                <c:pt idx="813" formatCode="0.0E+00">
                  <c:v>1.0436285570864925E-12</c:v>
                </c:pt>
                <c:pt idx="814" formatCode="0.0E+00">
                  <c:v>1.1942914683785241E-11</c:v>
                </c:pt>
                <c:pt idx="815" formatCode="0.0E+00">
                  <c:v>1.4447079499077142E-13</c:v>
                </c:pt>
                <c:pt idx="816" formatCode="0.0E+00">
                  <c:v>1.0166967480383943E-12</c:v>
                </c:pt>
                <c:pt idx="817" formatCode="0.0E+00">
                  <c:v>1.1409481769201121E-13</c:v>
                </c:pt>
                <c:pt idx="818" formatCode="0.0E+00">
                  <c:v>1.0045179969134933E-11</c:v>
                </c:pt>
                <c:pt idx="819" formatCode="0.0E+00">
                  <c:v>1.0132603550312171E-11</c:v>
                </c:pt>
                <c:pt idx="820" formatCode="0.0E+00">
                  <c:v>4.9255939066489404E-12</c:v>
                </c:pt>
                <c:pt idx="821" formatCode="0.0E+00">
                  <c:v>2.8266531942756635E-12</c:v>
                </c:pt>
                <c:pt idx="822" formatCode="0.0E+00">
                  <c:v>3.2131951251327133E-12</c:v>
                </c:pt>
                <c:pt idx="823" formatCode="0.0E+00">
                  <c:v>1.1944113074555116E-13</c:v>
                </c:pt>
                <c:pt idx="824" formatCode="0.0E+00">
                  <c:v>1.003926237344855E-12</c:v>
                </c:pt>
                <c:pt idx="825" formatCode="0.0E+00">
                  <c:v>1.2366571832485341E-12</c:v>
                </c:pt>
                <c:pt idx="826" formatCode="0.0E+00">
                  <c:v>5.9299449057311042E-13</c:v>
                </c:pt>
                <c:pt idx="827" formatCode="0.0E+00">
                  <c:v>5.8565936716122514E-12</c:v>
                </c:pt>
                <c:pt idx="828" formatCode="0.0E+00">
                  <c:v>1.9336601430951904E-12</c:v>
                </c:pt>
                <c:pt idx="829" formatCode="0.0E+00">
                  <c:v>3.6360750681971426E-12</c:v>
                </c:pt>
                <c:pt idx="830" formatCode="0.0E+00">
                  <c:v>4.9963094815680875E-13</c:v>
                </c:pt>
                <c:pt idx="831" formatCode="0.0E+00">
                  <c:v>2.5256770812151375E-13</c:v>
                </c:pt>
                <c:pt idx="832" formatCode="0.0E+00">
                  <c:v>3.3049517891959518E-13</c:v>
                </c:pt>
                <c:pt idx="833" formatCode="0.0E+00">
                  <c:v>3.0245508649215565E-13</c:v>
                </c:pt>
                <c:pt idx="834" formatCode="0.0E+00">
                  <c:v>3.4050810494870393E-13</c:v>
                </c:pt>
                <c:pt idx="835" formatCode="0.0E+00">
                  <c:v>8.2683576080300519E-14</c:v>
                </c:pt>
                <c:pt idx="836" formatCode="0.0E+00">
                  <c:v>6.8377859274358094E-14</c:v>
                </c:pt>
                <c:pt idx="837" formatCode="0.0E+00">
                  <c:v>8.1608454196332622E-13</c:v>
                </c:pt>
                <c:pt idx="838" formatCode="0.0E+00">
                  <c:v>1.4024200170384793E-12</c:v>
                </c:pt>
                <c:pt idx="839" formatCode="0.0E+00">
                  <c:v>5.9685174188360278E-13</c:v>
                </c:pt>
                <c:pt idx="840" formatCode="0.0E+00">
                  <c:v>7.1712423966562912E-13</c:v>
                </c:pt>
                <c:pt idx="841" formatCode="0.0E+00">
                  <c:v>7.4103268584706247E-13</c:v>
                </c:pt>
                <c:pt idx="842" formatCode="0.0E+00">
                  <c:v>5.7886663300083218E-13</c:v>
                </c:pt>
                <c:pt idx="843" formatCode="0.0E+00">
                  <c:v>1.0666414607935171E-12</c:v>
                </c:pt>
                <c:pt idx="844" formatCode="0.0E+00">
                  <c:v>4.2234521859570611E-13</c:v>
                </c:pt>
                <c:pt idx="845" formatCode="0.0E+00">
                  <c:v>1.3289447681595444E-12</c:v>
                </c:pt>
                <c:pt idx="846" formatCode="0.0E+00">
                  <c:v>1.3429374965419437E-13</c:v>
                </c:pt>
                <c:pt idx="847" formatCode="0.0E+00">
                  <c:v>5.5080795085241441E-12</c:v>
                </c:pt>
                <c:pt idx="848" formatCode="0.0E+00">
                  <c:v>1.277236299511874E-12</c:v>
                </c:pt>
                <c:pt idx="849" formatCode="0.0E+00">
                  <c:v>3.0311168502810567E-12</c:v>
                </c:pt>
                <c:pt idx="850" formatCode="0.0E+00">
                  <c:v>3.152223868613487E-12</c:v>
                </c:pt>
                <c:pt idx="851" formatCode="0.0E+00">
                  <c:v>5.4125033136101803E-13</c:v>
                </c:pt>
                <c:pt idx="852" formatCode="0.0E+00">
                  <c:v>9.0608977570011953E-13</c:v>
                </c:pt>
                <c:pt idx="853" formatCode="0.0E+00">
                  <c:v>5.4448686352321196E-13</c:v>
                </c:pt>
                <c:pt idx="854" formatCode="0.0E+00">
                  <c:v>7.076499785042402E-13</c:v>
                </c:pt>
                <c:pt idx="855" formatCode="0.0E+00">
                  <c:v>4.4972709944325619E-13</c:v>
                </c:pt>
                <c:pt idx="856" formatCode="0.0E+00">
                  <c:v>3.8877606769199802E-13</c:v>
                </c:pt>
                <c:pt idx="857" formatCode="0.0E+00">
                  <c:v>1.7308308100412532E-11</c:v>
                </c:pt>
                <c:pt idx="858" formatCode="0.0E+00">
                  <c:v>2.5865191778494151E-13</c:v>
                </c:pt>
                <c:pt idx="859" formatCode="0.0E+00">
                  <c:v>2.4894648903930194E-13</c:v>
                </c:pt>
                <c:pt idx="860" formatCode="0.0E+00">
                  <c:v>1.5947298201862765E-13</c:v>
                </c:pt>
                <c:pt idx="861" formatCode="0.0E+00">
                  <c:v>2.7260156680415921E-13</c:v>
                </c:pt>
                <c:pt idx="862" formatCode="0.0E+00">
                  <c:v>2.2652693987127807E-12</c:v>
                </c:pt>
                <c:pt idx="863" formatCode="0.0E+00">
                  <c:v>1.6279948225808843E-11</c:v>
                </c:pt>
                <c:pt idx="864" formatCode="0.0E+00">
                  <c:v>1.461525025680834E-12</c:v>
                </c:pt>
                <c:pt idx="865" formatCode="0.0E+00">
                  <c:v>3.0353584109134983E-12</c:v>
                </c:pt>
                <c:pt idx="866" formatCode="0.0E+00">
                  <c:v>1.1209019563312425E-12</c:v>
                </c:pt>
                <c:pt idx="867" formatCode="0.0E+00">
                  <c:v>2.0273782806700032E-12</c:v>
                </c:pt>
                <c:pt idx="868" formatCode="0.0E+00">
                  <c:v>1.8940192796068132E-12</c:v>
                </c:pt>
                <c:pt idx="869" formatCode="0.0E+00">
                  <c:v>5.6698202737553421E-13</c:v>
                </c:pt>
                <c:pt idx="870" formatCode="0.0E+00">
                  <c:v>1.1408349414371409E-12</c:v>
                </c:pt>
                <c:pt idx="871" formatCode="0.0E+00">
                  <c:v>1.1388411901953663E-13</c:v>
                </c:pt>
                <c:pt idx="872" formatCode="0.0E+00">
                  <c:v>3.937536904065264E-14</c:v>
                </c:pt>
                <c:pt idx="873" formatCode="0.0E+00">
                  <c:v>1.2379992533942378E-12</c:v>
                </c:pt>
                <c:pt idx="874" formatCode="0.0E+00">
                  <c:v>7.3452875719019989E-12</c:v>
                </c:pt>
                <c:pt idx="875" formatCode="0.0E+00">
                  <c:v>1.0270125683497623E-11</c:v>
                </c:pt>
                <c:pt idx="876" formatCode="0.0E+00">
                  <c:v>1.4307741868029169E-12</c:v>
                </c:pt>
                <c:pt idx="877" formatCode="0.0E+00">
                  <c:v>4.1071143417663351E-13</c:v>
                </c:pt>
                <c:pt idx="878" formatCode="0.0E+00">
                  <c:v>7.2173532620589225E-13</c:v>
                </c:pt>
                <c:pt idx="879" formatCode="0.0E+00">
                  <c:v>2.1154734336466818E-13</c:v>
                </c:pt>
                <c:pt idx="880" formatCode="0.0E+00">
                  <c:v>2.075149415311297E-13</c:v>
                </c:pt>
                <c:pt idx="881" formatCode="0.0E+00">
                  <c:v>1.306038203235611E-12</c:v>
                </c:pt>
                <c:pt idx="882" formatCode="0.0E+00">
                  <c:v>1.0775637136186519E-11</c:v>
                </c:pt>
                <c:pt idx="883" formatCode="0.0E+00">
                  <c:v>1.0124077733605695E-11</c:v>
                </c:pt>
                <c:pt idx="884" formatCode="0.0E+00">
                  <c:v>1.7134444138337514E-11</c:v>
                </c:pt>
                <c:pt idx="885" formatCode="0.0E+00">
                  <c:v>6.6554217554158598E-12</c:v>
                </c:pt>
                <c:pt idx="886" formatCode="0.0E+00">
                  <c:v>9.702930621834991E-12</c:v>
                </c:pt>
                <c:pt idx="887" formatCode="0.0E+00">
                  <c:v>3.1201672847655736E-12</c:v>
                </c:pt>
                <c:pt idx="888" formatCode="0.0E+00">
                  <c:v>1.3451569974303666E-12</c:v>
                </c:pt>
                <c:pt idx="889" formatCode="0.0E+00">
                  <c:v>8.2912824437280573E-13</c:v>
                </c:pt>
                <c:pt idx="890" formatCode="0.0E+00">
                  <c:v>2.3641904665746667E-13</c:v>
                </c:pt>
                <c:pt idx="891" formatCode="0.0E+00">
                  <c:v>2.2846223418991485E-13</c:v>
                </c:pt>
                <c:pt idx="892" formatCode="0.0E+00">
                  <c:v>2.1763295253081214E-13</c:v>
                </c:pt>
                <c:pt idx="893" formatCode="0.0E+00">
                  <c:v>1.5044851354718279E-13</c:v>
                </c:pt>
                <c:pt idx="894" formatCode="0.0E+00">
                  <c:v>1.5605934761464986E-13</c:v>
                </c:pt>
                <c:pt idx="897">
                  <c:v>2.3422311420649146E-12</c:v>
                </c:pt>
                <c:pt idx="898">
                  <c:v>1.1514738487927003E-11</c:v>
                </c:pt>
                <c:pt idx="899">
                  <c:v>6.4677438371589174E-11</c:v>
                </c:pt>
                <c:pt idx="900">
                  <c:v>4.2383460674882975E-12</c:v>
                </c:pt>
                <c:pt idx="901">
                  <c:v>3.3184674578850865E-12</c:v>
                </c:pt>
                <c:pt idx="902">
                  <c:v>4.956976374392567E-13</c:v>
                </c:pt>
                <c:pt idx="903">
                  <c:v>1.5036176694942027E-12</c:v>
                </c:pt>
                <c:pt idx="904">
                  <c:v>8.9314166474222778E-12</c:v>
                </c:pt>
                <c:pt idx="905">
                  <c:v>4.1283507402867475E-12</c:v>
                </c:pt>
                <c:pt idx="906">
                  <c:v>1.0191318824294196E-11</c:v>
                </c:pt>
                <c:pt idx="907">
                  <c:v>2.2675315867584003E-11</c:v>
                </c:pt>
                <c:pt idx="908">
                  <c:v>8.7478779742400417E-12</c:v>
                </c:pt>
                <c:pt idx="909">
                  <c:v>7.3729429880084277E-12</c:v>
                </c:pt>
                <c:pt idx="910">
                  <c:v>8.5700480800644815E-12</c:v>
                </c:pt>
                <c:pt idx="911">
                  <c:v>2.1862819577476642E-12</c:v>
                </c:pt>
                <c:pt idx="912">
                  <c:v>4.0247053774236318E-11</c:v>
                </c:pt>
                <c:pt idx="913">
                  <c:v>3.371083243314107E-11</c:v>
                </c:pt>
                <c:pt idx="914">
                  <c:v>5.070503254598941E-11</c:v>
                </c:pt>
                <c:pt idx="915">
                  <c:v>9.4188909021908819E-11</c:v>
                </c:pt>
                <c:pt idx="916">
                  <c:v>7.7233790554592462E-11</c:v>
                </c:pt>
                <c:pt idx="917">
                  <c:v>2.8035184718151642E-11</c:v>
                </c:pt>
                <c:pt idx="918">
                  <c:v>8.3491416546170857E-11</c:v>
                </c:pt>
                <c:pt idx="919">
                  <c:v>2.7440146623293116E-12</c:v>
                </c:pt>
                <c:pt idx="921">
                  <c:v>1.1292409155349437E-11</c:v>
                </c:pt>
                <c:pt idx="922">
                  <c:v>9.0967904939904617E-12</c:v>
                </c:pt>
                <c:pt idx="923">
                  <c:v>1.0848269678175526E-11</c:v>
                </c:pt>
                <c:pt idx="924">
                  <c:v>5.3827000570905929E-11</c:v>
                </c:pt>
                <c:pt idx="925">
                  <c:v>1.0461796685931509E-11</c:v>
                </c:pt>
                <c:pt idx="926">
                  <c:v>5.6462175229229442E-12</c:v>
                </c:pt>
                <c:pt idx="927">
                  <c:v>6.8675602151121851E-12</c:v>
                </c:pt>
                <c:pt idx="928">
                  <c:v>1.0345824414960088E-12</c:v>
                </c:pt>
                <c:pt idx="929">
                  <c:v>1.0686554286620015E-11</c:v>
                </c:pt>
                <c:pt idx="930">
                  <c:v>1.0345824414960088E-12</c:v>
                </c:pt>
                <c:pt idx="931">
                  <c:v>6.2372568184024551E-13</c:v>
                </c:pt>
                <c:pt idx="932">
                  <c:v>5.4542377460212442E-12</c:v>
                </c:pt>
                <c:pt idx="933">
                  <c:v>6.6255033213939525E-12</c:v>
                </c:pt>
                <c:pt idx="934">
                  <c:v>1.1286586762163485E-12</c:v>
                </c:pt>
                <c:pt idx="935">
                  <c:v>7.3150522993063857E-11</c:v>
                </c:pt>
                <c:pt idx="936">
                  <c:v>1.6978668075759363E-12</c:v>
                </c:pt>
                <c:pt idx="937">
                  <c:v>2.300571791673576E-13</c:v>
                </c:pt>
                <c:pt idx="938">
                  <c:v>4.291678917987113E-12</c:v>
                </c:pt>
                <c:pt idx="939">
                  <c:v>1.2264585002688549E-12</c:v>
                </c:pt>
                <c:pt idx="940">
                  <c:v>4.5829150153371923E-12</c:v>
                </c:pt>
                <c:pt idx="941">
                  <c:v>3.9001126230316344E-12</c:v>
                </c:pt>
                <c:pt idx="942">
                  <c:v>5.7893172275076556E-12</c:v>
                </c:pt>
                <c:pt idx="943">
                  <c:v>1.2064711153065903E-12</c:v>
                </c:pt>
                <c:pt idx="944">
                  <c:v>2.0646771894301165E-12</c:v>
                </c:pt>
                <c:pt idx="945">
                  <c:v>1.2048855564441665E-12</c:v>
                </c:pt>
                <c:pt idx="946">
                  <c:v>5.6914802698191902E-12</c:v>
                </c:pt>
                <c:pt idx="947">
                  <c:v>2.9399375262378296E-12</c:v>
                </c:pt>
                <c:pt idx="948">
                  <c:v>7.5323673549797125E-13</c:v>
                </c:pt>
                <c:pt idx="949">
                  <c:v>6.4677438371589174E-11</c:v>
                </c:pt>
                <c:pt idx="950">
                  <c:v>2.116027825007091E-12</c:v>
                </c:pt>
                <c:pt idx="951">
                  <c:v>9.0100421767925732E-13</c:v>
                </c:pt>
                <c:pt idx="952">
                  <c:v>6.5314835846884379E-13</c:v>
                </c:pt>
                <c:pt idx="953">
                  <c:v>1.0350519140956449E-12</c:v>
                </c:pt>
                <c:pt idx="954">
                  <c:v>6.4487604094432899E-13</c:v>
                </c:pt>
                <c:pt idx="955">
                  <c:v>6.0350798405778468E-13</c:v>
                </c:pt>
                <c:pt idx="956">
                  <c:v>7.5820527837735992E-13</c:v>
                </c:pt>
                <c:pt idx="957">
                  <c:v>6.6649398483888131E-13</c:v>
                </c:pt>
                <c:pt idx="959">
                  <c:v>7.9145440278506991E-13</c:v>
                </c:pt>
                <c:pt idx="960">
                  <c:v>1.11881921537934E-12</c:v>
                </c:pt>
                <c:pt idx="961">
                  <c:v>8.3435223591524731E-13</c:v>
                </c:pt>
                <c:pt idx="962">
                  <c:v>2.0596790581712918E-12</c:v>
                </c:pt>
                <c:pt idx="963">
                  <c:v>8.4337544743330277E-13</c:v>
                </c:pt>
                <c:pt idx="964">
                  <c:v>1.6994423394999052E-12</c:v>
                </c:pt>
                <c:pt idx="965">
                  <c:v>1.2702572733173045E-12</c:v>
                </c:pt>
                <c:pt idx="966">
                  <c:v>8.0561213624521867E-13</c:v>
                </c:pt>
                <c:pt idx="967">
                  <c:v>4.0195645986732449E-13</c:v>
                </c:pt>
                <c:pt idx="968">
                  <c:v>1.0051029260031058E-12</c:v>
                </c:pt>
                <c:pt idx="969">
                  <c:v>8.4660119313406254E-11</c:v>
                </c:pt>
                <c:pt idx="970">
                  <c:v>5.8646040378905472E-13</c:v>
                </c:pt>
                <c:pt idx="973" formatCode="0.0E+00">
                  <c:v>1.0890019716103437E-12</c:v>
                </c:pt>
                <c:pt idx="974" formatCode="0.0E+00">
                  <c:v>9.793399961498062E-13</c:v>
                </c:pt>
                <c:pt idx="975" formatCode="0.0E+00">
                  <c:v>6.2610555751848876E-12</c:v>
                </c:pt>
                <c:pt idx="976" formatCode="0.0E+00">
                  <c:v>3.1565747049775174E-12</c:v>
                </c:pt>
                <c:pt idx="977" formatCode="0.0E+00">
                  <c:v>4.6634250310270338E-12</c:v>
                </c:pt>
                <c:pt idx="978" formatCode="0.0E+00">
                  <c:v>3.0915467386397864E-12</c:v>
                </c:pt>
                <c:pt idx="979" formatCode="0.0E+00">
                  <c:v>1.924420289793259E-12</c:v>
                </c:pt>
                <c:pt idx="980" formatCode="0.0E+00">
                  <c:v>5.0518122925717078E-12</c:v>
                </c:pt>
                <c:pt idx="981" formatCode="0.0E+00">
                  <c:v>3.2654893233927926E-12</c:v>
                </c:pt>
                <c:pt idx="982" formatCode="0.0E+00">
                  <c:v>1.7197086090528589E-11</c:v>
                </c:pt>
                <c:pt idx="983" formatCode="0.0E+00">
                  <c:v>1.6637942295345065E-11</c:v>
                </c:pt>
                <c:pt idx="984" formatCode="0.0E+00">
                  <c:v>5.9307445770312672E-12</c:v>
                </c:pt>
                <c:pt idx="985" formatCode="0.0E+00">
                  <c:v>8.1144498203702224E-12</c:v>
                </c:pt>
                <c:pt idx="986" formatCode="0.0E+00">
                  <c:v>1.2772616704290463E-11</c:v>
                </c:pt>
                <c:pt idx="989" formatCode="0.0E+00">
                  <c:v>5.6108121383790614E-13</c:v>
                </c:pt>
                <c:pt idx="990" formatCode="0.0E+00">
                  <c:v>9.9923563024674543E-13</c:v>
                </c:pt>
                <c:pt idx="991" formatCode="0.0E+00">
                  <c:v>8.4927603598108922E-13</c:v>
                </c:pt>
                <c:pt idx="992" formatCode="0.0E+00">
                  <c:v>9.9367526273146351E-13</c:v>
                </c:pt>
                <c:pt idx="993" formatCode="0.0E+00">
                  <c:v>1.0605502054353128E-12</c:v>
                </c:pt>
                <c:pt idx="994" formatCode="0.0E+00">
                  <c:v>1.4695283560119892E-12</c:v>
                </c:pt>
                <c:pt idx="995" formatCode="0.0E+00">
                  <c:v>9.0053938830810241E-13</c:v>
                </c:pt>
                <c:pt idx="996" formatCode="0.0E+00">
                  <c:v>9.3509616229097466E-13</c:v>
                </c:pt>
                <c:pt idx="997" formatCode="0.0E+00">
                  <c:v>1.4046631335553451E-12</c:v>
                </c:pt>
                <c:pt idx="998" formatCode="0.0E+00">
                  <c:v>7.6572174814362898E-13</c:v>
                </c:pt>
                <c:pt idx="999" formatCode="0.0E+00">
                  <c:v>1.4467941191257368E-12</c:v>
                </c:pt>
                <c:pt idx="1000" formatCode="0.0E+00">
                  <c:v>1.1426730751415727E-12</c:v>
                </c:pt>
                <c:pt idx="1001" formatCode="0.0E+00">
                  <c:v>6.856097131012689E-13</c:v>
                </c:pt>
                <c:pt idx="1002" formatCode="0.0E+00">
                  <c:v>4.0373288513691204E-13</c:v>
                </c:pt>
                <c:pt idx="1003" formatCode="0.0E+00">
                  <c:v>6.6715274836712297E-13</c:v>
                </c:pt>
                <c:pt idx="1004" formatCode="0.0E+00">
                  <c:v>2.1652127013776872E-12</c:v>
                </c:pt>
                <c:pt idx="1005" formatCode="0.0E+00">
                  <c:v>2.1695157128550481E-12</c:v>
                </c:pt>
                <c:pt idx="1006" formatCode="0.0E+00">
                  <c:v>2.8782111210884365E-12</c:v>
                </c:pt>
                <c:pt idx="1007" formatCode="0.0E+00">
                  <c:v>2.4501140056010191E-12</c:v>
                </c:pt>
                <c:pt idx="1008" formatCode="0.0E+00">
                  <c:v>2.7650236465024158E-12</c:v>
                </c:pt>
                <c:pt idx="1009" formatCode="0.0E+00">
                  <c:v>2.570955604896856E-12</c:v>
                </c:pt>
                <c:pt idx="1010" formatCode="0.0E+00">
                  <c:v>2.0126962853612768E-12</c:v>
                </c:pt>
                <c:pt idx="1011" formatCode="0.0E+00">
                  <c:v>3.1670288428143424E-12</c:v>
                </c:pt>
                <c:pt idx="1012" formatCode="0.0E+00">
                  <c:v>3.013964732908497E-12</c:v>
                </c:pt>
                <c:pt idx="1013" formatCode="0.0E+00">
                  <c:v>2.8216291531962141E-12</c:v>
                </c:pt>
                <c:pt idx="1014" formatCode="0.0E+00">
                  <c:v>3.4968134093540147E-12</c:v>
                </c:pt>
                <c:pt idx="1015" formatCode="0.0E+00">
                  <c:v>2.6597555499513202E-12</c:v>
                </c:pt>
                <c:pt idx="1016" formatCode="0.0E+00">
                  <c:v>2.3013388186427911E-12</c:v>
                </c:pt>
                <c:pt idx="1019">
                  <c:v>1.1719440683674345E-12</c:v>
                </c:pt>
                <c:pt idx="1021">
                  <c:v>9.8382883966943827E-13</c:v>
                </c:pt>
                <c:pt idx="1022">
                  <c:v>9.8938811968170103E-13</c:v>
                </c:pt>
                <c:pt idx="1023">
                  <c:v>6.7996010378208587E-13</c:v>
                </c:pt>
                <c:pt idx="1024">
                  <c:v>5.952754470440866E-13</c:v>
                </c:pt>
                <c:pt idx="1025">
                  <c:v>1.0525125651275249E-12</c:v>
                </c:pt>
                <c:pt idx="1026">
                  <c:v>6.5780768512728066E-13</c:v>
                </c:pt>
                <c:pt idx="1027">
                  <c:v>9.7559820351961794E-13</c:v>
                </c:pt>
                <c:pt idx="1028">
                  <c:v>4.474380056377549E-13</c:v>
                </c:pt>
                <c:pt idx="1029">
                  <c:v>4.0978076220343549E-13</c:v>
                </c:pt>
                <c:pt idx="1030">
                  <c:v>8.8342468874122072E-13</c:v>
                </c:pt>
                <c:pt idx="1031">
                  <c:v>9.6168348670810562E-13</c:v>
                </c:pt>
                <c:pt idx="1032">
                  <c:v>6.8256358291206931E-13</c:v>
                </c:pt>
                <c:pt idx="1033">
                  <c:v>1.0034502295083836E-12</c:v>
                </c:pt>
                <c:pt idx="1034">
                  <c:v>7.4024110083270896E-13</c:v>
                </c:pt>
                <c:pt idx="1035">
                  <c:v>7.1291430211680991E-13</c:v>
                </c:pt>
                <c:pt idx="1036">
                  <c:v>9.7434713377321868E-13</c:v>
                </c:pt>
                <c:pt idx="1037">
                  <c:v>6.0288544710335907E-13</c:v>
                </c:pt>
                <c:pt idx="1038">
                  <c:v>3.1549087370730948E-12</c:v>
                </c:pt>
                <c:pt idx="1039">
                  <c:v>5.0609957114803071E-13</c:v>
                </c:pt>
                <c:pt idx="1040">
                  <c:v>6.090122259708556E-13</c:v>
                </c:pt>
                <c:pt idx="1041">
                  <c:v>6.1388028875315507E-13</c:v>
                </c:pt>
                <c:pt idx="1042">
                  <c:v>5.4870034984351814E-13</c:v>
                </c:pt>
                <c:pt idx="1043">
                  <c:v>6.5863443273267997E-13</c:v>
                </c:pt>
                <c:pt idx="1044">
                  <c:v>8.1289096136995368E-13</c:v>
                </c:pt>
                <c:pt idx="1045">
                  <c:v>1.4302073085851398E-12</c:v>
                </c:pt>
                <c:pt idx="1046">
                  <c:v>1.6498834280454754E-12</c:v>
                </c:pt>
                <c:pt idx="1047">
                  <c:v>8.8871652156672778E-13</c:v>
                </c:pt>
                <c:pt idx="1048">
                  <c:v>3.572530411681549E-13</c:v>
                </c:pt>
                <c:pt idx="1050">
                  <c:v>7.0989411557974202E-13</c:v>
                </c:pt>
                <c:pt idx="1052">
                  <c:v>9.4610951308604132E-13</c:v>
                </c:pt>
                <c:pt idx="1053">
                  <c:v>4.9244551581069844E-13</c:v>
                </c:pt>
                <c:pt idx="1054">
                  <c:v>6.598512712355197E-13</c:v>
                </c:pt>
                <c:pt idx="1055">
                  <c:v>8.3779441583884631E-13</c:v>
                </c:pt>
                <c:pt idx="1056">
                  <c:v>1.3305947277061605E-12</c:v>
                </c:pt>
                <c:pt idx="1057">
                  <c:v>3.2401032339032095E-13</c:v>
                </c:pt>
                <c:pt idx="1059">
                  <c:v>6.7267934765929217E-13</c:v>
                </c:pt>
                <c:pt idx="1060">
                  <c:v>3.7728829399808876E-12</c:v>
                </c:pt>
                <c:pt idx="1061">
                  <c:v>6.4330680362727774E-13</c:v>
                </c:pt>
                <c:pt idx="1062">
                  <c:v>1.4588521843158791E-12</c:v>
                </c:pt>
                <c:pt idx="1063">
                  <c:v>3.3883919263118626E-12</c:v>
                </c:pt>
                <c:pt idx="1064">
                  <c:v>1.4507970178384826E-12</c:v>
                </c:pt>
                <c:pt idx="1065">
                  <c:v>1.1893122559180566E-12</c:v>
                </c:pt>
                <c:pt idx="1066">
                  <c:v>1.0040137141644829E-12</c:v>
                </c:pt>
                <c:pt idx="1067">
                  <c:v>1.0102279900220031E-12</c:v>
                </c:pt>
                <c:pt idx="1068">
                  <c:v>6.4772463860872892E-13</c:v>
                </c:pt>
                <c:pt idx="1069">
                  <c:v>3.1061834675963299E-13</c:v>
                </c:pt>
                <c:pt idx="1070">
                  <c:v>4.417474992824826E-13</c:v>
                </c:pt>
                <c:pt idx="1071">
                  <c:v>5.1950792318023455E-13</c:v>
                </c:pt>
                <c:pt idx="1072">
                  <c:v>8.8012930475915286E-13</c:v>
                </c:pt>
                <c:pt idx="1073">
                  <c:v>3.6745737740710324E-13</c:v>
                </c:pt>
                <c:pt idx="1074">
                  <c:v>3.2764167430038939E-13</c:v>
                </c:pt>
                <c:pt idx="1075">
                  <c:v>5.9991172057928882E-13</c:v>
                </c:pt>
                <c:pt idx="1076">
                  <c:v>1.0775250445637338E-12</c:v>
                </c:pt>
                <c:pt idx="1077">
                  <c:v>5.9630699110750175E-13</c:v>
                </c:pt>
                <c:pt idx="1078">
                  <c:v>9.7636979044629485E-13</c:v>
                </c:pt>
                <c:pt idx="1079">
                  <c:v>3.5976297637926412E-13</c:v>
                </c:pt>
                <c:pt idx="1080">
                  <c:v>1.253143810074972E-12</c:v>
                </c:pt>
                <c:pt idx="1081">
                  <c:v>6.5217885860344537E-13</c:v>
                </c:pt>
                <c:pt idx="1082">
                  <c:v>1.6425817323699368E-13</c:v>
                </c:pt>
                <c:pt idx="1083">
                  <c:v>2.2388947585258114E-12</c:v>
                </c:pt>
                <c:pt idx="1084">
                  <c:v>2.3595064840844668E-13</c:v>
                </c:pt>
                <c:pt idx="1085">
                  <c:v>3.6690362853296317E-13</c:v>
                </c:pt>
                <c:pt idx="1086">
                  <c:v>4.8256911788088281E-13</c:v>
                </c:pt>
                <c:pt idx="1087">
                  <c:v>4.741916422588606E-13</c:v>
                </c:pt>
                <c:pt idx="1088">
                  <c:v>5.7787636089421199E-13</c:v>
                </c:pt>
                <c:pt idx="1089">
                  <c:v>3.8999719414755333E-13</c:v>
                </c:pt>
                <c:pt idx="1090">
                  <c:v>1.1983963200088927E-12</c:v>
                </c:pt>
                <c:pt idx="1091">
                  <c:v>6.2107875836000678E-13</c:v>
                </c:pt>
                <c:pt idx="1092">
                  <c:v>9.1776022613318074E-13</c:v>
                </c:pt>
                <c:pt idx="1093">
                  <c:v>1.3100401974675468E-13</c:v>
                </c:pt>
                <c:pt idx="1094">
                  <c:v>7.3351140720583449E-14</c:v>
                </c:pt>
                <c:pt idx="1095">
                  <c:v>6.9410554763850839E-14</c:v>
                </c:pt>
                <c:pt idx="1096">
                  <c:v>5.9463962940519654E-14</c:v>
                </c:pt>
                <c:pt idx="1097">
                  <c:v>3.9567363961681735E-14</c:v>
                </c:pt>
                <c:pt idx="1098">
                  <c:v>5.0870581297185876E-14</c:v>
                </c:pt>
                <c:pt idx="1099">
                  <c:v>1.2325265919960484E-13</c:v>
                </c:pt>
                <c:pt idx="1100">
                  <c:v>1.9088593700496765E-13</c:v>
                </c:pt>
                <c:pt idx="1101">
                  <c:v>1.5648946643563533E-13</c:v>
                </c:pt>
                <c:pt idx="1102">
                  <c:v>1.2210000379926437E-11</c:v>
                </c:pt>
                <c:pt idx="1103">
                  <c:v>1.1130880657171894E-11</c:v>
                </c:pt>
                <c:pt idx="1104">
                  <c:v>3.1744470384906869E-12</c:v>
                </c:pt>
                <c:pt idx="1105">
                  <c:v>5.7674301158872818E-12</c:v>
                </c:pt>
                <c:pt idx="1106">
                  <c:v>1.6444875987172701E-12</c:v>
                </c:pt>
                <c:pt idx="1107">
                  <c:v>8.8567680906114267E-12</c:v>
                </c:pt>
                <c:pt idx="1108">
                  <c:v>3.8131616367818223E-12</c:v>
                </c:pt>
                <c:pt idx="1109">
                  <c:v>8.1871663383526449E-13</c:v>
                </c:pt>
                <c:pt idx="1110">
                  <c:v>1.0006252663719942E-13</c:v>
                </c:pt>
                <c:pt idx="1111">
                  <c:v>2.0833699807668604E-13</c:v>
                </c:pt>
                <c:pt idx="1112">
                  <c:v>1.0444181490323064E-13</c:v>
                </c:pt>
                <c:pt idx="1113">
                  <c:v>5.2888154026906005E-13</c:v>
                </c:pt>
                <c:pt idx="1114">
                  <c:v>4.9923780776437428E-13</c:v>
                </c:pt>
                <c:pt idx="1115">
                  <c:v>4.0113034601109252E-13</c:v>
                </c:pt>
                <c:pt idx="1116">
                  <c:v>2.24025554831425E-13</c:v>
                </c:pt>
                <c:pt idx="1118">
                  <c:v>9.9744417062268685E-14</c:v>
                </c:pt>
                <c:pt idx="1119">
                  <c:v>9.5861342850548155E-14</c:v>
                </c:pt>
                <c:pt idx="1120">
                  <c:v>4.9331463425063068E-13</c:v>
                </c:pt>
                <c:pt idx="1121">
                  <c:v>9.4596581474294339E-14</c:v>
                </c:pt>
                <c:pt idx="1123">
                  <c:v>3.280586415032223E-13</c:v>
                </c:pt>
                <c:pt idx="1124">
                  <c:v>3.0183006487036776E-13</c:v>
                </c:pt>
                <c:pt idx="1125">
                  <c:v>5.599755054976501E-14</c:v>
                </c:pt>
                <c:pt idx="1126">
                  <c:v>4.2752190410964994E-14</c:v>
                </c:pt>
                <c:pt idx="1127">
                  <c:v>6.157513870608484E-14</c:v>
                </c:pt>
                <c:pt idx="1129">
                  <c:v>5.2425624448577218E-14</c:v>
                </c:pt>
                <c:pt idx="1130">
                  <c:v>3.3078698413385653E-13</c:v>
                </c:pt>
                <c:pt idx="1131">
                  <c:v>2.5246807427897041E-13</c:v>
                </c:pt>
                <c:pt idx="1132">
                  <c:v>3.6394254264993256E-12</c:v>
                </c:pt>
                <c:pt idx="1133">
                  <c:v>9.6390515524462001E-14</c:v>
                </c:pt>
                <c:pt idx="1134">
                  <c:v>7.9805234155095181E-12</c:v>
                </c:pt>
                <c:pt idx="1135">
                  <c:v>9.1828783198508437E-14</c:v>
                </c:pt>
                <c:pt idx="1136">
                  <c:v>2.2725396299023965E-13</c:v>
                </c:pt>
                <c:pt idx="1137">
                  <c:v>2.2101574159845784E-12</c:v>
                </c:pt>
                <c:pt idx="1138">
                  <c:v>7.5964391664467685E-12</c:v>
                </c:pt>
                <c:pt idx="1139">
                  <c:v>4.3229378813454364E-13</c:v>
                </c:pt>
                <c:pt idx="1140">
                  <c:v>2.9449531211483334E-14</c:v>
                </c:pt>
                <c:pt idx="1141">
                  <c:v>8.7220170452425462E-14</c:v>
                </c:pt>
                <c:pt idx="1142">
                  <c:v>2.6611916720859362E-13</c:v>
                </c:pt>
                <c:pt idx="1143">
                  <c:v>1.1402033768717769E-12</c:v>
                </c:pt>
                <c:pt idx="1144">
                  <c:v>2.4145635273632975E-13</c:v>
                </c:pt>
                <c:pt idx="1145">
                  <c:v>6.0120101756093654E-13</c:v>
                </c:pt>
                <c:pt idx="1146">
                  <c:v>3.9659406254094681E-13</c:v>
                </c:pt>
                <c:pt idx="1147">
                  <c:v>1.6543082123808371E-12</c:v>
                </c:pt>
                <c:pt idx="1148">
                  <c:v>1.0187941825222284E-12</c:v>
                </c:pt>
                <c:pt idx="1149">
                  <c:v>5.4748665721051584E-13</c:v>
                </c:pt>
                <c:pt idx="1150">
                  <c:v>8.539622245630893E-13</c:v>
                </c:pt>
                <c:pt idx="1151">
                  <c:v>2.9730257102938425E-13</c:v>
                </c:pt>
                <c:pt idx="1152">
                  <c:v>1.6893849485855823E-13</c:v>
                </c:pt>
                <c:pt idx="1153">
                  <c:v>1.0050555952907532E-13</c:v>
                </c:pt>
                <c:pt idx="1154">
                  <c:v>3.7491951669113753E-14</c:v>
                </c:pt>
                <c:pt idx="1155">
                  <c:v>3.4719024177158035E-14</c:v>
                </c:pt>
                <c:pt idx="1156">
                  <c:v>8.0645574080507167E-13</c:v>
                </c:pt>
                <c:pt idx="1157">
                  <c:v>6.0565423973700985E-14</c:v>
                </c:pt>
                <c:pt idx="1158">
                  <c:v>1.6623002532804651E-13</c:v>
                </c:pt>
                <c:pt idx="1159">
                  <c:v>1.6277139709184709E-12</c:v>
                </c:pt>
                <c:pt idx="1160">
                  <c:v>2.7061218658359225E-12</c:v>
                </c:pt>
                <c:pt idx="1161">
                  <c:v>3.7020234597252957E-12</c:v>
                </c:pt>
                <c:pt idx="1162">
                  <c:v>7.4075949255148959E-13</c:v>
                </c:pt>
                <c:pt idx="1163">
                  <c:v>1.3003631486602349E-12</c:v>
                </c:pt>
                <c:pt idx="1164">
                  <c:v>2.9162696082511946E-13</c:v>
                </c:pt>
                <c:pt idx="1165">
                  <c:v>9.9051024287580007E-13</c:v>
                </c:pt>
                <c:pt idx="1166">
                  <c:v>9.1972957786426223E-13</c:v>
                </c:pt>
                <c:pt idx="1167">
                  <c:v>1.5629320603151776E-13</c:v>
                </c:pt>
                <c:pt idx="1168">
                  <c:v>2.4567881168555576E-13</c:v>
                </c:pt>
                <c:pt idx="1169">
                  <c:v>2.7793078539947296E-14</c:v>
                </c:pt>
                <c:pt idx="1170">
                  <c:v>2.8898238657664177E-14</c:v>
                </c:pt>
                <c:pt idx="1171">
                  <c:v>3.9079802956648052E-12</c:v>
                </c:pt>
                <c:pt idx="1172">
                  <c:v>8.4778372381027384E-13</c:v>
                </c:pt>
                <c:pt idx="1173">
                  <c:v>5.4148373276388155E-13</c:v>
                </c:pt>
                <c:pt idx="1174">
                  <c:v>1.3187040444082237E-12</c:v>
                </c:pt>
                <c:pt idx="1175">
                  <c:v>2.2420127554707412E-12</c:v>
                </c:pt>
                <c:pt idx="1177">
                  <c:v>1.7661191309497361E-12</c:v>
                </c:pt>
                <c:pt idx="1178">
                  <c:v>9.1316795027838168E-13</c:v>
                </c:pt>
                <c:pt idx="1179">
                  <c:v>4.5880092190394027E-14</c:v>
                </c:pt>
                <c:pt idx="1180">
                  <c:v>1.4014351411285541E-12</c:v>
                </c:pt>
                <c:pt idx="1181">
                  <c:v>1.4950478541293568E-13</c:v>
                </c:pt>
                <c:pt idx="1182">
                  <c:v>3.9719394787298538E-13</c:v>
                </c:pt>
                <c:pt idx="1183">
                  <c:v>1.4262407097394266E-14</c:v>
                </c:pt>
                <c:pt idx="1184">
                  <c:v>2.1944023812604392E-14</c:v>
                </c:pt>
                <c:pt idx="1185">
                  <c:v>8.0516317811994036E-12</c:v>
                </c:pt>
                <c:pt idx="1186">
                  <c:v>5.1140737625578263E-12</c:v>
                </c:pt>
                <c:pt idx="1187">
                  <c:v>2.5443015370095035E-13</c:v>
                </c:pt>
                <c:pt idx="1188">
                  <c:v>3.7994279653312964E-13</c:v>
                </c:pt>
                <c:pt idx="1189">
                  <c:v>1.0176265586346285E-13</c:v>
                </c:pt>
                <c:pt idx="1190">
                  <c:v>7.7080169493459632E-14</c:v>
                </c:pt>
                <c:pt idx="1191">
                  <c:v>4.9692932166775248E-13</c:v>
                </c:pt>
                <c:pt idx="1192">
                  <c:v>9.2307931095499337E-13</c:v>
                </c:pt>
                <c:pt idx="1193">
                  <c:v>3.3633733524610704E-14</c:v>
                </c:pt>
                <c:pt idx="1194">
                  <c:v>4.3400440902597152E-13</c:v>
                </c:pt>
                <c:pt idx="1195">
                  <c:v>3.2039349538302494E-12</c:v>
                </c:pt>
                <c:pt idx="1196">
                  <c:v>2.6770981538851957E-13</c:v>
                </c:pt>
                <c:pt idx="1197">
                  <c:v>3.4001912017653461E-13</c:v>
                </c:pt>
                <c:pt idx="1199">
                  <c:v>4.4438461914939531E-13</c:v>
                </c:pt>
                <c:pt idx="1200">
                  <c:v>1.6802612844884023E-13</c:v>
                </c:pt>
                <c:pt idx="1201">
                  <c:v>2.1574136934066093E-13</c:v>
                </c:pt>
                <c:pt idx="1202">
                  <c:v>1.020193843191431E-14</c:v>
                </c:pt>
                <c:pt idx="1203">
                  <c:v>8.1678416203845186E-13</c:v>
                </c:pt>
                <c:pt idx="1204">
                  <c:v>7.3740295285177842E-13</c:v>
                </c:pt>
                <c:pt idx="1205">
                  <c:v>2.9172091319713167E-13</c:v>
                </c:pt>
                <c:pt idx="1206">
                  <c:v>6.3983226077136368E-13</c:v>
                </c:pt>
                <c:pt idx="1207">
                  <c:v>6.0574556010748921E-13</c:v>
                </c:pt>
                <c:pt idx="1208">
                  <c:v>5.6589097633144209E-13</c:v>
                </c:pt>
                <c:pt idx="1209">
                  <c:v>2.637095698627451E-12</c:v>
                </c:pt>
                <c:pt idx="1210">
                  <c:v>1.5029858129813632E-12</c:v>
                </c:pt>
                <c:pt idx="1211">
                  <c:v>1.9992242745046655E-12</c:v>
                </c:pt>
                <c:pt idx="1212">
                  <c:v>6.5255548404083361E-12</c:v>
                </c:pt>
                <c:pt idx="1213">
                  <c:v>7.5249003875619844E-13</c:v>
                </c:pt>
                <c:pt idx="1214">
                  <c:v>1.7837421717560235E-12</c:v>
                </c:pt>
                <c:pt idx="1215">
                  <c:v>4.3824091164335303E-13</c:v>
                </c:pt>
                <c:pt idx="1216">
                  <c:v>9.4964452170651604E-14</c:v>
                </c:pt>
                <c:pt idx="1217">
                  <c:v>2.3662651974749478E-13</c:v>
                </c:pt>
                <c:pt idx="1218">
                  <c:v>5.405942684638778E-14</c:v>
                </c:pt>
                <c:pt idx="1219">
                  <c:v>9.7054108964754704E-14</c:v>
                </c:pt>
                <c:pt idx="1220">
                  <c:v>2.4069436082899273E-13</c:v>
                </c:pt>
                <c:pt idx="1221">
                  <c:v>3.6825271398331482E-14</c:v>
                </c:pt>
                <c:pt idx="1222">
                  <c:v>1.4715935315258025E-13</c:v>
                </c:pt>
                <c:pt idx="1223">
                  <c:v>7.9941723369169584E-14</c:v>
                </c:pt>
                <c:pt idx="1224">
                  <c:v>2.9714323378085842E-13</c:v>
                </c:pt>
                <c:pt idx="1225">
                  <c:v>6.2785429252308017E-12</c:v>
                </c:pt>
                <c:pt idx="1226">
                  <c:v>4.6672260900721854E-12</c:v>
                </c:pt>
                <c:pt idx="1227">
                  <c:v>7.9244293889527182E-14</c:v>
                </c:pt>
                <c:pt idx="1228">
                  <c:v>2.1868101873196067E-13</c:v>
                </c:pt>
                <c:pt idx="1229">
                  <c:v>3.7572283018948886E-12</c:v>
                </c:pt>
                <c:pt idx="1230">
                  <c:v>7.3351140720583449E-14</c:v>
                </c:pt>
                <c:pt idx="1231">
                  <c:v>2.6910780044118135E-13</c:v>
                </c:pt>
                <c:pt idx="1232">
                  <c:v>2.8391771278804436E-12</c:v>
                </c:pt>
                <c:pt idx="1233">
                  <c:v>1.264017310937303E-13</c:v>
                </c:pt>
                <c:pt idx="1234">
                  <c:v>1.9677402443706058E-12</c:v>
                </c:pt>
                <c:pt idx="1235">
                  <c:v>7.8137630288837811E-12</c:v>
                </c:pt>
                <c:pt idx="1236">
                  <c:v>2.3757295744856901E-13</c:v>
                </c:pt>
                <c:pt idx="1237">
                  <c:v>1.4983314861569664E-13</c:v>
                </c:pt>
                <c:pt idx="1238">
                  <c:v>2.6484723209907439E-13</c:v>
                </c:pt>
                <c:pt idx="1239">
                  <c:v>2.6691434060257517E-14</c:v>
                </c:pt>
                <c:pt idx="1240">
                  <c:v>3.6559218971394666E-14</c:v>
                </c:pt>
                <c:pt idx="1241">
                  <c:v>8.9506349526846987E-14</c:v>
                </c:pt>
                <c:pt idx="1242">
                  <c:v>1.4066724904301332E-13</c:v>
                </c:pt>
                <c:pt idx="1243">
                  <c:v>1.98605125959403E-12</c:v>
                </c:pt>
                <c:pt idx="1244">
                  <c:v>4.1528011767951211E-13</c:v>
                </c:pt>
                <c:pt idx="1245">
                  <c:v>8.5027493631769134E-14</c:v>
                </c:pt>
                <c:pt idx="1246">
                  <c:v>3.3774897796337178E-13</c:v>
                </c:pt>
                <c:pt idx="1247">
                  <c:v>1.4538400276554511E-13</c:v>
                </c:pt>
                <c:pt idx="1248">
                  <c:v>5.1834805690344118E-13</c:v>
                </c:pt>
                <c:pt idx="1249">
                  <c:v>5.0614318183637413E-14</c:v>
                </c:pt>
                <c:pt idx="1250">
                  <c:v>1.0354042902551339E-12</c:v>
                </c:pt>
                <c:pt idx="1251">
                  <c:v>1.6233559960566482E-13</c:v>
                </c:pt>
                <c:pt idx="1252">
                  <c:v>1.6422718799153851E-13</c:v>
                </c:pt>
                <c:pt idx="1253">
                  <c:v>2.1742608362001594E-13</c:v>
                </c:pt>
                <c:pt idx="1254">
                  <c:v>2.7578956225955225E-13</c:v>
                </c:pt>
                <c:pt idx="1255">
                  <c:v>4.1994872976778662E-13</c:v>
                </c:pt>
                <c:pt idx="1256">
                  <c:v>2.2139842493060863E-13</c:v>
                </c:pt>
                <c:pt idx="1257">
                  <c:v>1.7909010669351788E-13</c:v>
                </c:pt>
                <c:pt idx="1258">
                  <c:v>1.4004264694685907E-14</c:v>
                </c:pt>
                <c:pt idx="1259">
                  <c:v>1.861831841700644E-13</c:v>
                </c:pt>
                <c:pt idx="1260">
                  <c:v>6.4356423609169849E-14</c:v>
                </c:pt>
                <c:pt idx="1261">
                  <c:v>3.4334122161147954E-13</c:v>
                </c:pt>
                <c:pt idx="1262">
                  <c:v>2.5731604453520069E-13</c:v>
                </c:pt>
                <c:pt idx="1263">
                  <c:v>3.7744126579796908E-13</c:v>
                </c:pt>
                <c:pt idx="1264">
                  <c:v>2.8113721730157112E-13</c:v>
                </c:pt>
                <c:pt idx="1265">
                  <c:v>2.5377418575110494E-11</c:v>
                </c:pt>
                <c:pt idx="1266">
                  <c:v>1.249247572205997E-13</c:v>
                </c:pt>
                <c:pt idx="1267">
                  <c:v>5.6562897014328803E-14</c:v>
                </c:pt>
                <c:pt idx="1268">
                  <c:v>4.8484233565175092E-14</c:v>
                </c:pt>
                <c:pt idx="1269">
                  <c:v>1.5174968353666987E-13</c:v>
                </c:pt>
                <c:pt idx="1270">
                  <c:v>2.9782268011089113E-13</c:v>
                </c:pt>
                <c:pt idx="1271">
                  <c:v>4.8018935950547966E-14</c:v>
                </c:pt>
                <c:pt idx="1272">
                  <c:v>1.7231753172235555E-13</c:v>
                </c:pt>
                <c:pt idx="1273">
                  <c:v>4.701521484824332E-14</c:v>
                </c:pt>
                <c:pt idx="1274">
                  <c:v>4.1656093420083596E-14</c:v>
                </c:pt>
                <c:pt idx="1275">
                  <c:v>8.4890322014886674E-14</c:v>
                </c:pt>
                <c:pt idx="1276">
                  <c:v>6.3910099525153026E-14</c:v>
                </c:pt>
                <c:pt idx="1277">
                  <c:v>5.7892566162043937E-15</c:v>
                </c:pt>
                <c:pt idx="1278">
                  <c:v>9.6507979784746751E-14</c:v>
                </c:pt>
                <c:pt idx="1279">
                  <c:v>3.6224125682795828E-14</c:v>
                </c:pt>
                <c:pt idx="1281">
                  <c:v>1.0693979601425443E-13</c:v>
                </c:pt>
                <c:pt idx="1282">
                  <c:v>2.656167102021141E-14</c:v>
                </c:pt>
                <c:pt idx="1283">
                  <c:v>1.1095143111302544E-13</c:v>
                </c:pt>
                <c:pt idx="1284">
                  <c:v>3.4369290047713594E-14</c:v>
                </c:pt>
                <c:pt idx="1285">
                  <c:v>2.4865556820814065E-13</c:v>
                </c:pt>
                <c:pt idx="1286">
                  <c:v>1.9273524062560721E-13</c:v>
                </c:pt>
                <c:pt idx="1287">
                  <c:v>3.5774976441436542E-13</c:v>
                </c:pt>
                <c:pt idx="1288">
                  <c:v>3.9188689252819663E-14</c:v>
                </c:pt>
                <c:pt idx="1289">
                  <c:v>1.3749396701027811E-13</c:v>
                </c:pt>
                <c:pt idx="1290">
                  <c:v>3.1437085536634045E-14</c:v>
                </c:pt>
                <c:pt idx="1291">
                  <c:v>2.6209752260003878E-12</c:v>
                </c:pt>
                <c:pt idx="1292">
                  <c:v>5.4535444386158741E-14</c:v>
                </c:pt>
                <c:pt idx="1293">
                  <c:v>5.8100397323427062E-14</c:v>
                </c:pt>
                <c:pt idx="1294">
                  <c:v>1.5774603905646752E-13</c:v>
                </c:pt>
                <c:pt idx="1296">
                  <c:v>1.4185618144355827E-13</c:v>
                </c:pt>
                <c:pt idx="1297">
                  <c:v>3.0561795533931509E-13</c:v>
                </c:pt>
                <c:pt idx="1298">
                  <c:v>9.5949511951771288E-14</c:v>
                </c:pt>
                <c:pt idx="1299">
                  <c:v>5.0517437397021553E-13</c:v>
                </c:pt>
                <c:pt idx="1300">
                  <c:v>2.2718893985876735E-13</c:v>
                </c:pt>
                <c:pt idx="1301">
                  <c:v>7.5860249803695558E-14</c:v>
                </c:pt>
                <c:pt idx="1302">
                  <c:v>5.492476075888377E-13</c:v>
                </c:pt>
                <c:pt idx="1303">
                  <c:v>3.8826367471754095E-13</c:v>
                </c:pt>
                <c:pt idx="1304">
                  <c:v>3.7936294140785461E-14</c:v>
                </c:pt>
                <c:pt idx="1305">
                  <c:v>1.6867911725203086E-13</c:v>
                </c:pt>
                <c:pt idx="1306">
                  <c:v>5.5150064420213492E-14</c:v>
                </c:pt>
                <c:pt idx="1307">
                  <c:v>1.3589076074849213E-13</c:v>
                </c:pt>
                <c:pt idx="1308">
                  <c:v>4.5688825095463002E-13</c:v>
                </c:pt>
                <c:pt idx="1309">
                  <c:v>5.8066089037984526E-14</c:v>
                </c:pt>
                <c:pt idx="1310">
                  <c:v>1.4658391108122169E-14</c:v>
                </c:pt>
                <c:pt idx="1312">
                  <c:v>8.346387900236534E-14</c:v>
                </c:pt>
                <c:pt idx="1313">
                  <c:v>8.0693286295031754E-14</c:v>
                </c:pt>
                <c:pt idx="1314">
                  <c:v>1.4517717086890026E-14</c:v>
                </c:pt>
                <c:pt idx="1315">
                  <c:v>2.4093841491579265E-12</c:v>
                </c:pt>
                <c:pt idx="1316">
                  <c:v>1.4758460784879686E-12</c:v>
                </c:pt>
                <c:pt idx="1317">
                  <c:v>1.1088728224698483E-13</c:v>
                </c:pt>
                <c:pt idx="1318">
                  <c:v>8.0494990179184747E-14</c:v>
                </c:pt>
                <c:pt idx="1319">
                  <c:v>3.0017453335984362E-13</c:v>
                </c:pt>
                <c:pt idx="1320">
                  <c:v>5.1573568407244305E-13</c:v>
                </c:pt>
                <c:pt idx="1321">
                  <c:v>1.6627657279845182E-13</c:v>
                </c:pt>
                <c:pt idx="1322">
                  <c:v>1.1704035432273236E-12</c:v>
                </c:pt>
                <c:pt idx="1323">
                  <c:v>1.9767106779285764E-13</c:v>
                </c:pt>
                <c:pt idx="1324">
                  <c:v>1.5882624835673027E-14</c:v>
                </c:pt>
                <c:pt idx="1325">
                  <c:v>9.6163517981748881E-15</c:v>
                </c:pt>
                <c:pt idx="1326">
                  <c:v>1.4619601641863697E-14</c:v>
                </c:pt>
                <c:pt idx="1327">
                  <c:v>1.1935331284563267E-14</c:v>
                </c:pt>
                <c:pt idx="1328">
                  <c:v>1.5530892552560787E-14</c:v>
                </c:pt>
                <c:pt idx="1329">
                  <c:v>5.4779527797900637E-15</c:v>
                </c:pt>
                <c:pt idx="1330">
                  <c:v>8.7391717570731147E-15</c:v>
                </c:pt>
                <c:pt idx="1331">
                  <c:v>9.59135122287716E-15</c:v>
                </c:pt>
                <c:pt idx="1332">
                  <c:v>7.9039581860262192E-15</c:v>
                </c:pt>
                <c:pt idx="1333">
                  <c:v>6.1815088252837753E-15</c:v>
                </c:pt>
                <c:pt idx="1335">
                  <c:v>6.4737339447938798E-15</c:v>
                </c:pt>
                <c:pt idx="1336">
                  <c:v>5.4152001065448927E-15</c:v>
                </c:pt>
                <c:pt idx="1337">
                  <c:v>4.4388394607634764E-15</c:v>
                </c:pt>
              </c:numCache>
            </c:numRef>
          </c:yVal>
        </c:ser>
        <c:axId val="99396992"/>
        <c:axId val="99576832"/>
      </c:scatterChart>
      <c:valAx>
        <c:axId val="99396992"/>
        <c:scaling>
          <c:logBase val="10"/>
          <c:orientation val="minMax"/>
        </c:scaling>
        <c:axPos val="b"/>
        <c:numFmt formatCode="0" sourceLinked="1"/>
        <c:tickLblPos val="nextTo"/>
        <c:crossAx val="99576832"/>
        <c:crosses val="autoZero"/>
        <c:crossBetween val="midCat"/>
      </c:valAx>
      <c:valAx>
        <c:axId val="99576832"/>
        <c:scaling>
          <c:logBase val="10"/>
          <c:orientation val="minMax"/>
          <c:max val="1.0000000000000019E-9"/>
        </c:scaling>
        <c:axPos val="l"/>
        <c:majorGridlines/>
        <c:numFmt formatCode="0.00E+00" sourceLinked="1"/>
        <c:tickLblPos val="nextTo"/>
        <c:crossAx val="9939699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786836348826894"/>
          <c:y val="4.3564814814814813E-2"/>
          <c:w val="0.79730526707730887"/>
          <c:h val="0.8596951328338478"/>
        </c:manualLayout>
      </c:layout>
      <c:scatterChart>
        <c:scatterStyle val="lineMarker"/>
        <c:ser>
          <c:idx val="1"/>
          <c:order val="0"/>
          <c:tx>
            <c:v>0.11-0.2 nM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('all data'!$K$214:$K$227,'all data'!$K$280:$K$293,'all data'!$K$361:$K$371)</c:f>
              <c:numCache>
                <c:formatCode>0</c:formatCode>
                <c:ptCount val="39"/>
                <c:pt idx="0">
                  <c:v>172.91954283888941</c:v>
                </c:pt>
                <c:pt idx="1">
                  <c:v>297.23504822211362</c:v>
                </c:pt>
                <c:pt idx="2">
                  <c:v>18.546962599446417</c:v>
                </c:pt>
                <c:pt idx="3">
                  <c:v>25.62911620031085</c:v>
                </c:pt>
                <c:pt idx="4">
                  <c:v>25.061718426373641</c:v>
                </c:pt>
                <c:pt idx="5">
                  <c:v>15.692962163028072</c:v>
                </c:pt>
                <c:pt idx="6">
                  <c:v>50.37939853188854</c:v>
                </c:pt>
                <c:pt idx="7">
                  <c:v>11.581167158193413</c:v>
                </c:pt>
                <c:pt idx="8">
                  <c:v>17.571634569874774</c:v>
                </c:pt>
                <c:pt idx="9">
                  <c:v>23.15738630795742</c:v>
                </c:pt>
                <c:pt idx="10">
                  <c:v>19.01166210246399</c:v>
                </c:pt>
                <c:pt idx="11">
                  <c:v>17.202104733996268</c:v>
                </c:pt>
                <c:pt idx="12">
                  <c:v>12.600208782575368</c:v>
                </c:pt>
                <c:pt idx="13">
                  <c:v>10.008220287429769</c:v>
                </c:pt>
                <c:pt idx="14">
                  <c:v>229.8728826875456</c:v>
                </c:pt>
                <c:pt idx="15">
                  <c:v>46.045301262323413</c:v>
                </c:pt>
                <c:pt idx="16">
                  <c:v>14.998670186584731</c:v>
                </c:pt>
                <c:pt idx="17">
                  <c:v>26.786475601568007</c:v>
                </c:pt>
                <c:pt idx="18">
                  <c:v>25.510203586047155</c:v>
                </c:pt>
                <c:pt idx="19">
                  <c:v>16.402962102739369</c:v>
                </c:pt>
                <c:pt idx="20">
                  <c:v>69.4805600690581</c:v>
                </c:pt>
                <c:pt idx="21">
                  <c:v>7.6719263396989543</c:v>
                </c:pt>
                <c:pt idx="22">
                  <c:v>16.723560130651379</c:v>
                </c:pt>
                <c:pt idx="23">
                  <c:v>123.65817492060378</c:v>
                </c:pt>
                <c:pt idx="24">
                  <c:v>15.985456938963836</c:v>
                </c:pt>
                <c:pt idx="25">
                  <c:v>12.130396093857247</c:v>
                </c:pt>
                <c:pt idx="26">
                  <c:v>15.934650494301431</c:v>
                </c:pt>
                <c:pt idx="27">
                  <c:v>12.441021067480941</c:v>
                </c:pt>
                <c:pt idx="28">
                  <c:v>23.622898726612505</c:v>
                </c:pt>
                <c:pt idx="29">
                  <c:v>71.330568058103324</c:v>
                </c:pt>
                <c:pt idx="30">
                  <c:v>151.23960591159732</c:v>
                </c:pt>
                <c:pt idx="31">
                  <c:v>21.647536878642168</c:v>
                </c:pt>
                <c:pt idx="32">
                  <c:v>54.854928094124382</c:v>
                </c:pt>
                <c:pt idx="33">
                  <c:v>19.400041494264027</c:v>
                </c:pt>
                <c:pt idx="34">
                  <c:v>14.335765340101471</c:v>
                </c:pt>
                <c:pt idx="35">
                  <c:v>9.5475934818695958</c:v>
                </c:pt>
                <c:pt idx="36">
                  <c:v>139.4315956278345</c:v>
                </c:pt>
                <c:pt idx="37">
                  <c:v>268.72293646980233</c:v>
                </c:pt>
                <c:pt idx="38">
                  <c:v>109.01590949119149</c:v>
                </c:pt>
              </c:numCache>
            </c:numRef>
          </c:xVal>
          <c:yVal>
            <c:numRef>
              <c:f>('all data'!$W$214:$W$227,'all data'!$W$280:$W$293,'all data'!$W$361:$W$371)</c:f>
              <c:numCache>
                <c:formatCode>0.0E+00</c:formatCode>
                <c:ptCount val="39"/>
                <c:pt idx="0">
                  <c:v>4.128818622287646E-7</c:v>
                </c:pt>
                <c:pt idx="1">
                  <c:v>7.3716644825338346E-8</c:v>
                </c:pt>
                <c:pt idx="2">
                  <c:v>6.4129867172595619E-9</c:v>
                </c:pt>
                <c:pt idx="3">
                  <c:v>5.0224657945296609E-9</c:v>
                </c:pt>
                <c:pt idx="4">
                  <c:v>1.0031361492003298E-8</c:v>
                </c:pt>
                <c:pt idx="5">
                  <c:v>4.6890310486381263E-9</c:v>
                </c:pt>
                <c:pt idx="6">
                  <c:v>5.3139367713558903E-9</c:v>
                </c:pt>
                <c:pt idx="7">
                  <c:v>1.5781995422176474E-9</c:v>
                </c:pt>
                <c:pt idx="8">
                  <c:v>2.8246701137565032E-9</c:v>
                </c:pt>
                <c:pt idx="9">
                  <c:v>4.6186429271059818E-9</c:v>
                </c:pt>
                <c:pt idx="10">
                  <c:v>3.7423975524185693E-9</c:v>
                </c:pt>
                <c:pt idx="11">
                  <c:v>3.1345702689391765E-9</c:v>
                </c:pt>
                <c:pt idx="12">
                  <c:v>5.7611617215414157E-9</c:v>
                </c:pt>
                <c:pt idx="13">
                  <c:v>5.3344008028711161E-9</c:v>
                </c:pt>
                <c:pt idx="14">
                  <c:v>1.2329390150651202E-7</c:v>
                </c:pt>
                <c:pt idx="15">
                  <c:v>1.5028289023954726E-9</c:v>
                </c:pt>
                <c:pt idx="16">
                  <c:v>1.4370490762696567E-9</c:v>
                </c:pt>
                <c:pt idx="17">
                  <c:v>3.0230643733843813E-9</c:v>
                </c:pt>
                <c:pt idx="18">
                  <c:v>5.2951590304735189E-9</c:v>
                </c:pt>
                <c:pt idx="19">
                  <c:v>4.5678921840288012E-9</c:v>
                </c:pt>
                <c:pt idx="20">
                  <c:v>1.8717157156310301E-8</c:v>
                </c:pt>
                <c:pt idx="21">
                  <c:v>2.1915830488067371E-9</c:v>
                </c:pt>
                <c:pt idx="22">
                  <c:v>2.7844620419992766E-9</c:v>
                </c:pt>
                <c:pt idx="23">
                  <c:v>5.7218520978479183E-8</c:v>
                </c:pt>
                <c:pt idx="24">
                  <c:v>6.8584581785228598E-9</c:v>
                </c:pt>
                <c:pt idx="25">
                  <c:v>3.0897124365504598E-9</c:v>
                </c:pt>
                <c:pt idx="26">
                  <c:v>5.9326182525552924E-9</c:v>
                </c:pt>
                <c:pt idx="27">
                  <c:v>3.764991920208417E-9</c:v>
                </c:pt>
                <c:pt idx="28">
                  <c:v>6.5733311439996186E-9</c:v>
                </c:pt>
                <c:pt idx="29">
                  <c:v>2.7376055862867293E-8</c:v>
                </c:pt>
                <c:pt idx="30">
                  <c:v>6.9598313841668406E-8</c:v>
                </c:pt>
                <c:pt idx="31">
                  <c:v>3.0976136179604034E-9</c:v>
                </c:pt>
                <c:pt idx="32">
                  <c:v>1.2721552465219271E-8</c:v>
                </c:pt>
                <c:pt idx="33">
                  <c:v>4.0781439365480032E-9</c:v>
                </c:pt>
                <c:pt idx="34">
                  <c:v>1.5466813679032186E-8</c:v>
                </c:pt>
                <c:pt idx="35">
                  <c:v>1.792872057204621E-9</c:v>
                </c:pt>
                <c:pt idx="36">
                  <c:v>7.2750342085320791E-8</c:v>
                </c:pt>
                <c:pt idx="37">
                  <c:v>8.0467473200750326E-8</c:v>
                </c:pt>
                <c:pt idx="38">
                  <c:v>1.6258713071158978E-8</c:v>
                </c:pt>
              </c:numCache>
            </c:numRef>
          </c:yVal>
        </c:ser>
        <c:ser>
          <c:idx val="2"/>
          <c:order val="1"/>
          <c:tx>
            <c:v>0.3-0.4 nM</c:v>
          </c:tx>
          <c:spPr>
            <a:ln w="28575">
              <a:noFill/>
            </a:ln>
          </c:spPr>
          <c:marker>
            <c:spPr>
              <a:solidFill>
                <a:schemeClr val="bg1">
                  <a:lumMod val="85000"/>
                </a:schemeClr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('all data'!$K$228:$K$240,'all data'!$K$260:$K$279,'all data'!$K$294:$K$309)</c:f>
              <c:numCache>
                <c:formatCode>0</c:formatCode>
                <c:ptCount val="49"/>
                <c:pt idx="0">
                  <c:v>98.853612155378983</c:v>
                </c:pt>
                <c:pt idx="1">
                  <c:v>22.228652979739941</c:v>
                </c:pt>
                <c:pt idx="2">
                  <c:v>28.18016464251679</c:v>
                </c:pt>
                <c:pt idx="3">
                  <c:v>17.795237426994024</c:v>
                </c:pt>
                <c:pt idx="4">
                  <c:v>128.47865170102449</c:v>
                </c:pt>
                <c:pt idx="5">
                  <c:v>17.497414443433716</c:v>
                </c:pt>
                <c:pt idx="6">
                  <c:v>22.290305806581131</c:v>
                </c:pt>
                <c:pt idx="7">
                  <c:v>31.86902273636192</c:v>
                </c:pt>
                <c:pt idx="8">
                  <c:v>16.245414372754492</c:v>
                </c:pt>
                <c:pt idx="9">
                  <c:v>41.853868127450021</c:v>
                </c:pt>
                <c:pt idx="10">
                  <c:v>15.205308443374602</c:v>
                </c:pt>
                <c:pt idx="11">
                  <c:v>67.164552605673464</c:v>
                </c:pt>
                <c:pt idx="12">
                  <c:v>10.868653944359247</c:v>
                </c:pt>
                <c:pt idx="13">
                  <c:v>257.96449800678988</c:v>
                </c:pt>
                <c:pt idx="14">
                  <c:v>245.13495649503488</c:v>
                </c:pt>
                <c:pt idx="15">
                  <c:v>19.337288181008574</c:v>
                </c:pt>
                <c:pt idx="16">
                  <c:v>34.732270280843657</c:v>
                </c:pt>
                <c:pt idx="17">
                  <c:v>104.25805206928031</c:v>
                </c:pt>
                <c:pt idx="18">
                  <c:v>135.03900402006707</c:v>
                </c:pt>
                <c:pt idx="19">
                  <c:v>50.26548245743669</c:v>
                </c:pt>
                <c:pt idx="20">
                  <c:v>13.591786456490883</c:v>
                </c:pt>
                <c:pt idx="21">
                  <c:v>7.6891622537577913</c:v>
                </c:pt>
                <c:pt idx="22">
                  <c:v>31.32221215419565</c:v>
                </c:pt>
                <c:pt idx="23">
                  <c:v>20.268299163899908</c:v>
                </c:pt>
                <c:pt idx="24">
                  <c:v>27.247111624400617</c:v>
                </c:pt>
                <c:pt idx="25">
                  <c:v>104.21338517708224</c:v>
                </c:pt>
                <c:pt idx="26">
                  <c:v>13.010042036862393</c:v>
                </c:pt>
                <c:pt idx="27">
                  <c:v>7.7437117318334812</c:v>
                </c:pt>
                <c:pt idx="28">
                  <c:v>39.012377701004219</c:v>
                </c:pt>
                <c:pt idx="29">
                  <c:v>11.460844159560924</c:v>
                </c:pt>
                <c:pt idx="30">
                  <c:v>14.90821611464254</c:v>
                </c:pt>
                <c:pt idx="31">
                  <c:v>6.559724000511828</c:v>
                </c:pt>
                <c:pt idx="32">
                  <c:v>5.9395736106932029</c:v>
                </c:pt>
                <c:pt idx="33">
                  <c:v>320.94399184742468</c:v>
                </c:pt>
                <c:pt idx="34">
                  <c:v>334.61636292952784</c:v>
                </c:pt>
                <c:pt idx="35">
                  <c:v>39.090317277278302</c:v>
                </c:pt>
                <c:pt idx="36">
                  <c:v>30.46691549128661</c:v>
                </c:pt>
                <c:pt idx="37">
                  <c:v>38.57269955363968</c:v>
                </c:pt>
                <c:pt idx="38">
                  <c:v>21.237166338266995</c:v>
                </c:pt>
                <c:pt idx="39">
                  <c:v>16.836501888934759</c:v>
                </c:pt>
                <c:pt idx="40">
                  <c:v>42.660393501442847</c:v>
                </c:pt>
                <c:pt idx="41">
                  <c:v>16.836501888934759</c:v>
                </c:pt>
                <c:pt idx="42">
                  <c:v>14.040886096599897</c:v>
                </c:pt>
                <c:pt idx="43">
                  <c:v>22.237000807126922</c:v>
                </c:pt>
                <c:pt idx="44">
                  <c:v>58.646626672353072</c:v>
                </c:pt>
                <c:pt idx="45">
                  <c:v>61.412521064078788</c:v>
                </c:pt>
                <c:pt idx="46">
                  <c:v>84.268893453076188</c:v>
                </c:pt>
                <c:pt idx="47">
                  <c:v>109.59557234145836</c:v>
                </c:pt>
                <c:pt idx="48">
                  <c:v>1047.9431784854132</c:v>
                </c:pt>
              </c:numCache>
            </c:numRef>
          </c:xVal>
          <c:yVal>
            <c:numRef>
              <c:f>('all data'!$W$228:$W$240,'all data'!$W$260:$W$279,'all data'!$W$294:$W$309)</c:f>
              <c:numCache>
                <c:formatCode>0.0E+00</c:formatCode>
                <c:ptCount val="49"/>
                <c:pt idx="0">
                  <c:v>1.048196691614417E-8</c:v>
                </c:pt>
                <c:pt idx="1">
                  <c:v>1.8915682691250434E-9</c:v>
                </c:pt>
                <c:pt idx="2">
                  <c:v>3.8558516489964246E-9</c:v>
                </c:pt>
                <c:pt idx="3">
                  <c:v>2.1280618476202795E-9</c:v>
                </c:pt>
                <c:pt idx="4">
                  <c:v>1.856808642265662E-9</c:v>
                </c:pt>
                <c:pt idx="5">
                  <c:v>1.4430682052228942E-9</c:v>
                </c:pt>
                <c:pt idx="6">
                  <c:v>1.9327243396482636E-9</c:v>
                </c:pt>
                <c:pt idx="7">
                  <c:v>1.8428462290022399E-9</c:v>
                </c:pt>
                <c:pt idx="8">
                  <c:v>1.4800575438920001E-9</c:v>
                </c:pt>
                <c:pt idx="9">
                  <c:v>5.0852233604302559E-9</c:v>
                </c:pt>
                <c:pt idx="10">
                  <c:v>1.3688262253745031E-9</c:v>
                </c:pt>
                <c:pt idx="11">
                  <c:v>1.0810301827265733E-8</c:v>
                </c:pt>
                <c:pt idx="12">
                  <c:v>7.9327135181148895E-10</c:v>
                </c:pt>
                <c:pt idx="13">
                  <c:v>4.0639962895424766E-8</c:v>
                </c:pt>
                <c:pt idx="14">
                  <c:v>2.9857330389999815E-7</c:v>
                </c:pt>
                <c:pt idx="15">
                  <c:v>8.2362827386748602E-8</c:v>
                </c:pt>
                <c:pt idx="16">
                  <c:v>2.8271484529924962E-8</c:v>
                </c:pt>
                <c:pt idx="17">
                  <c:v>2.2177141190619686E-7</c:v>
                </c:pt>
                <c:pt idx="18">
                  <c:v>3.4963117686818724E-7</c:v>
                </c:pt>
                <c:pt idx="19">
                  <c:v>3.2043112540732753E-7</c:v>
                </c:pt>
                <c:pt idx="20">
                  <c:v>8.1262938038446317E-9</c:v>
                </c:pt>
                <c:pt idx="21">
                  <c:v>4.7601999794339443E-9</c:v>
                </c:pt>
                <c:pt idx="22">
                  <c:v>2.1964746727777945E-8</c:v>
                </c:pt>
                <c:pt idx="23">
                  <c:v>6.9014936468632751E-9</c:v>
                </c:pt>
                <c:pt idx="24">
                  <c:v>2.0851655211748816E-8</c:v>
                </c:pt>
                <c:pt idx="25">
                  <c:v>5.6995412236602826E-8</c:v>
                </c:pt>
                <c:pt idx="26">
                  <c:v>1.6083716495540299E-9</c:v>
                </c:pt>
                <c:pt idx="27">
                  <c:v>3.1171981172083823E-9</c:v>
                </c:pt>
                <c:pt idx="28">
                  <c:v>8.0783024953807059E-9</c:v>
                </c:pt>
                <c:pt idx="29">
                  <c:v>4.0595448443558068E-9</c:v>
                </c:pt>
                <c:pt idx="30">
                  <c:v>1.5941782224725287E-8</c:v>
                </c:pt>
                <c:pt idx="31">
                  <c:v>1.2716110379214777E-9</c:v>
                </c:pt>
                <c:pt idx="32">
                  <c:v>2.0787994336677379E-9</c:v>
                </c:pt>
                <c:pt idx="33">
                  <c:v>4.7967286167659062E-8</c:v>
                </c:pt>
                <c:pt idx="34">
                  <c:v>1.0435204841499867E-7</c:v>
                </c:pt>
                <c:pt idx="35">
                  <c:v>3.4475034073496616E-9</c:v>
                </c:pt>
                <c:pt idx="36">
                  <c:v>1.3542166051091942E-8</c:v>
                </c:pt>
                <c:pt idx="37">
                  <c:v>9.7069782660717514E-9</c:v>
                </c:pt>
                <c:pt idx="38">
                  <c:v>3.0644588203537385E-9</c:v>
                </c:pt>
                <c:pt idx="39">
                  <c:v>5.4196172757498005E-10</c:v>
                </c:pt>
                <c:pt idx="40">
                  <c:v>7.2624099167892691E-9</c:v>
                </c:pt>
                <c:pt idx="41">
                  <c:v>3.972643213864298E-9</c:v>
                </c:pt>
                <c:pt idx="42">
                  <c:v>4.3535115546787026E-9</c:v>
                </c:pt>
                <c:pt idx="43">
                  <c:v>3.6737705643717399E-9</c:v>
                </c:pt>
                <c:pt idx="44">
                  <c:v>1.0353640255225872E-8</c:v>
                </c:pt>
                <c:pt idx="45">
                  <c:v>6.8618234017746031E-9</c:v>
                </c:pt>
                <c:pt idx="46">
                  <c:v>1.2926758901912741E-8</c:v>
                </c:pt>
                <c:pt idx="47">
                  <c:v>1.2715577914100848E-8</c:v>
                </c:pt>
                <c:pt idx="48">
                  <c:v>2.9447686431267907E-7</c:v>
                </c:pt>
              </c:numCache>
            </c:numRef>
          </c:yVal>
        </c:ser>
        <c:ser>
          <c:idx val="3"/>
          <c:order val="2"/>
          <c:tx>
            <c:v>0.6-0.8 nM</c:v>
          </c:tx>
          <c:spPr>
            <a:ln w="28575">
              <a:noFill/>
            </a:ln>
          </c:spPr>
          <c:marker>
            <c:symbol val="dash"/>
            <c:size val="11"/>
            <c:spPr>
              <a:noFill/>
              <a:ln w="9525">
                <a:solidFill>
                  <a:srgbClr val="FF0000"/>
                </a:solidFill>
                <a:prstDash val="solid"/>
                <a:headEnd type="oval"/>
                <a:tailEnd type="oval"/>
              </a:ln>
            </c:spPr>
          </c:marker>
          <c:xVal>
            <c:numRef>
              <c:f>'all data'!$K$320:$K$360</c:f>
              <c:numCache>
                <c:formatCode>0</c:formatCode>
                <c:ptCount val="41"/>
                <c:pt idx="0">
                  <c:v>1147.4591559235294</c:v>
                </c:pt>
                <c:pt idx="1">
                  <c:v>61.861313296396851</c:v>
                </c:pt>
                <c:pt idx="2">
                  <c:v>174.05506644171118</c:v>
                </c:pt>
                <c:pt idx="3">
                  <c:v>141.25096559917432</c:v>
                </c:pt>
                <c:pt idx="4">
                  <c:v>34.667575092073264</c:v>
                </c:pt>
                <c:pt idx="5">
                  <c:v>89.584399472705101</c:v>
                </c:pt>
                <c:pt idx="6">
                  <c:v>89.584399472705101</c:v>
                </c:pt>
                <c:pt idx="7">
                  <c:v>34.667575092073264</c:v>
                </c:pt>
                <c:pt idx="8">
                  <c:v>599.48048397881644</c:v>
                </c:pt>
                <c:pt idx="9">
                  <c:v>261.79906382769343</c:v>
                </c:pt>
                <c:pt idx="10">
                  <c:v>102.92729570190286</c:v>
                </c:pt>
                <c:pt idx="11">
                  <c:v>102.92729570190286</c:v>
                </c:pt>
                <c:pt idx="12">
                  <c:v>59.902725384591889</c:v>
                </c:pt>
                <c:pt idx="13">
                  <c:v>84.882953335534651</c:v>
                </c:pt>
                <c:pt idx="14">
                  <c:v>121.54319321914338</c:v>
                </c:pt>
                <c:pt idx="15" formatCode="0.00">
                  <c:v>54.240817246617702</c:v>
                </c:pt>
                <c:pt idx="16">
                  <c:v>53.715658049425336</c:v>
                </c:pt>
                <c:pt idx="17">
                  <c:v>121.67915167014061</c:v>
                </c:pt>
                <c:pt idx="18" formatCode="0.00">
                  <c:v>88.6844481262101</c:v>
                </c:pt>
                <c:pt idx="19">
                  <c:v>87.930350940590074</c:v>
                </c:pt>
                <c:pt idx="20">
                  <c:v>76.146715083962889</c:v>
                </c:pt>
                <c:pt idx="21">
                  <c:v>10.927166107532358</c:v>
                </c:pt>
                <c:pt idx="22">
                  <c:v>10.122290069682652</c:v>
                </c:pt>
                <c:pt idx="23">
                  <c:v>8.8141308887278633</c:v>
                </c:pt>
                <c:pt idx="24">
                  <c:v>10.463467031862507</c:v>
                </c:pt>
                <c:pt idx="25">
                  <c:v>11.341149479459153</c:v>
                </c:pt>
                <c:pt idx="26">
                  <c:v>15.42</c:v>
                </c:pt>
                <c:pt idx="27">
                  <c:v>15.42</c:v>
                </c:pt>
                <c:pt idx="28">
                  <c:v>15.42</c:v>
                </c:pt>
                <c:pt idx="29">
                  <c:v>15.42</c:v>
                </c:pt>
                <c:pt idx="30">
                  <c:v>544.01189237884046</c:v>
                </c:pt>
                <c:pt idx="31">
                  <c:v>20.029616662043431</c:v>
                </c:pt>
                <c:pt idx="32">
                  <c:v>65.166855228512176</c:v>
                </c:pt>
                <c:pt idx="33">
                  <c:v>20.428206229967628</c:v>
                </c:pt>
                <c:pt idx="34">
                  <c:v>21.400843315519037</c:v>
                </c:pt>
                <c:pt idx="35">
                  <c:v>21.400843315519037</c:v>
                </c:pt>
                <c:pt idx="36">
                  <c:v>15.707726695458932</c:v>
                </c:pt>
                <c:pt idx="37">
                  <c:v>16.836501888934766</c:v>
                </c:pt>
                <c:pt idx="38">
                  <c:v>93.337476692122138</c:v>
                </c:pt>
                <c:pt idx="39">
                  <c:v>17.676907706372329</c:v>
                </c:pt>
                <c:pt idx="40">
                  <c:v>34.321428501570452</c:v>
                </c:pt>
              </c:numCache>
            </c:numRef>
          </c:xVal>
          <c:yVal>
            <c:numRef>
              <c:f>'all data'!$W$320:$W$360</c:f>
              <c:numCache>
                <c:formatCode>0.0E+00</c:formatCode>
                <c:ptCount val="41"/>
                <c:pt idx="0">
                  <c:v>1.0351184809171839E-7</c:v>
                </c:pt>
                <c:pt idx="1">
                  <c:v>3.3264741769459996E-8</c:v>
                </c:pt>
                <c:pt idx="2">
                  <c:v>4.2752874435220059E-8</c:v>
                </c:pt>
                <c:pt idx="3">
                  <c:v>2.5765143138302043E-8</c:v>
                </c:pt>
                <c:pt idx="4">
                  <c:v>2.7494460259956753E-8</c:v>
                </c:pt>
                <c:pt idx="5">
                  <c:v>1.1834344757576978E-7</c:v>
                </c:pt>
                <c:pt idx="6">
                  <c:v>1.2467350148639333E-7</c:v>
                </c:pt>
                <c:pt idx="7">
                  <c:v>2.7498932474742871E-8</c:v>
                </c:pt>
                <c:pt idx="8">
                  <c:v>4.4862845082847266E-7</c:v>
                </c:pt>
                <c:pt idx="9">
                  <c:v>1.1256144268061386E-7</c:v>
                </c:pt>
                <c:pt idx="10">
                  <c:v>2.36374119079212E-8</c:v>
                </c:pt>
                <c:pt idx="11">
                  <c:v>2.2891116066537439E-8</c:v>
                </c:pt>
                <c:pt idx="12">
                  <c:v>1.449241121778885E-8</c:v>
                </c:pt>
                <c:pt idx="13">
                  <c:v>1.3612474816868347E-8</c:v>
                </c:pt>
                <c:pt idx="14">
                  <c:v>6.9506378169639956E-8</c:v>
                </c:pt>
                <c:pt idx="15">
                  <c:v>2.4203151534675566E-8</c:v>
                </c:pt>
                <c:pt idx="16">
                  <c:v>9.4753302502528963E-9</c:v>
                </c:pt>
                <c:pt idx="17">
                  <c:v>1.7554431200460227E-7</c:v>
                </c:pt>
                <c:pt idx="18">
                  <c:v>1.2872046759062131E-7</c:v>
                </c:pt>
                <c:pt idx="19">
                  <c:v>1.139810059064258E-7</c:v>
                </c:pt>
                <c:pt idx="20">
                  <c:v>7.7060872886138106E-8</c:v>
                </c:pt>
                <c:pt idx="21">
                  <c:v>2.319453959908691E-9</c:v>
                </c:pt>
                <c:pt idx="22">
                  <c:v>1.1071308535700804E-8</c:v>
                </c:pt>
                <c:pt idx="23">
                  <c:v>2.166285103620946E-9</c:v>
                </c:pt>
                <c:pt idx="24">
                  <c:v>2.5322936742121991E-9</c:v>
                </c:pt>
                <c:pt idx="25">
                  <c:v>2.1324769161689589E-9</c:v>
                </c:pt>
                <c:pt idx="26">
                  <c:v>1.0905465148805421E-9</c:v>
                </c:pt>
                <c:pt idx="27">
                  <c:v>1.0317664119919743E-9</c:v>
                </c:pt>
                <c:pt idx="28">
                  <c:v>1.1646113153514723E-9</c:v>
                </c:pt>
                <c:pt idx="29">
                  <c:v>1.2450888006186276E-9</c:v>
                </c:pt>
                <c:pt idx="30">
                  <c:v>1.0067116544767256E-7</c:v>
                </c:pt>
                <c:pt idx="31">
                  <c:v>1.6792830856722524E-9</c:v>
                </c:pt>
                <c:pt idx="32">
                  <c:v>3.6220610524561769E-9</c:v>
                </c:pt>
                <c:pt idx="33">
                  <c:v>1.4927455667268194E-9</c:v>
                </c:pt>
                <c:pt idx="34">
                  <c:v>1.065353359661414E-9</c:v>
                </c:pt>
                <c:pt idx="35">
                  <c:v>5.9868831155089938E-10</c:v>
                </c:pt>
                <c:pt idx="36">
                  <c:v>1.2237605021372538E-9</c:v>
                </c:pt>
                <c:pt idx="37">
                  <c:v>8.7086026471552005E-10</c:v>
                </c:pt>
                <c:pt idx="38">
                  <c:v>2.1455706880848745E-8</c:v>
                </c:pt>
                <c:pt idx="39">
                  <c:v>3.0346965015592106E-9</c:v>
                </c:pt>
                <c:pt idx="40">
                  <c:v>2.4287756797024662E-9</c:v>
                </c:pt>
              </c:numCache>
            </c:numRef>
          </c:yVal>
        </c:ser>
        <c:ser>
          <c:idx val="4"/>
          <c:order val="3"/>
          <c:tx>
            <c:v>1.2-1.4 nM</c:v>
          </c:tx>
          <c:spPr>
            <a:ln w="28575">
              <a:noFill/>
            </a:ln>
          </c:spPr>
          <c:marker>
            <c:symbol val="plus"/>
            <c:size val="8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('all data'!$K$241:$K$259,'all data'!$K$310:$K$319)</c:f>
              <c:numCache>
                <c:formatCode>0</c:formatCode>
                <c:ptCount val="29"/>
                <c:pt idx="0">
                  <c:v>45.963464017427171</c:v>
                </c:pt>
                <c:pt idx="1">
                  <c:v>23.844766780562868</c:v>
                </c:pt>
                <c:pt idx="2">
                  <c:v>15.904312808798327</c:v>
                </c:pt>
                <c:pt idx="3">
                  <c:v>31.523297352380652</c:v>
                </c:pt>
                <c:pt idx="4">
                  <c:v>12.882493375126645</c:v>
                </c:pt>
                <c:pt idx="5">
                  <c:v>18.322475214082733</c:v>
                </c:pt>
                <c:pt idx="6">
                  <c:v>85.048135063078661</c:v>
                </c:pt>
                <c:pt idx="7">
                  <c:v>18.933750604654964</c:v>
                </c:pt>
                <c:pt idx="8">
                  <c:v>23.758294442772812</c:v>
                </c:pt>
                <c:pt idx="9">
                  <c:v>25.249687015248224</c:v>
                </c:pt>
                <c:pt idx="10">
                  <c:v>71.691092926733447</c:v>
                </c:pt>
                <c:pt idx="11">
                  <c:v>30.974846927333921</c:v>
                </c:pt>
                <c:pt idx="12">
                  <c:v>21.476534962995267</c:v>
                </c:pt>
                <c:pt idx="13">
                  <c:v>102.52355932532086</c:v>
                </c:pt>
                <c:pt idx="14">
                  <c:v>190.3418715867995</c:v>
                </c:pt>
                <c:pt idx="15">
                  <c:v>9.6211275016187408</c:v>
                </c:pt>
                <c:pt idx="16">
                  <c:v>12.441021067480937</c:v>
                </c:pt>
                <c:pt idx="17">
                  <c:v>91.651010498141886</c:v>
                </c:pt>
                <c:pt idx="18">
                  <c:v>65.970902517982182</c:v>
                </c:pt>
                <c:pt idx="19">
                  <c:v>274.85671250609585</c:v>
                </c:pt>
                <c:pt idx="20">
                  <c:v>234.26128046040694</c:v>
                </c:pt>
                <c:pt idx="21">
                  <c:v>50.789814271320822</c:v>
                </c:pt>
                <c:pt idx="22">
                  <c:v>151.37105506178904</c:v>
                </c:pt>
                <c:pt idx="23">
                  <c:v>26.2244446758408</c:v>
                </c:pt>
                <c:pt idx="24">
                  <c:v>26.878288646869169</c:v>
                </c:pt>
                <c:pt idx="25">
                  <c:v>30.98765785019053</c:v>
                </c:pt>
                <c:pt idx="26">
                  <c:v>34.21194399759284</c:v>
                </c:pt>
                <c:pt idx="27">
                  <c:v>41.081322980867341</c:v>
                </c:pt>
                <c:pt idx="28">
                  <c:v>149.3078226187792</c:v>
                </c:pt>
              </c:numCache>
            </c:numRef>
          </c:xVal>
          <c:yVal>
            <c:numRef>
              <c:f>('all data'!$W$241:$W$259,'all data'!$W$310:$W$319)</c:f>
              <c:numCache>
                <c:formatCode>0.0E+00</c:formatCode>
                <c:ptCount val="29"/>
                <c:pt idx="0">
                  <c:v>7.2878691540386226E-9</c:v>
                </c:pt>
                <c:pt idx="1">
                  <c:v>3.7547837651342736E-9</c:v>
                </c:pt>
                <c:pt idx="2">
                  <c:v>4.080335852476651E-9</c:v>
                </c:pt>
                <c:pt idx="3">
                  <c:v>1.0183581813343983E-8</c:v>
                </c:pt>
                <c:pt idx="4">
                  <c:v>5.6611492102639985E-10</c:v>
                </c:pt>
                <c:pt idx="5">
                  <c:v>1.3159139713082235E-9</c:v>
                </c:pt>
                <c:pt idx="6">
                  <c:v>6.5567514167478547E-7</c:v>
                </c:pt>
                <c:pt idx="7">
                  <c:v>1.3011249677026572E-9</c:v>
                </c:pt>
                <c:pt idx="8">
                  <c:v>3.1162025401879332E-9</c:v>
                </c:pt>
                <c:pt idx="9">
                  <c:v>6.037339484978762E-9</c:v>
                </c:pt>
                <c:pt idx="10">
                  <c:v>1.5682619363168599E-8</c:v>
                </c:pt>
                <c:pt idx="11">
                  <c:v>5.6103556661403364E-9</c:v>
                </c:pt>
                <c:pt idx="12">
                  <c:v>4.4912589462433246E-9</c:v>
                </c:pt>
                <c:pt idx="13">
                  <c:v>6.86334818658577E-8</c:v>
                </c:pt>
                <c:pt idx="14">
                  <c:v>6.7749197469889377E-8</c:v>
                </c:pt>
                <c:pt idx="15">
                  <c:v>2.2111680453017809E-9</c:v>
                </c:pt>
                <c:pt idx="16">
                  <c:v>1.5575878348131953E-9</c:v>
                </c:pt>
                <c:pt idx="17">
                  <c:v>1.3216037008089472E-8</c:v>
                </c:pt>
                <c:pt idx="18">
                  <c:v>1.1006813741422092E-8</c:v>
                </c:pt>
                <c:pt idx="19">
                  <c:v>5.1582815762257359E-9</c:v>
                </c:pt>
                <c:pt idx="20">
                  <c:v>5.2528804538764875E-9</c:v>
                </c:pt>
                <c:pt idx="21">
                  <c:v>6.1020329231778861E-10</c:v>
                </c:pt>
                <c:pt idx="22">
                  <c:v>4.1750018148200626E-7</c:v>
                </c:pt>
                <c:pt idx="23">
                  <c:v>2.9995587654347001E-9</c:v>
                </c:pt>
                <c:pt idx="24">
                  <c:v>2.3576467081834527E-9</c:v>
                </c:pt>
                <c:pt idx="25">
                  <c:v>8.4190794161506101E-10</c:v>
                </c:pt>
                <c:pt idx="26">
                  <c:v>2.5959717255067443E-9</c:v>
                </c:pt>
                <c:pt idx="27">
                  <c:v>1.7325005549060913E-9</c:v>
                </c:pt>
                <c:pt idx="28">
                  <c:v>2.3571155370661104E-8</c:v>
                </c:pt>
              </c:numCache>
            </c:numRef>
          </c:yVal>
        </c:ser>
        <c:axId val="173451136"/>
        <c:axId val="173801856"/>
      </c:scatterChart>
      <c:valAx>
        <c:axId val="173451136"/>
        <c:scaling>
          <c:logBase val="10"/>
          <c:orientation val="minMax"/>
          <c:max val="5000"/>
          <c:min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 (um2)</a:t>
                </a:r>
              </a:p>
            </c:rich>
          </c:tx>
          <c:layout>
            <c:manualLayout>
              <c:xMode val="edge"/>
              <c:yMode val="edge"/>
              <c:x val="0.45940436977615273"/>
              <c:y val="0.92850293202254386"/>
            </c:manualLayout>
          </c:layout>
        </c:title>
        <c:numFmt formatCode="0" sourceLinked="0"/>
        <c:majorTickMark val="cross"/>
        <c:minorTickMark val="in"/>
        <c:tickLblPos val="nextTo"/>
        <c:spPr>
          <a:ln w="12700">
            <a:solidFill>
              <a:sysClr val="windowText" lastClr="000000"/>
            </a:solidFill>
          </a:ln>
        </c:spPr>
        <c:crossAx val="173801856"/>
        <c:crossesAt val="1.0000000000000083E-10"/>
        <c:crossBetween val="midCat"/>
      </c:valAx>
      <c:valAx>
        <c:axId val="173801856"/>
        <c:scaling>
          <c:logBase val="10"/>
          <c:orientation val="minMax"/>
          <c:max val="1.0000000000000038E-6"/>
          <c:min val="1.000000000000007E-1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Practical kin (L/cell/d)</a:t>
                </a:r>
              </a:p>
            </c:rich>
          </c:tx>
          <c:layout/>
        </c:title>
        <c:numFmt formatCode="0.E+00" sourceLinked="0"/>
        <c:majorTickMark val="cross"/>
        <c:minorTickMark val="in"/>
        <c:tickLblPos val="nextTo"/>
        <c:spPr>
          <a:ln w="1270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173451136"/>
        <c:crossesAt val="1.0000000000000185E-11"/>
        <c:crossBetween val="midCat"/>
      </c:valAx>
    </c:plotArea>
    <c:legend>
      <c:legendPos val="r"/>
      <c:layout>
        <c:manualLayout>
          <c:xMode val="edge"/>
          <c:yMode val="edge"/>
          <c:x val="0.72416882493752832"/>
          <c:y val="0.52212105302521483"/>
          <c:w val="0.22344313210848687"/>
          <c:h val="0.33486876640420143"/>
        </c:manualLayout>
      </c:layout>
      <c:spPr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07174103237094"/>
          <c:y val="5.1400554097404488E-2"/>
          <c:w val="0.81914317713543161"/>
          <c:h val="0.83986023219490491"/>
        </c:manualLayout>
      </c:layout>
      <c:scatterChart>
        <c:scatterStyle val="lineMarker"/>
        <c:ser>
          <c:idx val="0"/>
          <c:order val="0"/>
          <c:tx>
            <c:v>EPZT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'all data'!$G$5:$G$211</c:f>
              <c:numCache>
                <c:formatCode>0.00</c:formatCode>
                <c:ptCount val="207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1.27</c:v>
                </c:pt>
                <c:pt idx="56">
                  <c:v>1.27</c:v>
                </c:pt>
                <c:pt idx="57">
                  <c:v>1.27</c:v>
                </c:pt>
                <c:pt idx="58">
                  <c:v>1.27</c:v>
                </c:pt>
                <c:pt idx="59">
                  <c:v>1.27</c:v>
                </c:pt>
                <c:pt idx="60">
                  <c:v>1.27</c:v>
                </c:pt>
                <c:pt idx="61">
                  <c:v>1.27</c:v>
                </c:pt>
                <c:pt idx="62">
                  <c:v>1.27</c:v>
                </c:pt>
                <c:pt idx="63">
                  <c:v>1.27</c:v>
                </c:pt>
                <c:pt idx="64">
                  <c:v>1.27</c:v>
                </c:pt>
                <c:pt idx="65">
                  <c:v>1.27</c:v>
                </c:pt>
                <c:pt idx="66">
                  <c:v>1.27</c:v>
                </c:pt>
                <c:pt idx="67">
                  <c:v>1.27</c:v>
                </c:pt>
                <c:pt idx="68">
                  <c:v>1.27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</c:numCache>
            </c:numRef>
          </c:xVal>
          <c:yVal>
            <c:numRef>
              <c:f>'all data'!$S$5:$S$211</c:f>
              <c:numCache>
                <c:formatCode>0.0E+00</c:formatCode>
                <c:ptCount val="207"/>
                <c:pt idx="26">
                  <c:v>2.054170910753032E-10</c:v>
                </c:pt>
                <c:pt idx="27">
                  <c:v>2.0407857429950594E-10</c:v>
                </c:pt>
                <c:pt idx="28">
                  <c:v>1.8390776315526702E-10</c:v>
                </c:pt>
                <c:pt idx="29">
                  <c:v>8.6275020743295547E-11</c:v>
                </c:pt>
                <c:pt idx="30">
                  <c:v>6.4956304671078202E-11</c:v>
                </c:pt>
                <c:pt idx="31">
                  <c:v>8.5505311644646975E-11</c:v>
                </c:pt>
                <c:pt idx="32">
                  <c:v>2.6019744038342775E-10</c:v>
                </c:pt>
                <c:pt idx="33">
                  <c:v>2.1285537111768154E-10</c:v>
                </c:pt>
                <c:pt idx="34">
                  <c:v>1.7424215194594503E-10</c:v>
                </c:pt>
                <c:pt idx="35">
                  <c:v>4.2569446180915616E-10</c:v>
                </c:pt>
                <c:pt idx="36">
                  <c:v>3.4749519709096379E-10</c:v>
                </c:pt>
                <c:pt idx="37">
                  <c:v>1.0604212715151964E-9</c:v>
                </c:pt>
                <c:pt idx="38">
                  <c:v>1.3992675221663895E-10</c:v>
                </c:pt>
                <c:pt idx="39">
                  <c:v>1.7965546382405343E-11</c:v>
                </c:pt>
                <c:pt idx="40">
                  <c:v>1.6414739214024226E-10</c:v>
                </c:pt>
                <c:pt idx="41">
                  <c:v>1.2908253275166091E-10</c:v>
                </c:pt>
                <c:pt idx="42">
                  <c:v>1.3639167703183403E-11</c:v>
                </c:pt>
                <c:pt idx="43">
                  <c:v>5.0188476485998775E-10</c:v>
                </c:pt>
                <c:pt idx="44">
                  <c:v>1.3650609752990647E-10</c:v>
                </c:pt>
                <c:pt idx="45">
                  <c:v>2.4082441255286975E-11</c:v>
                </c:pt>
                <c:pt idx="46">
                  <c:v>4.6512820247230568E-11</c:v>
                </c:pt>
                <c:pt idx="47">
                  <c:v>7.3749295468473028E-10</c:v>
                </c:pt>
                <c:pt idx="48">
                  <c:v>3.1409231856210294E-10</c:v>
                </c:pt>
                <c:pt idx="49">
                  <c:v>2.6098341870141887E-10</c:v>
                </c:pt>
                <c:pt idx="50">
                  <c:v>1.0945624655315157E-10</c:v>
                </c:pt>
                <c:pt idx="51">
                  <c:v>2.1388103986301935E-10</c:v>
                </c:pt>
                <c:pt idx="52">
                  <c:v>3.9464800961414362E-10</c:v>
                </c:pt>
                <c:pt idx="53">
                  <c:v>1.9991986590252101E-10</c:v>
                </c:pt>
                <c:pt idx="54">
                  <c:v>1.3922626393159443E-9</c:v>
                </c:pt>
                <c:pt idx="55">
                  <c:v>2.809894267152165E-11</c:v>
                </c:pt>
                <c:pt idx="56">
                  <c:v>1.2962173834727019E-10</c:v>
                </c:pt>
                <c:pt idx="57">
                  <c:v>5.9710655298092593E-11</c:v>
                </c:pt>
                <c:pt idx="58">
                  <c:v>3.4218127294794889E-11</c:v>
                </c:pt>
                <c:pt idx="59">
                  <c:v>5.4706556100528106E-11</c:v>
                </c:pt>
                <c:pt idx="60">
                  <c:v>9.2797094066751467E-11</c:v>
                </c:pt>
                <c:pt idx="61">
                  <c:v>6.8262910815852418E-11</c:v>
                </c:pt>
                <c:pt idx="62">
                  <c:v>8.5319013519345812E-10</c:v>
                </c:pt>
                <c:pt idx="63">
                  <c:v>3.8213358893650432E-11</c:v>
                </c:pt>
                <c:pt idx="64">
                  <c:v>4.5186650469856217E-11</c:v>
                </c:pt>
                <c:pt idx="65">
                  <c:v>2.9430432472494225E-11</c:v>
                </c:pt>
                <c:pt idx="66">
                  <c:v>2.1312549679020584E-11</c:v>
                </c:pt>
                <c:pt idx="67">
                  <c:v>1.6329821936737204E-10</c:v>
                </c:pt>
                <c:pt idx="68">
                  <c:v>3.4627175080964575E-10</c:v>
                </c:pt>
                <c:pt idx="69">
                  <c:v>5.9236938310773103E-10</c:v>
                </c:pt>
                <c:pt idx="70">
                  <c:v>2.6045548992842491E-10</c:v>
                </c:pt>
                <c:pt idx="71">
                  <c:v>5.8815147531734374E-10</c:v>
                </c:pt>
                <c:pt idx="72">
                  <c:v>3.7832379043804205E-10</c:v>
                </c:pt>
                <c:pt idx="73">
                  <c:v>1.2140129154148871E-10</c:v>
                </c:pt>
                <c:pt idx="74">
                  <c:v>5.0721908904944034E-10</c:v>
                </c:pt>
                <c:pt idx="75">
                  <c:v>7.5770837157192527E-10</c:v>
                </c:pt>
                <c:pt idx="76">
                  <c:v>1.1739783144938558E-9</c:v>
                </c:pt>
                <c:pt idx="77">
                  <c:v>5.9015387203846991E-11</c:v>
                </c:pt>
                <c:pt idx="78">
                  <c:v>3.0030169497124786E-10</c:v>
                </c:pt>
                <c:pt idx="79">
                  <c:v>7.3612314153008415E-11</c:v>
                </c:pt>
                <c:pt idx="80">
                  <c:v>5.1405335999876132E-11</c:v>
                </c:pt>
                <c:pt idx="81">
                  <c:v>4.5550363838860772E-10</c:v>
                </c:pt>
                <c:pt idx="82">
                  <c:v>4.9112596703405983E-10</c:v>
                </c:pt>
                <c:pt idx="83">
                  <c:v>1.3532166875832156E-10</c:v>
                </c:pt>
                <c:pt idx="84">
                  <c:v>2.5741743129950581E-10</c:v>
                </c:pt>
                <c:pt idx="85">
                  <c:v>4.7247240564238628E-10</c:v>
                </c:pt>
                <c:pt idx="86">
                  <c:v>4.4930734529366761E-10</c:v>
                </c:pt>
                <c:pt idx="87">
                  <c:v>6.1482363439478143E-10</c:v>
                </c:pt>
                <c:pt idx="88">
                  <c:v>2.3847632131666612E-10</c:v>
                </c:pt>
                <c:pt idx="89">
                  <c:v>2.8257305539286747E-10</c:v>
                </c:pt>
                <c:pt idx="90">
                  <c:v>1.9276363867444679E-10</c:v>
                </c:pt>
                <c:pt idx="91">
                  <c:v>4.2922625163491464E-10</c:v>
                </c:pt>
                <c:pt idx="92">
                  <c:v>1.1569904162855879E-10</c:v>
                </c:pt>
                <c:pt idx="93">
                  <c:v>2.0054819845325054E-10</c:v>
                </c:pt>
                <c:pt idx="94">
                  <c:v>1.525217337223598E-11</c:v>
                </c:pt>
                <c:pt idx="95">
                  <c:v>1.1590215553676054E-10</c:v>
                </c:pt>
                <c:pt idx="96">
                  <c:v>2.1207170864608126E-10</c:v>
                </c:pt>
                <c:pt idx="97">
                  <c:v>1.9746455014360661E-10</c:v>
                </c:pt>
                <c:pt idx="98">
                  <c:v>2.9102291171702541E-10</c:v>
                </c:pt>
                <c:pt idx="99">
                  <c:v>3.7659920658546618E-10</c:v>
                </c:pt>
                <c:pt idx="100">
                  <c:v>4.1325890214755623E-10</c:v>
                </c:pt>
                <c:pt idx="101">
                  <c:v>5.8279962252658604E-11</c:v>
                </c:pt>
                <c:pt idx="102">
                  <c:v>7.3034264159568256E-11</c:v>
                </c:pt>
                <c:pt idx="103">
                  <c:v>9.4192485880477908E-11</c:v>
                </c:pt>
                <c:pt idx="104">
                  <c:v>1.2226760446212189E-9</c:v>
                </c:pt>
                <c:pt idx="105">
                  <c:v>1.7747690935397138E-9</c:v>
                </c:pt>
                <c:pt idx="106">
                  <c:v>1.0050433009117701E-9</c:v>
                </c:pt>
                <c:pt idx="107">
                  <c:v>4.5947160720088745E-10</c:v>
                </c:pt>
                <c:pt idx="108">
                  <c:v>2.5565735312379293E-9</c:v>
                </c:pt>
                <c:pt idx="109">
                  <c:v>1.1651841941024347E-9</c:v>
                </c:pt>
                <c:pt idx="110">
                  <c:v>2.9144884036506904E-10</c:v>
                </c:pt>
                <c:pt idx="111">
                  <c:v>1.6141852912227155E-9</c:v>
                </c:pt>
                <c:pt idx="112">
                  <c:v>1.0908468029733481E-9</c:v>
                </c:pt>
                <c:pt idx="113">
                  <c:v>7.2682925098331512E-10</c:v>
                </c:pt>
                <c:pt idx="114">
                  <c:v>4.236041943682424E-10</c:v>
                </c:pt>
                <c:pt idx="115">
                  <c:v>4.966594384671574E-10</c:v>
                </c:pt>
                <c:pt idx="116">
                  <c:v>6.4312602538634546E-10</c:v>
                </c:pt>
                <c:pt idx="117">
                  <c:v>1.0800377614960544E-9</c:v>
                </c:pt>
                <c:pt idx="118">
                  <c:v>1.3142838464074899E-10</c:v>
                </c:pt>
                <c:pt idx="119">
                  <c:v>5.6391879140527619E-10</c:v>
                </c:pt>
                <c:pt idx="120">
                  <c:v>5.0050040573371884E-10</c:v>
                </c:pt>
                <c:pt idx="121">
                  <c:v>9.0611543185435755E-10</c:v>
                </c:pt>
                <c:pt idx="122">
                  <c:v>2.5624370484590256E-10</c:v>
                </c:pt>
                <c:pt idx="123">
                  <c:v>4.0900171350917303E-10</c:v>
                </c:pt>
                <c:pt idx="124">
                  <c:v>5.6705547438947465E-10</c:v>
                </c:pt>
                <c:pt idx="125">
                  <c:v>4.3322652741048417E-10</c:v>
                </c:pt>
                <c:pt idx="126">
                  <c:v>5.2026224269588033E-10</c:v>
                </c:pt>
                <c:pt idx="127">
                  <c:v>3.5656363509282523E-9</c:v>
                </c:pt>
                <c:pt idx="128">
                  <c:v>4.6591823670688841E-10</c:v>
                </c:pt>
                <c:pt idx="129">
                  <c:v>6.6206159476422133E-10</c:v>
                </c:pt>
                <c:pt idx="130">
                  <c:v>2.7461661378530067E-10</c:v>
                </c:pt>
                <c:pt idx="131">
                  <c:v>5.9522184183209697E-10</c:v>
                </c:pt>
                <c:pt idx="132">
                  <c:v>8.1340229826534941E-9</c:v>
                </c:pt>
                <c:pt idx="133">
                  <c:v>6.0495570425557772E-10</c:v>
                </c:pt>
                <c:pt idx="134">
                  <c:v>1.2478291909900302E-10</c:v>
                </c:pt>
                <c:pt idx="135">
                  <c:v>2.5773819180610444E-10</c:v>
                </c:pt>
                <c:pt idx="136">
                  <c:v>6.0831746300074768E-10</c:v>
                </c:pt>
                <c:pt idx="137">
                  <c:v>1.7912767795426938E-9</c:v>
                </c:pt>
                <c:pt idx="138">
                  <c:v>6.0820592257451966E-10</c:v>
                </c:pt>
                <c:pt idx="139">
                  <c:v>2.4076883951434224E-10</c:v>
                </c:pt>
                <c:pt idx="140">
                  <c:v>4.6711480277251382E-10</c:v>
                </c:pt>
                <c:pt idx="141">
                  <c:v>9.3517904059793571E-10</c:v>
                </c:pt>
                <c:pt idx="142">
                  <c:v>9.188914917514427E-10</c:v>
                </c:pt>
                <c:pt idx="143">
                  <c:v>1.6081981666447985E-9</c:v>
                </c:pt>
                <c:pt idx="144">
                  <c:v>1.5860473697171797E-9</c:v>
                </c:pt>
                <c:pt idx="145">
                  <c:v>1.4643678427637213E-9</c:v>
                </c:pt>
                <c:pt idx="146">
                  <c:v>5.1592644067634284E-10</c:v>
                </c:pt>
                <c:pt idx="147">
                  <c:v>6.392229419853756E-10</c:v>
                </c:pt>
                <c:pt idx="148">
                  <c:v>9.8678042467965891E-10</c:v>
                </c:pt>
                <c:pt idx="149">
                  <c:v>4.9152929861943115E-10</c:v>
                </c:pt>
                <c:pt idx="150">
                  <c:v>3.2663542909788746E-10</c:v>
                </c:pt>
                <c:pt idx="151">
                  <c:v>3.5728880057946126E-10</c:v>
                </c:pt>
                <c:pt idx="152">
                  <c:v>1.86939425062648E-10</c:v>
                </c:pt>
                <c:pt idx="153">
                  <c:v>3.5776517397389657E-10</c:v>
                </c:pt>
                <c:pt idx="154">
                  <c:v>8.6473912871663344E-9</c:v>
                </c:pt>
                <c:pt idx="155">
                  <c:v>1.1231533018603381E-10</c:v>
                </c:pt>
                <c:pt idx="156">
                  <c:v>2.0659118109325708E-10</c:v>
                </c:pt>
                <c:pt idx="157">
                  <c:v>5.437159998289306E-10</c:v>
                </c:pt>
                <c:pt idx="158">
                  <c:v>4.4582129740786099E-9</c:v>
                </c:pt>
                <c:pt idx="159">
                  <c:v>1.1341124373337121E-10</c:v>
                </c:pt>
                <c:pt idx="160">
                  <c:v>1.1978285106146241E-10</c:v>
                </c:pt>
                <c:pt idx="161">
                  <c:v>7.875828781496225E-10</c:v>
                </c:pt>
                <c:pt idx="162">
                  <c:v>8.4310112905761162E-10</c:v>
                </c:pt>
                <c:pt idx="163">
                  <c:v>4.2941460982043799E-10</c:v>
                </c:pt>
                <c:pt idx="164">
                  <c:v>6.6833283706347263E-11</c:v>
                </c:pt>
                <c:pt idx="165">
                  <c:v>4.4047928409150303E-11</c:v>
                </c:pt>
                <c:pt idx="166">
                  <c:v>1.3104914839797849E-10</c:v>
                </c:pt>
                <c:pt idx="167">
                  <c:v>7.5277056499184492E-11</c:v>
                </c:pt>
                <c:pt idx="168">
                  <c:v>1.3960913630820104E-9</c:v>
                </c:pt>
                <c:pt idx="169">
                  <c:v>2.4023160997999106E-10</c:v>
                </c:pt>
                <c:pt idx="170">
                  <c:v>8.2332928170683362E-10</c:v>
                </c:pt>
                <c:pt idx="171">
                  <c:v>4.0550093244377226E-11</c:v>
                </c:pt>
                <c:pt idx="172">
                  <c:v>3.2323395269609051E-10</c:v>
                </c:pt>
                <c:pt idx="173">
                  <c:v>6.3142276563005436E-11</c:v>
                </c:pt>
                <c:pt idx="174">
                  <c:v>6.6992485086723765E-9</c:v>
                </c:pt>
                <c:pt idx="175">
                  <c:v>4.6281270081318081E-11</c:v>
                </c:pt>
                <c:pt idx="176">
                  <c:v>1.2688177497095048E-10</c:v>
                </c:pt>
                <c:pt idx="177">
                  <c:v>6.64744063837892E-11</c:v>
                </c:pt>
                <c:pt idx="178">
                  <c:v>7.7399459401039085E-11</c:v>
                </c:pt>
                <c:pt idx="179">
                  <c:v>4.2173792258861797E-11</c:v>
                </c:pt>
                <c:pt idx="180">
                  <c:v>4.1525809726172419E-10</c:v>
                </c:pt>
                <c:pt idx="181">
                  <c:v>5.7612324771205229E-11</c:v>
                </c:pt>
                <c:pt idx="182">
                  <c:v>7.7270265029958698E-11</c:v>
                </c:pt>
                <c:pt idx="183">
                  <c:v>1.2679752919635712E-10</c:v>
                </c:pt>
                <c:pt idx="184">
                  <c:v>4.5914501425083858E-10</c:v>
                </c:pt>
                <c:pt idx="185">
                  <c:v>1.1787663499046554E-10</c:v>
                </c:pt>
                <c:pt idx="186">
                  <c:v>1.4296540089576607E-10</c:v>
                </c:pt>
                <c:pt idx="187">
                  <c:v>4.186015929549636E-10</c:v>
                </c:pt>
                <c:pt idx="188">
                  <c:v>2.3315708845022595E-10</c:v>
                </c:pt>
                <c:pt idx="189">
                  <c:v>1.3724331276085172E-10</c:v>
                </c:pt>
                <c:pt idx="190">
                  <c:v>1.0947635984146619E-10</c:v>
                </c:pt>
                <c:pt idx="191">
                  <c:v>1.177481752786751E-10</c:v>
                </c:pt>
                <c:pt idx="192">
                  <c:v>1.5164650780128337E-10</c:v>
                </c:pt>
                <c:pt idx="193">
                  <c:v>1.5137585790438118E-10</c:v>
                </c:pt>
                <c:pt idx="194">
                  <c:v>1.9165464130858447E-10</c:v>
                </c:pt>
                <c:pt idx="195">
                  <c:v>7.7692089347059306E-11</c:v>
                </c:pt>
                <c:pt idx="196">
                  <c:v>3.00683149239172E-10</c:v>
                </c:pt>
                <c:pt idx="197">
                  <c:v>5.4792000631640834E-10</c:v>
                </c:pt>
                <c:pt idx="198">
                  <c:v>8.4084396070185192E-10</c:v>
                </c:pt>
                <c:pt idx="199">
                  <c:v>8.2335100692972385E-10</c:v>
                </c:pt>
                <c:pt idx="200">
                  <c:v>7.1611621264944283E-10</c:v>
                </c:pt>
                <c:pt idx="201">
                  <c:v>1.4237255958501232E-9</c:v>
                </c:pt>
                <c:pt idx="202">
                  <c:v>7.1865436713877163E-10</c:v>
                </c:pt>
                <c:pt idx="203">
                  <c:v>6.9624351586871926E-10</c:v>
                </c:pt>
                <c:pt idx="204">
                  <c:v>4.7923357618428494E-10</c:v>
                </c:pt>
                <c:pt idx="205">
                  <c:v>1.321013704557842E-9</c:v>
                </c:pt>
                <c:pt idx="206">
                  <c:v>7.6516179914255608E-10</c:v>
                </c:pt>
              </c:numCache>
            </c:numRef>
          </c:yVal>
        </c:ser>
        <c:ser>
          <c:idx val="1"/>
          <c:order val="1"/>
          <c:tx>
            <c:v>NAZT</c:v>
          </c:tx>
          <c:spPr>
            <a:ln w="28575">
              <a:noFill/>
            </a:ln>
          </c:spPr>
          <c:marker>
            <c:symbol val="dash"/>
            <c:size val="9"/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'all data'!$G$214:$G$371</c:f>
              <c:numCache>
                <c:formatCode>0.00</c:formatCode>
                <c:ptCount val="15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0.72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0.77</c:v>
                </c:pt>
                <c:pt idx="117">
                  <c:v>0.77</c:v>
                </c:pt>
                <c:pt idx="118">
                  <c:v>0.77</c:v>
                </c:pt>
                <c:pt idx="119">
                  <c:v>0.77</c:v>
                </c:pt>
                <c:pt idx="120">
                  <c:v>0.77</c:v>
                </c:pt>
                <c:pt idx="121">
                  <c:v>0.77</c:v>
                </c:pt>
                <c:pt idx="122">
                  <c:v>0.77</c:v>
                </c:pt>
                <c:pt idx="123">
                  <c:v>0.77</c:v>
                </c:pt>
                <c:pt idx="124">
                  <c:v>0.77</c:v>
                </c:pt>
                <c:pt idx="125">
                  <c:v>0.77</c:v>
                </c:pt>
                <c:pt idx="126">
                  <c:v>0.77</c:v>
                </c:pt>
                <c:pt idx="127">
                  <c:v>0.77</c:v>
                </c:pt>
                <c:pt idx="128">
                  <c:v>0.77</c:v>
                </c:pt>
                <c:pt idx="129">
                  <c:v>0.77</c:v>
                </c:pt>
                <c:pt idx="130">
                  <c:v>0.77</c:v>
                </c:pt>
                <c:pt idx="131">
                  <c:v>0.77</c:v>
                </c:pt>
                <c:pt idx="132">
                  <c:v>0.63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</c:numCache>
            </c:numRef>
          </c:xVal>
          <c:yVal>
            <c:numRef>
              <c:f>'all data'!$S$214:$S$371</c:f>
              <c:numCache>
                <c:formatCode>0.0E+00</c:formatCode>
                <c:ptCount val="158"/>
                <c:pt idx="0">
                  <c:v>3.5815662196156458E-9</c:v>
                </c:pt>
                <c:pt idx="1">
                  <c:v>3.720118737659046E-10</c:v>
                </c:pt>
                <c:pt idx="2">
                  <c:v>5.1865527976944647E-10</c:v>
                </c:pt>
                <c:pt idx="3">
                  <c:v>2.9395077976598803E-10</c:v>
                </c:pt>
                <c:pt idx="4">
                  <c:v>6.0039946112275467E-10</c:v>
                </c:pt>
                <c:pt idx="5">
                  <c:v>4.4819751044375255E-10</c:v>
                </c:pt>
                <c:pt idx="6">
                  <c:v>1.5821755299417691E-10</c:v>
                </c:pt>
                <c:pt idx="7">
                  <c:v>2.0440938991642657E-10</c:v>
                </c:pt>
                <c:pt idx="8">
                  <c:v>2.4112754870846084E-10</c:v>
                </c:pt>
                <c:pt idx="9">
                  <c:v>2.9916866690082213E-10</c:v>
                </c:pt>
                <c:pt idx="10">
                  <c:v>2.9527120240056802E-10</c:v>
                </c:pt>
                <c:pt idx="11">
                  <c:v>2.733302393001105E-10</c:v>
                </c:pt>
                <c:pt idx="12">
                  <c:v>6.858412214774293E-10</c:v>
                </c:pt>
                <c:pt idx="13">
                  <c:v>5.3300193737452737E-10</c:v>
                </c:pt>
                <c:pt idx="14">
                  <c:v>1.0603524431326314E-10</c:v>
                </c:pt>
                <c:pt idx="15">
                  <c:v>8.5095946697674044E-11</c:v>
                </c:pt>
                <c:pt idx="16">
                  <c:v>1.3682857065990711E-10</c:v>
                </c:pt>
                <c:pt idx="17">
                  <c:v>1.1958603285574438E-10</c:v>
                </c:pt>
                <c:pt idx="18">
                  <c:v>1.4452273725494395E-11</c:v>
                </c:pt>
                <c:pt idx="19">
                  <c:v>8.2473225394991817E-11</c:v>
                </c:pt>
                <c:pt idx="20">
                  <c:v>8.6706945899218393E-11</c:v>
                </c:pt>
                <c:pt idx="21">
                  <c:v>5.7825627232038997E-11</c:v>
                </c:pt>
                <c:pt idx="22">
                  <c:v>9.1106173713502438E-11</c:v>
                </c:pt>
                <c:pt idx="23">
                  <c:v>1.2149948351118096E-10</c:v>
                </c:pt>
                <c:pt idx="24">
                  <c:v>9.0022917356269792E-11</c:v>
                </c:pt>
                <c:pt idx="25">
                  <c:v>1.6095248770186217E-10</c:v>
                </c:pt>
                <c:pt idx="26">
                  <c:v>7.2987083393449196E-11</c:v>
                </c:pt>
                <c:pt idx="27">
                  <c:v>5.9163385965071286E-11</c:v>
                </c:pt>
                <c:pt idx="28">
                  <c:v>5.8756654289265054E-11</c:v>
                </c:pt>
                <c:pt idx="29">
                  <c:v>9.5729592098285108E-11</c:v>
                </c:pt>
                <c:pt idx="30">
                  <c:v>1.2054081518588386E-10</c:v>
                </c:pt>
                <c:pt idx="31">
                  <c:v>1.6397207021941864E-11</c:v>
                </c:pt>
                <c:pt idx="32">
                  <c:v>2.6798381229839674E-11</c:v>
                </c:pt>
                <c:pt idx="33">
                  <c:v>2.8766639436424849E-9</c:v>
                </c:pt>
                <c:pt idx="34">
                  <c:v>2.5641744262463552E-11</c:v>
                </c:pt>
                <c:pt idx="35">
                  <c:v>4.8941313723590002E-11</c:v>
                </c:pt>
                <c:pt idx="36">
                  <c:v>8.9218476745379936E-11</c:v>
                </c:pt>
                <c:pt idx="37">
                  <c:v>8.162413772870886E-11</c:v>
                </c:pt>
                <c:pt idx="38">
                  <c:v>6.7584395114107871E-11</c:v>
                </c:pt>
                <c:pt idx="39">
                  <c:v>7.8031344128688793E-11</c:v>
                </c:pt>
                <c:pt idx="40">
                  <c:v>2.4979144625324371E-10</c:v>
                </c:pt>
                <c:pt idx="41">
                  <c:v>1.3281129939508285E-10</c:v>
                </c:pt>
                <c:pt idx="42">
                  <c:v>8.5755302934297269E-11</c:v>
                </c:pt>
                <c:pt idx="43">
                  <c:v>4.6715578042150023E-11</c:v>
                </c:pt>
                <c:pt idx="44">
                  <c:v>8.6519746610043619E-11</c:v>
                </c:pt>
                <c:pt idx="45">
                  <c:v>1.0010607696405441E-10</c:v>
                </c:pt>
                <c:pt idx="46">
                  <c:v>6.3016365754880084E-11</c:v>
                </c:pt>
                <c:pt idx="47">
                  <c:v>3.0298398566335236E-10</c:v>
                </c:pt>
                <c:pt idx="48">
                  <c:v>1.0595211348824759E-9</c:v>
                </c:pt>
                <c:pt idx="49">
                  <c:v>2.0248338325259255E-10</c:v>
                </c:pt>
                <c:pt idx="50">
                  <c:v>5.2913915800435954E-10</c:v>
                </c:pt>
                <c:pt idx="51">
                  <c:v>6.4405784240141796E-10</c:v>
                </c:pt>
                <c:pt idx="52">
                  <c:v>1.5857648485408954E-9</c:v>
                </c:pt>
                <c:pt idx="53">
                  <c:v>1.4872703649592666E-10</c:v>
                </c:pt>
                <c:pt idx="54">
                  <c:v>1.5399978684793618E-10</c:v>
                </c:pt>
                <c:pt idx="55">
                  <c:v>1.7444065950132777E-10</c:v>
                </c:pt>
                <c:pt idx="56">
                  <c:v>8.4703183553341383E-11</c:v>
                </c:pt>
                <c:pt idx="57">
                  <c:v>1.9036802799127271E-10</c:v>
                </c:pt>
                <c:pt idx="58">
                  <c:v>1.3604743017266394E-10</c:v>
                </c:pt>
                <c:pt idx="59">
                  <c:v>3.0752587040395751E-11</c:v>
                </c:pt>
                <c:pt idx="60">
                  <c:v>1.0013575454111314E-10</c:v>
                </c:pt>
                <c:pt idx="61">
                  <c:v>5.1510010472235871E-11</c:v>
                </c:pt>
                <c:pt idx="62">
                  <c:v>8.8111923685544982E-11</c:v>
                </c:pt>
                <c:pt idx="63">
                  <c:v>2.6600214528297513E-10</c:v>
                </c:pt>
                <c:pt idx="64">
                  <c:v>4.8221716902590589E-11</c:v>
                </c:pt>
                <c:pt idx="65">
                  <c:v>8.7062526853955834E-11</c:v>
                </c:pt>
                <c:pt idx="66">
                  <c:v>4.33711760522403E-10</c:v>
                </c:pt>
                <c:pt idx="67">
                  <c:v>2.6391955188223901E-11</c:v>
                </c:pt>
                <c:pt idx="68">
                  <c:v>7.7475821457749355E-11</c:v>
                </c:pt>
                <c:pt idx="69">
                  <c:v>9.1259726880140063E-11</c:v>
                </c:pt>
                <c:pt idx="70">
                  <c:v>1.6784655366066219E-10</c:v>
                </c:pt>
                <c:pt idx="71">
                  <c:v>2.2518575201369599E-10</c:v>
                </c:pt>
                <c:pt idx="72">
                  <c:v>2.1783312478768267E-10</c:v>
                </c:pt>
                <c:pt idx="73">
                  <c:v>2.3099408190028057E-10</c:v>
                </c:pt>
                <c:pt idx="74">
                  <c:v>1.346356002718562E-10</c:v>
                </c:pt>
                <c:pt idx="75">
                  <c:v>3.7416325960177956E-10</c:v>
                </c:pt>
                <c:pt idx="76">
                  <c:v>3.469355350044065E-10</c:v>
                </c:pt>
                <c:pt idx="77">
                  <c:v>2.0596357618355368E-10</c:v>
                </c:pt>
                <c:pt idx="78">
                  <c:v>3.0105871697962395E-10</c:v>
                </c:pt>
                <c:pt idx="79">
                  <c:v>2.4471205727354741E-10</c:v>
                </c:pt>
                <c:pt idx="80">
                  <c:v>2.2418531294922551E-10</c:v>
                </c:pt>
                <c:pt idx="81">
                  <c:v>4.6778367696102091E-10</c:v>
                </c:pt>
                <c:pt idx="82">
                  <c:v>1.3228992423733391E-10</c:v>
                </c:pt>
                <c:pt idx="83">
                  <c:v>6.6673139532117711E-10</c:v>
                </c:pt>
                <c:pt idx="84">
                  <c:v>3.7748116070693101E-10</c:v>
                </c:pt>
                <c:pt idx="85">
                  <c:v>2.1644545968677046E-10</c:v>
                </c:pt>
                <c:pt idx="86">
                  <c:v>4.828453064212525E-11</c:v>
                </c:pt>
                <c:pt idx="87">
                  <c:v>2.5535664303742206E-10</c:v>
                </c:pt>
                <c:pt idx="88">
                  <c:v>3.5393128929666693E-10</c:v>
                </c:pt>
                <c:pt idx="89">
                  <c:v>4.6508940298286484E-10</c:v>
                </c:pt>
                <c:pt idx="90">
                  <c:v>2.4781470731392218E-10</c:v>
                </c:pt>
                <c:pt idx="91">
                  <c:v>2.6481421462830887E-10</c:v>
                </c:pt>
                <c:pt idx="92">
                  <c:v>1.675999441860122E-10</c:v>
                </c:pt>
                <c:pt idx="93">
                  <c:v>2.3009840948803014E-10</c:v>
                </c:pt>
                <c:pt idx="94">
                  <c:v>1.7403410068178551E-10</c:v>
                </c:pt>
                <c:pt idx="95">
                  <c:v>4.2150691520071469E-10</c:v>
                </c:pt>
                <c:pt idx="96">
                  <c:v>2.815074914412723E-11</c:v>
                </c:pt>
                <c:pt idx="97">
                  <c:v>3.3634754601055097E-11</c:v>
                </c:pt>
                <c:pt idx="98">
                  <c:v>1.80214271622868E-11</c:v>
                </c:pt>
                <c:pt idx="99">
                  <c:v>4.1371864123387165E-9</c:v>
                </c:pt>
                <c:pt idx="100">
                  <c:v>1.7157038800127779E-10</c:v>
                </c:pt>
                <c:pt idx="101">
                  <c:v>1.3157348329493119E-10</c:v>
                </c:pt>
                <c:pt idx="102">
                  <c:v>4.0753706476555367E-11</c:v>
                </c:pt>
                <c:pt idx="103">
                  <c:v>1.1381865901961302E-10</c:v>
                </c:pt>
                <c:pt idx="104">
                  <c:v>6.3258693824671707E-11</c:v>
                </c:pt>
                <c:pt idx="105">
                  <c:v>2.3680429086603435E-10</c:v>
                </c:pt>
                <c:pt idx="106">
                  <c:v>7.1218116697702612E-11</c:v>
                </c:pt>
                <c:pt idx="107">
                  <c:v>4.2452442147840708E-10</c:v>
                </c:pt>
                <c:pt idx="108">
                  <c:v>1.9391718943307179E-10</c:v>
                </c:pt>
                <c:pt idx="109">
                  <c:v>1.4400540478659762E-10</c:v>
                </c:pt>
                <c:pt idx="110">
                  <c:v>3.4989205059772743E-10</c:v>
                </c:pt>
                <c:pt idx="111">
                  <c:v>5.8280621208639781E-10</c:v>
                </c:pt>
                <c:pt idx="112">
                  <c:v>6.1397984119324959E-10</c:v>
                </c:pt>
                <c:pt idx="113">
                  <c:v>3.4994896360447254E-10</c:v>
                </c:pt>
                <c:pt idx="114">
                  <c:v>3.301597330213792E-10</c:v>
                </c:pt>
                <c:pt idx="115">
                  <c:v>1.8968539948193709E-10</c:v>
                </c:pt>
                <c:pt idx="116">
                  <c:v>1.8130384692311815E-10</c:v>
                </c:pt>
                <c:pt idx="117">
                  <c:v>1.7557960318980746E-10</c:v>
                </c:pt>
                <c:pt idx="118">
                  <c:v>1.9099927764129175E-10</c:v>
                </c:pt>
                <c:pt idx="119">
                  <c:v>1.2660599357818482E-10</c:v>
                </c:pt>
                <c:pt idx="120">
                  <c:v>2.5148006070031949E-10</c:v>
                </c:pt>
                <c:pt idx="121">
                  <c:v>1.9622540545628121E-10</c:v>
                </c:pt>
                <c:pt idx="122">
                  <c:v>7.7571643851329487E-11</c:v>
                </c:pt>
                <c:pt idx="123">
                  <c:v>6.3442476638534978E-10</c:v>
                </c:pt>
                <c:pt idx="124">
                  <c:v>6.3827771344448308E-10</c:v>
                </c:pt>
                <c:pt idx="125">
                  <c:v>5.7003722675450816E-10</c:v>
                </c:pt>
                <c:pt idx="126">
                  <c:v>4.4503307674758651E-10</c:v>
                </c:pt>
                <c:pt idx="127">
                  <c:v>9.3344288787685651E-11</c:v>
                </c:pt>
                <c:pt idx="128">
                  <c:v>4.8098298691080881E-10</c:v>
                </c:pt>
                <c:pt idx="129">
                  <c:v>1.0808008001190037E-10</c:v>
                </c:pt>
                <c:pt idx="130">
                  <c:v>1.0642606368629894E-10</c:v>
                </c:pt>
                <c:pt idx="131">
                  <c:v>8.2686917810550468E-11</c:v>
                </c:pt>
                <c:pt idx="132">
                  <c:v>9.9144197505413137E-11</c:v>
                </c:pt>
                <c:pt idx="133">
                  <c:v>9.3800357466814656E-11</c:v>
                </c:pt>
                <c:pt idx="134">
                  <c:v>1.0587760603580786E-10</c:v>
                </c:pt>
                <c:pt idx="135">
                  <c:v>1.1319400711104291E-10</c:v>
                </c:pt>
                <c:pt idx="136">
                  <c:v>2.5942043548409886E-10</c:v>
                </c:pt>
                <c:pt idx="137">
                  <c:v>1.1753271201097916E-10</c:v>
                </c:pt>
                <c:pt idx="138">
                  <c:v>7.7917764532417182E-11</c:v>
                </c:pt>
                <c:pt idx="139">
                  <c:v>1.0243845927975338E-10</c:v>
                </c:pt>
                <c:pt idx="140">
                  <c:v>6.9786316183807537E-11</c:v>
                </c:pt>
                <c:pt idx="141">
                  <c:v>3.9217271364985751E-11</c:v>
                </c:pt>
                <c:pt idx="142">
                  <c:v>1.0921708399063569E-10</c:v>
                </c:pt>
                <c:pt idx="143">
                  <c:v>7.2511033161811933E-11</c:v>
                </c:pt>
                <c:pt idx="144">
                  <c:v>3.2225098453660917E-10</c:v>
                </c:pt>
                <c:pt idx="145">
                  <c:v>2.861262606906859E-10</c:v>
                </c:pt>
                <c:pt idx="146">
                  <c:v>1.1794262776636917E-10</c:v>
                </c:pt>
                <c:pt idx="147">
                  <c:v>4.1739148231167732E-10</c:v>
                </c:pt>
                <c:pt idx="148">
                  <c:v>5.7568704290776997E-10</c:v>
                </c:pt>
                <c:pt idx="149">
                  <c:v>6.9027864846146888E-10</c:v>
                </c:pt>
                <c:pt idx="150">
                  <c:v>2.1463968177944731E-10</c:v>
                </c:pt>
                <c:pt idx="151">
                  <c:v>3.4786899483462915E-10</c:v>
                </c:pt>
                <c:pt idx="152">
                  <c:v>3.1531973303411083E-10</c:v>
                </c:pt>
                <c:pt idx="153">
                  <c:v>1.6183454435913685E-9</c:v>
                </c:pt>
                <c:pt idx="154">
                  <c:v>2.8167392033540112E-10</c:v>
                </c:pt>
                <c:pt idx="155">
                  <c:v>7.8264551615155324E-10</c:v>
                </c:pt>
                <c:pt idx="156">
                  <c:v>4.4916601235000732E-10</c:v>
                </c:pt>
                <c:pt idx="157">
                  <c:v>2.2371110529247137E-10</c:v>
                </c:pt>
              </c:numCache>
            </c:numRef>
          </c:yVal>
        </c:ser>
        <c:ser>
          <c:idx val="2"/>
          <c:order val="2"/>
          <c:tx>
            <c:v>FeAST</c:v>
          </c:tx>
          <c:spPr>
            <a:ln w="28575">
              <a:noFill/>
            </a:ln>
          </c:spPr>
          <c:marker>
            <c:spPr>
              <a:noFill/>
              <a:ln w="6350">
                <a:solidFill>
                  <a:schemeClr val="tx1"/>
                </a:solidFill>
              </a:ln>
            </c:spPr>
          </c:marker>
          <c:xVal>
            <c:numRef>
              <c:f>'all data'!$G$512:$G$629</c:f>
              <c:numCache>
                <c:formatCode>General</c:formatCode>
                <c:ptCount val="118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0.41</c:v>
                </c:pt>
                <c:pt idx="96">
                  <c:v>0.41</c:v>
                </c:pt>
                <c:pt idx="97">
                  <c:v>0.41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0.41</c:v>
                </c:pt>
                <c:pt idx="102">
                  <c:v>0.41</c:v>
                </c:pt>
                <c:pt idx="103">
                  <c:v>0.41</c:v>
                </c:pt>
                <c:pt idx="104">
                  <c:v>0.41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</c:numCache>
            </c:numRef>
          </c:xVal>
          <c:yVal>
            <c:numRef>
              <c:f>'all data'!$S$512:$S$629</c:f>
              <c:numCache>
                <c:formatCode>0.0E+00</c:formatCode>
                <c:ptCount val="118"/>
                <c:pt idx="0">
                  <c:v>1.4062040475395378E-10</c:v>
                </c:pt>
                <c:pt idx="1">
                  <c:v>1.093675941360698E-10</c:v>
                </c:pt>
                <c:pt idx="2">
                  <c:v>4.4589911445100774E-11</c:v>
                </c:pt>
                <c:pt idx="3">
                  <c:v>6.8143258189418276E-11</c:v>
                </c:pt>
                <c:pt idx="4">
                  <c:v>2.9746577238715041E-11</c:v>
                </c:pt>
                <c:pt idx="5">
                  <c:v>1.6432354496599183E-11</c:v>
                </c:pt>
                <c:pt idx="6">
                  <c:v>3.4573368556090005E-11</c:v>
                </c:pt>
                <c:pt idx="7">
                  <c:v>1.558625175938959E-11</c:v>
                </c:pt>
                <c:pt idx="8">
                  <c:v>3.4408770069121307E-11</c:v>
                </c:pt>
                <c:pt idx="9">
                  <c:v>5.2983977250080548E-11</c:v>
                </c:pt>
                <c:pt idx="10">
                  <c:v>5.4423927035013617E-10</c:v>
                </c:pt>
                <c:pt idx="11">
                  <c:v>1.8943821200552389E-11</c:v>
                </c:pt>
                <c:pt idx="12">
                  <c:v>8.1370258537278115E-12</c:v>
                </c:pt>
                <c:pt idx="13">
                  <c:v>2.3594360665489104E-11</c:v>
                </c:pt>
                <c:pt idx="14">
                  <c:v>1.0902988196928118E-11</c:v>
                </c:pt>
                <c:pt idx="15">
                  <c:v>2.0198209787083765E-10</c:v>
                </c:pt>
                <c:pt idx="16">
                  <c:v>3.851240814464904E-11</c:v>
                </c:pt>
                <c:pt idx="17">
                  <c:v>1.6724999677419529E-10</c:v>
                </c:pt>
                <c:pt idx="18">
                  <c:v>2.6975645365574052E-11</c:v>
                </c:pt>
                <c:pt idx="19">
                  <c:v>1.6782649223657637E-11</c:v>
                </c:pt>
                <c:pt idx="20">
                  <c:v>1.9496256594230975E-11</c:v>
                </c:pt>
                <c:pt idx="21">
                  <c:v>2.2481027708449425E-10</c:v>
                </c:pt>
                <c:pt idx="22">
                  <c:v>2.5336260653387926E-11</c:v>
                </c:pt>
                <c:pt idx="23">
                  <c:v>2.7977720215131704E-10</c:v>
                </c:pt>
                <c:pt idx="24">
                  <c:v>1.1366657521756769E-12</c:v>
                </c:pt>
                <c:pt idx="25">
                  <c:v>6.9012726641419875E-12</c:v>
                </c:pt>
                <c:pt idx="26">
                  <c:v>2.9496609992556476E-11</c:v>
                </c:pt>
                <c:pt idx="27">
                  <c:v>1.8265326579989114E-11</c:v>
                </c:pt>
                <c:pt idx="28">
                  <c:v>2.1819746881181856E-11</c:v>
                </c:pt>
                <c:pt idx="29">
                  <c:v>1.3158833055090513E-11</c:v>
                </c:pt>
                <c:pt idx="30">
                  <c:v>6.8341924299265009E-12</c:v>
                </c:pt>
                <c:pt idx="31">
                  <c:v>1.4826450058217202E-11</c:v>
                </c:pt>
                <c:pt idx="32">
                  <c:v>3.3718493689568574E-11</c:v>
                </c:pt>
                <c:pt idx="33">
                  <c:v>2.6314379540415257E-10</c:v>
                </c:pt>
                <c:pt idx="34">
                  <c:v>3.0113883468284192E-11</c:v>
                </c:pt>
                <c:pt idx="35">
                  <c:v>2.096915346697816E-9</c:v>
                </c:pt>
                <c:pt idx="36">
                  <c:v>5.0360263008594708E-11</c:v>
                </c:pt>
                <c:pt idx="37">
                  <c:v>4.1733932317791685E-11</c:v>
                </c:pt>
                <c:pt idx="38">
                  <c:v>2.7041216513021353E-11</c:v>
                </c:pt>
                <c:pt idx="39">
                  <c:v>4.1839137943137297E-12</c:v>
                </c:pt>
                <c:pt idx="40">
                  <c:v>1.0561420281777879E-11</c:v>
                </c:pt>
                <c:pt idx="41">
                  <c:v>2.4174794832448036E-12</c:v>
                </c:pt>
                <c:pt idx="42">
                  <c:v>8.4667903552246338E-12</c:v>
                </c:pt>
                <c:pt idx="43">
                  <c:v>5.3977244130039322E-11</c:v>
                </c:pt>
                <c:pt idx="44">
                  <c:v>1.7953950353245329E-12</c:v>
                </c:pt>
                <c:pt idx="45">
                  <c:v>1.1924623372641125E-11</c:v>
                </c:pt>
                <c:pt idx="46">
                  <c:v>1.2314073338865005E-11</c:v>
                </c:pt>
                <c:pt idx="47">
                  <c:v>6.2211870738331543E-12</c:v>
                </c:pt>
                <c:pt idx="48">
                  <c:v>5.762088808362663E-12</c:v>
                </c:pt>
                <c:pt idx="49">
                  <c:v>8.5851432795350294E-11</c:v>
                </c:pt>
                <c:pt idx="50">
                  <c:v>3.3913627210342435E-11</c:v>
                </c:pt>
                <c:pt idx="51">
                  <c:v>1.9096695940425629E-10</c:v>
                </c:pt>
                <c:pt idx="52">
                  <c:v>5.805626260816979E-11</c:v>
                </c:pt>
                <c:pt idx="53">
                  <c:v>8.5688877427833149E-11</c:v>
                </c:pt>
                <c:pt idx="54">
                  <c:v>4.4346237904901087E-11</c:v>
                </c:pt>
                <c:pt idx="55">
                  <c:v>1.0543419385068288E-10</c:v>
                </c:pt>
                <c:pt idx="56">
                  <c:v>6.6670267638611447E-11</c:v>
                </c:pt>
                <c:pt idx="57">
                  <c:v>9.3217334303411853E-11</c:v>
                </c:pt>
                <c:pt idx="58">
                  <c:v>6.5736636106350967E-11</c:v>
                </c:pt>
                <c:pt idx="59">
                  <c:v>5.0355040890540012E-11</c:v>
                </c:pt>
                <c:pt idx="60">
                  <c:v>5.3658586165104297E-11</c:v>
                </c:pt>
                <c:pt idx="61">
                  <c:v>3.5007732297456815E-12</c:v>
                </c:pt>
                <c:pt idx="62">
                  <c:v>6.4953142059098821E-12</c:v>
                </c:pt>
                <c:pt idx="63">
                  <c:v>1.0399422224150539E-10</c:v>
                </c:pt>
                <c:pt idx="64">
                  <c:v>8.1727130155583454E-11</c:v>
                </c:pt>
                <c:pt idx="65">
                  <c:v>4.8136053003824861E-11</c:v>
                </c:pt>
                <c:pt idx="66">
                  <c:v>1.6551551989801271E-11</c:v>
                </c:pt>
                <c:pt idx="67">
                  <c:v>5.1498144086397786E-10</c:v>
                </c:pt>
                <c:pt idx="68">
                  <c:v>1.6310275278442768E-10</c:v>
                </c:pt>
                <c:pt idx="69">
                  <c:v>3.1632474719443483E-11</c:v>
                </c:pt>
                <c:pt idx="70">
                  <c:v>1.09516467702465E-10</c:v>
                </c:pt>
                <c:pt idx="71">
                  <c:v>3.9567572243576101E-11</c:v>
                </c:pt>
                <c:pt idx="72">
                  <c:v>8.1316538674669189E-11</c:v>
                </c:pt>
                <c:pt idx="73">
                  <c:v>1.0123061763262124E-10</c:v>
                </c:pt>
                <c:pt idx="74">
                  <c:v>2.5979872306585417E-10</c:v>
                </c:pt>
                <c:pt idx="75">
                  <c:v>2.9968458754324987E-10</c:v>
                </c:pt>
                <c:pt idx="76">
                  <c:v>3.5303005428385841E-10</c:v>
                </c:pt>
                <c:pt idx="77">
                  <c:v>8.2771574104949761E-11</c:v>
                </c:pt>
                <c:pt idx="78">
                  <c:v>3.3900258919292342E-10</c:v>
                </c:pt>
                <c:pt idx="79">
                  <c:v>6.8642406585274448E-11</c:v>
                </c:pt>
                <c:pt idx="81">
                  <c:v>3.9199689396988677E-10</c:v>
                </c:pt>
                <c:pt idx="82">
                  <c:v>2.9608004673508932E-10</c:v>
                </c:pt>
                <c:pt idx="83">
                  <c:v>6.82791851199397E-11</c:v>
                </c:pt>
                <c:pt idx="84">
                  <c:v>1.2890534552844249E-10</c:v>
                </c:pt>
                <c:pt idx="85">
                  <c:v>6.9018235791747019E-11</c:v>
                </c:pt>
                <c:pt idx="86">
                  <c:v>3.7238622228009007E-10</c:v>
                </c:pt>
                <c:pt idx="87">
                  <c:v>8.0847158095615589E-11</c:v>
                </c:pt>
                <c:pt idx="88">
                  <c:v>1.0761936210441976E-10</c:v>
                </c:pt>
                <c:pt idx="89">
                  <c:v>4.2801087198213242E-10</c:v>
                </c:pt>
                <c:pt idx="90">
                  <c:v>1.9370851189615468E-10</c:v>
                </c:pt>
                <c:pt idx="91">
                  <c:v>1.7848495079556017E-10</c:v>
                </c:pt>
                <c:pt idx="92">
                  <c:v>6.333901633831506E-11</c:v>
                </c:pt>
                <c:pt idx="93">
                  <c:v>8.3495502741187017E-11</c:v>
                </c:pt>
                <c:pt idx="94">
                  <c:v>7.8581043450800473E-11</c:v>
                </c:pt>
                <c:pt idx="95">
                  <c:v>6.6386051845853245E-10</c:v>
                </c:pt>
                <c:pt idx="96">
                  <c:v>4.0929680929654161E-11</c:v>
                </c:pt>
                <c:pt idx="97">
                  <c:v>1.0958933843494472E-11</c:v>
                </c:pt>
                <c:pt idx="98">
                  <c:v>1.5925724506851835E-11</c:v>
                </c:pt>
                <c:pt idx="99">
                  <c:v>9.9688147419882175E-12</c:v>
                </c:pt>
                <c:pt idx="100">
                  <c:v>5.1278237687458801E-11</c:v>
                </c:pt>
                <c:pt idx="101">
                  <c:v>4.9614921848000963E-11</c:v>
                </c:pt>
                <c:pt idx="102">
                  <c:v>3.5835627765901716E-12</c:v>
                </c:pt>
                <c:pt idx="103">
                  <c:v>6.1051878875264683E-11</c:v>
                </c:pt>
                <c:pt idx="104">
                  <c:v>7.588797149802039E-12</c:v>
                </c:pt>
                <c:pt idx="105">
                  <c:v>1.5353567044968918E-10</c:v>
                </c:pt>
                <c:pt idx="106">
                  <c:v>7.3363931404706936E-11</c:v>
                </c:pt>
                <c:pt idx="107">
                  <c:v>1.725701477439072E-10</c:v>
                </c:pt>
                <c:pt idx="108">
                  <c:v>1.9494793988100576E-10</c:v>
                </c:pt>
                <c:pt idx="109">
                  <c:v>7.5194853961770006E-10</c:v>
                </c:pt>
                <c:pt idx="110">
                  <c:v>6.2777206142164577E-11</c:v>
                </c:pt>
                <c:pt idx="111">
                  <c:v>1.7834863358110945E-11</c:v>
                </c:pt>
                <c:pt idx="112">
                  <c:v>4.7735553845627503E-11</c:v>
                </c:pt>
                <c:pt idx="113">
                  <c:v>6.1753475190003687E-11</c:v>
                </c:pt>
                <c:pt idx="114">
                  <c:v>8.8886661112708872E-11</c:v>
                </c:pt>
                <c:pt idx="115">
                  <c:v>6.4621507474324947E-12</c:v>
                </c:pt>
              </c:numCache>
            </c:numRef>
          </c:yVal>
        </c:ser>
        <c:ser>
          <c:idx val="4"/>
          <c:order val="3"/>
          <c:tx>
            <c:v>FeCycle II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xVal>
            <c:numRef>
              <c:f>'all data'!$G$374:$G$509</c:f>
              <c:numCache>
                <c:formatCode>0.00</c:formatCode>
                <c:ptCount val="136"/>
                <c:pt idx="0">
                  <c:v>0.59733852777766727</c:v>
                </c:pt>
                <c:pt idx="1">
                  <c:v>0.59733852777766727</c:v>
                </c:pt>
                <c:pt idx="2">
                  <c:v>0.59733852777766727</c:v>
                </c:pt>
                <c:pt idx="3">
                  <c:v>0.59733852777766727</c:v>
                </c:pt>
                <c:pt idx="4">
                  <c:v>0.59733852777766727</c:v>
                </c:pt>
                <c:pt idx="5">
                  <c:v>0.59733852777766727</c:v>
                </c:pt>
                <c:pt idx="6">
                  <c:v>0.59733852777766727</c:v>
                </c:pt>
                <c:pt idx="7">
                  <c:v>9.8571520378345004E-2</c:v>
                </c:pt>
                <c:pt idx="8">
                  <c:v>9.8571520378345004E-2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9.7322608781399145E-2</c:v>
                </c:pt>
                <c:pt idx="111">
                  <c:v>9.7322608781399145E-2</c:v>
                </c:pt>
                <c:pt idx="112">
                  <c:v>9.7322608781399145E-2</c:v>
                </c:pt>
                <c:pt idx="113">
                  <c:v>9.7322608781399145E-2</c:v>
                </c:pt>
                <c:pt idx="114">
                  <c:v>9.7322608781399145E-2</c:v>
                </c:pt>
                <c:pt idx="115">
                  <c:v>9.7322608781399145E-2</c:v>
                </c:pt>
                <c:pt idx="116">
                  <c:v>9.7322608781399145E-2</c:v>
                </c:pt>
                <c:pt idx="117">
                  <c:v>9.7322608781399145E-2</c:v>
                </c:pt>
                <c:pt idx="118">
                  <c:v>9.7322608781399145E-2</c:v>
                </c:pt>
                <c:pt idx="119">
                  <c:v>9.7322608781399145E-2</c:v>
                </c:pt>
                <c:pt idx="120">
                  <c:v>9.7322608781399145E-2</c:v>
                </c:pt>
                <c:pt idx="121">
                  <c:v>9.7322608781399145E-2</c:v>
                </c:pt>
                <c:pt idx="122">
                  <c:v>9.7322608781399145E-2</c:v>
                </c:pt>
                <c:pt idx="123">
                  <c:v>0.15218575466141887</c:v>
                </c:pt>
                <c:pt idx="124">
                  <c:v>0.15218575466141887</c:v>
                </c:pt>
                <c:pt idx="125">
                  <c:v>0.15218575466141887</c:v>
                </c:pt>
                <c:pt idx="126">
                  <c:v>0.15218575466141887</c:v>
                </c:pt>
                <c:pt idx="127">
                  <c:v>0.15218575466141887</c:v>
                </c:pt>
                <c:pt idx="128">
                  <c:v>0.15218575466141887</c:v>
                </c:pt>
                <c:pt idx="129">
                  <c:v>0.15218575466141887</c:v>
                </c:pt>
                <c:pt idx="130">
                  <c:v>0.15218575466141887</c:v>
                </c:pt>
                <c:pt idx="131">
                  <c:v>0.15218575466141887</c:v>
                </c:pt>
                <c:pt idx="132">
                  <c:v>0.15218575466141887</c:v>
                </c:pt>
                <c:pt idx="133">
                  <c:v>0.15218575466141887</c:v>
                </c:pt>
                <c:pt idx="134">
                  <c:v>0.15218575466141887</c:v>
                </c:pt>
                <c:pt idx="135">
                  <c:v>0.15218575466141887</c:v>
                </c:pt>
              </c:numCache>
            </c:numRef>
          </c:xVal>
          <c:yVal>
            <c:numRef>
              <c:f>'all data'!$S$374:$S$509</c:f>
              <c:numCache>
                <c:formatCode>0.0E+00</c:formatCode>
                <c:ptCount val="136"/>
                <c:pt idx="0">
                  <c:v>6.1076607603005477E-10</c:v>
                </c:pt>
                <c:pt idx="1">
                  <c:v>7.067381629769477E-10</c:v>
                </c:pt>
                <c:pt idx="2">
                  <c:v>1.5175838040957804E-10</c:v>
                </c:pt>
                <c:pt idx="3">
                  <c:v>2.5712777962766704E-10</c:v>
                </c:pt>
                <c:pt idx="4">
                  <c:v>1.9910646781619962E-10</c:v>
                </c:pt>
                <c:pt idx="5">
                  <c:v>5.8544694808605082E-10</c:v>
                </c:pt>
                <c:pt idx="6">
                  <c:v>1.0646524961045715E-10</c:v>
                </c:pt>
                <c:pt idx="7">
                  <c:v>1.3127864928613387E-10</c:v>
                </c:pt>
                <c:pt idx="8">
                  <c:v>4.7290749041529084E-10</c:v>
                </c:pt>
                <c:pt idx="9">
                  <c:v>2.8328391265920981E-10</c:v>
                </c:pt>
                <c:pt idx="10">
                  <c:v>6.1259657978913729E-10</c:v>
                </c:pt>
                <c:pt idx="11">
                  <c:v>8.2384505603052839E-10</c:v>
                </c:pt>
                <c:pt idx="12">
                  <c:v>1.9047188432526684E-9</c:v>
                </c:pt>
                <c:pt idx="13">
                  <c:v>1.3495339626046912E-8</c:v>
                </c:pt>
                <c:pt idx="14">
                  <c:v>1.1930886420370439E-9</c:v>
                </c:pt>
                <c:pt idx="15">
                  <c:v>1.4017810057767475E-10</c:v>
                </c:pt>
                <c:pt idx="16">
                  <c:v>7.1715150473367073E-11</c:v>
                </c:pt>
                <c:pt idx="17">
                  <c:v>2.0157912300597736E-11</c:v>
                </c:pt>
                <c:pt idx="18">
                  <c:v>2.6253297677381154E-11</c:v>
                </c:pt>
                <c:pt idx="19">
                  <c:v>9.8104828764182612E-11</c:v>
                </c:pt>
                <c:pt idx="20">
                  <c:v>2.2825181666770421E-11</c:v>
                </c:pt>
                <c:pt idx="21">
                  <c:v>4.2420362411272795E-11</c:v>
                </c:pt>
                <c:pt idx="22">
                  <c:v>1.0621700854200453E-11</c:v>
                </c:pt>
                <c:pt idx="23">
                  <c:v>6.5407032591540433E-11</c:v>
                </c:pt>
                <c:pt idx="24">
                  <c:v>2.7029104522782098E-11</c:v>
                </c:pt>
                <c:pt idx="25">
                  <c:v>2.1300815040853415E-11</c:v>
                </c:pt>
                <c:pt idx="26">
                  <c:v>5.3327400823849702E-11</c:v>
                </c:pt>
                <c:pt idx="27">
                  <c:v>5.0370631032023399E-10</c:v>
                </c:pt>
                <c:pt idx="28">
                  <c:v>1.0557246493530831E-11</c:v>
                </c:pt>
                <c:pt idx="29">
                  <c:v>9.1502707136406205E-11</c:v>
                </c:pt>
                <c:pt idx="30">
                  <c:v>3.7439964575634957E-11</c:v>
                </c:pt>
                <c:pt idx="31">
                  <c:v>3.9906805796794538E-11</c:v>
                </c:pt>
                <c:pt idx="32">
                  <c:v>6.84777360522679E-10</c:v>
                </c:pt>
                <c:pt idx="33">
                  <c:v>4.5111281182328031E-10</c:v>
                </c:pt>
                <c:pt idx="34">
                  <c:v>6.6689346897945507E-10</c:v>
                </c:pt>
                <c:pt idx="35">
                  <c:v>1.2165684395309835E-10</c:v>
                </c:pt>
                <c:pt idx="36">
                  <c:v>5.1145286456421639E-11</c:v>
                </c:pt>
                <c:pt idx="37">
                  <c:v>1.1552224357458146E-10</c:v>
                </c:pt>
                <c:pt idx="39">
                  <c:v>1.2362498551391895E-10</c:v>
                </c:pt>
                <c:pt idx="40">
                  <c:v>4.1749351067660639E-11</c:v>
                </c:pt>
                <c:pt idx="41">
                  <c:v>2.5161242482773454E-10</c:v>
                </c:pt>
                <c:pt idx="42">
                  <c:v>2.8349150296125017E-10</c:v>
                </c:pt>
                <c:pt idx="43">
                  <c:v>3.423049197117335E-10</c:v>
                </c:pt>
                <c:pt idx="44">
                  <c:v>3.8338575872177588E-10</c:v>
                </c:pt>
                <c:pt idx="45">
                  <c:v>5.1268058519026073E-11</c:v>
                </c:pt>
                <c:pt idx="46">
                  <c:v>8.6691953174574971E-10</c:v>
                </c:pt>
                <c:pt idx="47">
                  <c:v>2.6718024177878122E-10</c:v>
                </c:pt>
                <c:pt idx="48">
                  <c:v>2.3687551377542413E-10</c:v>
                </c:pt>
                <c:pt idx="49">
                  <c:v>5.7073784726499293E-10</c:v>
                </c:pt>
                <c:pt idx="50">
                  <c:v>3.7182103840651399E-10</c:v>
                </c:pt>
                <c:pt idx="51">
                  <c:v>3.2635106627773369E-10</c:v>
                </c:pt>
                <c:pt idx="52">
                  <c:v>3.1338610479645325E-10</c:v>
                </c:pt>
                <c:pt idx="53">
                  <c:v>1.9919487641099772E-10</c:v>
                </c:pt>
                <c:pt idx="54">
                  <c:v>1.4336700811698329E-10</c:v>
                </c:pt>
                <c:pt idx="55">
                  <c:v>4.0211100114865031E-11</c:v>
                </c:pt>
                <c:pt idx="56">
                  <c:v>1.4162776124639252E-10</c:v>
                </c:pt>
                <c:pt idx="57">
                  <c:v>1.5104213458792858E-10</c:v>
                </c:pt>
                <c:pt idx="58">
                  <c:v>2.6762566203700338E-10</c:v>
                </c:pt>
                <c:pt idx="59">
                  <c:v>3.0598218834651398E-10</c:v>
                </c:pt>
                <c:pt idx="60">
                  <c:v>2.034717128524933E-10</c:v>
                </c:pt>
                <c:pt idx="61">
                  <c:v>4.7832768539066277E-11</c:v>
                </c:pt>
                <c:pt idx="62">
                  <c:v>2.8392465449924829E-9</c:v>
                </c:pt>
                <c:pt idx="63">
                  <c:v>5.3855990883244683E-10</c:v>
                </c:pt>
                <c:pt idx="65">
                  <c:v>2.8213336509115679E-10</c:v>
                </c:pt>
                <c:pt idx="66">
                  <c:v>3.385935466724409E-10</c:v>
                </c:pt>
                <c:pt idx="68">
                  <c:v>4.57965495191551E-10</c:v>
                </c:pt>
                <c:pt idx="69">
                  <c:v>1.2222146012938641E-10</c:v>
                </c:pt>
                <c:pt idx="70">
                  <c:v>1.7815959218494332E-10</c:v>
                </c:pt>
                <c:pt idx="71">
                  <c:v>2.2105756349301273E-10</c:v>
                </c:pt>
                <c:pt idx="72">
                  <c:v>3.0904537194028834E-10</c:v>
                </c:pt>
                <c:pt idx="74">
                  <c:v>2.3926090409194243E-10</c:v>
                </c:pt>
                <c:pt idx="75">
                  <c:v>3.3126110717922946E-10</c:v>
                </c:pt>
                <c:pt idx="76">
                  <c:v>2.3418195654754908E-10</c:v>
                </c:pt>
                <c:pt idx="77">
                  <c:v>6.5644843612005487E-10</c:v>
                </c:pt>
                <c:pt idx="78">
                  <c:v>2.079826032443894E-10</c:v>
                </c:pt>
                <c:pt idx="79">
                  <c:v>9.1363358505846724E-11</c:v>
                </c:pt>
                <c:pt idx="80">
                  <c:v>9.04634849941073E-11</c:v>
                </c:pt>
                <c:pt idx="81">
                  <c:v>3.590477167211217E-10</c:v>
                </c:pt>
                <c:pt idx="82">
                  <c:v>1.477341299012341E-10</c:v>
                </c:pt>
                <c:pt idx="83">
                  <c:v>1.454614268899563E-10</c:v>
                </c:pt>
                <c:pt idx="84">
                  <c:v>2.3313874903859243E-10</c:v>
                </c:pt>
                <c:pt idx="85">
                  <c:v>2.3758983815218477E-11</c:v>
                </c:pt>
                <c:pt idx="86">
                  <c:v>6.3916666754648804E-10</c:v>
                </c:pt>
                <c:pt idx="87">
                  <c:v>1.4602775920751779E-10</c:v>
                </c:pt>
                <c:pt idx="88">
                  <c:v>1.4437658014440021E-10</c:v>
                </c:pt>
                <c:pt idx="89">
                  <c:v>3.0538258507502504E-10</c:v>
                </c:pt>
                <c:pt idx="90">
                  <c:v>6.8605376089190979E-10</c:v>
                </c:pt>
                <c:pt idx="91">
                  <c:v>5.3662424187897098E-10</c:v>
                </c:pt>
                <c:pt idx="92">
                  <c:v>2.1448925216703647E-10</c:v>
                </c:pt>
                <c:pt idx="93">
                  <c:v>5.0209454610846382E-11</c:v>
                </c:pt>
                <c:pt idx="94">
                  <c:v>6.4429458661594112E-11</c:v>
                </c:pt>
                <c:pt idx="97">
                  <c:v>1.5902835521813723E-10</c:v>
                </c:pt>
                <c:pt idx="98">
                  <c:v>6.2715938967992278E-10</c:v>
                </c:pt>
                <c:pt idx="99">
                  <c:v>2.8718438864696102E-10</c:v>
                </c:pt>
                <c:pt idx="102">
                  <c:v>2.1519388092395354E-9</c:v>
                </c:pt>
                <c:pt idx="103">
                  <c:v>1.824663251061926E-9</c:v>
                </c:pt>
                <c:pt idx="105">
                  <c:v>1.0379576503957789E-9</c:v>
                </c:pt>
                <c:pt idx="106">
                  <c:v>2.046698484216005E-9</c:v>
                </c:pt>
                <c:pt idx="107">
                  <c:v>3.6538439718543798E-10</c:v>
                </c:pt>
                <c:pt idx="108">
                  <c:v>4.535374893011656E-11</c:v>
                </c:pt>
                <c:pt idx="109">
                  <c:v>4.0154027276727144E-11</c:v>
                </c:pt>
                <c:pt idx="110">
                  <c:v>2.9408022457874933E-10</c:v>
                </c:pt>
                <c:pt idx="111">
                  <c:v>1.1506284254964283E-10</c:v>
                </c:pt>
                <c:pt idx="112">
                  <c:v>6.7134908040877839E-10</c:v>
                </c:pt>
                <c:pt idx="113">
                  <c:v>5.0629087364874299E-11</c:v>
                </c:pt>
                <c:pt idx="114">
                  <c:v>1.9110399269984799E-10</c:v>
                </c:pt>
                <c:pt idx="115">
                  <c:v>2.1175066096913211E-10</c:v>
                </c:pt>
                <c:pt idx="116">
                  <c:v>4.2735783906163024E-10</c:v>
                </c:pt>
                <c:pt idx="117">
                  <c:v>3.316781064020298E-10</c:v>
                </c:pt>
                <c:pt idx="118">
                  <c:v>3.0450729825446722E-10</c:v>
                </c:pt>
                <c:pt idx="119">
                  <c:v>2.291111872592019E-10</c:v>
                </c:pt>
                <c:pt idx="120">
                  <c:v>1.3952749411022342E-10</c:v>
                </c:pt>
                <c:pt idx="121">
                  <c:v>1.1878858391115744E-10</c:v>
                </c:pt>
                <c:pt idx="122">
                  <c:v>1.3684056477333188E-10</c:v>
                </c:pt>
                <c:pt idx="123">
                  <c:v>1.5158252252137611E-10</c:v>
                </c:pt>
                <c:pt idx="124">
                  <c:v>1.4407195287774956E-10</c:v>
                </c:pt>
                <c:pt idx="125">
                  <c:v>2.6405573685061809E-10</c:v>
                </c:pt>
                <c:pt idx="126">
                  <c:v>9.2998629427910786E-11</c:v>
                </c:pt>
                <c:pt idx="127">
                  <c:v>1.7681465890544875E-10</c:v>
                </c:pt>
                <c:pt idx="128">
                  <c:v>2.4282172290047145E-10</c:v>
                </c:pt>
                <c:pt idx="129">
                  <c:v>3.4776691856044613E-11</c:v>
                </c:pt>
                <c:pt idx="130">
                  <c:v>1.3097998868236648E-10</c:v>
                </c:pt>
                <c:pt idx="131">
                  <c:v>8.3230941430116354E-11</c:v>
                </c:pt>
                <c:pt idx="132">
                  <c:v>7.4898903889596698E-10</c:v>
                </c:pt>
                <c:pt idx="133">
                  <c:v>2.7368561779119092E-10</c:v>
                </c:pt>
                <c:pt idx="134">
                  <c:v>3.0929587449620274E-10</c:v>
                </c:pt>
                <c:pt idx="135">
                  <c:v>8.7123490847987776E-11</c:v>
                </c:pt>
              </c:numCache>
            </c:numRef>
          </c:yVal>
        </c:ser>
        <c:ser>
          <c:idx val="3"/>
          <c:order val="4"/>
          <c:tx>
            <c:v>SOFeX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'all data'!$G$632:$G$899</c:f>
              <c:numCache>
                <c:formatCode>0.00</c:formatCode>
                <c:ptCount val="2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3.51</c:v>
                </c:pt>
                <c:pt idx="232">
                  <c:v>3.51</c:v>
                </c:pt>
                <c:pt idx="233">
                  <c:v>3.51</c:v>
                </c:pt>
                <c:pt idx="234">
                  <c:v>3.51</c:v>
                </c:pt>
                <c:pt idx="235">
                  <c:v>3.51</c:v>
                </c:pt>
                <c:pt idx="236">
                  <c:v>3.51</c:v>
                </c:pt>
                <c:pt idx="237">
                  <c:v>3.51</c:v>
                </c:pt>
                <c:pt idx="238">
                  <c:v>3.51</c:v>
                </c:pt>
                <c:pt idx="239">
                  <c:v>3.51</c:v>
                </c:pt>
                <c:pt idx="240">
                  <c:v>3.51</c:v>
                </c:pt>
                <c:pt idx="241">
                  <c:v>3.51</c:v>
                </c:pt>
                <c:pt idx="242">
                  <c:v>3.51</c:v>
                </c:pt>
                <c:pt idx="243">
                  <c:v>3.51</c:v>
                </c:pt>
                <c:pt idx="244">
                  <c:v>3.51</c:v>
                </c:pt>
                <c:pt idx="245">
                  <c:v>3.51</c:v>
                </c:pt>
                <c:pt idx="246">
                  <c:v>3.51</c:v>
                </c:pt>
                <c:pt idx="247">
                  <c:v>3.51</c:v>
                </c:pt>
                <c:pt idx="248">
                  <c:v>3.51</c:v>
                </c:pt>
                <c:pt idx="249">
                  <c:v>3.51</c:v>
                </c:pt>
                <c:pt idx="250">
                  <c:v>3.51</c:v>
                </c:pt>
                <c:pt idx="251">
                  <c:v>3.51</c:v>
                </c:pt>
                <c:pt idx="252">
                  <c:v>3.51</c:v>
                </c:pt>
                <c:pt idx="253">
                  <c:v>3.51</c:v>
                </c:pt>
                <c:pt idx="254">
                  <c:v>3.51</c:v>
                </c:pt>
                <c:pt idx="255">
                  <c:v>3.51</c:v>
                </c:pt>
                <c:pt idx="256">
                  <c:v>3.51</c:v>
                </c:pt>
                <c:pt idx="257">
                  <c:v>3.51</c:v>
                </c:pt>
                <c:pt idx="258">
                  <c:v>3.51</c:v>
                </c:pt>
                <c:pt idx="259">
                  <c:v>3.51</c:v>
                </c:pt>
                <c:pt idx="260">
                  <c:v>3.51</c:v>
                </c:pt>
                <c:pt idx="261">
                  <c:v>3.51</c:v>
                </c:pt>
                <c:pt idx="262">
                  <c:v>3.51</c:v>
                </c:pt>
                <c:pt idx="263">
                  <c:v>3.51</c:v>
                </c:pt>
                <c:pt idx="264">
                  <c:v>3.51</c:v>
                </c:pt>
                <c:pt idx="265">
                  <c:v>3.51</c:v>
                </c:pt>
                <c:pt idx="266">
                  <c:v>3.51</c:v>
                </c:pt>
                <c:pt idx="267">
                  <c:v>3.51</c:v>
                </c:pt>
              </c:numCache>
            </c:numRef>
          </c:xVal>
          <c:yVal>
            <c:numRef>
              <c:f>'all data'!$S$632:$S$899</c:f>
              <c:numCache>
                <c:formatCode>0.0E+00</c:formatCode>
                <c:ptCount val="268"/>
                <c:pt idx="0">
                  <c:v>1.1296069942760325E-10</c:v>
                </c:pt>
                <c:pt idx="3">
                  <c:v>2.363937511548791E-11</c:v>
                </c:pt>
                <c:pt idx="4">
                  <c:v>4.9347536103286969E-11</c:v>
                </c:pt>
                <c:pt idx="5">
                  <c:v>2.7461506421474793E-11</c:v>
                </c:pt>
                <c:pt idx="7">
                  <c:v>4.9517170305578109E-12</c:v>
                </c:pt>
                <c:pt idx="8">
                  <c:v>2.335963537716251E-11</c:v>
                </c:pt>
                <c:pt idx="9">
                  <c:v>4.2994477847147186E-11</c:v>
                </c:pt>
                <c:pt idx="10">
                  <c:v>3.2711489727455682E-11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9.5583462128514117E-11</c:v>
                </c:pt>
                <c:pt idx="15">
                  <c:v>1.9632192889667656E-10</c:v>
                </c:pt>
                <c:pt idx="16">
                  <c:v>5.2387121324640704E-11</c:v>
                </c:pt>
                <c:pt idx="22">
                  <c:v>3.1443024786751711E-10</c:v>
                </c:pt>
                <c:pt idx="23">
                  <c:v>1.4626059510507379E-10</c:v>
                </c:pt>
                <c:pt idx="24">
                  <c:v>6.2738926713299871E-10</c:v>
                </c:pt>
                <c:pt idx="25">
                  <c:v>7.5208953839827249E-11</c:v>
                </c:pt>
                <c:pt idx="26">
                  <c:v>7.0101815726542599E-10</c:v>
                </c:pt>
                <c:pt idx="27">
                  <c:v>1.4959483697738692E-10</c:v>
                </c:pt>
                <c:pt idx="28">
                  <c:v>1.8008085181729611E-10</c:v>
                </c:pt>
                <c:pt idx="29">
                  <c:v>3.9464493731768134E-11</c:v>
                </c:pt>
                <c:pt idx="30">
                  <c:v>6.5885268163751983E-11</c:v>
                </c:pt>
                <c:pt idx="31">
                  <c:v>1.6129467262918271E-11</c:v>
                </c:pt>
                <c:pt idx="32">
                  <c:v>3.6963945188552489E-11</c:v>
                </c:pt>
                <c:pt idx="34">
                  <c:v>1.1208879564305344E-11</c:v>
                </c:pt>
                <c:pt idx="35">
                  <c:v>1.1017773211924636E-11</c:v>
                </c:pt>
                <c:pt idx="36">
                  <c:v>1.871004629510079E-11</c:v>
                </c:pt>
                <c:pt idx="37">
                  <c:v>2.7998306951785399E-11</c:v>
                </c:pt>
                <c:pt idx="38">
                  <c:v>5.7506747480192078E-11</c:v>
                </c:pt>
                <c:pt idx="39">
                  <c:v>1.0849008078315787E-10</c:v>
                </c:pt>
                <c:pt idx="41">
                  <c:v>5.4455392980763878E-11</c:v>
                </c:pt>
                <c:pt idx="42">
                  <c:v>2.9796250694246636E-11</c:v>
                </c:pt>
                <c:pt idx="43">
                  <c:v>1.9088098739519781E-11</c:v>
                </c:pt>
                <c:pt idx="44">
                  <c:v>3.2497734248795825E-11</c:v>
                </c:pt>
                <c:pt idx="45">
                  <c:v>3.0317552778434233E-11</c:v>
                </c:pt>
                <c:pt idx="46">
                  <c:v>8.5072241353248584E-11</c:v>
                </c:pt>
                <c:pt idx="47">
                  <c:v>3.1539311911907589E-10</c:v>
                </c:pt>
                <c:pt idx="48">
                  <c:v>4.6892315560251572E-11</c:v>
                </c:pt>
                <c:pt idx="49">
                  <c:v>3.3341932900748733E-11</c:v>
                </c:pt>
                <c:pt idx="50">
                  <c:v>2.9493337938549044E-11</c:v>
                </c:pt>
                <c:pt idx="51">
                  <c:v>6.018969002772505E-12</c:v>
                </c:pt>
                <c:pt idx="52">
                  <c:v>5.816710602241489E-11</c:v>
                </c:pt>
                <c:pt idx="55">
                  <c:v>8.4275870120204658E-11</c:v>
                </c:pt>
                <c:pt idx="56">
                  <c:v>4.2017778826085177E-11</c:v>
                </c:pt>
                <c:pt idx="57">
                  <c:v>6.587881254629746E-11</c:v>
                </c:pt>
                <c:pt idx="59">
                  <c:v>6.7443038405077271E-11</c:v>
                </c:pt>
                <c:pt idx="61">
                  <c:v>7.6084945878905886E-11</c:v>
                </c:pt>
                <c:pt idx="63">
                  <c:v>2.920976614432855E-11</c:v>
                </c:pt>
                <c:pt idx="64">
                  <c:v>5.4329744016463055E-11</c:v>
                </c:pt>
                <c:pt idx="65">
                  <c:v>6.5882950931160207E-11</c:v>
                </c:pt>
                <c:pt idx="66">
                  <c:v>4.3913114365217444E-11</c:v>
                </c:pt>
                <c:pt idx="67">
                  <c:v>5.596438080198541E-11</c:v>
                </c:pt>
                <c:pt idx="68">
                  <c:v>3.4320661516622435E-11</c:v>
                </c:pt>
                <c:pt idx="69">
                  <c:v>7.5080353715202314E-12</c:v>
                </c:pt>
                <c:pt idx="70">
                  <c:v>3.3382350934331345E-11</c:v>
                </c:pt>
                <c:pt idx="71">
                  <c:v>1.0148172580665735E-10</c:v>
                </c:pt>
                <c:pt idx="73">
                  <c:v>6.0419640719897932E-11</c:v>
                </c:pt>
                <c:pt idx="75">
                  <c:v>2.1179513617769814E-10</c:v>
                </c:pt>
                <c:pt idx="76">
                  <c:v>1.4880323622070254E-10</c:v>
                </c:pt>
                <c:pt idx="77">
                  <c:v>3.6531196408455629E-11</c:v>
                </c:pt>
                <c:pt idx="78">
                  <c:v>2.8791123727178622E-11</c:v>
                </c:pt>
                <c:pt idx="79">
                  <c:v>1.2193254819440831E-12</c:v>
                </c:pt>
                <c:pt idx="80">
                  <c:v>1.467808986552027E-10</c:v>
                </c:pt>
                <c:pt idx="81">
                  <c:v>2.0756866983986219E-8</c:v>
                </c:pt>
                <c:pt idx="82">
                  <c:v>1.8209939902919564E-10</c:v>
                </c:pt>
                <c:pt idx="84">
                  <c:v>1.9737879789843332E-10</c:v>
                </c:pt>
                <c:pt idx="85">
                  <c:v>2.9484277078940151E-11</c:v>
                </c:pt>
                <c:pt idx="86">
                  <c:v>3.6292163618501407E-11</c:v>
                </c:pt>
                <c:pt idx="87">
                  <c:v>3.0125346974040021E-11</c:v>
                </c:pt>
                <c:pt idx="88">
                  <c:v>4.5708369209947117E-11</c:v>
                </c:pt>
                <c:pt idx="89">
                  <c:v>1.7158971119524189E-10</c:v>
                </c:pt>
                <c:pt idx="90">
                  <c:v>3.9434284425365569E-11</c:v>
                </c:pt>
                <c:pt idx="91">
                  <c:v>1.4489368684714601E-10</c:v>
                </c:pt>
                <c:pt idx="92">
                  <c:v>4.6538057637445935E-11</c:v>
                </c:pt>
                <c:pt idx="93">
                  <c:v>3.7243824729265676E-11</c:v>
                </c:pt>
                <c:pt idx="94">
                  <c:v>2.0467603270748695E-10</c:v>
                </c:pt>
                <c:pt idx="95">
                  <c:v>1.1499327783823082E-10</c:v>
                </c:pt>
                <c:pt idx="96">
                  <c:v>1.0993255118093379E-10</c:v>
                </c:pt>
                <c:pt idx="97">
                  <c:v>9.7539798672970681E-11</c:v>
                </c:pt>
                <c:pt idx="98">
                  <c:v>7.3341176701395505E-11</c:v>
                </c:pt>
                <c:pt idx="99">
                  <c:v>5.2517940843552413E-11</c:v>
                </c:pt>
                <c:pt idx="100">
                  <c:v>1.2957658974980758E-10</c:v>
                </c:pt>
                <c:pt idx="101">
                  <c:v>4.9326057606865972E-11</c:v>
                </c:pt>
                <c:pt idx="102">
                  <c:v>1.0338068390377305E-10</c:v>
                </c:pt>
                <c:pt idx="103">
                  <c:v>1.0478261350556951E-10</c:v>
                </c:pt>
                <c:pt idx="104">
                  <c:v>1.2310668852726909E-10</c:v>
                </c:pt>
                <c:pt idx="105">
                  <c:v>1.8021100878220109E-10</c:v>
                </c:pt>
                <c:pt idx="106">
                  <c:v>1.3282968147155433E-10</c:v>
                </c:pt>
                <c:pt idx="107">
                  <c:v>5.3725491472946396E-11</c:v>
                </c:pt>
                <c:pt idx="108">
                  <c:v>9.6526460477827318E-11</c:v>
                </c:pt>
                <c:pt idx="110">
                  <c:v>3.5860318981549371E-11</c:v>
                </c:pt>
                <c:pt idx="113">
                  <c:v>8.0186879825114908E-11</c:v>
                </c:pt>
                <c:pt idx="114">
                  <c:v>4.0472979253577501E-11</c:v>
                </c:pt>
                <c:pt idx="115">
                  <c:v>5.5052884556856235E-11</c:v>
                </c:pt>
                <c:pt idx="117">
                  <c:v>2.1166824610781597E-10</c:v>
                </c:pt>
                <c:pt idx="118">
                  <c:v>3.0762058885447922E-9</c:v>
                </c:pt>
                <c:pt idx="119">
                  <c:v>2.7896479844119056E-10</c:v>
                </c:pt>
                <c:pt idx="120">
                  <c:v>1.5227574048062563E-10</c:v>
                </c:pt>
                <c:pt idx="121">
                  <c:v>2.0769002890573987E-10</c:v>
                </c:pt>
                <c:pt idx="122">
                  <c:v>1.2804040479100033E-10</c:v>
                </c:pt>
                <c:pt idx="123">
                  <c:v>1.9268534198099079E-10</c:v>
                </c:pt>
                <c:pt idx="124">
                  <c:v>3.0801996533230594E-10</c:v>
                </c:pt>
                <c:pt idx="125">
                  <c:v>3.8883681227748675E-10</c:v>
                </c:pt>
                <c:pt idx="126">
                  <c:v>1.1699960870707796E-10</c:v>
                </c:pt>
                <c:pt idx="127">
                  <c:v>6.8543110239486341E-11</c:v>
                </c:pt>
                <c:pt idx="128">
                  <c:v>2.2958938124950482E-10</c:v>
                </c:pt>
                <c:pt idx="130">
                  <c:v>5.7196324336989247E-10</c:v>
                </c:pt>
                <c:pt idx="131">
                  <c:v>1.6530926712346792E-10</c:v>
                </c:pt>
                <c:pt idx="132">
                  <c:v>1.8740544926857663E-10</c:v>
                </c:pt>
                <c:pt idx="133">
                  <c:v>9.7545496972849199E-11</c:v>
                </c:pt>
                <c:pt idx="134">
                  <c:v>1.6705444942790871E-10</c:v>
                </c:pt>
                <c:pt idx="136">
                  <c:v>4.6789107212432E-10</c:v>
                </c:pt>
                <c:pt idx="137">
                  <c:v>2.687809430997841E-10</c:v>
                </c:pt>
                <c:pt idx="138">
                  <c:v>5.5814892673737133E-10</c:v>
                </c:pt>
                <c:pt idx="139">
                  <c:v>1.7078783329390226E-10</c:v>
                </c:pt>
                <c:pt idx="140">
                  <c:v>1.6750343644324815E-10</c:v>
                </c:pt>
                <c:pt idx="141">
                  <c:v>3.6363025796377135E-10</c:v>
                </c:pt>
                <c:pt idx="143">
                  <c:v>4.8162104870199042E-10</c:v>
                </c:pt>
                <c:pt idx="144">
                  <c:v>3.845747273388111E-10</c:v>
                </c:pt>
                <c:pt idx="146">
                  <c:v>1.2541778514913093E-9</c:v>
                </c:pt>
                <c:pt idx="147">
                  <c:v>2.7774010807016105E-10</c:v>
                </c:pt>
                <c:pt idx="148">
                  <c:v>1.2064914371168634E-10</c:v>
                </c:pt>
                <c:pt idx="150">
                  <c:v>2.9615622191612605E-10</c:v>
                </c:pt>
                <c:pt idx="152">
                  <c:v>7.1729941038935397E-11</c:v>
                </c:pt>
                <c:pt idx="153">
                  <c:v>6.8590298655970327E-11</c:v>
                </c:pt>
                <c:pt idx="154">
                  <c:v>2.3329647128146081E-10</c:v>
                </c:pt>
                <c:pt idx="155">
                  <c:v>3.8749423116893812E-9</c:v>
                </c:pt>
                <c:pt idx="156">
                  <c:v>4.3916439044144083E-10</c:v>
                </c:pt>
                <c:pt idx="157">
                  <c:v>5.3393261066885088E-10</c:v>
                </c:pt>
                <c:pt idx="158">
                  <c:v>1.1588889353859201E-10</c:v>
                </c:pt>
                <c:pt idx="159">
                  <c:v>3.6664798261720015E-10</c:v>
                </c:pt>
                <c:pt idx="160">
                  <c:v>3.6614238340110001E-10</c:v>
                </c:pt>
                <c:pt idx="161">
                  <c:v>2.40749314696305E-10</c:v>
                </c:pt>
                <c:pt idx="162">
                  <c:v>1.5347255167618075E-10</c:v>
                </c:pt>
                <c:pt idx="163">
                  <c:v>9.1940900739192141E-10</c:v>
                </c:pt>
                <c:pt idx="164">
                  <c:v>8.5123109700834607E-11</c:v>
                </c:pt>
                <c:pt idx="165">
                  <c:v>1.5565560928358662E-10</c:v>
                </c:pt>
                <c:pt idx="166">
                  <c:v>6.1823762771566703E-10</c:v>
                </c:pt>
                <c:pt idx="167">
                  <c:v>2.1243544414957915E-10</c:v>
                </c:pt>
                <c:pt idx="168">
                  <c:v>2.8104325434169825E-10</c:v>
                </c:pt>
                <c:pt idx="169">
                  <c:v>2.7677923218434834E-10</c:v>
                </c:pt>
                <c:pt idx="170">
                  <c:v>2.4988123825360429E-10</c:v>
                </c:pt>
                <c:pt idx="171">
                  <c:v>2.86811840810202E-10</c:v>
                </c:pt>
                <c:pt idx="172">
                  <c:v>7.8441198200683655E-10</c:v>
                </c:pt>
                <c:pt idx="173">
                  <c:v>2.2178558071219604E-10</c:v>
                </c:pt>
                <c:pt idx="174">
                  <c:v>2.2323097499257056E-10</c:v>
                </c:pt>
                <c:pt idx="175">
                  <c:v>1.5772780547337344E-10</c:v>
                </c:pt>
                <c:pt idx="176">
                  <c:v>6.9618876257733515E-11</c:v>
                </c:pt>
                <c:pt idx="177">
                  <c:v>1.3836501962927489E-10</c:v>
                </c:pt>
                <c:pt idx="178">
                  <c:v>2.3929856718516567E-10</c:v>
                </c:pt>
                <c:pt idx="179">
                  <c:v>1.1575716452036807E-8</c:v>
                </c:pt>
                <c:pt idx="180">
                  <c:v>2.7685995331752617E-9</c:v>
                </c:pt>
                <c:pt idx="182">
                  <c:v>8.1055908627724819E-11</c:v>
                </c:pt>
                <c:pt idx="183">
                  <c:v>1.6185865459088611E-10</c:v>
                </c:pt>
                <c:pt idx="185">
                  <c:v>2.7929808345130154E-10</c:v>
                </c:pt>
                <c:pt idx="187">
                  <c:v>2.0310915345147242E-10</c:v>
                </c:pt>
                <c:pt idx="189">
                  <c:v>5.5734803664809322E-11</c:v>
                </c:pt>
                <c:pt idx="190">
                  <c:v>7.8269439289913386E-11</c:v>
                </c:pt>
                <c:pt idx="191">
                  <c:v>7.8024563083409206E-11</c:v>
                </c:pt>
                <c:pt idx="192">
                  <c:v>5.2085923310319744E-11</c:v>
                </c:pt>
                <c:pt idx="194">
                  <c:v>6.9954355587078271E-11</c:v>
                </c:pt>
                <c:pt idx="197">
                  <c:v>1.0402306101658407E-9</c:v>
                </c:pt>
                <c:pt idx="198">
                  <c:v>3.5888240558456892E-10</c:v>
                </c:pt>
                <c:pt idx="201">
                  <c:v>6.2017885292958186E-11</c:v>
                </c:pt>
                <c:pt idx="202">
                  <c:v>8.3100348095453615E-11</c:v>
                </c:pt>
                <c:pt idx="203">
                  <c:v>3.0991888921289005E-10</c:v>
                </c:pt>
                <c:pt idx="204">
                  <c:v>6.7531558501242131E-11</c:v>
                </c:pt>
                <c:pt idx="205">
                  <c:v>7.6677747015092917E-11</c:v>
                </c:pt>
                <c:pt idx="206">
                  <c:v>1.3059929131417375E-10</c:v>
                </c:pt>
                <c:pt idx="207">
                  <c:v>2.8364368628740017E-11</c:v>
                </c:pt>
                <c:pt idx="208">
                  <c:v>6.4693051897352756E-11</c:v>
                </c:pt>
                <c:pt idx="209">
                  <c:v>1.227762232716252E-11</c:v>
                </c:pt>
                <c:pt idx="210">
                  <c:v>3.1846977323438683E-10</c:v>
                </c:pt>
                <c:pt idx="211">
                  <c:v>4.5921586152168098E-12</c:v>
                </c:pt>
                <c:pt idx="212">
                  <c:v>1.8238874877376127E-10</c:v>
                </c:pt>
                <c:pt idx="213">
                  <c:v>6.0075240081331537E-10</c:v>
                </c:pt>
                <c:pt idx="214">
                  <c:v>4.3897273351309746E-11</c:v>
                </c:pt>
                <c:pt idx="215">
                  <c:v>2.6316410765627923E-11</c:v>
                </c:pt>
                <c:pt idx="217">
                  <c:v>8.2933675870112889E-11</c:v>
                </c:pt>
                <c:pt idx="218">
                  <c:v>5.299534041559818E-11</c:v>
                </c:pt>
                <c:pt idx="219">
                  <c:v>5.3789362343978866E-11</c:v>
                </c:pt>
                <c:pt idx="220">
                  <c:v>3.0560098895644137E-10</c:v>
                </c:pt>
                <c:pt idx="221">
                  <c:v>3.3283200682414347E-10</c:v>
                </c:pt>
                <c:pt idx="222">
                  <c:v>4.7727533298117661E-11</c:v>
                </c:pt>
                <c:pt idx="223">
                  <c:v>2.4761078309815509E-10</c:v>
                </c:pt>
                <c:pt idx="224">
                  <c:v>5.1066397914757396E-11</c:v>
                </c:pt>
                <c:pt idx="225">
                  <c:v>7.6093093445815829E-11</c:v>
                </c:pt>
                <c:pt idx="226">
                  <c:v>4.4457844582743164E-10</c:v>
                </c:pt>
                <c:pt idx="227">
                  <c:v>1.2854380823844451E-10</c:v>
                </c:pt>
                <c:pt idx="228">
                  <c:v>6.4387623673255989E-11</c:v>
                </c:pt>
                <c:pt idx="230">
                  <c:v>1.0419689581343038E-9</c:v>
                </c:pt>
                <c:pt idx="232">
                  <c:v>2.9463245213608866E-11</c:v>
                </c:pt>
                <c:pt idx="233">
                  <c:v>3.9938881920537806E-11</c:v>
                </c:pt>
                <c:pt idx="234">
                  <c:v>2.476287096996681E-11</c:v>
                </c:pt>
                <c:pt idx="235">
                  <c:v>8.8776790920066311E-11</c:v>
                </c:pt>
                <c:pt idx="236">
                  <c:v>6.0430873377977426E-11</c:v>
                </c:pt>
                <c:pt idx="237">
                  <c:v>5.2809770804917091E-11</c:v>
                </c:pt>
                <c:pt idx="238">
                  <c:v>2.5276501102147019E-10</c:v>
                </c:pt>
                <c:pt idx="240">
                  <c:v>5.4983895876114026E-11</c:v>
                </c:pt>
                <c:pt idx="241">
                  <c:v>5.1216308641170246E-11</c:v>
                </c:pt>
                <c:pt idx="243">
                  <c:v>3.4287582923332826E-10</c:v>
                </c:pt>
                <c:pt idx="245">
                  <c:v>6.7287034046152382E-12</c:v>
                </c:pt>
                <c:pt idx="246">
                  <c:v>6.5100264985775264E-11</c:v>
                </c:pt>
                <c:pt idx="247">
                  <c:v>5.4931661978988495E-11</c:v>
                </c:pt>
                <c:pt idx="248">
                  <c:v>1.1220492723030914E-10</c:v>
                </c:pt>
                <c:pt idx="249">
                  <c:v>3.0687016836416837E-10</c:v>
                </c:pt>
                <c:pt idx="250">
                  <c:v>4.5046093413000419E-11</c:v>
                </c:pt>
                <c:pt idx="252">
                  <c:v>3.6887048452056728E-11</c:v>
                </c:pt>
                <c:pt idx="255">
                  <c:v>4.3406094720207628E-11</c:v>
                </c:pt>
                <c:pt idx="256">
                  <c:v>4.9461527834720363E-11</c:v>
                </c:pt>
                <c:pt idx="257">
                  <c:v>1.4292306863966155E-13</c:v>
                </c:pt>
                <c:pt idx="258">
                  <c:v>4.2141238895830244E-11</c:v>
                </c:pt>
                <c:pt idx="259">
                  <c:v>3.1274555324679239E-11</c:v>
                </c:pt>
                <c:pt idx="260">
                  <c:v>2.8056664936855612E-11</c:v>
                </c:pt>
                <c:pt idx="261">
                  <c:v>1.2061542921896281E-11</c:v>
                </c:pt>
                <c:pt idx="262">
                  <c:v>1.5142051168406225E-11</c:v>
                </c:pt>
                <c:pt idx="263">
                  <c:v>2.8669784776168573E-11</c:v>
                </c:pt>
                <c:pt idx="264">
                  <c:v>3.7654150226355227E-11</c:v>
                </c:pt>
                <c:pt idx="265">
                  <c:v>2.0434522360044062E-11</c:v>
                </c:pt>
                <c:pt idx="266">
                  <c:v>2.6284610736326284E-11</c:v>
                </c:pt>
                <c:pt idx="267">
                  <c:v>3.2635732426534036E-11</c:v>
                </c:pt>
              </c:numCache>
            </c:numRef>
          </c:yVal>
        </c:ser>
        <c:ser>
          <c:idx val="5"/>
          <c:order val="5"/>
          <c:tx>
            <c:v>GeoMICS</c:v>
          </c:tx>
          <c:spPr>
            <a:ln w="28575">
              <a:noFill/>
            </a:ln>
          </c:spPr>
          <c:marker>
            <c:symbol val="dash"/>
            <c:size val="9"/>
            <c:spPr>
              <a:ln w="19050">
                <a:solidFill>
                  <a:srgbClr val="FF9900"/>
                </a:solidFill>
              </a:ln>
            </c:spPr>
          </c:marker>
          <c:xVal>
            <c:numRef>
              <c:f>'all data'!$G$902:$G$975</c:f>
              <c:numCache>
                <c:formatCode>0.00</c:formatCode>
                <c:ptCount val="74"/>
                <c:pt idx="0">
                  <c:v>1.278</c:v>
                </c:pt>
                <c:pt idx="1">
                  <c:v>1.278</c:v>
                </c:pt>
                <c:pt idx="2">
                  <c:v>1.278</c:v>
                </c:pt>
                <c:pt idx="3">
                  <c:v>1.278</c:v>
                </c:pt>
                <c:pt idx="4">
                  <c:v>1.278</c:v>
                </c:pt>
                <c:pt idx="5">
                  <c:v>1.278</c:v>
                </c:pt>
                <c:pt idx="6">
                  <c:v>1.278</c:v>
                </c:pt>
                <c:pt idx="7">
                  <c:v>1.278</c:v>
                </c:pt>
                <c:pt idx="8">
                  <c:v>1.278</c:v>
                </c:pt>
                <c:pt idx="9">
                  <c:v>1.278</c:v>
                </c:pt>
                <c:pt idx="10">
                  <c:v>1.278</c:v>
                </c:pt>
                <c:pt idx="11">
                  <c:v>1.278</c:v>
                </c:pt>
                <c:pt idx="12">
                  <c:v>1.278</c:v>
                </c:pt>
                <c:pt idx="13">
                  <c:v>1.278</c:v>
                </c:pt>
                <c:pt idx="14">
                  <c:v>1.278</c:v>
                </c:pt>
                <c:pt idx="15">
                  <c:v>1.278</c:v>
                </c:pt>
                <c:pt idx="16">
                  <c:v>1.278</c:v>
                </c:pt>
                <c:pt idx="17">
                  <c:v>1.278</c:v>
                </c:pt>
                <c:pt idx="18">
                  <c:v>1.278</c:v>
                </c:pt>
                <c:pt idx="19">
                  <c:v>1.278</c:v>
                </c:pt>
                <c:pt idx="20">
                  <c:v>1.278</c:v>
                </c:pt>
                <c:pt idx="21">
                  <c:v>1.278</c:v>
                </c:pt>
                <c:pt idx="22">
                  <c:v>1.278</c:v>
                </c:pt>
                <c:pt idx="23">
                  <c:v>1.278</c:v>
                </c:pt>
                <c:pt idx="24">
                  <c:v>1.278</c:v>
                </c:pt>
                <c:pt idx="25">
                  <c:v>1.278</c:v>
                </c:pt>
                <c:pt idx="26">
                  <c:v>1.278</c:v>
                </c:pt>
                <c:pt idx="27">
                  <c:v>1.278</c:v>
                </c:pt>
                <c:pt idx="28">
                  <c:v>0.63900000000000001</c:v>
                </c:pt>
                <c:pt idx="29">
                  <c:v>0.63900000000000001</c:v>
                </c:pt>
                <c:pt idx="30">
                  <c:v>0.63900000000000001</c:v>
                </c:pt>
                <c:pt idx="31">
                  <c:v>0.63900000000000001</c:v>
                </c:pt>
                <c:pt idx="32">
                  <c:v>0.63900000000000001</c:v>
                </c:pt>
                <c:pt idx="33">
                  <c:v>0.63900000000000001</c:v>
                </c:pt>
                <c:pt idx="34">
                  <c:v>0.63900000000000001</c:v>
                </c:pt>
                <c:pt idx="35">
                  <c:v>0.63900000000000001</c:v>
                </c:pt>
                <c:pt idx="36">
                  <c:v>0.63900000000000001</c:v>
                </c:pt>
                <c:pt idx="37">
                  <c:v>0.63900000000000001</c:v>
                </c:pt>
                <c:pt idx="38">
                  <c:v>0.63900000000000001</c:v>
                </c:pt>
                <c:pt idx="39">
                  <c:v>0.63900000000000001</c:v>
                </c:pt>
                <c:pt idx="40">
                  <c:v>0.63900000000000001</c:v>
                </c:pt>
                <c:pt idx="41">
                  <c:v>0.46300000000000002</c:v>
                </c:pt>
                <c:pt idx="42">
                  <c:v>0.46300000000000002</c:v>
                </c:pt>
                <c:pt idx="43">
                  <c:v>0.46300000000000002</c:v>
                </c:pt>
                <c:pt idx="44">
                  <c:v>0.46300000000000002</c:v>
                </c:pt>
                <c:pt idx="45">
                  <c:v>0.46300000000000002</c:v>
                </c:pt>
                <c:pt idx="46">
                  <c:v>0.46300000000000002</c:v>
                </c:pt>
                <c:pt idx="47">
                  <c:v>0.46300000000000002</c:v>
                </c:pt>
                <c:pt idx="48">
                  <c:v>0.46300000000000002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0.16600000000000001</c:v>
                </c:pt>
                <c:pt idx="55">
                  <c:v>0.16600000000000001</c:v>
                </c:pt>
                <c:pt idx="56">
                  <c:v>0.16600000000000001</c:v>
                </c:pt>
                <c:pt idx="57">
                  <c:v>0.16600000000000001</c:v>
                </c:pt>
                <c:pt idx="58">
                  <c:v>0.16600000000000001</c:v>
                </c:pt>
                <c:pt idx="59">
                  <c:v>0.16600000000000001</c:v>
                </c:pt>
                <c:pt idx="60">
                  <c:v>0.16600000000000001</c:v>
                </c:pt>
                <c:pt idx="61">
                  <c:v>0.16600000000000001</c:v>
                </c:pt>
                <c:pt idx="62">
                  <c:v>0.16600000000000001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</c:numCache>
            </c:numRef>
          </c:xVal>
          <c:yVal>
            <c:numRef>
              <c:f>'all data'!$S$902:$S$975</c:f>
              <c:numCache>
                <c:formatCode>0.0E+00</c:formatCode>
                <c:ptCount val="74"/>
                <c:pt idx="0">
                  <c:v>2.0029234170167075E-10</c:v>
                </c:pt>
                <c:pt idx="1">
                  <c:v>5.8743373083936509E-11</c:v>
                </c:pt>
                <c:pt idx="2">
                  <c:v>6.4001351503635E-11</c:v>
                </c:pt>
                <c:pt idx="3">
                  <c:v>4.7097794473457306E-11</c:v>
                </c:pt>
                <c:pt idx="4">
                  <c:v>5.757412302669466E-11</c:v>
                </c:pt>
                <c:pt idx="5">
                  <c:v>2.0959044344025129E-10</c:v>
                </c:pt>
                <c:pt idx="6">
                  <c:v>2.9207797804399959E-10</c:v>
                </c:pt>
                <c:pt idx="7">
                  <c:v>8.1870921616755641E-11</c:v>
                </c:pt>
                <c:pt idx="8">
                  <c:v>2.2181539954527444E-10</c:v>
                </c:pt>
                <c:pt idx="9">
                  <c:v>6.1297176523382954E-11</c:v>
                </c:pt>
                <c:pt idx="10">
                  <c:v>4.3831275196569441E-11</c:v>
                </c:pt>
                <c:pt idx="11">
                  <c:v>6.0504326400435356E-11</c:v>
                </c:pt>
                <c:pt idx="12">
                  <c:v>5.5541770265050521E-11</c:v>
                </c:pt>
                <c:pt idx="13">
                  <c:v>6.7272112398864819E-11</c:v>
                </c:pt>
                <c:pt idx="14">
                  <c:v>2.7781608286792797E-10</c:v>
                </c:pt>
                <c:pt idx="15">
                  <c:v>5.7480015937575918E-11</c:v>
                </c:pt>
                <c:pt idx="16">
                  <c:v>9.4147502337435172E-11</c:v>
                </c:pt>
                <c:pt idx="17">
                  <c:v>8.1289523154484278E-11</c:v>
                </c:pt>
                <c:pt idx="18">
                  <c:v>5.0736275269245996E-11</c:v>
                </c:pt>
                <c:pt idx="19">
                  <c:v>1.8356224556818228E-10</c:v>
                </c:pt>
                <c:pt idx="20">
                  <c:v>8.3734455355406717E-11</c:v>
                </c:pt>
                <c:pt idx="21">
                  <c:v>1.3083067077396453E-10</c:v>
                </c:pt>
                <c:pt idx="22">
                  <c:v>1.376780386343721E-10</c:v>
                </c:pt>
                <c:pt idx="24">
                  <c:v>1.2715899579071249E-10</c:v>
                </c:pt>
                <c:pt idx="25">
                  <c:v>1.4099295441770802E-10</c:v>
                </c:pt>
                <c:pt idx="26">
                  <c:v>1.2192049422990605E-10</c:v>
                </c:pt>
                <c:pt idx="27">
                  <c:v>1.6000497898347443E-10</c:v>
                </c:pt>
                <c:pt idx="28">
                  <c:v>5.9355821615056478E-11</c:v>
                </c:pt>
                <c:pt idx="29">
                  <c:v>6.6966824773266406E-11</c:v>
                </c:pt>
                <c:pt idx="30">
                  <c:v>1.8066721908479523E-10</c:v>
                </c:pt>
                <c:pt idx="31">
                  <c:v>2.7722757142045394E-11</c:v>
                </c:pt>
                <c:pt idx="32">
                  <c:v>1.9209284363407388E-10</c:v>
                </c:pt>
                <c:pt idx="33">
                  <c:v>3.9414334410599483E-11</c:v>
                </c:pt>
                <c:pt idx="34">
                  <c:v>3.1523036086420495E-11</c:v>
                </c:pt>
                <c:pt idx="35">
                  <c:v>1.0774860726880015E-10</c:v>
                </c:pt>
                <c:pt idx="36">
                  <c:v>4.8320935319308381E-11</c:v>
                </c:pt>
                <c:pt idx="37">
                  <c:v>3.3857810766426978E-11</c:v>
                </c:pt>
                <c:pt idx="38">
                  <c:v>1.3561131476010713E-10</c:v>
                </c:pt>
                <c:pt idx="39">
                  <c:v>4.5477002165125913E-11</c:v>
                </c:pt>
                <c:pt idx="40">
                  <c:v>1.1927201404543918E-10</c:v>
                </c:pt>
                <c:pt idx="41">
                  <c:v>2.4736665217392936E-10</c:v>
                </c:pt>
                <c:pt idx="42">
                  <c:v>1.2329317881208558E-10</c:v>
                </c:pt>
                <c:pt idx="43">
                  <c:v>2.2231142553670758E-10</c:v>
                </c:pt>
                <c:pt idx="44">
                  <c:v>3.1218294353577833E-10</c:v>
                </c:pt>
                <c:pt idx="45">
                  <c:v>1.3513922660296549E-10</c:v>
                </c:pt>
                <c:pt idx="46">
                  <c:v>2.760536492962955E-10</c:v>
                </c:pt>
                <c:pt idx="47">
                  <c:v>2.4533043058209963E-10</c:v>
                </c:pt>
                <c:pt idx="48">
                  <c:v>1.4515952682075987E-10</c:v>
                </c:pt>
                <c:pt idx="49">
                  <c:v>1.0135794644440513E-10</c:v>
                </c:pt>
                <c:pt idx="50">
                  <c:v>7.984888305232505E-11</c:v>
                </c:pt>
                <c:pt idx="51">
                  <c:v>5.2423755533237026E-11</c:v>
                </c:pt>
                <c:pt idx="52">
                  <c:v>8.4273126992959028E-12</c:v>
                </c:pt>
                <c:pt idx="53">
                  <c:v>4.9118296057585069E-11</c:v>
                </c:pt>
                <c:pt idx="54">
                  <c:v>1.6767270223863798E-10</c:v>
                </c:pt>
                <c:pt idx="55">
                  <c:v>2.235243623652943E-10</c:v>
                </c:pt>
                <c:pt idx="56">
                  <c:v>1.8686605292317791E-10</c:v>
                </c:pt>
                <c:pt idx="57">
                  <c:v>3.4967143449118262E-10</c:v>
                </c:pt>
                <c:pt idx="58">
                  <c:v>1.622072274431021E-10</c:v>
                </c:pt>
                <c:pt idx="59">
                  <c:v>1.3222577045653483E-10</c:v>
                </c:pt>
                <c:pt idx="60">
                  <c:v>1.7906930509129284E-10</c:v>
                </c:pt>
                <c:pt idx="62">
                  <c:v>1.4392890122673669E-10</c:v>
                </c:pt>
                <c:pt idx="63">
                  <c:v>1.2070777968192721E-10</c:v>
                </c:pt>
                <c:pt idx="64">
                  <c:v>4.4907787089023255E-10</c:v>
                </c:pt>
                <c:pt idx="65">
                  <c:v>3.333474918453919E-10</c:v>
                </c:pt>
                <c:pt idx="66">
                  <c:v>1.3057792984373024E-10</c:v>
                </c:pt>
                <c:pt idx="67">
                  <c:v>1.354766636350127E-10</c:v>
                </c:pt>
                <c:pt idx="68">
                  <c:v>2.2689721381126015E-10</c:v>
                </c:pt>
                <c:pt idx="69">
                  <c:v>1.3669848004802011E-10</c:v>
                </c:pt>
                <c:pt idx="70">
                  <c:v>1.1177857485503282E-10</c:v>
                </c:pt>
                <c:pt idx="71">
                  <c:v>4.0670561075046454E-10</c:v>
                </c:pt>
                <c:pt idx="72">
                  <c:v>1.2025554700909596E-10</c:v>
                </c:pt>
                <c:pt idx="73">
                  <c:v>9.7833838912740161E-11</c:v>
                </c:pt>
              </c:numCache>
            </c:numRef>
          </c:yVal>
        </c:ser>
        <c:ser>
          <c:idx val="6"/>
          <c:order val="6"/>
          <c:tx>
            <c:v>IronBru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'all data'!$G$994:$G$1021</c:f>
              <c:numCache>
                <c:formatCode>0.00</c:formatCode>
                <c:ptCount val="28"/>
                <c:pt idx="0">
                  <c:v>0.349742</c:v>
                </c:pt>
                <c:pt idx="1">
                  <c:v>0.349742</c:v>
                </c:pt>
                <c:pt idx="2">
                  <c:v>0.349742</c:v>
                </c:pt>
                <c:pt idx="3">
                  <c:v>0.349742</c:v>
                </c:pt>
                <c:pt idx="4">
                  <c:v>0.349742</c:v>
                </c:pt>
                <c:pt idx="5">
                  <c:v>0.349742</c:v>
                </c:pt>
                <c:pt idx="6">
                  <c:v>0.349742</c:v>
                </c:pt>
                <c:pt idx="7">
                  <c:v>0.349742</c:v>
                </c:pt>
                <c:pt idx="8">
                  <c:v>0.349742</c:v>
                </c:pt>
                <c:pt idx="9">
                  <c:v>0.349742</c:v>
                </c:pt>
                <c:pt idx="10">
                  <c:v>0.349742</c:v>
                </c:pt>
                <c:pt idx="11">
                  <c:v>0.349742</c:v>
                </c:pt>
                <c:pt idx="12">
                  <c:v>0.349742</c:v>
                </c:pt>
                <c:pt idx="13">
                  <c:v>0.349742</c:v>
                </c:pt>
                <c:pt idx="14">
                  <c:v>0.349742</c:v>
                </c:pt>
                <c:pt idx="15">
                  <c:v>5.6995880000000003</c:v>
                </c:pt>
                <c:pt idx="16">
                  <c:v>5.6995880000000003</c:v>
                </c:pt>
                <c:pt idx="17">
                  <c:v>5.6995880000000003</c:v>
                </c:pt>
                <c:pt idx="18">
                  <c:v>5.6995880000000003</c:v>
                </c:pt>
                <c:pt idx="19">
                  <c:v>5.6995880000000003</c:v>
                </c:pt>
                <c:pt idx="20">
                  <c:v>5.6995880000000003</c:v>
                </c:pt>
                <c:pt idx="21">
                  <c:v>5.6995880000000003</c:v>
                </c:pt>
                <c:pt idx="22">
                  <c:v>5.6995880000000003</c:v>
                </c:pt>
                <c:pt idx="23">
                  <c:v>5.6995880000000003</c:v>
                </c:pt>
                <c:pt idx="24">
                  <c:v>5.6995880000000003</c:v>
                </c:pt>
                <c:pt idx="25">
                  <c:v>5.6995880000000003</c:v>
                </c:pt>
                <c:pt idx="26">
                  <c:v>5.6995880000000003</c:v>
                </c:pt>
                <c:pt idx="27">
                  <c:v>5.6995880000000003</c:v>
                </c:pt>
              </c:numCache>
            </c:numRef>
          </c:xVal>
          <c:yVal>
            <c:numRef>
              <c:f>'all data'!$S$994:$S$1021</c:f>
              <c:numCache>
                <c:formatCode>0.0E+00</c:formatCode>
                <c:ptCount val="28"/>
                <c:pt idx="0">
                  <c:v>3.4433903412132793E-10</c:v>
                </c:pt>
                <c:pt idx="1">
                  <c:v>2.4584780983745689E-10</c:v>
                </c:pt>
                <c:pt idx="2">
                  <c:v>3.8582494532189565E-10</c:v>
                </c:pt>
                <c:pt idx="3">
                  <c:v>1.9012012726085036E-10</c:v>
                </c:pt>
                <c:pt idx="4">
                  <c:v>2.4116020036791715E-10</c:v>
                </c:pt>
                <c:pt idx="5">
                  <c:v>2.0370666195561544E-10</c:v>
                </c:pt>
                <c:pt idx="6">
                  <c:v>2.8217369788239515E-10</c:v>
                </c:pt>
                <c:pt idx="7">
                  <c:v>2.4101343231904128E-10</c:v>
                </c:pt>
                <c:pt idx="8">
                  <c:v>1.5466237373057554E-10</c:v>
                </c:pt>
                <c:pt idx="9">
                  <c:v>3.7206743279548104E-10</c:v>
                </c:pt>
                <c:pt idx="10">
                  <c:v>2.5314343313398835E-10</c:v>
                </c:pt>
                <c:pt idx="11">
                  <c:v>3.7178002080464105E-10</c:v>
                </c:pt>
                <c:pt idx="12">
                  <c:v>1.9946511390137871E-10</c:v>
                </c:pt>
                <c:pt idx="13">
                  <c:v>4.7296145206842285E-10</c:v>
                </c:pt>
                <c:pt idx="14">
                  <c:v>1.0006542053478401E-9</c:v>
                </c:pt>
                <c:pt idx="15">
                  <c:v>6.5247655271996894E-11</c:v>
                </c:pt>
                <c:pt idx="16">
                  <c:v>5.6689296861135757E-11</c:v>
                </c:pt>
                <c:pt idx="18">
                  <c:v>5.5717189292058651E-11</c:v>
                </c:pt>
                <c:pt idx="19">
                  <c:v>3.2790188344271249E-11</c:v>
                </c:pt>
                <c:pt idx="20">
                  <c:v>6.8541896143622477E-11</c:v>
                </c:pt>
                <c:pt idx="21">
                  <c:v>4.1401146521580709E-11</c:v>
                </c:pt>
                <c:pt idx="22">
                  <c:v>2.2841743494190482E-11</c:v>
                </c:pt>
                <c:pt idx="23">
                  <c:v>1.3942216746317196E-10</c:v>
                </c:pt>
                <c:pt idx="24">
                  <c:v>1.3355809593846266E-10</c:v>
                </c:pt>
                <c:pt idx="25">
                  <c:v>1.4403593484739514E-10</c:v>
                </c:pt>
                <c:pt idx="26">
                  <c:v>2.4880481986911188E-10</c:v>
                </c:pt>
                <c:pt idx="27">
                  <c:v>2.8888260962600392E-10</c:v>
                </c:pt>
              </c:numCache>
            </c:numRef>
          </c:yVal>
        </c:ser>
        <c:ser>
          <c:idx val="7"/>
          <c:order val="7"/>
          <c:tx>
            <c:v>Line P</c:v>
          </c:tx>
          <c:spPr>
            <a:ln w="28575">
              <a:noFill/>
            </a:ln>
          </c:spPr>
          <c:marker>
            <c:symbol val="plus"/>
            <c:size val="10"/>
            <c:spPr>
              <a:ln>
                <a:solidFill>
                  <a:schemeClr val="tx1"/>
                </a:solidFill>
              </a:ln>
            </c:spPr>
          </c:marker>
          <c:xVal>
            <c:numRef>
              <c:f>'all data'!$G$978:$G$991</c:f>
              <c:numCache>
                <c:formatCode>0.00</c:formatCode>
                <c:ptCount val="14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</c:numCache>
            </c:numRef>
          </c:xVal>
          <c:yVal>
            <c:numRef>
              <c:f>'all data'!$S$978:$S$991</c:f>
              <c:numCache>
                <c:formatCode>0.0E+00</c:formatCode>
                <c:ptCount val="14"/>
                <c:pt idx="0">
                  <c:v>1.5906856086741736E-10</c:v>
                </c:pt>
                <c:pt idx="1">
                  <c:v>1.7434591591684988E-10</c:v>
                </c:pt>
                <c:pt idx="2">
                  <c:v>1.766451799137212E-10</c:v>
                </c:pt>
                <c:pt idx="3">
                  <c:v>1.3152998098080268E-10</c:v>
                </c:pt>
                <c:pt idx="4">
                  <c:v>5.9754840440060652E-10</c:v>
                </c:pt>
                <c:pt idx="5">
                  <c:v>6.5895318687515546E-11</c:v>
                </c:pt>
                <c:pt idx="6">
                  <c:v>6.8342925747088742E-10</c:v>
                </c:pt>
                <c:pt idx="7">
                  <c:v>7.1924823134116849E-11</c:v>
                </c:pt>
                <c:pt idx="8">
                  <c:v>1.0123406494817037E-10</c:v>
                </c:pt>
                <c:pt idx="9">
                  <c:v>5.3044927311011341E-11</c:v>
                </c:pt>
                <c:pt idx="10">
                  <c:v>3.4257613605237032E-10</c:v>
                </c:pt>
                <c:pt idx="11">
                  <c:v>8.3328900757490242E-11</c:v>
                </c:pt>
                <c:pt idx="12">
                  <c:v>7.3719633433934342E-11</c:v>
                </c:pt>
                <c:pt idx="13">
                  <c:v>1.1232444063345666E-10</c:v>
                </c:pt>
              </c:numCache>
            </c:numRef>
          </c:yVal>
        </c:ser>
        <c:axId val="136507392"/>
        <c:axId val="136509696"/>
      </c:scatterChart>
      <c:valAx>
        <c:axId val="136507392"/>
        <c:scaling>
          <c:logBase val="10"/>
          <c:orientation val="minMax"/>
          <c:max val="10"/>
          <c:min val="1.0000000000000005E-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Dissolved Fe (nM)</a:t>
                </a:r>
              </a:p>
            </c:rich>
          </c:tx>
          <c:layout/>
        </c:title>
        <c:numFmt formatCode="0.00" sourceLinked="1"/>
        <c:tickLblPos val="nextTo"/>
        <c:crossAx val="136509696"/>
        <c:crossesAt val="1.0000000000000153E-12"/>
        <c:crossBetween val="midCat"/>
      </c:valAx>
      <c:valAx>
        <c:axId val="136509696"/>
        <c:scaling>
          <c:logBase val="10"/>
          <c:orientation val="minMax"/>
          <c:max val="1.0000000000000111E-8"/>
          <c:min val="1.0000000000000153E-12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kin/SA    (L/um2/d)</a:t>
                </a:r>
              </a:p>
            </c:rich>
          </c:tx>
          <c:layout/>
        </c:title>
        <c:numFmt formatCode="0.0E+00" sourceLinked="1"/>
        <c:tickLblPos val="nextTo"/>
        <c:crossAx val="136507392"/>
        <c:crossesAt val="1.0000000000000153E-12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14612480443201928"/>
          <c:y val="0.47427306249295531"/>
          <c:w val="0.16671009771986994"/>
          <c:h val="0.4030275510039773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409223</xdr:colOff>
      <xdr:row>901</xdr:row>
      <xdr:rowOff>169334</xdr:rowOff>
    </xdr:from>
    <xdr:to>
      <xdr:col>50</xdr:col>
      <xdr:colOff>127000</xdr:colOff>
      <xdr:row>916</xdr:row>
      <xdr:rowOff>162278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536222</xdr:colOff>
      <xdr:row>1024</xdr:row>
      <xdr:rowOff>162278</xdr:rowOff>
    </xdr:from>
    <xdr:to>
      <xdr:col>48</xdr:col>
      <xdr:colOff>261056</xdr:colOff>
      <xdr:row>1041</xdr:row>
      <xdr:rowOff>148169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268113</xdr:colOff>
      <xdr:row>210</xdr:row>
      <xdr:rowOff>70556</xdr:rowOff>
    </xdr:from>
    <xdr:to>
      <xdr:col>48</xdr:col>
      <xdr:colOff>500944</xdr:colOff>
      <xdr:row>227</xdr:row>
      <xdr:rowOff>21167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268111</xdr:colOff>
      <xdr:row>366</xdr:row>
      <xdr:rowOff>70554</xdr:rowOff>
    </xdr:from>
    <xdr:to>
      <xdr:col>49</xdr:col>
      <xdr:colOff>592667</xdr:colOff>
      <xdr:row>381</xdr:row>
      <xdr:rowOff>63499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190499</xdr:colOff>
      <xdr:row>4</xdr:row>
      <xdr:rowOff>169333</xdr:rowOff>
    </xdr:from>
    <xdr:to>
      <xdr:col>48</xdr:col>
      <xdr:colOff>423334</xdr:colOff>
      <xdr:row>23</xdr:row>
      <xdr:rowOff>77611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50800</xdr:colOff>
      <xdr:row>631</xdr:row>
      <xdr:rowOff>158750</xdr:rowOff>
    </xdr:from>
    <xdr:to>
      <xdr:col>47</xdr:col>
      <xdr:colOff>596900</xdr:colOff>
      <xdr:row>648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349250</xdr:colOff>
      <xdr:row>1298</xdr:row>
      <xdr:rowOff>127000</xdr:rowOff>
    </xdr:from>
    <xdr:to>
      <xdr:col>15</xdr:col>
      <xdr:colOff>809625</xdr:colOff>
      <xdr:row>1313</xdr:row>
      <xdr:rowOff>134938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19</xdr:col>
      <xdr:colOff>179035</xdr:colOff>
      <xdr:row>280</xdr:row>
      <xdr:rowOff>144991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0.14332</cdr:x>
      <cdr:y>0.17178</cdr:y>
    </cdr:from>
    <cdr:to>
      <cdr:x>0.68947</cdr:x>
      <cdr:y>0.49489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>
          <a:off x="838200" y="533400"/>
          <a:ext cx="3194050" cy="1003300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0.13681</cdr:x>
      <cdr:y>0.409</cdr:y>
    </cdr:from>
    <cdr:to>
      <cdr:x>0.68295</cdr:x>
      <cdr:y>0.73211</cdr:y>
    </cdr:to>
    <cdr:sp macro="" textlink="">
      <cdr:nvSpPr>
        <cdr:cNvPr id="6" name="Straight Connector 5"/>
        <cdr:cNvSpPr/>
      </cdr:nvSpPr>
      <cdr:spPr>
        <a:xfrm xmlns:a="http://schemas.openxmlformats.org/drawingml/2006/main" flipH="1">
          <a:off x="800100" y="1270000"/>
          <a:ext cx="3194050" cy="1003300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0.08844</cdr:x>
      <cdr:y>0.72207</cdr:y>
    </cdr:from>
    <cdr:to>
      <cdr:x>0.25624</cdr:x>
      <cdr:y>0.86503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17227" y="2242142"/>
          <a:ext cx="981373" cy="4439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S&amp;H 95   lower range</a:t>
          </a:r>
        </a:p>
      </cdr:txBody>
    </cdr:sp>
  </cdr:relSizeAnchor>
  <cdr:relSizeAnchor xmlns:cdr="http://schemas.openxmlformats.org/drawingml/2006/chartDrawing">
    <cdr:from>
      <cdr:x>0.06878</cdr:x>
      <cdr:y>0.34756</cdr:y>
    </cdr:from>
    <cdr:to>
      <cdr:x>0.22603</cdr:x>
      <cdr:y>0.47007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02221" y="1079214"/>
          <a:ext cx="919709" cy="380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S&amp;H 95 upper range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0.2512</cdr:x>
      <cdr:y>0.18776</cdr:y>
    </cdr:from>
    <cdr:to>
      <cdr:x>0.96531</cdr:x>
      <cdr:y>0.54694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1333500" y="584200"/>
          <a:ext cx="3790950" cy="1117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0.26914</cdr:x>
      <cdr:y>0.41224</cdr:y>
    </cdr:from>
    <cdr:to>
      <cdr:x>0.98325</cdr:x>
      <cdr:y>0.77143</cdr:y>
    </cdr:to>
    <cdr:sp macro="" textlink="">
      <cdr:nvSpPr>
        <cdr:cNvPr id="4" name="Straight Connector 3"/>
        <cdr:cNvSpPr/>
      </cdr:nvSpPr>
      <cdr:spPr>
        <a:xfrm xmlns:a="http://schemas.openxmlformats.org/drawingml/2006/main" flipH="1">
          <a:off x="1428750" y="1282700"/>
          <a:ext cx="3790950" cy="1117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0.15789</cdr:x>
      <cdr:y>0.07959</cdr:y>
    </cdr:from>
    <cdr:to>
      <cdr:x>0.61483</cdr:x>
      <cdr:y>0.27347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38200" y="247650"/>
          <a:ext cx="2425700" cy="6032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S&amp;H 1995 Cellular</a:t>
          </a:r>
          <a:r>
            <a:rPr lang="en-US" sz="1100" baseline="0"/>
            <a:t> Fe quotas at varying Fe' concentrations (different phytoplankton)</a:t>
          </a:r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0.6949</cdr:x>
      <cdr:y>0.0409</cdr:y>
    </cdr:from>
    <cdr:to>
      <cdr:x>0.92726</cdr:x>
      <cdr:y>0.19223</cdr:y>
    </cdr:to>
    <cdr:sp macro="" textlink="">
      <cdr:nvSpPr>
        <cdr:cNvPr id="9" name="TextBox 8"/>
        <cdr:cNvSpPr txBox="1"/>
      </cdr:nvSpPr>
      <cdr:spPr>
        <a:xfrm xmlns:a="http://schemas.openxmlformats.org/drawingml/2006/main" rot="20610437">
          <a:off x="4063999" y="127016"/>
          <a:ext cx="1358923" cy="4698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Maximal</a:t>
          </a:r>
          <a:r>
            <a:rPr lang="en-US" sz="1100" baseline="0"/>
            <a:t> uptake based on lab </a:t>
          </a:r>
          <a:endParaRPr lang="en-US" sz="1100"/>
        </a:p>
      </cdr:txBody>
    </cdr:sp>
  </cdr:relSizeAnchor>
  <cdr:relSizeAnchor xmlns:cdr="http://schemas.openxmlformats.org/drawingml/2006/chartDrawing">
    <cdr:from>
      <cdr:x>0.81868</cdr:x>
      <cdr:y>0.67076</cdr:y>
    </cdr:from>
    <cdr:to>
      <cdr:x>1</cdr:x>
      <cdr:y>0.87117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787900" y="2082800"/>
          <a:ext cx="1060450" cy="6223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Constant</a:t>
          </a:r>
          <a:r>
            <a:rPr lang="en-US" sz="1200" b="1" baseline="0"/>
            <a:t> growth rates (0.3 d-1)</a:t>
          </a:r>
          <a:endParaRPr lang="en-US" sz="12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0.13298</cdr:x>
      <cdr:y>0</cdr:y>
    </cdr:from>
    <cdr:to>
      <cdr:x>0.5267</cdr:x>
      <cdr:y>0.08793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6424" y="0"/>
          <a:ext cx="2387626" cy="273036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/>
            <a:t>Variable growth rates - Al's model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0.6949</cdr:x>
      <cdr:y>0.0409</cdr:y>
    </cdr:from>
    <cdr:to>
      <cdr:x>0.92726</cdr:x>
      <cdr:y>0.19223</cdr:y>
    </cdr:to>
    <cdr:sp macro="" textlink="">
      <cdr:nvSpPr>
        <cdr:cNvPr id="9" name="TextBox 8"/>
        <cdr:cNvSpPr txBox="1"/>
      </cdr:nvSpPr>
      <cdr:spPr>
        <a:xfrm xmlns:a="http://schemas.openxmlformats.org/drawingml/2006/main" rot="20610437">
          <a:off x="4063999" y="127016"/>
          <a:ext cx="1358923" cy="4698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Maximal</a:t>
          </a:r>
          <a:r>
            <a:rPr lang="en-US" sz="1100" baseline="0"/>
            <a:t> uptake based on lab </a:t>
          </a:r>
          <a:endParaRPr 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0.00417</cdr:x>
      <cdr:y>0.00785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0.82193</cdr:x>
      <cdr:y>0.75665</cdr:y>
    </cdr:from>
    <cdr:to>
      <cdr:x>0.99566</cdr:x>
      <cdr:y>0.88753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806950" y="2349500"/>
          <a:ext cx="1016000" cy="4064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Variable</a:t>
          </a:r>
          <a:r>
            <a:rPr lang="en-US" sz="1200" b="1" baseline="0"/>
            <a:t> growth rates</a:t>
          </a:r>
          <a:endParaRPr lang="en-US" sz="1200" b="1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0.71623</cdr:x>
      <cdr:y>0</cdr:y>
    </cdr:from>
    <cdr:to>
      <cdr:x>0.9288</cdr:x>
      <cdr:y>0.14928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43400" y="0"/>
          <a:ext cx="1289050" cy="4635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Variable growth rates - Al's model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0.75405</cdr:x>
      <cdr:y>0.09266</cdr:y>
    </cdr:from>
    <cdr:to>
      <cdr:x>0.96111</cdr:x>
      <cdr:y>0.24399</cdr:y>
    </cdr:to>
    <cdr:sp macro="" textlink="">
      <cdr:nvSpPr>
        <cdr:cNvPr id="9" name="TextBox 8"/>
        <cdr:cNvSpPr txBox="1"/>
      </cdr:nvSpPr>
      <cdr:spPr>
        <a:xfrm xmlns:a="http://schemas.openxmlformats.org/drawingml/2006/main" rot="20610437">
          <a:off x="4409964" y="287710"/>
          <a:ext cx="1210920" cy="469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Lab based maximal</a:t>
          </a:r>
          <a:r>
            <a:rPr lang="en-US" sz="1100" baseline="0"/>
            <a:t> uptake </a:t>
          </a:r>
          <a:endParaRPr 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0.00417</cdr:x>
      <cdr:y>0.00785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0.82193</cdr:x>
      <cdr:y>0.75665</cdr:y>
    </cdr:from>
    <cdr:to>
      <cdr:x>0.99566</cdr:x>
      <cdr:y>0.88753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806950" y="2349500"/>
          <a:ext cx="1016000" cy="4064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Variable</a:t>
          </a:r>
          <a:r>
            <a:rPr lang="en-US" sz="1200" b="1" baseline="0"/>
            <a:t> growth rates</a:t>
          </a:r>
          <a:endParaRPr lang="en-US" sz="12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0.00417</cdr:x>
      <cdr:y>0.00785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0</xdr:rowOff>
    </xdr:from>
    <xdr:to>
      <xdr:col>19</xdr:col>
      <xdr:colOff>590550</xdr:colOff>
      <xdr:row>16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3420</xdr:colOff>
      <xdr:row>17</xdr:row>
      <xdr:rowOff>5862</xdr:rowOff>
    </xdr:from>
    <xdr:to>
      <xdr:col>19</xdr:col>
      <xdr:colOff>582246</xdr:colOff>
      <xdr:row>33</xdr:row>
      <xdr:rowOff>166077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9</xdr:col>
      <xdr:colOff>603250</xdr:colOff>
      <xdr:row>33</xdr:row>
      <xdr:rowOff>170039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19539</xdr:rowOff>
    </xdr:from>
    <xdr:to>
      <xdr:col>9</xdr:col>
      <xdr:colOff>590620</xdr:colOff>
      <xdr:row>17</xdr:row>
      <xdr:rowOff>36974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296956</xdr:colOff>
      <xdr:row>15</xdr:row>
      <xdr:rowOff>183506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108238</xdr:rowOff>
    </xdr:from>
    <xdr:to>
      <xdr:col>6</xdr:col>
      <xdr:colOff>57150</xdr:colOff>
      <xdr:row>40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570058</xdr:colOff>
      <xdr:row>17</xdr:row>
      <xdr:rowOff>86590</xdr:rowOff>
    </xdr:from>
    <xdr:to>
      <xdr:col>12</xdr:col>
      <xdr:colOff>562842</xdr:colOff>
      <xdr:row>40</xdr:row>
      <xdr:rowOff>61175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0.36111</cdr:x>
      <cdr:y>0.67095</cdr:y>
    </cdr:from>
    <cdr:to>
      <cdr:x>0.49074</cdr:x>
      <cdr:y>0.75321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51001" y="1841498"/>
          <a:ext cx="592669" cy="2257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DCM</a:t>
          </a:r>
        </a:p>
      </cdr:txBody>
    </cdr:sp>
  </cdr:relSizeAnchor>
  <cdr:relSizeAnchor xmlns:cdr="http://schemas.openxmlformats.org/drawingml/2006/chartDrawing">
    <cdr:from>
      <cdr:x>0.43982</cdr:x>
      <cdr:y>0.4473</cdr:y>
    </cdr:from>
    <cdr:to>
      <cdr:x>0.56945</cdr:x>
      <cdr:y>0.52957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10853" y="1227655"/>
          <a:ext cx="592668" cy="225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DCM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0.2813</cdr:x>
      <cdr:y>0.0188</cdr:y>
    </cdr:from>
    <cdr:to>
      <cdr:x>0.29052</cdr:x>
      <cdr:y>0.8903</cdr:y>
    </cdr:to>
    <cdr:sp macro="" textlink="">
      <cdr:nvSpPr>
        <cdr:cNvPr id="2" name="Straight Connector 1"/>
        <cdr:cNvSpPr/>
      </cdr:nvSpPr>
      <cdr:spPr>
        <a:xfrm xmlns:a="http://schemas.openxmlformats.org/drawingml/2006/main" flipV="1">
          <a:off x="1039098" y="79370"/>
          <a:ext cx="34058" cy="368012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00B050"/>
          </a:solidFill>
          <a:prstDash val="sysDot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0.86537</cdr:x>
      <cdr:y>0.00684</cdr:y>
    </cdr:from>
    <cdr:to>
      <cdr:x>0.87459</cdr:x>
      <cdr:y>0.87834</cdr:y>
    </cdr:to>
    <cdr:sp macro="" textlink="">
      <cdr:nvSpPr>
        <cdr:cNvPr id="6" name="Straight Connector 5"/>
        <cdr:cNvSpPr/>
      </cdr:nvSpPr>
      <cdr:spPr>
        <a:xfrm xmlns:a="http://schemas.openxmlformats.org/drawingml/2006/main" flipV="1">
          <a:off x="3196647" y="28863"/>
          <a:ext cx="34058" cy="368012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ysClr val="windowText" lastClr="000000"/>
          </a:solidFill>
          <a:prstDash val="sysDot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0.82303</cdr:x>
      <cdr:y>0.61347</cdr:y>
    </cdr:from>
    <cdr:to>
      <cdr:x>0.92397</cdr:x>
      <cdr:y>0.67669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40247" y="2590510"/>
          <a:ext cx="372878" cy="266990"/>
        </a:xfrm>
        <a:prstGeom xmlns:a="http://schemas.openxmlformats.org/drawingml/2006/main" prst="rect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Fe'</a:t>
          </a:r>
        </a:p>
      </cdr:txBody>
    </cdr:sp>
  </cdr:relSizeAnchor>
  <cdr:relSizeAnchor xmlns:cdr="http://schemas.openxmlformats.org/drawingml/2006/chartDrawing">
    <cdr:from>
      <cdr:x>0.20511</cdr:x>
      <cdr:y>0.61176</cdr:y>
    </cdr:from>
    <cdr:to>
      <cdr:x>0.38287</cdr:x>
      <cdr:y>0.67327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57671" y="2583295"/>
          <a:ext cx="656647" cy="259773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rgbClr val="00B05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00B050"/>
              </a:solidFill>
            </a:rPr>
            <a:t>FeDFB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0.86677</cdr:x>
      <cdr:y>0.0122</cdr:y>
    </cdr:from>
    <cdr:to>
      <cdr:x>0.87599</cdr:x>
      <cdr:y>0.8837</cdr:y>
    </cdr:to>
    <cdr:sp macro="" textlink="">
      <cdr:nvSpPr>
        <cdr:cNvPr id="2" name="Straight Connector 1"/>
        <cdr:cNvSpPr/>
      </cdr:nvSpPr>
      <cdr:spPr>
        <a:xfrm xmlns:a="http://schemas.openxmlformats.org/drawingml/2006/main" flipV="1">
          <a:off x="3146035" y="52337"/>
          <a:ext cx="33465" cy="373847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ysClr val="windowText" lastClr="000000"/>
          </a:solidFill>
          <a:prstDash val="sysDot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0.81113</cdr:x>
      <cdr:y>0.69641</cdr:y>
    </cdr:from>
    <cdr:to>
      <cdr:x>0.91387</cdr:x>
      <cdr:y>0.75865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944091" y="2987386"/>
          <a:ext cx="372878" cy="26699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317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200" b="1"/>
            <a:t>Fe'</a:t>
          </a:r>
        </a:p>
      </cdr:txBody>
    </cdr:sp>
  </cdr:relSizeAnchor>
  <cdr:relSizeAnchor xmlns:cdr="http://schemas.openxmlformats.org/drawingml/2006/chartDrawing">
    <cdr:from>
      <cdr:x>0.28032</cdr:x>
      <cdr:y>0.01009</cdr:y>
    </cdr:from>
    <cdr:to>
      <cdr:x>0.28954</cdr:x>
      <cdr:y>0.88159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1017443" y="43296"/>
          <a:ext cx="33465" cy="373847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00B050"/>
          </a:solidFill>
          <a:prstDash val="sysDot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0.20875</cdr:x>
      <cdr:y>0.69977</cdr:y>
    </cdr:from>
    <cdr:to>
      <cdr:x>0.38966</cdr:x>
      <cdr:y>0.76033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57671" y="3001818"/>
          <a:ext cx="656647" cy="2597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3175" cap="flat" cmpd="sng" algn="ctr">
          <a:solidFill>
            <a:srgbClr val="00B05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200" b="1">
              <a:solidFill>
                <a:srgbClr val="00B050"/>
              </a:solidFill>
            </a:rPr>
            <a:t>FeDFB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388054</xdr:colOff>
      <xdr:row>30</xdr:row>
      <xdr:rowOff>7058</xdr:rowOff>
    </xdr:from>
    <xdr:to>
      <xdr:col>18</xdr:col>
      <xdr:colOff>7883</xdr:colOff>
      <xdr:row>46</xdr:row>
      <xdr:rowOff>47642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0.6949</cdr:x>
      <cdr:y>0.0409</cdr:y>
    </cdr:from>
    <cdr:to>
      <cdr:x>0.92726</cdr:x>
      <cdr:y>0.19223</cdr:y>
    </cdr:to>
    <cdr:sp macro="" textlink="">
      <cdr:nvSpPr>
        <cdr:cNvPr id="9" name="TextBox 8"/>
        <cdr:cNvSpPr txBox="1"/>
      </cdr:nvSpPr>
      <cdr:spPr>
        <a:xfrm xmlns:a="http://schemas.openxmlformats.org/drawingml/2006/main" rot="20610437">
          <a:off x="4063999" y="127016"/>
          <a:ext cx="1358923" cy="4698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Maximal</a:t>
          </a:r>
          <a:r>
            <a:rPr lang="en-US" sz="1100" baseline="0"/>
            <a:t> uptake based on lab 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0.17948</cdr:x>
      <cdr:y>0.00909</cdr:y>
    </cdr:from>
    <cdr:to>
      <cdr:x>0.41719</cdr:x>
      <cdr:y>0.4214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4033" y="28221"/>
          <a:ext cx="800022" cy="1279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diatoms, can compared with Geomics &amp; Fe Bru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361950</xdr:colOff>
      <xdr:row>17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31750</xdr:colOff>
      <xdr:row>1</xdr:row>
      <xdr:rowOff>0</xdr:rowOff>
    </xdr:from>
    <xdr:to>
      <xdr:col>19</xdr:col>
      <xdr:colOff>393700</xdr:colOff>
      <xdr:row>17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38100</xdr:rowOff>
    </xdr:from>
    <xdr:to>
      <xdr:col>9</xdr:col>
      <xdr:colOff>361950</xdr:colOff>
      <xdr:row>35</xdr:row>
      <xdr:rowOff>12700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19</xdr:col>
      <xdr:colOff>361950</xdr:colOff>
      <xdr:row>53</xdr:row>
      <xdr:rowOff>158750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29</xdr:col>
      <xdr:colOff>361950</xdr:colOff>
      <xdr:row>37</xdr:row>
      <xdr:rowOff>158750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324921</xdr:colOff>
      <xdr:row>41</xdr:row>
      <xdr:rowOff>83379</xdr:rowOff>
    </xdr:from>
    <xdr:to>
      <xdr:col>12</xdr:col>
      <xdr:colOff>624734</xdr:colOff>
      <xdr:row>42</xdr:row>
      <xdr:rowOff>169957</xdr:rowOff>
    </xdr:to>
    <xdr:sp macro="" textlink="">
      <xdr:nvSpPr>
        <xdr:cNvPr id="19" name="TextBox 18"/>
        <xdr:cNvSpPr txBox="1"/>
      </xdr:nvSpPr>
      <xdr:spPr>
        <a:xfrm rot="20788126">
          <a:off x="7018879" y="7676921"/>
          <a:ext cx="908355" cy="2717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Maximal kin</a:t>
          </a:r>
        </a:p>
      </xdr:txBody>
    </xdr:sp>
    <xdr:clientData/>
  </xdr:twoCellAnchor>
  <xdr:twoCellAnchor>
    <xdr:from>
      <xdr:col>12</xdr:col>
      <xdr:colOff>130190</xdr:colOff>
      <xdr:row>48</xdr:row>
      <xdr:rowOff>124652</xdr:rowOff>
    </xdr:from>
    <xdr:to>
      <xdr:col>13</xdr:col>
      <xdr:colOff>213045</xdr:colOff>
      <xdr:row>50</xdr:row>
      <xdr:rowOff>26022</xdr:rowOff>
    </xdr:to>
    <xdr:sp macro="" textlink="">
      <xdr:nvSpPr>
        <xdr:cNvPr id="20" name="TextBox 19"/>
        <xdr:cNvSpPr txBox="1"/>
      </xdr:nvSpPr>
      <xdr:spPr>
        <a:xfrm rot="20624657">
          <a:off x="7432690" y="9014652"/>
          <a:ext cx="908355" cy="271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Minimal kin</a:t>
          </a:r>
        </a:p>
      </xdr:txBody>
    </xdr:sp>
    <xdr:clientData/>
  </xdr:twoCellAnchor>
  <xdr:twoCellAnchor>
    <xdr:from>
      <xdr:col>10</xdr:col>
      <xdr:colOff>336550</xdr:colOff>
      <xdr:row>22</xdr:row>
      <xdr:rowOff>101600</xdr:rowOff>
    </xdr:from>
    <xdr:to>
      <xdr:col>12</xdr:col>
      <xdr:colOff>6350</xdr:colOff>
      <xdr:row>22</xdr:row>
      <xdr:rowOff>107950</xdr:rowOff>
    </xdr:to>
    <xdr:cxnSp macro="">
      <xdr:nvCxnSpPr>
        <xdr:cNvPr id="28" name="Straight Connector 27"/>
        <xdr:cNvCxnSpPr/>
      </xdr:nvCxnSpPr>
      <xdr:spPr>
        <a:xfrm>
          <a:off x="6432550" y="4152900"/>
          <a:ext cx="889000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55</xdr:row>
      <xdr:rowOff>0</xdr:rowOff>
    </xdr:from>
    <xdr:to>
      <xdr:col>9</xdr:col>
      <xdr:colOff>361950</xdr:colOff>
      <xdr:row>71</xdr:row>
      <xdr:rowOff>158750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</xdr:colOff>
      <xdr:row>55</xdr:row>
      <xdr:rowOff>0</xdr:rowOff>
    </xdr:from>
    <xdr:to>
      <xdr:col>18</xdr:col>
      <xdr:colOff>457199</xdr:colOff>
      <xdr:row>71</xdr:row>
      <xdr:rowOff>165100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9</xdr:col>
      <xdr:colOff>361950</xdr:colOff>
      <xdr:row>88</xdr:row>
      <xdr:rowOff>158750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9</xdr:col>
      <xdr:colOff>361950</xdr:colOff>
      <xdr:row>105</xdr:row>
      <xdr:rowOff>158750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6350</xdr:colOff>
      <xdr:row>37</xdr:row>
      <xdr:rowOff>152400</xdr:rowOff>
    </xdr:from>
    <xdr:to>
      <xdr:col>29</xdr:col>
      <xdr:colOff>323850</xdr:colOff>
      <xdr:row>54</xdr:row>
      <xdr:rowOff>127000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391937</xdr:colOff>
      <xdr:row>89</xdr:row>
      <xdr:rowOff>16227</xdr:rowOff>
    </xdr:from>
    <xdr:to>
      <xdr:col>18</xdr:col>
      <xdr:colOff>535871</xdr:colOff>
      <xdr:row>105</xdr:row>
      <xdr:rowOff>174272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412750</xdr:colOff>
      <xdr:row>18</xdr:row>
      <xdr:rowOff>44450</xdr:rowOff>
    </xdr:from>
    <xdr:to>
      <xdr:col>19</xdr:col>
      <xdr:colOff>165100</xdr:colOff>
      <xdr:row>35</xdr:row>
      <xdr:rowOff>19050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9</xdr:col>
      <xdr:colOff>361950</xdr:colOff>
      <xdr:row>122</xdr:row>
      <xdr:rowOff>158750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123</xdr:row>
      <xdr:rowOff>0</xdr:rowOff>
    </xdr:from>
    <xdr:to>
      <xdr:col>9</xdr:col>
      <xdr:colOff>361950</xdr:colOff>
      <xdr:row>139</xdr:row>
      <xdr:rowOff>158751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0.14224</cdr:x>
      <cdr:y>0.17587</cdr:y>
    </cdr:from>
    <cdr:to>
      <cdr:x>0.96091</cdr:x>
      <cdr:y>0.17791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831850" y="546100"/>
          <a:ext cx="4787900" cy="635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0.73833</cdr:x>
      <cdr:y>0.1002</cdr:y>
    </cdr:from>
    <cdr:to>
      <cdr:x>0.95331</cdr:x>
      <cdr:y>0.24131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18000" y="311150"/>
          <a:ext cx="125730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Maximal</a:t>
          </a:r>
          <a:r>
            <a:rPr lang="en-US" sz="1100" baseline="0"/>
            <a:t> kin            Lis et al. 2015</a:t>
          </a:r>
          <a:endParaRPr 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0.37568</cdr:x>
      <cdr:y>0.0818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0"/>
          <a:ext cx="2197100" cy="2540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Constant</a:t>
          </a:r>
          <a:r>
            <a:rPr lang="en-US" sz="1200" b="1" baseline="0"/>
            <a:t> growth rates (0.3 d-1)</a:t>
          </a:r>
          <a:endParaRPr lang="en-US" sz="12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0.14224</cdr:x>
      <cdr:y>0.17587</cdr:y>
    </cdr:from>
    <cdr:to>
      <cdr:x>0.96091</cdr:x>
      <cdr:y>0.17791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831850" y="546100"/>
          <a:ext cx="4787900" cy="635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0.74921</cdr:x>
      <cdr:y>0.09611</cdr:y>
    </cdr:from>
    <cdr:to>
      <cdr:x>0.96419</cdr:x>
      <cdr:y>0.23722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543423" y="298436"/>
          <a:ext cx="1303693" cy="438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Maximal</a:t>
          </a:r>
          <a:r>
            <a:rPr lang="en-US" sz="1100" baseline="0"/>
            <a:t> kin            Lis et al. 2015</a:t>
          </a:r>
          <a:endParaRPr lang="en-US" sz="1100"/>
        </a:p>
      </cdr:txBody>
    </cdr:sp>
  </cdr:relSizeAnchor>
  <cdr:relSizeAnchor xmlns:cdr="http://schemas.openxmlformats.org/drawingml/2006/chartDrawing">
    <cdr:from>
      <cdr:x>0.76963</cdr:x>
      <cdr:y>0.69734</cdr:y>
    </cdr:from>
    <cdr:to>
      <cdr:x>0.9822</cdr:x>
      <cdr:y>0.84663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667250" y="2165350"/>
          <a:ext cx="1289050" cy="4635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Variable growth rates - Al's model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0.37568</cdr:x>
      <cdr:y>0.0818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197100" cy="2540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Constant</a:t>
          </a:r>
          <a:r>
            <a:rPr lang="en-US" sz="1200" b="1" baseline="0"/>
            <a:t> growth rates (0.3 d-1)</a:t>
          </a:r>
          <a:endParaRPr lang="en-US" sz="1200" b="1"/>
        </a:p>
      </cdr:txBody>
    </cdr:sp>
  </cdr:relSizeAnchor>
  <cdr:relSizeAnchor xmlns:cdr="http://schemas.openxmlformats.org/drawingml/2006/chartDrawing">
    <cdr:from>
      <cdr:x>0.0767</cdr:x>
      <cdr:y>0.0818</cdr:y>
    </cdr:from>
    <cdr:to>
      <cdr:x>0.29168</cdr:x>
      <cdr:y>0.22291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65134" y="254003"/>
          <a:ext cx="1303692" cy="438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Maximal</a:t>
          </a:r>
          <a:r>
            <a:rPr lang="en-US" sz="1100" baseline="0"/>
            <a:t> kin            Lis et al. 2015</a:t>
          </a:r>
          <a:endParaRPr lang="en-US" sz="1100"/>
        </a:p>
      </cdr:txBody>
    </cdr:sp>
  </cdr:relSizeAnchor>
  <cdr:relSizeAnchor xmlns:cdr="http://schemas.openxmlformats.org/drawingml/2006/chartDrawing">
    <cdr:from>
      <cdr:x>0.06515</cdr:x>
      <cdr:y>0.29652</cdr:y>
    </cdr:from>
    <cdr:to>
      <cdr:x>0.21716</cdr:x>
      <cdr:y>0.29857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381000" y="920750"/>
          <a:ext cx="889000" cy="63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0.1466</cdr:x>
      <cdr:y>0.00409</cdr:y>
    </cdr:from>
    <cdr:to>
      <cdr:x>0.5089</cdr:x>
      <cdr:y>0.08589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9000" y="12700"/>
          <a:ext cx="2197100" cy="2540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 b="1"/>
            <a:t>Constant</a:t>
          </a:r>
          <a:r>
            <a:rPr lang="en-US" sz="1200" b="1" baseline="0"/>
            <a:t> growth rates (0.3 d-1)</a:t>
          </a:r>
          <a:endParaRPr lang="en-US" sz="12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0.12474</cdr:x>
      <cdr:y>0.01389</cdr:y>
    </cdr:from>
    <cdr:to>
      <cdr:x>0.58316</cdr:x>
      <cdr:y>0.23785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2000" y="50800"/>
          <a:ext cx="2800350" cy="8191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add here</a:t>
          </a:r>
          <a:r>
            <a:rPr lang="en-US" sz="1100" baseline="0"/>
            <a:t> Ben's SOFEX uptake, also decide which kin to use.</a:t>
          </a:r>
        </a:p>
        <a:p xmlns:a="http://schemas.openxmlformats.org/drawingml/2006/main">
          <a:r>
            <a:rPr lang="en-US" sz="1100" baseline="0"/>
            <a:t>Can try add these data as uptake rates to the curves</a:t>
          </a:r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shaked/AppData/Roaming/Microsoft/Excel/NATZ%20iron%20uptak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TNA2010 Data_30Aug2016"/>
      <sheetName val="GTNA2011 Data_30Aug2016"/>
      <sheetName val="graphs"/>
      <sheetName val="Ben's Fe Q"/>
      <sheetName val="Additional uptake"/>
      <sheetName val="Q more"/>
      <sheetName val="Kin-S.A lab"/>
      <sheetName val="cell types"/>
    </sheetNames>
    <sheetDataSet>
      <sheetData sheetId="0"/>
      <sheetData sheetId="1"/>
      <sheetData sheetId="2"/>
      <sheetData sheetId="3"/>
      <sheetData sheetId="4"/>
      <sheetData sheetId="5">
        <row r="3">
          <cell r="X3">
            <v>3.8999999999999998E-3</v>
          </cell>
          <cell r="AC3">
            <v>3.9269999999999995E-20</v>
          </cell>
        </row>
        <row r="4">
          <cell r="X4">
            <v>7.0999999999999995E-3</v>
          </cell>
          <cell r="AC4">
            <v>6.6240000000000003E-20</v>
          </cell>
        </row>
        <row r="5">
          <cell r="X5">
            <v>1.9699999999999999E-2</v>
          </cell>
          <cell r="AC5">
            <v>2.5724000000000008E-19</v>
          </cell>
        </row>
        <row r="6">
          <cell r="X6">
            <v>5.1999999999999998E-2</v>
          </cell>
          <cell r="AC6">
            <v>2.8269999999999995E-19</v>
          </cell>
        </row>
        <row r="7">
          <cell r="X7">
            <v>0.16700000000000001</v>
          </cell>
          <cell r="AC7">
            <v>3.3487999999999994E-19</v>
          </cell>
        </row>
        <row r="9">
          <cell r="X9">
            <v>5.0000000000000001E-3</v>
          </cell>
          <cell r="AC9">
            <v>3.8719999999999995E-20</v>
          </cell>
        </row>
        <row r="10">
          <cell r="X10">
            <v>9.6999999999999986E-3</v>
          </cell>
          <cell r="AC10">
            <v>1.3068E-19</v>
          </cell>
        </row>
        <row r="11">
          <cell r="X11">
            <v>2.4199999999999999E-2</v>
          </cell>
          <cell r="AC11">
            <v>1.936E-19</v>
          </cell>
        </row>
        <row r="12">
          <cell r="X12">
            <v>7.0999999999999994E-2</v>
          </cell>
          <cell r="AC12">
            <v>3.5416999999999992E-19</v>
          </cell>
        </row>
        <row r="13">
          <cell r="X13">
            <v>0.253</v>
          </cell>
          <cell r="AC13">
            <v>5.0231999999999998E-19</v>
          </cell>
        </row>
        <row r="14">
          <cell r="X14">
            <v>0.75</v>
          </cell>
          <cell r="AC14">
            <v>3.6960000000000014E-19</v>
          </cell>
        </row>
        <row r="16">
          <cell r="X16">
            <v>5.0000000000000001E-3</v>
          </cell>
          <cell r="AC16">
            <v>4.5760000000000001E-20</v>
          </cell>
        </row>
        <row r="17">
          <cell r="X17">
            <v>9.6999999999999986E-3</v>
          </cell>
          <cell r="AC17">
            <v>1.3464000000000001E-19</v>
          </cell>
        </row>
        <row r="18">
          <cell r="X18">
            <v>2.4199999999999999E-2</v>
          </cell>
          <cell r="AC18">
            <v>1.9910000000000001E-19</v>
          </cell>
        </row>
        <row r="19">
          <cell r="X19">
            <v>7.0999999999999994E-2</v>
          </cell>
          <cell r="AC19">
            <v>3.3276999999999993E-19</v>
          </cell>
        </row>
        <row r="20">
          <cell r="X20">
            <v>0.253</v>
          </cell>
          <cell r="AC20">
            <v>3.6816000000000002E-19</v>
          </cell>
        </row>
        <row r="22">
          <cell r="X22">
            <v>5.0999999999999995E-3</v>
          </cell>
          <cell r="AC22">
            <v>5.9755000000000012E-20</v>
          </cell>
        </row>
        <row r="23">
          <cell r="X23">
            <v>9.300000000000001E-3</v>
          </cell>
          <cell r="AC23">
            <v>1.218E-19</v>
          </cell>
        </row>
        <row r="25">
          <cell r="X25">
            <v>5.0999999999999995E-3</v>
          </cell>
          <cell r="AC25">
            <v>5.8116999999999997E-20</v>
          </cell>
        </row>
        <row r="26">
          <cell r="X26">
            <v>9.300000000000001E-3</v>
          </cell>
          <cell r="AC26">
            <v>1.1445E-19</v>
          </cell>
        </row>
        <row r="27">
          <cell r="X27">
            <v>1.9300000000000001E-2</v>
          </cell>
          <cell r="AC27">
            <v>1.8644000000000005E-19</v>
          </cell>
        </row>
        <row r="28">
          <cell r="X28">
            <v>7.2999999999999995E-2</v>
          </cell>
          <cell r="AC28">
            <v>3.369599999999999E-19</v>
          </cell>
        </row>
        <row r="29">
          <cell r="X29">
            <v>0.24299999999999999</v>
          </cell>
          <cell r="AC29">
            <v>6.4890000000000026E-19</v>
          </cell>
        </row>
        <row r="31">
          <cell r="X31">
            <v>0.24299999999999999</v>
          </cell>
          <cell r="AC31">
            <v>5.6322000000000007E-19</v>
          </cell>
        </row>
        <row r="32">
          <cell r="X32">
            <v>1.9300000000000001E-2</v>
          </cell>
          <cell r="AC32">
            <v>1.5694000000000003E-19</v>
          </cell>
        </row>
        <row r="34">
          <cell r="X34">
            <v>1.06E-2</v>
          </cell>
          <cell r="AC34">
            <v>5.1040000000000016E-20</v>
          </cell>
        </row>
        <row r="35">
          <cell r="X35">
            <v>2.8199999999999999E-2</v>
          </cell>
          <cell r="AC35">
            <v>1.1995199999999997E-19</v>
          </cell>
        </row>
        <row r="36">
          <cell r="X36">
            <v>7.8E-2</v>
          </cell>
          <cell r="AC36">
            <v>2.6505000000000004E-19</v>
          </cell>
        </row>
        <row r="37">
          <cell r="X37">
            <v>0.253</v>
          </cell>
          <cell r="AC37">
            <v>8.0444999999999969E-19</v>
          </cell>
        </row>
        <row r="39">
          <cell r="X39">
            <v>1.06E-2</v>
          </cell>
          <cell r="AC39">
            <v>3.1680000000000019E-20</v>
          </cell>
        </row>
        <row r="40">
          <cell r="X40">
            <v>2.8199999999999999E-2</v>
          </cell>
          <cell r="AC40">
            <v>1.0091199999999997E-19</v>
          </cell>
        </row>
        <row r="41">
          <cell r="X41">
            <v>7.8E-2</v>
          </cell>
          <cell r="AC41">
            <v>2.1234999999999992E-19</v>
          </cell>
        </row>
        <row r="42">
          <cell r="X42">
            <v>0.253</v>
          </cell>
          <cell r="AC42">
            <v>5.9210000000000001E-19</v>
          </cell>
        </row>
        <row r="43">
          <cell r="X43">
            <v>0.76</v>
          </cell>
          <cell r="AC43">
            <v>8.2791999999999981E-19</v>
          </cell>
        </row>
        <row r="45">
          <cell r="X45">
            <v>3.8999999999999998E-3</v>
          </cell>
          <cell r="AC45">
            <v>8.6429999999999986E-21</v>
          </cell>
        </row>
        <row r="46">
          <cell r="X46">
            <v>7.0999999999999995E-3</v>
          </cell>
          <cell r="AC46">
            <v>3.2507999999999996E-20</v>
          </cell>
        </row>
        <row r="47">
          <cell r="X47">
            <v>1.9300000000000001E-2</v>
          </cell>
          <cell r="AC47">
            <v>7.416800000000003E-20</v>
          </cell>
        </row>
        <row r="48">
          <cell r="X48">
            <v>5.1999999999999998E-2</v>
          </cell>
          <cell r="AC48">
            <v>2.0988999999999996E-19</v>
          </cell>
        </row>
        <row r="49">
          <cell r="X49">
            <v>0.16600000000000001</v>
          </cell>
          <cell r="AC49">
            <v>3.7128000000000004E-19</v>
          </cell>
        </row>
        <row r="51">
          <cell r="X51">
            <v>2.3899999999999998E-2</v>
          </cell>
          <cell r="AC51">
            <v>4.9000000000000014E-20</v>
          </cell>
        </row>
        <row r="52">
          <cell r="X52">
            <v>7.3999999999999996E-2</v>
          </cell>
          <cell r="AC52">
            <v>3.8375999999999996E-19</v>
          </cell>
        </row>
        <row r="53">
          <cell r="X53">
            <v>0.24399999999999999</v>
          </cell>
          <cell r="AC53">
            <v>1.0644600000000001E-18</v>
          </cell>
        </row>
        <row r="55">
          <cell r="X55">
            <v>7.3999999999999996E-2</v>
          </cell>
          <cell r="AC55">
            <v>3.5463999999999995E-19</v>
          </cell>
        </row>
        <row r="56">
          <cell r="X56">
            <v>0.24399999999999999</v>
          </cell>
          <cell r="AC56">
            <v>7.7715000000000004E-19</v>
          </cell>
        </row>
        <row r="57">
          <cell r="X57">
            <v>0.73</v>
          </cell>
          <cell r="AC57">
            <v>2.3220000000000004E-18</v>
          </cell>
        </row>
        <row r="58">
          <cell r="X58">
            <v>2.3899999999999998E-2</v>
          </cell>
          <cell r="AC58">
            <v>5.0500000000000015E-20</v>
          </cell>
        </row>
        <row r="60">
          <cell r="X60">
            <v>2.8300000000000002E-2</v>
          </cell>
          <cell r="AC60">
            <v>2.7720000000000003E-20</v>
          </cell>
        </row>
        <row r="61">
          <cell r="X61">
            <v>7.6999999999999999E-2</v>
          </cell>
          <cell r="AC61">
            <v>2.8420999999999998E-19</v>
          </cell>
        </row>
        <row r="62">
          <cell r="X62">
            <v>0.252</v>
          </cell>
          <cell r="AC62">
            <v>8.2937999999999984E-19</v>
          </cell>
        </row>
        <row r="63">
          <cell r="X63">
            <v>0.76</v>
          </cell>
          <cell r="AC63">
            <v>2.8223999999999997E-18</v>
          </cell>
        </row>
        <row r="65">
          <cell r="X65">
            <v>2.7600000000000003E-2</v>
          </cell>
          <cell r="AC65">
            <v>1.3440000000000002E-20</v>
          </cell>
        </row>
        <row r="66">
          <cell r="X66">
            <v>5.5E-2</v>
          </cell>
          <cell r="AC66">
            <v>3.5801999999999995E-20</v>
          </cell>
        </row>
        <row r="67">
          <cell r="X67">
            <v>0.27100000000000002</v>
          </cell>
          <cell r="AC67">
            <v>1.5823999999999995E-19</v>
          </cell>
        </row>
        <row r="69">
          <cell r="X69">
            <v>0.27100000000000002</v>
          </cell>
          <cell r="AC69">
            <v>1.9263999999999994E-19</v>
          </cell>
        </row>
        <row r="70">
          <cell r="X70">
            <v>0.45</v>
          </cell>
          <cell r="AC70">
            <v>2.1242000000000003E-19</v>
          </cell>
        </row>
        <row r="71">
          <cell r="X71">
            <v>0.45</v>
          </cell>
          <cell r="AC71">
            <v>2.2188000000000004E-19</v>
          </cell>
        </row>
        <row r="72">
          <cell r="X72">
            <v>0.75</v>
          </cell>
          <cell r="AC72">
            <v>2.4297000000000003E-19</v>
          </cell>
        </row>
        <row r="73">
          <cell r="X73">
            <v>5.5E-2</v>
          </cell>
          <cell r="AC73">
            <v>2.5193999999999995E-20</v>
          </cell>
        </row>
        <row r="74">
          <cell r="X74">
            <v>2.7600000000000003E-2</v>
          </cell>
          <cell r="AC74">
            <v>1.1264000000000001E-20</v>
          </cell>
        </row>
        <row r="76">
          <cell r="X76">
            <v>2.3199999999999998E-2</v>
          </cell>
          <cell r="AC76">
            <v>9.183999999999999E-21</v>
          </cell>
        </row>
        <row r="77">
          <cell r="X77">
            <v>7.8E-2</v>
          </cell>
          <cell r="AC77">
            <v>5.1499999999999994E-20</v>
          </cell>
        </row>
        <row r="78">
          <cell r="X78">
            <v>0.252</v>
          </cell>
          <cell r="AC78">
            <v>9.2220000000000014E-20</v>
          </cell>
        </row>
        <row r="79">
          <cell r="X79">
            <v>0.75</v>
          </cell>
          <cell r="AC79">
            <v>1.1855999999999994E-19</v>
          </cell>
        </row>
        <row r="80">
          <cell r="AC80">
            <v>2.1654999999999994E-19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349"/>
  <sheetViews>
    <sheetView topLeftCell="AF1" zoomScaleNormal="100" workbookViewId="0">
      <pane ySplit="4" topLeftCell="A5" activePane="bottomLeft" state="frozen"/>
      <selection activeCell="I1" sqref="I1"/>
      <selection pane="bottomLeft" activeCell="AN23" sqref="AN23"/>
    </sheetView>
  </sheetViews>
  <sheetFormatPr defaultRowHeight="14.5"/>
  <cols>
    <col min="1" max="1" width="8.7265625" style="4"/>
    <col min="2" max="2" width="8.6328125" style="4" customWidth="1"/>
    <col min="3" max="3" width="8.81640625" style="4" customWidth="1"/>
    <col min="4" max="4" width="9.54296875" style="4" customWidth="1"/>
    <col min="5" max="5" width="5.36328125" style="4" customWidth="1"/>
    <col min="6" max="6" width="8" style="4" customWidth="1"/>
    <col min="7" max="7" width="6.36328125" style="6" customWidth="1"/>
    <col min="8" max="8" width="7.90625" style="4" customWidth="1"/>
    <col min="9" max="9" width="6.26953125" style="4" customWidth="1"/>
    <col min="10" max="10" width="7.90625" customWidth="1"/>
    <col min="11" max="11" width="8.6328125" customWidth="1"/>
    <col min="12" max="12" width="10.453125" customWidth="1"/>
    <col min="13" max="13" width="8.6328125" customWidth="1"/>
    <col min="14" max="14" width="12" bestFit="1" customWidth="1"/>
    <col min="15" max="15" width="11.1796875" customWidth="1"/>
    <col min="16" max="16" width="13.36328125" customWidth="1"/>
    <col min="25" max="25" width="9.08984375" bestFit="1" customWidth="1"/>
    <col min="29" max="30" width="8.81640625" bestFit="1" customWidth="1"/>
    <col min="31" max="31" width="9" bestFit="1" customWidth="1"/>
    <col min="32" max="32" width="9.54296875" customWidth="1"/>
    <col min="36" max="36" width="12.26953125" bestFit="1" customWidth="1"/>
    <col min="40" max="40" width="9.81640625" customWidth="1"/>
    <col min="42" max="42" width="12.1796875" customWidth="1"/>
  </cols>
  <sheetData>
    <row r="1" spans="1:51">
      <c r="F1" s="14" t="s">
        <v>73</v>
      </c>
      <c r="N1" t="s">
        <v>74</v>
      </c>
      <c r="AC1" t="s">
        <v>76</v>
      </c>
    </row>
    <row r="2" spans="1:51">
      <c r="O2" s="719" t="s">
        <v>75</v>
      </c>
      <c r="P2" s="719"/>
      <c r="Q2" s="719"/>
      <c r="R2" s="719"/>
      <c r="S2" s="719"/>
      <c r="T2" s="191"/>
      <c r="U2" s="720" t="s">
        <v>154</v>
      </c>
      <c r="V2" s="720"/>
      <c r="W2" s="720"/>
      <c r="X2" s="720"/>
      <c r="Y2" s="720"/>
    </row>
    <row r="3" spans="1:51">
      <c r="A3" s="1" t="s">
        <v>0</v>
      </c>
      <c r="B3" s="2" t="s">
        <v>1</v>
      </c>
      <c r="C3" s="1" t="s">
        <v>2</v>
      </c>
      <c r="D3" s="2" t="s">
        <v>3</v>
      </c>
      <c r="E3" s="1" t="s">
        <v>4</v>
      </c>
      <c r="F3" s="1" t="s">
        <v>4</v>
      </c>
      <c r="G3" s="3" t="s">
        <v>5</v>
      </c>
      <c r="H3" s="2" t="s">
        <v>14</v>
      </c>
      <c r="I3" s="2" t="s">
        <v>15</v>
      </c>
      <c r="J3" t="s">
        <v>24</v>
      </c>
      <c r="K3" t="s">
        <v>25</v>
      </c>
      <c r="L3" s="27" t="s">
        <v>30</v>
      </c>
      <c r="M3" s="26" t="s">
        <v>28</v>
      </c>
      <c r="O3" s="718" t="s">
        <v>66</v>
      </c>
      <c r="P3" s="718"/>
      <c r="Q3" s="718" t="s">
        <v>64</v>
      </c>
      <c r="R3" s="718"/>
      <c r="S3" s="114" t="s">
        <v>70</v>
      </c>
      <c r="T3" s="186" t="s">
        <v>155</v>
      </c>
      <c r="U3" s="721" t="s">
        <v>66</v>
      </c>
      <c r="V3" s="721"/>
      <c r="W3" s="721" t="s">
        <v>64</v>
      </c>
      <c r="X3" s="721"/>
      <c r="Y3" s="186" t="s">
        <v>70</v>
      </c>
      <c r="AA3" t="s">
        <v>167</v>
      </c>
      <c r="AB3" t="s">
        <v>72</v>
      </c>
      <c r="AC3" t="s">
        <v>77</v>
      </c>
      <c r="AD3" t="s">
        <v>78</v>
      </c>
      <c r="AE3" t="s">
        <v>79</v>
      </c>
      <c r="AF3" t="s">
        <v>81</v>
      </c>
      <c r="AG3" t="s">
        <v>80</v>
      </c>
    </row>
    <row r="4" spans="1:51">
      <c r="A4" s="1"/>
      <c r="B4" s="2"/>
      <c r="C4" s="1" t="s">
        <v>6</v>
      </c>
      <c r="D4" s="2" t="s">
        <v>7</v>
      </c>
      <c r="E4" s="1" t="s">
        <v>8</v>
      </c>
      <c r="F4" s="2" t="s">
        <v>9</v>
      </c>
      <c r="G4" s="3" t="s">
        <v>10</v>
      </c>
      <c r="H4" s="2"/>
      <c r="I4" s="2"/>
      <c r="J4" t="s">
        <v>26</v>
      </c>
      <c r="K4" t="s">
        <v>27</v>
      </c>
      <c r="L4" s="28" t="s">
        <v>29</v>
      </c>
      <c r="M4" s="26" t="s">
        <v>29</v>
      </c>
      <c r="O4" s="114" t="s">
        <v>67</v>
      </c>
      <c r="P4" s="114" t="s">
        <v>68</v>
      </c>
      <c r="Q4" s="114" t="s">
        <v>65</v>
      </c>
      <c r="R4" s="114" t="s">
        <v>69</v>
      </c>
      <c r="S4" s="114" t="s">
        <v>71</v>
      </c>
      <c r="T4" s="186" t="s">
        <v>156</v>
      </c>
      <c r="U4" s="186" t="s">
        <v>67</v>
      </c>
      <c r="V4" s="186" t="s">
        <v>68</v>
      </c>
      <c r="W4" s="186" t="s">
        <v>65</v>
      </c>
      <c r="X4" s="186" t="s">
        <v>69</v>
      </c>
      <c r="Y4" s="186" t="s">
        <v>71</v>
      </c>
      <c r="AA4" s="258" t="s">
        <v>168</v>
      </c>
    </row>
    <row r="5" spans="1:51" s="25" customFormat="1">
      <c r="A5" s="19" t="s">
        <v>11</v>
      </c>
      <c r="B5" s="19">
        <v>1</v>
      </c>
      <c r="C5" s="19">
        <v>-12.005699999999999</v>
      </c>
      <c r="D5" s="19">
        <v>-79.1952</v>
      </c>
      <c r="E5" s="19">
        <v>20</v>
      </c>
      <c r="F5" s="19" t="s">
        <v>12</v>
      </c>
      <c r="G5" s="357">
        <v>0.11</v>
      </c>
      <c r="H5" s="24" t="s">
        <v>16</v>
      </c>
      <c r="I5" s="19" t="s">
        <v>17</v>
      </c>
      <c r="J5" s="47">
        <v>132.88500687370095</v>
      </c>
      <c r="K5" s="47">
        <v>144.90663114083711</v>
      </c>
      <c r="L5" s="140">
        <v>1.775073961256914E-12</v>
      </c>
      <c r="M5" s="62">
        <v>2.8662860000000003E-17</v>
      </c>
      <c r="N5" s="46"/>
      <c r="O5" s="125">
        <f>M5*0.3</f>
        <v>8.5988580000000002E-18</v>
      </c>
      <c r="P5" s="125">
        <f>0.3*M5/L5</f>
        <v>4.8442251915583427E-6</v>
      </c>
      <c r="Q5" s="125"/>
      <c r="R5" s="125"/>
      <c r="S5" s="125"/>
      <c r="T5" s="628">
        <v>0.98999999999999988</v>
      </c>
      <c r="U5" s="196">
        <f>M5*T5</f>
        <v>2.8376231400000002E-17</v>
      </c>
      <c r="V5" s="125">
        <f>T5*M5/L5</f>
        <v>1.598594313214253E-5</v>
      </c>
      <c r="W5" s="125">
        <f t="shared" ref="W5:W30" si="0">U5/(G5*0.000000001)</f>
        <v>2.5796573999999998E-7</v>
      </c>
      <c r="X5" s="125">
        <f t="shared" ref="X5:X30" si="1">V5/(G5*0.000000001)</f>
        <v>145326.75574675028</v>
      </c>
      <c r="Y5" s="125">
        <f t="shared" ref="Y5:Y30" si="2">W5/K5</f>
        <v>1.7802203941190165E-9</v>
      </c>
      <c r="AA5" s="125">
        <f>U5/K5</f>
        <v>1.9582424335309184E-19</v>
      </c>
      <c r="AB5" s="140">
        <f t="shared" ref="AB5:AB30" si="3">M5/J5</f>
        <v>2.1569671909820717E-19</v>
      </c>
      <c r="AC5" s="107">
        <f>LN(J5)</f>
        <v>4.889484144258792</v>
      </c>
      <c r="AD5" s="107">
        <f>LN(K5)</f>
        <v>4.97608961184637</v>
      </c>
      <c r="AE5" s="107">
        <f>LN(M5)</f>
        <v>-38.090929465822562</v>
      </c>
      <c r="AF5" s="107">
        <f t="shared" ref="AF5:AF30" si="4">LN(W5)</f>
        <v>-15.170439051539933</v>
      </c>
      <c r="AG5" s="107">
        <f t="shared" ref="AG5:AG30" si="5">LN(X5)</f>
        <v>11.886739974015581</v>
      </c>
      <c r="AI5"/>
      <c r="AJ5" s="380"/>
      <c r="AK5" s="381"/>
      <c r="AL5" s="382" t="s">
        <v>180</v>
      </c>
      <c r="AM5" s="383" t="s">
        <v>181</v>
      </c>
      <c r="AN5" s="380" t="s">
        <v>182</v>
      </c>
      <c r="AO5" s="382" t="s">
        <v>4</v>
      </c>
      <c r="AP5" s="383" t="s">
        <v>183</v>
      </c>
    </row>
    <row r="6" spans="1:51">
      <c r="A6" s="4" t="s">
        <v>11</v>
      </c>
      <c r="B6" s="4">
        <v>1</v>
      </c>
      <c r="C6" s="4">
        <v>-12.005699999999999</v>
      </c>
      <c r="D6" s="4">
        <v>-79.1952</v>
      </c>
      <c r="E6" s="4">
        <v>20</v>
      </c>
      <c r="F6" s="4" t="s">
        <v>12</v>
      </c>
      <c r="G6" s="358">
        <v>0.11</v>
      </c>
      <c r="H6" s="2" t="s">
        <v>16</v>
      </c>
      <c r="I6" s="4" t="s">
        <v>17</v>
      </c>
      <c r="J6" s="18">
        <v>48.938896795701424</v>
      </c>
      <c r="K6" s="18">
        <v>95.317512237682791</v>
      </c>
      <c r="L6" s="30">
        <v>6.9479674546085959E-13</v>
      </c>
      <c r="M6" s="29">
        <v>2.8979390000000003E-17</v>
      </c>
      <c r="N6" s="46"/>
      <c r="O6" s="126">
        <f t="shared" ref="O6:O69" si="6">M6*0.3</f>
        <v>8.6938170000000001E-18</v>
      </c>
      <c r="P6" s="126">
        <f t="shared" ref="P6:P69" si="7">0.3*M6/L6</f>
        <v>1.2512748594171062E-5</v>
      </c>
      <c r="Q6" s="126"/>
      <c r="R6" s="126"/>
      <c r="S6" s="126"/>
      <c r="T6" s="353">
        <v>0.98999999999999988</v>
      </c>
      <c r="U6" s="193">
        <f>M6*T6</f>
        <v>2.86895961E-17</v>
      </c>
      <c r="V6" s="185">
        <f t="shared" ref="V6:V69" si="8">T6*M6/L6</f>
        <v>4.1292070360764507E-5</v>
      </c>
      <c r="W6" s="185">
        <f t="shared" si="0"/>
        <v>2.6081450999999997E-7</v>
      </c>
      <c r="X6" s="185">
        <f t="shared" si="1"/>
        <v>375382.45782513183</v>
      </c>
      <c r="Y6" s="185">
        <f t="shared" si="2"/>
        <v>2.736270637756843E-9</v>
      </c>
      <c r="AA6" s="259">
        <f>U6/K6</f>
        <v>3.0098977015325274E-19</v>
      </c>
      <c r="AB6" s="260">
        <f t="shared" si="3"/>
        <v>5.921545416312986E-19</v>
      </c>
      <c r="AC6" s="17">
        <f t="shared" ref="AC6:AC69" si="9">LN(J6)</f>
        <v>3.8905725157845916</v>
      </c>
      <c r="AD6" s="17">
        <f t="shared" ref="AD6:AD69" si="10">LN(K6)</f>
        <v>4.5572135528308149</v>
      </c>
      <c r="AE6" s="17">
        <f t="shared" ref="AE6:AE69" si="11">LN(M6)</f>
        <v>-38.079946786221129</v>
      </c>
      <c r="AF6" s="184">
        <f t="shared" si="4"/>
        <v>-15.159456371938498</v>
      </c>
      <c r="AG6" s="184">
        <f t="shared" si="5"/>
        <v>12.835700672754291</v>
      </c>
      <c r="AI6" s="448" t="s">
        <v>203</v>
      </c>
      <c r="AJ6" s="384" t="s">
        <v>11</v>
      </c>
      <c r="AK6" s="385"/>
      <c r="AL6" s="386" t="s">
        <v>70</v>
      </c>
      <c r="AM6" s="387" t="s">
        <v>136</v>
      </c>
      <c r="AN6" s="397"/>
      <c r="AO6" s="173"/>
      <c r="AP6" s="398"/>
    </row>
    <row r="7" spans="1:51">
      <c r="A7" s="4" t="s">
        <v>11</v>
      </c>
      <c r="B7" s="4">
        <v>1</v>
      </c>
      <c r="C7" s="4">
        <v>-12.005699999999999</v>
      </c>
      <c r="D7" s="4">
        <v>-79.1952</v>
      </c>
      <c r="E7" s="4">
        <v>20</v>
      </c>
      <c r="F7" s="4" t="s">
        <v>12</v>
      </c>
      <c r="G7" s="358">
        <v>0.11</v>
      </c>
      <c r="H7" s="2" t="s">
        <v>16</v>
      </c>
      <c r="I7" s="4" t="s">
        <v>17</v>
      </c>
      <c r="J7" s="18">
        <v>53.945302134239569</v>
      </c>
      <c r="K7" s="18">
        <v>89.802016615584847</v>
      </c>
      <c r="L7" s="30">
        <v>7.6133704740275343E-13</v>
      </c>
      <c r="M7" s="29">
        <v>5.4778669999999999E-18</v>
      </c>
      <c r="N7" s="46"/>
      <c r="O7" s="126">
        <f t="shared" si="6"/>
        <v>1.6433601E-18</v>
      </c>
      <c r="P7" s="126">
        <f t="shared" si="7"/>
        <v>2.158518497958565E-6</v>
      </c>
      <c r="Q7" s="126"/>
      <c r="R7" s="126"/>
      <c r="S7" s="126"/>
      <c r="T7" s="353">
        <v>0.98999999999999988</v>
      </c>
      <c r="U7" s="193">
        <f t="shared" ref="U7:U69" si="12">M7*T7</f>
        <v>5.4230883299999991E-18</v>
      </c>
      <c r="V7" s="185">
        <f t="shared" si="8"/>
        <v>7.1231110432632629E-6</v>
      </c>
      <c r="W7" s="185">
        <f t="shared" si="0"/>
        <v>4.9300802999999986E-8</v>
      </c>
      <c r="X7" s="185">
        <f t="shared" si="1"/>
        <v>64755.554938756934</v>
      </c>
      <c r="Y7" s="185">
        <f t="shared" si="2"/>
        <v>5.4899438629581945E-10</v>
      </c>
      <c r="AA7" s="259">
        <f t="shared" ref="AA7:AA70" si="13">U7/K7</f>
        <v>6.0389382492540145E-20</v>
      </c>
      <c r="AB7" s="260">
        <f t="shared" si="3"/>
        <v>1.0154483862874036E-19</v>
      </c>
      <c r="AC7" s="17">
        <f t="shared" si="9"/>
        <v>3.9879706097706307</v>
      </c>
      <c r="AD7" s="17">
        <f t="shared" si="10"/>
        <v>4.4976074317997119</v>
      </c>
      <c r="AE7" s="17">
        <f t="shared" si="11"/>
        <v>-39.745815882280588</v>
      </c>
      <c r="AF7" s="184">
        <f t="shared" si="4"/>
        <v>-16.82532546799796</v>
      </c>
      <c r="AG7" s="184">
        <f t="shared" si="5"/>
        <v>11.078374766441938</v>
      </c>
      <c r="AI7" s="449">
        <f>AM7/AL7</f>
        <v>0.74464269318658061</v>
      </c>
      <c r="AK7" s="573">
        <v>1</v>
      </c>
      <c r="AL7" s="388">
        <f>AVERAGE(Y5:Y30)</f>
        <v>1.5824535012136546E-9</v>
      </c>
      <c r="AM7" s="389">
        <f>STDEV(Y5:Y30)</f>
        <v>1.1783624369862698E-9</v>
      </c>
      <c r="AN7" s="583">
        <v>0.11</v>
      </c>
      <c r="AO7" s="446"/>
      <c r="AP7" s="398"/>
    </row>
    <row r="8" spans="1:51">
      <c r="A8" s="4" t="s">
        <v>11</v>
      </c>
      <c r="B8" s="4">
        <v>1</v>
      </c>
      <c r="C8" s="4">
        <v>-12.005699999999999</v>
      </c>
      <c r="D8" s="4">
        <v>-79.1952</v>
      </c>
      <c r="E8" s="4">
        <v>20</v>
      </c>
      <c r="F8" s="4" t="s">
        <v>12</v>
      </c>
      <c r="G8" s="358">
        <v>0.11</v>
      </c>
      <c r="H8" s="2" t="s">
        <v>16</v>
      </c>
      <c r="I8" s="4" t="s">
        <v>17</v>
      </c>
      <c r="J8" s="18">
        <v>425.15044528084377</v>
      </c>
      <c r="K8" s="18">
        <v>383.30047533745488</v>
      </c>
      <c r="L8" s="30">
        <v>5.2902237686591034E-12</v>
      </c>
      <c r="M8" s="29">
        <v>1.2699690000000001E-16</v>
      </c>
      <c r="N8" s="46"/>
      <c r="O8" s="126">
        <f t="shared" si="6"/>
        <v>3.809907E-17</v>
      </c>
      <c r="P8" s="126">
        <f t="shared" si="7"/>
        <v>7.2017879897085818E-6</v>
      </c>
      <c r="Q8" s="126"/>
      <c r="R8" s="126"/>
      <c r="S8" s="126"/>
      <c r="T8" s="353">
        <v>0.98999999999999988</v>
      </c>
      <c r="U8" s="193">
        <f t="shared" si="12"/>
        <v>1.25726931E-16</v>
      </c>
      <c r="V8" s="185">
        <f t="shared" si="8"/>
        <v>2.3765900366038321E-5</v>
      </c>
      <c r="W8" s="185">
        <f t="shared" si="0"/>
        <v>1.1429720999999999E-6</v>
      </c>
      <c r="X8" s="185">
        <f t="shared" si="1"/>
        <v>216053.63969125744</v>
      </c>
      <c r="Y8" s="185">
        <f t="shared" si="2"/>
        <v>2.9819219477714859E-9</v>
      </c>
      <c r="AA8" s="259">
        <f t="shared" si="13"/>
        <v>3.280114142548635E-19</v>
      </c>
      <c r="AB8" s="260">
        <f t="shared" si="3"/>
        <v>2.9871049509570435E-19</v>
      </c>
      <c r="AC8" s="17">
        <f t="shared" si="9"/>
        <v>6.0524430951812329</v>
      </c>
      <c r="AD8" s="17">
        <f t="shared" si="10"/>
        <v>5.9488192125043291</v>
      </c>
      <c r="AE8" s="17">
        <f t="shared" si="11"/>
        <v>-36.602368997180967</v>
      </c>
      <c r="AF8" s="184">
        <f t="shared" si="4"/>
        <v>-13.681878582898335</v>
      </c>
      <c r="AG8" s="184">
        <f t="shared" si="5"/>
        <v>12.283281987741008</v>
      </c>
      <c r="AI8" s="449">
        <f t="shared" ref="AI8:AI17" si="14">AM8/AL8</f>
        <v>1.3121602586350267</v>
      </c>
      <c r="AK8" s="574" t="s">
        <v>214</v>
      </c>
      <c r="AL8" s="388">
        <f>AVERAGE(Y31:Y59)</f>
        <v>1.2337875632417548E-9</v>
      </c>
      <c r="AM8" s="389">
        <f>STDEV(Y31:Y59)</f>
        <v>1.6189270080839803E-9</v>
      </c>
      <c r="AN8" s="584">
        <v>1.5</v>
      </c>
      <c r="AO8" s="446"/>
      <c r="AP8" s="400"/>
    </row>
    <row r="9" spans="1:51">
      <c r="A9" s="4" t="s">
        <v>11</v>
      </c>
      <c r="B9" s="4">
        <v>1</v>
      </c>
      <c r="C9" s="4">
        <v>-12.005699999999999</v>
      </c>
      <c r="D9" s="4">
        <v>-79.1952</v>
      </c>
      <c r="E9" s="4">
        <v>20</v>
      </c>
      <c r="F9" s="4" t="s">
        <v>12</v>
      </c>
      <c r="G9" s="358">
        <v>0.11</v>
      </c>
      <c r="H9" s="2" t="s">
        <v>16</v>
      </c>
      <c r="I9" s="4" t="s">
        <v>17</v>
      </c>
      <c r="J9" s="18">
        <v>60.171609380282817</v>
      </c>
      <c r="K9" s="18">
        <v>97.878087717060737</v>
      </c>
      <c r="L9" s="30">
        <v>8.4357022700067479E-13</v>
      </c>
      <c r="M9" s="29">
        <v>6.1173700000000003E-18</v>
      </c>
      <c r="N9" s="46"/>
      <c r="O9" s="126">
        <f t="shared" si="6"/>
        <v>1.8352110000000001E-18</v>
      </c>
      <c r="P9" s="126">
        <f t="shared" si="7"/>
        <v>2.1755284163182446E-6</v>
      </c>
      <c r="Q9" s="126"/>
      <c r="R9" s="126"/>
      <c r="S9" s="126"/>
      <c r="T9" s="353">
        <v>0.98999999999999988</v>
      </c>
      <c r="U9" s="193">
        <f t="shared" si="12"/>
        <v>6.0561962999999995E-18</v>
      </c>
      <c r="V9" s="185">
        <f t="shared" si="8"/>
        <v>7.179243773850206E-6</v>
      </c>
      <c r="W9" s="185">
        <f t="shared" si="0"/>
        <v>5.5056329999999993E-8</v>
      </c>
      <c r="X9" s="185">
        <f t="shared" si="1"/>
        <v>65265.852489547324</v>
      </c>
      <c r="Y9" s="185">
        <f t="shared" si="2"/>
        <v>5.6249903613925374E-10</v>
      </c>
      <c r="AA9" s="259">
        <f t="shared" si="13"/>
        <v>6.1874893975317916E-20</v>
      </c>
      <c r="AB9" s="260">
        <f t="shared" si="3"/>
        <v>1.0166538776349491E-19</v>
      </c>
      <c r="AC9" s="17">
        <f t="shared" si="9"/>
        <v>4.0972006360954811</v>
      </c>
      <c r="AD9" s="17">
        <f t="shared" si="10"/>
        <v>4.5837227013695294</v>
      </c>
      <c r="AE9" s="17">
        <f t="shared" si="11"/>
        <v>-39.635399408294759</v>
      </c>
      <c r="AF9" s="184">
        <f t="shared" si="4"/>
        <v>-16.714908994012127</v>
      </c>
      <c r="AG9" s="184">
        <f t="shared" si="5"/>
        <v>11.086224245708737</v>
      </c>
      <c r="AI9" s="449">
        <f t="shared" si="14"/>
        <v>0.69087170069113435</v>
      </c>
      <c r="AK9" s="575">
        <v>3</v>
      </c>
      <c r="AL9" s="388">
        <f>AVERAGE(Y60:Y73)</f>
        <v>3.2293972164593088E-10</v>
      </c>
      <c r="AM9" s="389">
        <f>STDEV(Y60:Y73)</f>
        <v>2.2310991471424578E-10</v>
      </c>
      <c r="AN9" s="585">
        <v>1.27</v>
      </c>
      <c r="AY9" s="126"/>
    </row>
    <row r="10" spans="1:51">
      <c r="A10" s="4" t="s">
        <v>11</v>
      </c>
      <c r="B10" s="4">
        <v>1</v>
      </c>
      <c r="C10" s="4">
        <v>-12.005699999999999</v>
      </c>
      <c r="D10" s="4">
        <v>-79.1952</v>
      </c>
      <c r="E10" s="4">
        <v>20</v>
      </c>
      <c r="F10" s="4" t="s">
        <v>12</v>
      </c>
      <c r="G10" s="358">
        <v>0.11</v>
      </c>
      <c r="H10" s="4" t="s">
        <v>16</v>
      </c>
      <c r="I10" s="4" t="s">
        <v>17</v>
      </c>
      <c r="J10" s="18">
        <v>119.67121991724404</v>
      </c>
      <c r="K10" s="18">
        <v>170.87906510193307</v>
      </c>
      <c r="L10" s="30">
        <v>1.6088103460982727E-12</v>
      </c>
      <c r="M10" s="29">
        <v>2.0595510000000002E-17</v>
      </c>
      <c r="N10" s="46"/>
      <c r="O10" s="126">
        <f t="shared" si="6"/>
        <v>6.1786530000000007E-18</v>
      </c>
      <c r="P10" s="126">
        <f t="shared" si="7"/>
        <v>3.8405104834044768E-6</v>
      </c>
      <c r="Q10" s="126"/>
      <c r="R10" s="126"/>
      <c r="S10" s="126"/>
      <c r="T10" s="353">
        <v>0.98999999999999988</v>
      </c>
      <c r="U10" s="193">
        <f t="shared" si="12"/>
        <v>2.0389554900000001E-17</v>
      </c>
      <c r="V10" s="185">
        <f t="shared" si="8"/>
        <v>1.2673684595234772E-5</v>
      </c>
      <c r="W10" s="185">
        <f t="shared" si="0"/>
        <v>1.8535959000000001E-7</v>
      </c>
      <c r="X10" s="185">
        <f t="shared" si="1"/>
        <v>115215.31450213428</v>
      </c>
      <c r="Y10" s="185">
        <f t="shared" si="2"/>
        <v>1.0847413630770335E-9</v>
      </c>
      <c r="AA10" s="259">
        <f t="shared" si="13"/>
        <v>1.1932154993847369E-19</v>
      </c>
      <c r="AB10" s="260">
        <f t="shared" si="3"/>
        <v>1.7210077756575364E-19</v>
      </c>
      <c r="AC10" s="17">
        <f t="shared" si="9"/>
        <v>4.7847481485440291</v>
      </c>
      <c r="AD10" s="17">
        <f t="shared" si="10"/>
        <v>5.1409560846773523</v>
      </c>
      <c r="AE10" s="17">
        <f t="shared" si="11"/>
        <v>-38.421458583019323</v>
      </c>
      <c r="AF10" s="184">
        <f t="shared" si="4"/>
        <v>-15.500968168736692</v>
      </c>
      <c r="AG10" s="184">
        <f t="shared" si="5"/>
        <v>11.654557956794985</v>
      </c>
      <c r="AI10" s="449">
        <f t="shared" si="14"/>
        <v>0.76253788251962551</v>
      </c>
      <c r="AK10" s="576">
        <v>4</v>
      </c>
      <c r="AL10" s="388">
        <f>AVERAGE(Y74:Y96)</f>
        <v>1.7366100773047999E-9</v>
      </c>
      <c r="AM10" s="389">
        <f>STDEV(Y74:Y96)</f>
        <v>1.3242309711102452E-9</v>
      </c>
      <c r="AN10" s="586">
        <v>0.56999999999999995</v>
      </c>
      <c r="AY10" s="126"/>
    </row>
    <row r="11" spans="1:51">
      <c r="A11" s="4" t="s">
        <v>11</v>
      </c>
      <c r="B11" s="4">
        <v>1</v>
      </c>
      <c r="C11" s="4">
        <v>-12.005699999999999</v>
      </c>
      <c r="D11" s="4">
        <v>-79.1952</v>
      </c>
      <c r="E11" s="4">
        <v>20</v>
      </c>
      <c r="F11" s="4" t="s">
        <v>12</v>
      </c>
      <c r="G11" s="358">
        <v>0.11</v>
      </c>
      <c r="H11" s="2" t="s">
        <v>16</v>
      </c>
      <c r="I11" s="4" t="s">
        <v>17</v>
      </c>
      <c r="J11" s="18">
        <v>702.15980093986013</v>
      </c>
      <c r="K11" s="18">
        <v>484.18754393010232</v>
      </c>
      <c r="L11" s="30">
        <v>8.4737544236034276E-12</v>
      </c>
      <c r="M11" s="29">
        <v>2.6562740000000001E-16</v>
      </c>
      <c r="N11" s="46"/>
      <c r="O11" s="126">
        <f t="shared" si="6"/>
        <v>7.9688220000000007E-17</v>
      </c>
      <c r="P11" s="126">
        <f t="shared" si="7"/>
        <v>9.4041219530779056E-6</v>
      </c>
      <c r="Q11" s="126"/>
      <c r="R11" s="126"/>
      <c r="S11" s="126"/>
      <c r="T11" s="353">
        <v>0.98999999999999988</v>
      </c>
      <c r="U11" s="193">
        <f t="shared" si="12"/>
        <v>2.6297112599999998E-16</v>
      </c>
      <c r="V11" s="185">
        <f t="shared" si="8"/>
        <v>3.103360244515708E-5</v>
      </c>
      <c r="W11" s="185">
        <f>U11/(G11*0.000000001)</f>
        <v>2.3906465999999997E-6</v>
      </c>
      <c r="X11" s="185">
        <f t="shared" si="1"/>
        <v>282123.6585923371</v>
      </c>
      <c r="Y11" s="185">
        <f t="shared" si="2"/>
        <v>4.9374392835374449E-9</v>
      </c>
      <c r="AA11" s="259">
        <f t="shared" si="13"/>
        <v>5.4311832118911898E-19</v>
      </c>
      <c r="AB11" s="260">
        <f t="shared" si="3"/>
        <v>3.7830049462309074E-19</v>
      </c>
      <c r="AC11" s="17">
        <f t="shared" si="9"/>
        <v>6.5541610147869838</v>
      </c>
      <c r="AD11" s="17">
        <f t="shared" si="10"/>
        <v>6.1824723191216426</v>
      </c>
      <c r="AE11" s="17">
        <f t="shared" si="11"/>
        <v>-35.864437098960842</v>
      </c>
      <c r="AF11" s="184">
        <f t="shared" si="4"/>
        <v>-12.943946684678211</v>
      </c>
      <c r="AG11" s="184">
        <f t="shared" si="5"/>
        <v>12.550100759451333</v>
      </c>
      <c r="AI11" s="449">
        <f t="shared" si="14"/>
        <v>0.61968497094863328</v>
      </c>
      <c r="AK11" s="577">
        <v>5</v>
      </c>
      <c r="AL11" s="388">
        <f>AVERAGE(Y97:Y108)</f>
        <v>9.8941562074834431E-10</v>
      </c>
      <c r="AM11" s="389">
        <f>STDEV(Y97:Y108)</f>
        <v>6.1312599019956172E-10</v>
      </c>
      <c r="AN11" s="587">
        <v>0.28000000000000003</v>
      </c>
      <c r="AY11" s="126"/>
    </row>
    <row r="12" spans="1:51">
      <c r="A12" s="4" t="s">
        <v>11</v>
      </c>
      <c r="B12" s="4">
        <v>1</v>
      </c>
      <c r="C12" s="4">
        <v>-12.005699999999999</v>
      </c>
      <c r="D12" s="4">
        <v>-79.1952</v>
      </c>
      <c r="E12" s="4">
        <v>20</v>
      </c>
      <c r="F12" s="4" t="s">
        <v>12</v>
      </c>
      <c r="G12" s="358">
        <v>0.11</v>
      </c>
      <c r="H12" s="2" t="s">
        <v>16</v>
      </c>
      <c r="I12" s="4" t="s">
        <v>17</v>
      </c>
      <c r="J12" s="18">
        <v>49.204133033503723</v>
      </c>
      <c r="K12" s="18">
        <v>96.315860791196712</v>
      </c>
      <c r="L12" s="30">
        <v>6.983320789995984E-13</v>
      </c>
      <c r="M12" s="29">
        <v>5.2529030000000001E-18</v>
      </c>
      <c r="N12" s="46"/>
      <c r="O12" s="126">
        <f t="shared" si="6"/>
        <v>1.5758708999999999E-18</v>
      </c>
      <c r="P12" s="126">
        <f t="shared" si="7"/>
        <v>2.25662109387489E-6</v>
      </c>
      <c r="Q12" s="126"/>
      <c r="R12" s="126"/>
      <c r="S12" s="126"/>
      <c r="T12" s="353">
        <v>0.98999999999999988</v>
      </c>
      <c r="U12" s="193">
        <f t="shared" si="12"/>
        <v>5.2003739699999996E-18</v>
      </c>
      <c r="V12" s="185">
        <f t="shared" si="8"/>
        <v>7.446849609787137E-6</v>
      </c>
      <c r="W12" s="185">
        <f t="shared" si="0"/>
        <v>4.727612699999999E-8</v>
      </c>
      <c r="X12" s="185">
        <f t="shared" si="1"/>
        <v>67698.632816246696</v>
      </c>
      <c r="Y12" s="185">
        <f t="shared" si="2"/>
        <v>4.9084467097781512E-10</v>
      </c>
      <c r="AA12" s="259">
        <f t="shared" si="13"/>
        <v>5.3992913807559668E-20</v>
      </c>
      <c r="AB12" s="260">
        <f t="shared" si="3"/>
        <v>1.0675735301388668E-19</v>
      </c>
      <c r="AC12" s="17">
        <f t="shared" si="9"/>
        <v>3.895977624716072</v>
      </c>
      <c r="AD12" s="17">
        <f t="shared" si="10"/>
        <v>4.5676330071238</v>
      </c>
      <c r="AE12" s="17">
        <f t="shared" si="11"/>
        <v>-39.787750797730169</v>
      </c>
      <c r="AF12" s="184">
        <f t="shared" si="4"/>
        <v>-16.867260383447544</v>
      </c>
      <c r="AG12" s="184">
        <f t="shared" si="5"/>
        <v>11.122821263958587</v>
      </c>
      <c r="AI12" s="449">
        <f t="shared" si="14"/>
        <v>0.52209755291334348</v>
      </c>
      <c r="AK12" s="578">
        <v>11</v>
      </c>
      <c r="AL12" s="388">
        <f>AVERAGE(Y109:Y124)</f>
        <v>8.9822556468540098E-10</v>
      </c>
      <c r="AM12" s="389">
        <f>STDEV(Y109:Y124)</f>
        <v>4.6896136928645395E-10</v>
      </c>
      <c r="AN12" s="588">
        <v>0.05</v>
      </c>
      <c r="AY12" s="126"/>
    </row>
    <row r="13" spans="1:51">
      <c r="A13" s="4" t="s">
        <v>11</v>
      </c>
      <c r="B13" s="4">
        <v>1</v>
      </c>
      <c r="C13" s="4">
        <v>-12.005699999999999</v>
      </c>
      <c r="D13" s="4">
        <v>-79.1952</v>
      </c>
      <c r="E13" s="4">
        <v>20</v>
      </c>
      <c r="F13" s="4" t="s">
        <v>12</v>
      </c>
      <c r="G13" s="358">
        <v>0.11</v>
      </c>
      <c r="H13" s="2" t="s">
        <v>16</v>
      </c>
      <c r="I13" s="4" t="s">
        <v>17</v>
      </c>
      <c r="J13" s="18">
        <v>225.13158847336661</v>
      </c>
      <c r="K13" s="18">
        <v>248.56346298328663</v>
      </c>
      <c r="L13" s="30">
        <v>2.9121270483485088E-12</v>
      </c>
      <c r="M13" s="29">
        <v>1.0724390000000001E-16</v>
      </c>
      <c r="N13" s="46"/>
      <c r="O13" s="126">
        <f t="shared" si="6"/>
        <v>3.2173170000000003E-17</v>
      </c>
      <c r="P13" s="126">
        <f t="shared" si="7"/>
        <v>1.1047996693085789E-5</v>
      </c>
      <c r="Q13" s="126"/>
      <c r="R13" s="126"/>
      <c r="S13" s="126"/>
      <c r="T13" s="353">
        <v>0.98999999999999988</v>
      </c>
      <c r="U13" s="193">
        <f>M13*T13</f>
        <v>1.06171461E-16</v>
      </c>
      <c r="V13" s="185">
        <f t="shared" si="8"/>
        <v>3.6458389087183095E-5</v>
      </c>
      <c r="W13" s="185">
        <f t="shared" si="0"/>
        <v>9.6519509999999989E-7</v>
      </c>
      <c r="X13" s="185">
        <f t="shared" si="1"/>
        <v>331439.90079257358</v>
      </c>
      <c r="Y13" s="185">
        <f t="shared" si="2"/>
        <v>3.8830932286492143E-9</v>
      </c>
      <c r="AA13" s="259">
        <f t="shared" si="13"/>
        <v>4.2714025515141359E-19</v>
      </c>
      <c r="AB13" s="260">
        <f t="shared" si="3"/>
        <v>4.76360961725667E-19</v>
      </c>
      <c r="AC13" s="17">
        <f t="shared" si="9"/>
        <v>5.4166850689129324</v>
      </c>
      <c r="AD13" s="17">
        <f t="shared" si="10"/>
        <v>5.5156981971702574</v>
      </c>
      <c r="AE13" s="17">
        <f t="shared" si="11"/>
        <v>-36.771425994159102</v>
      </c>
      <c r="AF13" s="184">
        <f t="shared" si="4"/>
        <v>-13.850935579876468</v>
      </c>
      <c r="AG13" s="184">
        <f t="shared" si="5"/>
        <v>12.711201777428808</v>
      </c>
      <c r="AI13" s="449">
        <f t="shared" si="14"/>
        <v>0.48374860660649988</v>
      </c>
      <c r="AK13" s="579" t="s">
        <v>216</v>
      </c>
      <c r="AL13" s="388">
        <f>AVERAGE(Y125:Y142)</f>
        <v>3.0952842421577558E-10</v>
      </c>
      <c r="AM13" s="389">
        <f>STDEV(Y125:Y142)</f>
        <v>1.4973394391948703E-10</v>
      </c>
      <c r="AN13" s="589">
        <v>0.08</v>
      </c>
      <c r="AY13" s="126"/>
    </row>
    <row r="14" spans="1:51">
      <c r="A14" s="4" t="s">
        <v>11</v>
      </c>
      <c r="B14" s="4">
        <v>1</v>
      </c>
      <c r="C14" s="4">
        <v>-12.005699999999999</v>
      </c>
      <c r="D14" s="4">
        <v>-79.1952</v>
      </c>
      <c r="E14" s="4">
        <v>20</v>
      </c>
      <c r="F14" s="4" t="s">
        <v>12</v>
      </c>
      <c r="G14" s="358">
        <v>0.11</v>
      </c>
      <c r="H14" s="2" t="s">
        <v>16</v>
      </c>
      <c r="I14" s="4" t="s">
        <v>16</v>
      </c>
      <c r="J14" s="18">
        <v>14.848566741761429</v>
      </c>
      <c r="K14" s="18">
        <v>29.215084587823767</v>
      </c>
      <c r="L14" s="30">
        <v>2.2671710317179267E-13</v>
      </c>
      <c r="M14" s="29">
        <v>1.7861930000000001E-18</v>
      </c>
      <c r="N14" s="46"/>
      <c r="O14" s="126">
        <f t="shared" si="6"/>
        <v>5.3585790000000004E-19</v>
      </c>
      <c r="P14" s="126">
        <f t="shared" si="7"/>
        <v>2.3635530469616092E-6</v>
      </c>
      <c r="Q14" s="126"/>
      <c r="R14" s="126"/>
      <c r="S14" s="126"/>
      <c r="T14" s="353">
        <v>0.98999999999999988</v>
      </c>
      <c r="U14" s="193">
        <f t="shared" si="12"/>
        <v>1.7683310699999999E-18</v>
      </c>
      <c r="V14" s="185">
        <f t="shared" si="8"/>
        <v>7.7997250549733083E-6</v>
      </c>
      <c r="W14" s="185">
        <f t="shared" si="0"/>
        <v>1.6075736999999997E-8</v>
      </c>
      <c r="X14" s="185">
        <f t="shared" si="1"/>
        <v>70906.591408848253</v>
      </c>
      <c r="Y14" s="185">
        <f t="shared" si="2"/>
        <v>5.5025467927962205E-10</v>
      </c>
      <c r="AA14" s="259">
        <f t="shared" si="13"/>
        <v>6.0528014720758433E-20</v>
      </c>
      <c r="AB14" s="260">
        <f t="shared" si="3"/>
        <v>1.2029396715956106E-19</v>
      </c>
      <c r="AC14" s="17">
        <f t="shared" si="9"/>
        <v>2.6979033448844669</v>
      </c>
      <c r="AD14" s="17">
        <f t="shared" si="10"/>
        <v>3.3746851713581481</v>
      </c>
      <c r="AE14" s="17">
        <f t="shared" si="11"/>
        <v>-40.866445134566902</v>
      </c>
      <c r="AF14" s="184">
        <f t="shared" si="4"/>
        <v>-17.945954720284274</v>
      </c>
      <c r="AG14" s="184">
        <f t="shared" si="5"/>
        <v>11.169118675883734</v>
      </c>
      <c r="AI14" s="449">
        <f t="shared" si="14"/>
        <v>0.47866824566127908</v>
      </c>
      <c r="AK14" s="579" t="s">
        <v>215</v>
      </c>
      <c r="AL14" s="388">
        <f>AVERAGE(Y143:Y150)</f>
        <v>7.2510897960673993E-10</v>
      </c>
      <c r="AM14" s="389">
        <f>STDEV(Y143:Y160)</f>
        <v>3.470866431815984E-10</v>
      </c>
      <c r="AN14" s="589">
        <v>7.0000000000000007E-2</v>
      </c>
    </row>
    <row r="15" spans="1:51">
      <c r="A15" s="4" t="s">
        <v>11</v>
      </c>
      <c r="B15" s="4">
        <v>1</v>
      </c>
      <c r="C15" s="4">
        <v>-12.005699999999999</v>
      </c>
      <c r="D15" s="4">
        <v>-79.1952</v>
      </c>
      <c r="E15" s="4">
        <v>20</v>
      </c>
      <c r="F15" s="4" t="s">
        <v>12</v>
      </c>
      <c r="G15" s="358">
        <v>0.11</v>
      </c>
      <c r="H15" s="2" t="s">
        <v>16</v>
      </c>
      <c r="I15" s="4" t="s">
        <v>16</v>
      </c>
      <c r="J15" s="18">
        <v>58.937316344392755</v>
      </c>
      <c r="K15" s="18">
        <v>73.239329941254383</v>
      </c>
      <c r="L15" s="30">
        <v>8.2731147876772972E-13</v>
      </c>
      <c r="M15" s="29">
        <v>1.3239950000000002E-17</v>
      </c>
      <c r="N15" s="46"/>
      <c r="O15" s="126">
        <f t="shared" si="6"/>
        <v>3.9719850000000005E-18</v>
      </c>
      <c r="P15" s="126">
        <f t="shared" si="7"/>
        <v>4.801075655225071E-6</v>
      </c>
      <c r="Q15" s="126"/>
      <c r="R15" s="126"/>
      <c r="S15" s="126"/>
      <c r="T15" s="353">
        <v>0.98999999999999988</v>
      </c>
      <c r="U15" s="193">
        <f t="shared" si="12"/>
        <v>1.31075505E-17</v>
      </c>
      <c r="V15" s="185">
        <f t="shared" si="8"/>
        <v>1.5843549662242734E-5</v>
      </c>
      <c r="W15" s="185">
        <f t="shared" si="0"/>
        <v>1.1915954999999999E-7</v>
      </c>
      <c r="X15" s="185">
        <f t="shared" si="1"/>
        <v>144032.26965675212</v>
      </c>
      <c r="Y15" s="185">
        <f t="shared" si="2"/>
        <v>1.6269885332863973E-9</v>
      </c>
      <c r="AA15" s="259">
        <f t="shared" si="13"/>
        <v>1.7896873866150371E-19</v>
      </c>
      <c r="AB15" s="260">
        <f t="shared" si="3"/>
        <v>2.2464460245583677E-19</v>
      </c>
      <c r="AC15" s="17">
        <f t="shared" si="9"/>
        <v>4.0764744442809571</v>
      </c>
      <c r="AD15" s="17">
        <f t="shared" si="10"/>
        <v>4.2937325709558083</v>
      </c>
      <c r="AE15" s="17">
        <f t="shared" si="11"/>
        <v>-38.863292899826135</v>
      </c>
      <c r="AF15" s="184">
        <f t="shared" si="4"/>
        <v>-15.942802485543506</v>
      </c>
      <c r="AG15" s="184">
        <f t="shared" si="5"/>
        <v>11.877792648291196</v>
      </c>
      <c r="AI15" s="449">
        <f t="shared" si="14"/>
        <v>0.87607220245561768</v>
      </c>
      <c r="AK15" s="580">
        <v>18</v>
      </c>
      <c r="AL15" s="388">
        <f>AVERAGE(Y144:Y165)</f>
        <v>3.8413485024630419E-10</v>
      </c>
      <c r="AM15" s="389">
        <f>STDEV(Y144:Y165)</f>
        <v>3.365298642952386E-10</v>
      </c>
      <c r="AN15" s="590">
        <v>0.11</v>
      </c>
    </row>
    <row r="16" spans="1:51">
      <c r="A16" s="4" t="s">
        <v>11</v>
      </c>
      <c r="B16" s="4">
        <v>1</v>
      </c>
      <c r="C16" s="4">
        <v>-12.005699999999999</v>
      </c>
      <c r="D16" s="4">
        <v>-79.1952</v>
      </c>
      <c r="E16" s="4">
        <v>20</v>
      </c>
      <c r="F16" s="4" t="s">
        <v>12</v>
      </c>
      <c r="G16" s="358">
        <v>0.11</v>
      </c>
      <c r="H16" s="2" t="s">
        <v>16</v>
      </c>
      <c r="I16" s="4" t="s">
        <v>16</v>
      </c>
      <c r="J16" s="18">
        <v>29.057252811456639</v>
      </c>
      <c r="K16" s="18">
        <v>45.707467500325045</v>
      </c>
      <c r="L16" s="30">
        <v>4.2586164702764224E-13</v>
      </c>
      <c r="M16" s="29">
        <v>4.2838259999999999E-18</v>
      </c>
      <c r="N16" s="46"/>
      <c r="O16" s="126">
        <f t="shared" si="6"/>
        <v>1.2851478E-18</v>
      </c>
      <c r="P16" s="126">
        <f t="shared" si="7"/>
        <v>3.0177589575625305E-6</v>
      </c>
      <c r="Q16" s="126"/>
      <c r="R16" s="126"/>
      <c r="S16" s="126"/>
      <c r="T16" s="353">
        <v>0.98999999999999988</v>
      </c>
      <c r="U16" s="193">
        <f t="shared" si="12"/>
        <v>4.2409877399999996E-18</v>
      </c>
      <c r="V16" s="185">
        <f t="shared" si="8"/>
        <v>9.9586045599563501E-6</v>
      </c>
      <c r="W16" s="185">
        <f t="shared" si="0"/>
        <v>3.8554433999999995E-8</v>
      </c>
      <c r="X16" s="185">
        <f t="shared" si="1"/>
        <v>90532.768726875904</v>
      </c>
      <c r="Y16" s="185">
        <f t="shared" si="2"/>
        <v>8.4350405105524204E-10</v>
      </c>
      <c r="AA16" s="259">
        <f t="shared" si="13"/>
        <v>9.2785445616076636E-20</v>
      </c>
      <c r="AB16" s="260">
        <f t="shared" si="3"/>
        <v>1.4742708224333517E-19</v>
      </c>
      <c r="AC16" s="17">
        <f t="shared" si="9"/>
        <v>3.369268118623749</v>
      </c>
      <c r="AD16" s="17">
        <f t="shared" si="10"/>
        <v>3.8222616871843362</v>
      </c>
      <c r="AE16" s="17">
        <f t="shared" si="11"/>
        <v>-39.991685138378678</v>
      </c>
      <c r="AF16" s="184">
        <f t="shared" si="4"/>
        <v>-17.071194724096049</v>
      </c>
      <c r="AG16" s="184">
        <f t="shared" si="5"/>
        <v>11.413467149530771</v>
      </c>
      <c r="AI16" s="449">
        <f t="shared" si="14"/>
        <v>1.2171497525995643</v>
      </c>
      <c r="AK16" s="581">
        <v>26</v>
      </c>
      <c r="AL16" s="388">
        <f>AVERAGE(Y166:Y182)</f>
        <v>2.4541609569818582E-10</v>
      </c>
      <c r="AM16" s="389">
        <f>STDEV(Y166:Y182)</f>
        <v>2.9870814016299789E-10</v>
      </c>
      <c r="AN16" s="591">
        <v>0.21</v>
      </c>
    </row>
    <row r="17" spans="1:40">
      <c r="A17" s="4" t="s">
        <v>11</v>
      </c>
      <c r="B17" s="4">
        <v>1</v>
      </c>
      <c r="C17" s="4">
        <v>-12.005699999999999</v>
      </c>
      <c r="D17" s="4">
        <v>-79.1952</v>
      </c>
      <c r="E17" s="4">
        <v>20</v>
      </c>
      <c r="F17" s="4" t="s">
        <v>12</v>
      </c>
      <c r="G17" s="358">
        <v>0.11</v>
      </c>
      <c r="H17" s="2" t="s">
        <v>16</v>
      </c>
      <c r="I17" s="4" t="s">
        <v>16</v>
      </c>
      <c r="J17" s="18">
        <v>16.066049838779268</v>
      </c>
      <c r="K17" s="18">
        <v>30.790981377558225</v>
      </c>
      <c r="L17" s="30">
        <v>2.4413000457503685E-13</v>
      </c>
      <c r="M17" s="29">
        <v>1.459711E-18</v>
      </c>
      <c r="N17" s="46"/>
      <c r="O17" s="126">
        <f t="shared" si="6"/>
        <v>4.3791329999999999E-19</v>
      </c>
      <c r="P17" s="126">
        <f t="shared" si="7"/>
        <v>1.7937709080958177E-6</v>
      </c>
      <c r="Q17" s="126"/>
      <c r="R17" s="126"/>
      <c r="S17" s="126"/>
      <c r="T17" s="353">
        <v>0.98999999999999988</v>
      </c>
      <c r="U17" s="193">
        <f t="shared" si="12"/>
        <v>1.4451138899999999E-18</v>
      </c>
      <c r="V17" s="185">
        <f t="shared" si="8"/>
        <v>5.9194439967161981E-6</v>
      </c>
      <c r="W17" s="185">
        <f t="shared" si="0"/>
        <v>1.3137398999999999E-8</v>
      </c>
      <c r="X17" s="185">
        <f t="shared" si="1"/>
        <v>53813.127242874521</v>
      </c>
      <c r="Y17" s="185">
        <f t="shared" si="2"/>
        <v>4.2666386104780321E-10</v>
      </c>
      <c r="AA17" s="259">
        <f t="shared" si="13"/>
        <v>4.6933024715258354E-20</v>
      </c>
      <c r="AB17" s="260">
        <f t="shared" si="3"/>
        <v>9.0856869899447046E-20</v>
      </c>
      <c r="AC17" s="17">
        <f t="shared" si="9"/>
        <v>2.7767083398742378</v>
      </c>
      <c r="AD17" s="17">
        <f t="shared" si="10"/>
        <v>3.4272218346846621</v>
      </c>
      <c r="AE17" s="17">
        <f t="shared" si="11"/>
        <v>-41.068293202971795</v>
      </c>
      <c r="AF17" s="184">
        <f t="shared" si="4"/>
        <v>-18.147802788689162</v>
      </c>
      <c r="AG17" s="184">
        <f t="shared" si="5"/>
        <v>10.893272717183446</v>
      </c>
      <c r="AI17" s="449">
        <f t="shared" si="14"/>
        <v>0.71558043253139558</v>
      </c>
      <c r="AK17" s="582">
        <v>36</v>
      </c>
      <c r="AL17" s="388">
        <f>AVERAGE(Y183:Y211)</f>
        <v>1.7667264964622234E-10</v>
      </c>
      <c r="AM17" s="389">
        <f>STDEV(Y183:Y211)</f>
        <v>1.264234910503115E-10</v>
      </c>
      <c r="AN17" s="592">
        <v>0.1</v>
      </c>
    </row>
    <row r="18" spans="1:40">
      <c r="A18" s="4" t="s">
        <v>11</v>
      </c>
      <c r="B18" s="4">
        <v>1</v>
      </c>
      <c r="C18" s="4">
        <v>-12.005699999999999</v>
      </c>
      <c r="D18" s="4">
        <v>-79.1952</v>
      </c>
      <c r="E18" s="4">
        <v>20</v>
      </c>
      <c r="F18" s="4" t="s">
        <v>12</v>
      </c>
      <c r="G18" s="358">
        <v>0.11</v>
      </c>
      <c r="H18" s="2" t="s">
        <v>16</v>
      </c>
      <c r="I18" s="4" t="s">
        <v>16</v>
      </c>
      <c r="J18" s="18">
        <v>9.7366545318162885</v>
      </c>
      <c r="K18" s="18">
        <v>26.170891826219037</v>
      </c>
      <c r="L18" s="30">
        <v>1.5254194186477936E-13</v>
      </c>
      <c r="M18" s="29">
        <v>1.1960500000000001E-18</v>
      </c>
      <c r="N18" s="46"/>
      <c r="O18" s="126">
        <f t="shared" si="6"/>
        <v>3.5881500000000001E-19</v>
      </c>
      <c r="P18" s="126">
        <f t="shared" si="7"/>
        <v>2.352238313040955E-6</v>
      </c>
      <c r="Q18" s="126"/>
      <c r="R18" s="126"/>
      <c r="S18" s="126"/>
      <c r="T18" s="353">
        <v>0.98999999999999988</v>
      </c>
      <c r="U18" s="193">
        <f t="shared" si="12"/>
        <v>1.1840894999999998E-18</v>
      </c>
      <c r="V18" s="185">
        <f t="shared" si="8"/>
        <v>7.7623864330351491E-6</v>
      </c>
      <c r="W18" s="185">
        <f t="shared" si="0"/>
        <v>1.0764449999999998E-8</v>
      </c>
      <c r="X18" s="185">
        <f t="shared" si="1"/>
        <v>70567.149391228624</v>
      </c>
      <c r="Y18" s="185">
        <f t="shared" si="2"/>
        <v>4.1131383949307166E-10</v>
      </c>
      <c r="AA18" s="259">
        <f t="shared" si="13"/>
        <v>4.5244522344237885E-20</v>
      </c>
      <c r="AB18" s="260">
        <f t="shared" si="3"/>
        <v>1.2283993399290171E-19</v>
      </c>
      <c r="AC18" s="17">
        <f t="shared" si="9"/>
        <v>2.2758975814263764</v>
      </c>
      <c r="AD18" s="17">
        <f t="shared" si="10"/>
        <v>3.2646477941508993</v>
      </c>
      <c r="AE18" s="17">
        <f t="shared" si="11"/>
        <v>-41.26750721321816</v>
      </c>
      <c r="AF18" s="184">
        <f t="shared" si="4"/>
        <v>-18.347016798935531</v>
      </c>
      <c r="AG18" s="184">
        <f t="shared" si="5"/>
        <v>11.164320009119621</v>
      </c>
      <c r="AJ18" s="138"/>
    </row>
    <row r="19" spans="1:40">
      <c r="A19" s="4" t="s">
        <v>11</v>
      </c>
      <c r="B19" s="4">
        <v>1</v>
      </c>
      <c r="C19" s="4">
        <v>-12.005699999999999</v>
      </c>
      <c r="D19" s="4">
        <v>-79.1952</v>
      </c>
      <c r="E19" s="4">
        <v>20</v>
      </c>
      <c r="F19" s="4" t="s">
        <v>12</v>
      </c>
      <c r="G19" s="358">
        <v>0.11</v>
      </c>
      <c r="H19" s="2" t="s">
        <v>16</v>
      </c>
      <c r="I19" s="4" t="s">
        <v>16</v>
      </c>
      <c r="J19" s="18">
        <v>21.19693263797177</v>
      </c>
      <c r="K19" s="18">
        <v>37.039587174399756</v>
      </c>
      <c r="L19" s="30">
        <v>3.1669621328179336E-13</v>
      </c>
      <c r="M19" s="29">
        <v>2.7390570000000001E-18</v>
      </c>
      <c r="N19" s="46"/>
      <c r="O19" s="126">
        <f t="shared" si="6"/>
        <v>8.2171710000000004E-19</v>
      </c>
      <c r="P19" s="126">
        <f t="shared" si="7"/>
        <v>2.5946540108101757E-6</v>
      </c>
      <c r="Q19" s="126"/>
      <c r="R19" s="126"/>
      <c r="S19" s="126"/>
      <c r="T19" s="353">
        <v>0.98999999999999988</v>
      </c>
      <c r="U19" s="193">
        <f t="shared" si="12"/>
        <v>2.7116664299999998E-18</v>
      </c>
      <c r="V19" s="185">
        <f t="shared" si="8"/>
        <v>8.5623582356735798E-6</v>
      </c>
      <c r="W19" s="185">
        <f t="shared" si="0"/>
        <v>2.4651512999999995E-8</v>
      </c>
      <c r="X19" s="185">
        <f t="shared" si="1"/>
        <v>77839.620324305259</v>
      </c>
      <c r="Y19" s="185">
        <f t="shared" si="2"/>
        <v>6.6554502575660754E-10</v>
      </c>
      <c r="AA19" s="259">
        <f t="shared" si="13"/>
        <v>7.320995283322684E-20</v>
      </c>
      <c r="AB19" s="260">
        <f t="shared" si="3"/>
        <v>1.2921949825387976E-19</v>
      </c>
      <c r="AC19" s="17">
        <f t="shared" si="9"/>
        <v>3.0538564843216851</v>
      </c>
      <c r="AD19" s="17">
        <f t="shared" si="10"/>
        <v>3.6119872643162938</v>
      </c>
      <c r="AE19" s="17">
        <f t="shared" si="11"/>
        <v>-40.438917973313629</v>
      </c>
      <c r="AF19" s="184">
        <f t="shared" si="4"/>
        <v>-17.518427559031</v>
      </c>
      <c r="AG19" s="184">
        <f t="shared" si="5"/>
        <v>11.262405839205458</v>
      </c>
      <c r="AI19" t="s">
        <v>217</v>
      </c>
      <c r="AJ19" s="138"/>
    </row>
    <row r="20" spans="1:40">
      <c r="A20" s="4" t="s">
        <v>11</v>
      </c>
      <c r="B20" s="4">
        <v>1</v>
      </c>
      <c r="C20" s="4">
        <v>-12.005699999999999</v>
      </c>
      <c r="D20" s="4">
        <v>-79.1952</v>
      </c>
      <c r="E20" s="4">
        <v>20</v>
      </c>
      <c r="F20" s="4" t="s">
        <v>12</v>
      </c>
      <c r="G20" s="358">
        <v>0.11</v>
      </c>
      <c r="H20" s="2" t="s">
        <v>16</v>
      </c>
      <c r="I20" s="4" t="s">
        <v>16</v>
      </c>
      <c r="J20" s="18">
        <v>23.796691217327322</v>
      </c>
      <c r="K20" s="18">
        <v>40.009381833727986</v>
      </c>
      <c r="L20" s="30">
        <v>3.5303809363401557E-13</v>
      </c>
      <c r="M20" s="29">
        <v>2.2923480000000002E-18</v>
      </c>
      <c r="N20" s="46"/>
      <c r="O20" s="126">
        <f t="shared" si="6"/>
        <v>6.877044E-19</v>
      </c>
      <c r="P20" s="126">
        <f t="shared" si="7"/>
        <v>1.9479608926081597E-6</v>
      </c>
      <c r="Q20" s="126"/>
      <c r="R20" s="126"/>
      <c r="S20" s="126"/>
      <c r="T20" s="353">
        <v>0.98999999999999988</v>
      </c>
      <c r="U20" s="193">
        <f t="shared" si="12"/>
        <v>2.2694245199999998E-18</v>
      </c>
      <c r="V20" s="185">
        <f t="shared" si="8"/>
        <v>6.4282709456069261E-6</v>
      </c>
      <c r="W20" s="185">
        <f t="shared" si="0"/>
        <v>2.0631131999999997E-8</v>
      </c>
      <c r="X20" s="185">
        <f t="shared" si="1"/>
        <v>58438.82677824478</v>
      </c>
      <c r="Y20" s="185">
        <f t="shared" si="2"/>
        <v>5.1565735471093714E-10</v>
      </c>
      <c r="AA20" s="259">
        <f t="shared" si="13"/>
        <v>5.672230901820309E-20</v>
      </c>
      <c r="AB20" s="260">
        <f t="shared" si="3"/>
        <v>9.6330535159898622E-20</v>
      </c>
      <c r="AC20" s="17">
        <f t="shared" si="9"/>
        <v>3.1695465465305848</v>
      </c>
      <c r="AD20" s="17">
        <f t="shared" si="10"/>
        <v>3.6891139724555599</v>
      </c>
      <c r="AE20" s="17">
        <f t="shared" si="11"/>
        <v>-40.616955054104977</v>
      </c>
      <c r="AF20" s="184">
        <f t="shared" si="4"/>
        <v>-17.696464639822349</v>
      </c>
      <c r="AG20" s="184">
        <f t="shared" si="5"/>
        <v>10.975735789999954</v>
      </c>
      <c r="AJ20" s="138"/>
      <c r="AK20" t="s">
        <v>218</v>
      </c>
      <c r="AL20" s="388">
        <f>AVERAGE(Y25:Y40)</f>
        <v>1.0066821407635918E-9</v>
      </c>
      <c r="AM20" s="389">
        <f>STDEV(Y25:Y40)</f>
        <v>9.1036028806710286E-10</v>
      </c>
    </row>
    <row r="21" spans="1:40">
      <c r="A21" s="4" t="s">
        <v>11</v>
      </c>
      <c r="B21" s="4">
        <v>1</v>
      </c>
      <c r="C21" s="4">
        <v>-12.005699999999999</v>
      </c>
      <c r="D21" s="4">
        <v>-79.1952</v>
      </c>
      <c r="E21" s="4">
        <v>20</v>
      </c>
      <c r="F21" s="4" t="s">
        <v>12</v>
      </c>
      <c r="G21" s="358">
        <v>0.11</v>
      </c>
      <c r="H21" s="2" t="s">
        <v>16</v>
      </c>
      <c r="I21" s="4" t="s">
        <v>16</v>
      </c>
      <c r="J21" s="18">
        <v>34.065802655400475</v>
      </c>
      <c r="K21" s="18">
        <v>59.816018572050801</v>
      </c>
      <c r="L21" s="30">
        <v>4.9444694182772458E-13</v>
      </c>
      <c r="M21" s="29">
        <v>6.628435E-18</v>
      </c>
      <c r="N21" s="46"/>
      <c r="O21" s="126">
        <f t="shared" si="6"/>
        <v>1.9885305E-18</v>
      </c>
      <c r="P21" s="126">
        <f t="shared" si="7"/>
        <v>4.0217267653621053E-6</v>
      </c>
      <c r="Q21" s="126"/>
      <c r="R21" s="126"/>
      <c r="S21" s="126"/>
      <c r="T21" s="353">
        <v>0.98999999999999988</v>
      </c>
      <c r="U21" s="193">
        <f t="shared" si="12"/>
        <v>6.562150649999999E-18</v>
      </c>
      <c r="V21" s="185">
        <f t="shared" si="8"/>
        <v>1.3271698325694947E-5</v>
      </c>
      <c r="W21" s="185">
        <f t="shared" si="0"/>
        <v>5.9655914999999984E-8</v>
      </c>
      <c r="X21" s="185">
        <f t="shared" si="1"/>
        <v>120651.80296086315</v>
      </c>
      <c r="Y21" s="185">
        <f t="shared" si="2"/>
        <v>9.9732339972012744E-10</v>
      </c>
      <c r="AA21" s="259">
        <f t="shared" si="13"/>
        <v>1.0970557396921402E-19</v>
      </c>
      <c r="AB21" s="260">
        <f t="shared" si="3"/>
        <v>1.9457739091167987E-19</v>
      </c>
      <c r="AC21" s="17">
        <f t="shared" si="9"/>
        <v>3.5282940264139291</v>
      </c>
      <c r="AD21" s="17">
        <f t="shared" si="10"/>
        <v>4.0912734941839046</v>
      </c>
      <c r="AE21" s="17">
        <f t="shared" si="11"/>
        <v>-39.555162945824286</v>
      </c>
      <c r="AF21" s="184">
        <f t="shared" si="4"/>
        <v>-16.634672531541657</v>
      </c>
      <c r="AG21" s="184">
        <f t="shared" si="5"/>
        <v>11.700664014670185</v>
      </c>
      <c r="AJ21" s="138"/>
      <c r="AK21">
        <v>11</v>
      </c>
      <c r="AL21" s="388">
        <f>AVERAGE(Y109:Y118)</f>
        <v>9.5732504775553548E-10</v>
      </c>
      <c r="AM21" s="389">
        <f>STDEV(Y109:Y118)</f>
        <v>5.3537809885184434E-10</v>
      </c>
    </row>
    <row r="22" spans="1:40">
      <c r="A22" s="4" t="s">
        <v>11</v>
      </c>
      <c r="B22" s="4">
        <v>1</v>
      </c>
      <c r="C22" s="4">
        <v>-12.005699999999999</v>
      </c>
      <c r="D22" s="4">
        <v>-79.1952</v>
      </c>
      <c r="E22" s="4">
        <v>20</v>
      </c>
      <c r="F22" s="4" t="s">
        <v>12</v>
      </c>
      <c r="G22" s="358">
        <v>0.11</v>
      </c>
      <c r="H22" s="2" t="s">
        <v>16</v>
      </c>
      <c r="I22" s="4" t="s">
        <v>16</v>
      </c>
      <c r="J22" s="18">
        <v>29.072491297018903</v>
      </c>
      <c r="K22" s="18">
        <v>45.723446338692902</v>
      </c>
      <c r="L22" s="30">
        <v>4.260713547542811E-13</v>
      </c>
      <c r="M22" s="29">
        <v>6.5933259999999998E-18</v>
      </c>
      <c r="N22" s="46"/>
      <c r="O22" s="126">
        <f t="shared" si="6"/>
        <v>1.9779977999999999E-18</v>
      </c>
      <c r="P22" s="126">
        <f t="shared" si="7"/>
        <v>4.6424097229928252E-6</v>
      </c>
      <c r="Q22" s="126"/>
      <c r="R22" s="126"/>
      <c r="S22" s="126"/>
      <c r="T22" s="353">
        <v>0.98999999999999988</v>
      </c>
      <c r="U22" s="193">
        <f t="shared" si="12"/>
        <v>6.5273927399999991E-18</v>
      </c>
      <c r="V22" s="185">
        <f t="shared" si="8"/>
        <v>1.5319952085876321E-5</v>
      </c>
      <c r="W22" s="185">
        <f t="shared" si="0"/>
        <v>5.9339933999999986E-8</v>
      </c>
      <c r="X22" s="185">
        <f t="shared" si="1"/>
        <v>139272.29168978473</v>
      </c>
      <c r="Y22" s="185">
        <f t="shared" si="2"/>
        <v>1.2978009916497545E-9</v>
      </c>
      <c r="AA22" s="259">
        <f t="shared" si="13"/>
        <v>1.42758109081473E-19</v>
      </c>
      <c r="AB22" s="260">
        <f t="shared" si="3"/>
        <v>2.2678916411529135E-19</v>
      </c>
      <c r="AC22" s="17">
        <f t="shared" si="9"/>
        <v>3.3697924108306059</v>
      </c>
      <c r="AD22" s="17">
        <f t="shared" si="10"/>
        <v>3.8226112153222407</v>
      </c>
      <c r="AE22" s="17">
        <f t="shared" si="11"/>
        <v>-39.560473748601567</v>
      </c>
      <c r="AF22" s="184">
        <f t="shared" si="4"/>
        <v>-16.639983334318934</v>
      </c>
      <c r="AG22" s="184">
        <f t="shared" si="5"/>
        <v>11.844186228925647</v>
      </c>
      <c r="AJ22" s="138"/>
      <c r="AK22" t="s">
        <v>219</v>
      </c>
      <c r="AL22" s="388">
        <f>AVERAGE(Y141:Y155)</f>
        <v>5.2716188395116651E-10</v>
      </c>
      <c r="AM22" s="389">
        <f>STDEV(Y141:Y155)</f>
        <v>3.386151290882538E-10</v>
      </c>
    </row>
    <row r="23" spans="1:40">
      <c r="A23" s="4" t="s">
        <v>11</v>
      </c>
      <c r="B23" s="4">
        <v>1</v>
      </c>
      <c r="C23" s="4">
        <v>-12.005699999999999</v>
      </c>
      <c r="D23" s="4">
        <v>-79.1952</v>
      </c>
      <c r="E23" s="4">
        <v>20</v>
      </c>
      <c r="F23" s="4" t="s">
        <v>12</v>
      </c>
      <c r="G23" s="358">
        <v>0.11</v>
      </c>
      <c r="H23" s="4" t="s">
        <v>16</v>
      </c>
      <c r="I23" s="4" t="s">
        <v>16</v>
      </c>
      <c r="J23" s="18">
        <v>27.887459621265243</v>
      </c>
      <c r="K23" s="18">
        <v>48.412396526325736</v>
      </c>
      <c r="L23" s="30">
        <v>4.0974297214802133E-13</v>
      </c>
      <c r="M23" s="29">
        <v>7.4906909999999995E-18</v>
      </c>
      <c r="N23" s="46"/>
      <c r="O23" s="126">
        <f t="shared" si="6"/>
        <v>2.2472072999999996E-18</v>
      </c>
      <c r="P23" s="126">
        <f t="shared" si="7"/>
        <v>5.4844315894408718E-6</v>
      </c>
      <c r="Q23" s="126"/>
      <c r="R23" s="126"/>
      <c r="S23" s="126"/>
      <c r="T23" s="353">
        <v>0.98999999999999988</v>
      </c>
      <c r="U23" s="193">
        <f t="shared" si="12"/>
        <v>7.4157840899999993E-18</v>
      </c>
      <c r="V23" s="185">
        <f t="shared" si="8"/>
        <v>1.8098624245154878E-5</v>
      </c>
      <c r="W23" s="185">
        <f t="shared" si="0"/>
        <v>6.7416218999999987E-8</v>
      </c>
      <c r="X23" s="185">
        <f t="shared" si="1"/>
        <v>164532.94768322614</v>
      </c>
      <c r="Y23" s="185">
        <f t="shared" si="2"/>
        <v>1.3925404201657387E-9</v>
      </c>
      <c r="AA23" s="259">
        <f t="shared" si="13"/>
        <v>1.5317944621823126E-19</v>
      </c>
      <c r="AB23" s="260">
        <f t="shared" si="3"/>
        <v>2.6860427954821902E-19</v>
      </c>
      <c r="AC23" s="17">
        <f t="shared" si="9"/>
        <v>3.3281771118424164</v>
      </c>
      <c r="AD23" s="17">
        <f t="shared" si="10"/>
        <v>3.8797559075047521</v>
      </c>
      <c r="AE23" s="17">
        <f t="shared" si="11"/>
        <v>-39.432870624277257</v>
      </c>
      <c r="AF23" s="184">
        <f t="shared" si="4"/>
        <v>-16.512380209994628</v>
      </c>
      <c r="AG23" s="184">
        <f t="shared" si="5"/>
        <v>12.010866118999862</v>
      </c>
      <c r="AJ23" s="138"/>
      <c r="AK23">
        <v>36</v>
      </c>
      <c r="AL23" s="388">
        <f>AVERAGE(Y203:Y211)</f>
        <v>2.9984138846608331E-10</v>
      </c>
      <c r="AM23" s="389">
        <f>STDEV(Y203:Y211)</f>
        <v>1.0637686209352877E-10</v>
      </c>
    </row>
    <row r="24" spans="1:40">
      <c r="A24" s="4" t="s">
        <v>11</v>
      </c>
      <c r="B24" s="4">
        <v>1</v>
      </c>
      <c r="C24" s="4">
        <v>-12.005699999999999</v>
      </c>
      <c r="D24" s="4">
        <v>-79.1952</v>
      </c>
      <c r="E24" s="4">
        <v>20</v>
      </c>
      <c r="F24" s="4" t="s">
        <v>12</v>
      </c>
      <c r="G24" s="358">
        <v>0.11</v>
      </c>
      <c r="H24" s="2" t="s">
        <v>18</v>
      </c>
      <c r="I24" s="4" t="s">
        <v>20</v>
      </c>
      <c r="J24" s="18">
        <v>68.909738432499992</v>
      </c>
      <c r="K24" s="18">
        <v>229.31019055512812</v>
      </c>
      <c r="L24" s="30">
        <v>7.4311633756891537E-13</v>
      </c>
      <c r="M24" s="29">
        <v>5.1490770000000003E-17</v>
      </c>
      <c r="N24" s="46"/>
      <c r="O24" s="126">
        <f t="shared" si="6"/>
        <v>1.5447231000000001E-17</v>
      </c>
      <c r="P24" s="126">
        <f t="shared" si="7"/>
        <v>2.0787096473393645E-5</v>
      </c>
      <c r="Q24" s="126"/>
      <c r="R24" s="126"/>
      <c r="S24" s="126"/>
      <c r="T24" s="353">
        <v>0.52500000000000002</v>
      </c>
      <c r="U24" s="193">
        <f t="shared" si="12"/>
        <v>2.7032654250000002E-17</v>
      </c>
      <c r="V24" s="185">
        <f t="shared" si="8"/>
        <v>3.6377418828438878E-5</v>
      </c>
      <c r="W24" s="185">
        <f t="shared" si="0"/>
        <v>2.4575140227272729E-7</v>
      </c>
      <c r="X24" s="185">
        <f t="shared" si="1"/>
        <v>330703.80753126252</v>
      </c>
      <c r="Y24" s="185">
        <f t="shared" si="2"/>
        <v>1.0716985655011549E-9</v>
      </c>
      <c r="AA24" s="259">
        <f t="shared" si="13"/>
        <v>1.1788684220512705E-19</v>
      </c>
      <c r="AB24" s="260">
        <f t="shared" si="3"/>
        <v>7.4722051151648749E-19</v>
      </c>
      <c r="AC24" s="17">
        <f t="shared" si="9"/>
        <v>4.2327975095775559</v>
      </c>
      <c r="AD24" s="17">
        <f t="shared" si="10"/>
        <v>5.4350756308960886</v>
      </c>
      <c r="AE24" s="17">
        <f t="shared" si="11"/>
        <v>-37.505129105586519</v>
      </c>
      <c r="AF24" s="184">
        <f t="shared" si="4"/>
        <v>-15.218945371840899</v>
      </c>
      <c r="AG24" s="184">
        <f t="shared" si="5"/>
        <v>12.708978412454442</v>
      </c>
      <c r="AI24" t="s">
        <v>240</v>
      </c>
      <c r="AJ24" s="138"/>
    </row>
    <row r="25" spans="1:40">
      <c r="A25" s="4" t="s">
        <v>11</v>
      </c>
      <c r="B25" s="4">
        <v>1</v>
      </c>
      <c r="C25" s="4">
        <v>-12.005699999999999</v>
      </c>
      <c r="D25" s="4">
        <v>-79.1952</v>
      </c>
      <c r="E25" s="4">
        <v>20</v>
      </c>
      <c r="F25" s="4" t="s">
        <v>12</v>
      </c>
      <c r="G25" s="358">
        <v>0.11</v>
      </c>
      <c r="H25" s="4" t="s">
        <v>18</v>
      </c>
      <c r="I25" s="4" t="s">
        <v>19</v>
      </c>
      <c r="J25" s="18">
        <v>105.49277727031136</v>
      </c>
      <c r="K25" s="18">
        <v>125.88436038524731</v>
      </c>
      <c r="L25" s="30">
        <v>1.0496508758460268E-12</v>
      </c>
      <c r="M25" s="29">
        <v>5.1508570000000003E-18</v>
      </c>
      <c r="N25" s="46"/>
      <c r="O25" s="126">
        <f t="shared" si="6"/>
        <v>1.5452571E-18</v>
      </c>
      <c r="P25" s="126">
        <f t="shared" si="7"/>
        <v>1.472162921556666E-6</v>
      </c>
      <c r="Q25" s="126"/>
      <c r="R25" s="126"/>
      <c r="S25" s="126"/>
      <c r="T25" s="353">
        <v>0.52500000000000002</v>
      </c>
      <c r="U25" s="193">
        <f t="shared" si="12"/>
        <v>2.7041999250000003E-18</v>
      </c>
      <c r="V25" s="185">
        <f t="shared" si="8"/>
        <v>2.5762851127241657E-6</v>
      </c>
      <c r="W25" s="185">
        <f t="shared" si="0"/>
        <v>2.4583635681818181E-8</v>
      </c>
      <c r="X25" s="185">
        <f t="shared" si="1"/>
        <v>23420.773752037869</v>
      </c>
      <c r="Y25" s="185"/>
      <c r="AA25" s="259">
        <f t="shared" si="13"/>
        <v>2.1481619453951741E-20</v>
      </c>
      <c r="AB25" s="260">
        <f t="shared" si="3"/>
        <v>4.8826631863161655E-20</v>
      </c>
      <c r="AC25" s="17">
        <f t="shared" si="9"/>
        <v>4.6586424886797158</v>
      </c>
      <c r="AD25" s="17">
        <f t="shared" si="10"/>
        <v>4.8353637108181386</v>
      </c>
      <c r="AE25" s="17">
        <f t="shared" si="11"/>
        <v>-39.807368565294425</v>
      </c>
      <c r="AF25" s="184">
        <f t="shared" si="4"/>
        <v>-17.521184831548805</v>
      </c>
      <c r="AG25" s="184">
        <f t="shared" si="5"/>
        <v>10.061378674694685</v>
      </c>
      <c r="AJ25" s="138"/>
      <c r="AK25">
        <v>1</v>
      </c>
      <c r="AL25" s="388">
        <f>AVERAGE(Y5:Y23)</f>
        <v>1.4596640581310121E-9</v>
      </c>
      <c r="AM25" s="389">
        <f>STDEV(Y5:Y23)</f>
        <v>1.2888005423478604E-9</v>
      </c>
    </row>
    <row r="26" spans="1:40">
      <c r="A26" s="4" t="s">
        <v>11</v>
      </c>
      <c r="B26" s="4">
        <v>1</v>
      </c>
      <c r="C26" s="4">
        <v>-12.005699999999999</v>
      </c>
      <c r="D26" s="4">
        <v>-79.1952</v>
      </c>
      <c r="E26" s="4">
        <v>20</v>
      </c>
      <c r="F26" s="4" t="s">
        <v>12</v>
      </c>
      <c r="G26" s="358">
        <v>0.11</v>
      </c>
      <c r="H26" s="4" t="s">
        <v>18</v>
      </c>
      <c r="I26" s="4" t="s">
        <v>20</v>
      </c>
      <c r="J26" s="18">
        <v>154.42555453372887</v>
      </c>
      <c r="K26" s="18">
        <v>204.52070553162463</v>
      </c>
      <c r="L26" s="30">
        <v>1.4297578451132596E-12</v>
      </c>
      <c r="M26" s="29">
        <v>9.4370530000000009E-17</v>
      </c>
      <c r="N26" s="46"/>
      <c r="O26" s="126">
        <f t="shared" si="6"/>
        <v>2.8311159000000004E-17</v>
      </c>
      <c r="P26" s="126">
        <f t="shared" si="7"/>
        <v>1.980136643192002E-5</v>
      </c>
      <c r="Q26" s="126"/>
      <c r="R26" s="126"/>
      <c r="S26" s="126"/>
      <c r="T26" s="353">
        <v>0.52500000000000002</v>
      </c>
      <c r="U26" s="193">
        <f t="shared" si="12"/>
        <v>4.9544528250000007E-17</v>
      </c>
      <c r="V26" s="185">
        <f t="shared" si="8"/>
        <v>3.465239125586004E-5</v>
      </c>
      <c r="W26" s="185">
        <f t="shared" si="0"/>
        <v>4.5040480227272731E-7</v>
      </c>
      <c r="X26" s="185">
        <f t="shared" si="1"/>
        <v>315021.7386896367</v>
      </c>
      <c r="Y26" s="185">
        <f t="shared" si="2"/>
        <v>2.202245494420525E-9</v>
      </c>
      <c r="AA26" s="259">
        <f t="shared" si="13"/>
        <v>2.4224700438625775E-19</v>
      </c>
      <c r="AB26" s="260">
        <f t="shared" si="3"/>
        <v>6.1110695237547657E-19</v>
      </c>
      <c r="AC26" s="17">
        <f t="shared" si="9"/>
        <v>5.0397121325337721</v>
      </c>
      <c r="AD26" s="17">
        <f t="shared" si="10"/>
        <v>5.3206692199008643</v>
      </c>
      <c r="AE26" s="17">
        <f t="shared" si="11"/>
        <v>-36.899302831683762</v>
      </c>
      <c r="AF26" s="184">
        <f t="shared" si="4"/>
        <v>-14.613119097938146</v>
      </c>
      <c r="AG26" s="184">
        <f t="shared" si="5"/>
        <v>12.660396927139704</v>
      </c>
      <c r="AJ26" s="138"/>
      <c r="AK26">
        <v>2</v>
      </c>
      <c r="AL26" s="388">
        <f>AVERAGE(Y41:Y59)</f>
        <v>1.6545067938372626E-9</v>
      </c>
      <c r="AM26" s="389">
        <f>STDEV(Y41:Y59)</f>
        <v>1.8725635763280214E-9</v>
      </c>
    </row>
    <row r="27" spans="1:40">
      <c r="A27" s="4" t="s">
        <v>11</v>
      </c>
      <c r="B27" s="4">
        <v>1</v>
      </c>
      <c r="C27" s="4">
        <v>-12.005699999999999</v>
      </c>
      <c r="D27" s="4">
        <v>-79.1952</v>
      </c>
      <c r="E27" s="4">
        <v>20</v>
      </c>
      <c r="F27" s="4" t="s">
        <v>12</v>
      </c>
      <c r="G27" s="358">
        <v>0.11</v>
      </c>
      <c r="H27" s="4" t="s">
        <v>18</v>
      </c>
      <c r="I27" s="4" t="s">
        <v>20</v>
      </c>
      <c r="J27" s="18">
        <v>178.22277607565201</v>
      </c>
      <c r="K27" s="18">
        <v>215.98788785436415</v>
      </c>
      <c r="L27" s="30">
        <v>1.6059883859973987E-12</v>
      </c>
      <c r="M27" s="29">
        <v>1.021944E-16</v>
      </c>
      <c r="N27" s="46"/>
      <c r="O27" s="126">
        <f t="shared" si="6"/>
        <v>3.0658319999999996E-17</v>
      </c>
      <c r="P27" s="126">
        <f t="shared" si="7"/>
        <v>1.9090001065580341E-5</v>
      </c>
      <c r="Q27" s="126"/>
      <c r="R27" s="126"/>
      <c r="S27" s="126"/>
      <c r="T27" s="353">
        <v>0.52500000000000002</v>
      </c>
      <c r="U27" s="193">
        <f t="shared" si="12"/>
        <v>5.3652059999999999E-17</v>
      </c>
      <c r="V27" s="185">
        <f t="shared" si="8"/>
        <v>3.34075018647656E-5</v>
      </c>
      <c r="W27" s="185">
        <f t="shared" si="0"/>
        <v>4.8774600000000001E-7</v>
      </c>
      <c r="X27" s="185">
        <f t="shared" si="1"/>
        <v>303704.56240696</v>
      </c>
      <c r="Y27" s="185">
        <f t="shared" si="2"/>
        <v>2.2582099618885865E-9</v>
      </c>
      <c r="AA27" s="259">
        <f t="shared" si="13"/>
        <v>2.4840309580774453E-19</v>
      </c>
      <c r="AB27" s="260">
        <f t="shared" si="3"/>
        <v>5.7340819310670217E-19</v>
      </c>
      <c r="AC27" s="17">
        <f t="shared" si="9"/>
        <v>5.1830343187418135</v>
      </c>
      <c r="AD27" s="17">
        <f t="shared" si="10"/>
        <v>5.3752223313636032</v>
      </c>
      <c r="AE27" s="17">
        <f t="shared" si="11"/>
        <v>-36.819654792145037</v>
      </c>
      <c r="AF27" s="184">
        <f t="shared" si="4"/>
        <v>-14.533471058399423</v>
      </c>
      <c r="AG27" s="184">
        <f t="shared" si="5"/>
        <v>12.623810673663707</v>
      </c>
      <c r="AJ27" s="138"/>
      <c r="AK27">
        <v>4</v>
      </c>
      <c r="AL27" s="388">
        <f>AVERAGE(Y78:Y96)</f>
        <v>1.8836408418173108E-9</v>
      </c>
      <c r="AM27" s="389">
        <f>STDEV(Y78:Y96)</f>
        <v>1.4102523672141963E-9</v>
      </c>
    </row>
    <row r="28" spans="1:40">
      <c r="A28" s="4" t="s">
        <v>11</v>
      </c>
      <c r="B28" s="4">
        <v>1</v>
      </c>
      <c r="C28" s="4">
        <v>-12.005699999999999</v>
      </c>
      <c r="D28" s="4">
        <v>-79.1952</v>
      </c>
      <c r="E28" s="4">
        <v>20</v>
      </c>
      <c r="F28" s="4" t="s">
        <v>12</v>
      </c>
      <c r="G28" s="358">
        <v>0.11</v>
      </c>
      <c r="H28" s="4" t="s">
        <v>18</v>
      </c>
      <c r="I28" s="4" t="s">
        <v>20</v>
      </c>
      <c r="J28" s="18">
        <v>178.22277607565201</v>
      </c>
      <c r="K28" s="18">
        <v>215.98788785436415</v>
      </c>
      <c r="L28" s="30">
        <v>1.6059883859973987E-12</v>
      </c>
      <c r="M28" s="29">
        <v>1.1995340000000001E-16</v>
      </c>
      <c r="N28" s="46"/>
      <c r="O28" s="126">
        <f t="shared" si="6"/>
        <v>3.5986020000000002E-17</v>
      </c>
      <c r="P28" s="126">
        <f t="shared" si="7"/>
        <v>2.2407397409446952E-5</v>
      </c>
      <c r="Q28" s="126"/>
      <c r="R28" s="126"/>
      <c r="S28" s="126"/>
      <c r="T28" s="353">
        <v>0.52500000000000002</v>
      </c>
      <c r="U28" s="193">
        <f t="shared" si="12"/>
        <v>6.2975535000000005E-17</v>
      </c>
      <c r="V28" s="185">
        <f t="shared" si="8"/>
        <v>3.9212945466532163E-5</v>
      </c>
      <c r="W28" s="185">
        <f t="shared" si="0"/>
        <v>5.7250486363636366E-7</v>
      </c>
      <c r="X28" s="185">
        <f t="shared" si="1"/>
        <v>356481.32242301962</v>
      </c>
      <c r="Y28" s="185">
        <f t="shared" si="2"/>
        <v>2.6506341134387638E-9</v>
      </c>
      <c r="AA28" s="259">
        <f t="shared" si="13"/>
        <v>2.9156975247826401E-19</v>
      </c>
      <c r="AB28" s="260">
        <f t="shared" si="3"/>
        <v>6.7305314528981522E-19</v>
      </c>
      <c r="AC28" s="17">
        <f t="shared" si="9"/>
        <v>5.1830343187418135</v>
      </c>
      <c r="AD28" s="17">
        <f t="shared" si="10"/>
        <v>5.3752223313636032</v>
      </c>
      <c r="AE28" s="17">
        <f t="shared" si="11"/>
        <v>-36.659428339865023</v>
      </c>
      <c r="AF28" s="184">
        <f t="shared" si="4"/>
        <v>-14.373244606119407</v>
      </c>
      <c r="AG28" s="184">
        <f t="shared" si="5"/>
        <v>12.784037125943723</v>
      </c>
      <c r="AJ28" s="138"/>
      <c r="AK28" t="s">
        <v>236</v>
      </c>
      <c r="AL28" s="388">
        <f>AVERAGE(Y119:Y140)</f>
        <v>4.1944932099589915E-10</v>
      </c>
      <c r="AM28" s="389">
        <f>STDEV(Y119:Y140)</f>
        <v>2.8659609844990129E-10</v>
      </c>
    </row>
    <row r="29" spans="1:40">
      <c r="A29" s="4" t="s">
        <v>11</v>
      </c>
      <c r="B29" s="4">
        <v>1</v>
      </c>
      <c r="C29" s="4">
        <v>-12.005699999999999</v>
      </c>
      <c r="D29" s="4">
        <v>-79.1952</v>
      </c>
      <c r="E29" s="4">
        <v>20</v>
      </c>
      <c r="F29" s="4" t="s">
        <v>12</v>
      </c>
      <c r="G29" s="358">
        <v>0.11</v>
      </c>
      <c r="H29" s="4" t="s">
        <v>18</v>
      </c>
      <c r="I29" s="4" t="s">
        <v>20</v>
      </c>
      <c r="J29" s="18">
        <v>219.49377175536137</v>
      </c>
      <c r="K29" s="18">
        <v>243.82817458326338</v>
      </c>
      <c r="L29" s="30">
        <v>1.9015364166383195E-12</v>
      </c>
      <c r="M29" s="29">
        <v>1.2506E-16</v>
      </c>
      <c r="N29" s="46"/>
      <c r="O29" s="126">
        <f t="shared" si="6"/>
        <v>3.7518E-17</v>
      </c>
      <c r="P29" s="126">
        <f t="shared" si="7"/>
        <v>1.9730361023706907E-5</v>
      </c>
      <c r="Q29" s="126"/>
      <c r="R29" s="126"/>
      <c r="S29" s="126"/>
      <c r="T29" s="353">
        <v>0.52500000000000002</v>
      </c>
      <c r="U29" s="193">
        <f t="shared" si="12"/>
        <v>6.5656500000000005E-17</v>
      </c>
      <c r="V29" s="185">
        <f t="shared" si="8"/>
        <v>3.4528131791487092E-5</v>
      </c>
      <c r="W29" s="185">
        <f t="shared" si="0"/>
        <v>5.9687727272727274E-7</v>
      </c>
      <c r="X29" s="185">
        <f t="shared" si="1"/>
        <v>313892.10719533719</v>
      </c>
      <c r="Y29" s="185">
        <f t="shared" si="2"/>
        <v>2.4479421779186096E-9</v>
      </c>
      <c r="AA29" s="259">
        <f t="shared" si="13"/>
        <v>2.6927363957104709E-19</v>
      </c>
      <c r="AB29" s="260">
        <f t="shared" si="3"/>
        <v>5.6976559744659492E-19</v>
      </c>
      <c r="AC29" s="17">
        <f t="shared" si="9"/>
        <v>5.3913238574218205</v>
      </c>
      <c r="AD29" s="17">
        <f t="shared" si="10"/>
        <v>5.4964637746985261</v>
      </c>
      <c r="AE29" s="17">
        <f t="shared" si="11"/>
        <v>-36.617738051753669</v>
      </c>
      <c r="AF29" s="184">
        <f t="shared" si="4"/>
        <v>-14.331554318008052</v>
      </c>
      <c r="AG29" s="184">
        <f t="shared" si="5"/>
        <v>12.656804598185591</v>
      </c>
      <c r="AJ29" s="138"/>
      <c r="AK29">
        <v>18</v>
      </c>
      <c r="AL29" s="388">
        <f>AVERAGE(Y156:Y165)</f>
        <v>1.7047978713762652E-10</v>
      </c>
      <c r="AM29" s="389">
        <f>STDEV(Y156:Y165)</f>
        <v>1.0633074793829822E-10</v>
      </c>
    </row>
    <row r="30" spans="1:40">
      <c r="A30" s="4" t="s">
        <v>11</v>
      </c>
      <c r="B30" s="4">
        <v>1</v>
      </c>
      <c r="C30" s="4">
        <v>-12.005699999999999</v>
      </c>
      <c r="D30" s="4">
        <v>-79.1952</v>
      </c>
      <c r="E30" s="4">
        <v>20</v>
      </c>
      <c r="F30" s="4" t="s">
        <v>12</v>
      </c>
      <c r="G30" s="358">
        <v>0.11</v>
      </c>
      <c r="H30" s="2" t="s">
        <v>18</v>
      </c>
      <c r="I30" s="4" t="s">
        <v>20</v>
      </c>
      <c r="J30" s="18">
        <v>519.58284961499908</v>
      </c>
      <c r="K30" s="18">
        <v>381.52847043487247</v>
      </c>
      <c r="L30" s="30">
        <v>3.8247873168643511E-12</v>
      </c>
      <c r="M30" s="29">
        <v>9.5686550000000013E-17</v>
      </c>
      <c r="N30" s="46"/>
      <c r="O30" s="126">
        <f t="shared" si="6"/>
        <v>2.8705965000000001E-17</v>
      </c>
      <c r="P30" s="126">
        <f t="shared" si="7"/>
        <v>7.5052447683636994E-6</v>
      </c>
      <c r="Q30" s="126"/>
      <c r="R30" s="126"/>
      <c r="S30" s="126"/>
      <c r="T30" s="353">
        <v>0.52500000000000002</v>
      </c>
      <c r="U30" s="193">
        <f t="shared" si="12"/>
        <v>5.0235438750000012E-17</v>
      </c>
      <c r="V30" s="185">
        <f t="shared" si="8"/>
        <v>1.3134178344636476E-5</v>
      </c>
      <c r="W30" s="185">
        <f t="shared" si="0"/>
        <v>4.5668580681818187E-7</v>
      </c>
      <c r="X30" s="185">
        <f t="shared" si="1"/>
        <v>119401.62131487705</v>
      </c>
      <c r="Y30" s="185">
        <f t="shared" si="2"/>
        <v>1.1969901126844973E-9</v>
      </c>
      <c r="AA30" s="259">
        <f t="shared" si="13"/>
        <v>1.3166891239529471E-19</v>
      </c>
      <c r="AB30" s="260">
        <f t="shared" si="3"/>
        <v>1.8416033183331957E-19</v>
      </c>
      <c r="AC30" s="17">
        <f t="shared" si="9"/>
        <v>6.2530262773521645</v>
      </c>
      <c r="AD30" s="17">
        <f t="shared" si="10"/>
        <v>5.9441854755543542</v>
      </c>
      <c r="AE30" s="17">
        <f t="shared" si="11"/>
        <v>-36.885453928675737</v>
      </c>
      <c r="AF30" s="184">
        <f t="shared" si="4"/>
        <v>-14.599270194930121</v>
      </c>
      <c r="AG30" s="184">
        <f t="shared" si="5"/>
        <v>11.690248058700014</v>
      </c>
      <c r="AJ30" s="138"/>
      <c r="AK30">
        <v>26</v>
      </c>
      <c r="AL30" s="388">
        <f>AVERAGE(Y168:Y182)</f>
        <v>2.2425576550182953E-10</v>
      </c>
      <c r="AM30" s="389">
        <f>STDEV(Y168:Y172)</f>
        <v>1.2955168561789274E-10</v>
      </c>
    </row>
    <row r="31" spans="1:40" s="67" customFormat="1">
      <c r="A31" s="7" t="s">
        <v>11</v>
      </c>
      <c r="B31" s="7">
        <v>2</v>
      </c>
      <c r="C31" s="7">
        <v>-12.0449</v>
      </c>
      <c r="D31" s="7">
        <v>-77.376099999999994</v>
      </c>
      <c r="E31" s="7">
        <v>38</v>
      </c>
      <c r="F31" s="7" t="s">
        <v>13</v>
      </c>
      <c r="G31" s="359">
        <v>1.5</v>
      </c>
      <c r="H31" s="7" t="s">
        <v>18</v>
      </c>
      <c r="I31" s="7" t="s">
        <v>19</v>
      </c>
      <c r="J31" s="123">
        <v>135.93614989599396</v>
      </c>
      <c r="K31" s="123">
        <v>147.34703836743697</v>
      </c>
      <c r="L31" s="32">
        <v>1.2892760007576492E-12</v>
      </c>
      <c r="M31" s="31">
        <v>1.51338E-16</v>
      </c>
      <c r="N31" s="46"/>
      <c r="O31" s="128">
        <f t="shared" si="6"/>
        <v>4.5401399999999996E-17</v>
      </c>
      <c r="P31" s="128">
        <f t="shared" si="7"/>
        <v>3.5214647579974845E-5</v>
      </c>
      <c r="Q31" s="128">
        <f t="shared" ref="Q31:Q69" si="15">O31/(G31*0.000000001)</f>
        <v>3.0267599999999995E-8</v>
      </c>
      <c r="R31" s="128">
        <f t="shared" ref="R31:R69" si="16">P31/(G31*0.000000001)</f>
        <v>23476.431719983226</v>
      </c>
      <c r="S31" s="128">
        <f t="shared" ref="S31:S69" si="17">Q31/K31</f>
        <v>2.054170910753032E-10</v>
      </c>
      <c r="T31" s="630">
        <v>0.68480000000000008</v>
      </c>
      <c r="U31" s="197">
        <f t="shared" si="12"/>
        <v>1.0363626240000001E-16</v>
      </c>
      <c r="V31" s="128">
        <f t="shared" si="8"/>
        <v>8.0383302209222592E-5</v>
      </c>
      <c r="W31" s="128">
        <f t="shared" ref="W31:W69" si="18">U31/(G31*0.000000001)</f>
        <v>6.9090841599999996E-8</v>
      </c>
      <c r="X31" s="128">
        <f t="shared" ref="X31:X69" si="19">V31/(G31*0.000000001)</f>
        <v>53588.868139481718</v>
      </c>
      <c r="Y31" s="128">
        <f t="shared" ref="Y31:Y69" si="20">W31/K31</f>
        <v>4.6889874656122554E-10</v>
      </c>
      <c r="AA31" s="128">
        <f t="shared" si="13"/>
        <v>7.033481198418384E-19</v>
      </c>
      <c r="AB31" s="32">
        <f>M31/J31</f>
        <v>1.1133020915760093E-18</v>
      </c>
      <c r="AC31" s="111">
        <f t="shared" si="9"/>
        <v>4.912185289434098</v>
      </c>
      <c r="AD31" s="111">
        <f t="shared" si="10"/>
        <v>4.9927906096769048</v>
      </c>
      <c r="AE31" s="111">
        <f t="shared" si="11"/>
        <v>-36.427015927990631</v>
      </c>
      <c r="AF31" s="111">
        <f>LN(W31)</f>
        <v>-16.487843653306989</v>
      </c>
      <c r="AG31" s="111">
        <f>LN(X31)</f>
        <v>10.889096641524699</v>
      </c>
      <c r="AJ31" s="32"/>
      <c r="AK31">
        <v>36</v>
      </c>
      <c r="AL31" s="388">
        <f>AVERAGE(Y183:Y202)</f>
        <v>1.2124671717728482E-10</v>
      </c>
      <c r="AM31" s="389">
        <f>STDEV(Y183:Y202)</f>
        <v>9.1484067174081057E-11</v>
      </c>
    </row>
    <row r="32" spans="1:40">
      <c r="A32" s="4" t="s">
        <v>11</v>
      </c>
      <c r="B32" s="4">
        <v>2</v>
      </c>
      <c r="C32" s="4">
        <v>-12.0449</v>
      </c>
      <c r="D32" s="4">
        <v>-77.376099999999994</v>
      </c>
      <c r="E32" s="4">
        <v>38</v>
      </c>
      <c r="F32" s="4" t="s">
        <v>13</v>
      </c>
      <c r="G32" s="358">
        <v>1.5</v>
      </c>
      <c r="H32" s="4" t="s">
        <v>18</v>
      </c>
      <c r="I32" s="4" t="s">
        <v>20</v>
      </c>
      <c r="J32" s="18">
        <v>1554.0664553625281</v>
      </c>
      <c r="K32" s="18">
        <v>832.26120421016265</v>
      </c>
      <c r="L32" s="30">
        <v>9.3002168758031628E-12</v>
      </c>
      <c r="M32" s="29">
        <v>8.4923339999999998E-16</v>
      </c>
      <c r="N32" s="46"/>
      <c r="O32" s="126">
        <f t="shared" si="6"/>
        <v>2.5477001999999999E-16</v>
      </c>
      <c r="P32" s="126">
        <f t="shared" si="7"/>
        <v>2.7393986979255059E-5</v>
      </c>
      <c r="Q32" s="126">
        <f t="shared" si="15"/>
        <v>1.6984667999999998E-7</v>
      </c>
      <c r="R32" s="126">
        <f t="shared" si="16"/>
        <v>18262.657986170037</v>
      </c>
      <c r="S32" s="126">
        <f t="shared" si="17"/>
        <v>2.0407857429950594E-10</v>
      </c>
      <c r="T32" s="354">
        <v>0.68480000000000008</v>
      </c>
      <c r="U32" s="193">
        <f t="shared" si="12"/>
        <v>5.8155503232000002E-16</v>
      </c>
      <c r="V32" s="185">
        <f t="shared" si="8"/>
        <v>6.2531340944646215E-5</v>
      </c>
      <c r="W32" s="185">
        <f t="shared" si="18"/>
        <v>3.8770335487999995E-7</v>
      </c>
      <c r="X32" s="185">
        <f t="shared" si="19"/>
        <v>41687.560629764135</v>
      </c>
      <c r="Y32" s="185">
        <f t="shared" si="20"/>
        <v>4.6584335893433897E-10</v>
      </c>
      <c r="AA32" s="259">
        <f t="shared" si="13"/>
        <v>6.9876503840150854E-19</v>
      </c>
      <c r="AB32" s="260">
        <f t="shared" ref="AB32:AB95" si="21">M32/J32</f>
        <v>5.4645887057763776E-19</v>
      </c>
      <c r="AC32" s="17">
        <f t="shared" si="9"/>
        <v>7.3486302940817874</v>
      </c>
      <c r="AD32" s="17">
        <f t="shared" si="10"/>
        <v>6.7241463389180298</v>
      </c>
      <c r="AE32" s="17">
        <f t="shared" si="11"/>
        <v>-34.702197613701983</v>
      </c>
      <c r="AF32" s="17">
        <f>LN(W32)</f>
        <v>-14.763025339018341</v>
      </c>
      <c r="AG32" s="184">
        <f>LN(X32)</f>
        <v>10.637958057044068</v>
      </c>
    </row>
    <row r="33" spans="1:47">
      <c r="A33" s="4" t="s">
        <v>11</v>
      </c>
      <c r="B33" s="4">
        <v>2</v>
      </c>
      <c r="C33" s="4">
        <v>-12.0449</v>
      </c>
      <c r="D33" s="4">
        <v>-77.376099999999994</v>
      </c>
      <c r="E33" s="4">
        <v>38</v>
      </c>
      <c r="F33" s="4" t="s">
        <v>13</v>
      </c>
      <c r="G33" s="358">
        <v>1.5</v>
      </c>
      <c r="H33" s="4" t="s">
        <v>18</v>
      </c>
      <c r="I33" s="4" t="s">
        <v>20</v>
      </c>
      <c r="J33" s="18">
        <v>554.82449989180316</v>
      </c>
      <c r="K33" s="18">
        <v>401.98335693738625</v>
      </c>
      <c r="L33" s="30">
        <v>4.0338659121373481E-12</v>
      </c>
      <c r="M33" s="29">
        <v>3.696393E-16</v>
      </c>
      <c r="N33" s="46"/>
      <c r="O33" s="126">
        <f t="shared" si="6"/>
        <v>1.1089179E-16</v>
      </c>
      <c r="P33" s="126">
        <f t="shared" si="7"/>
        <v>2.7490202306016628E-5</v>
      </c>
      <c r="Q33" s="126">
        <f t="shared" si="15"/>
        <v>7.3927859999999994E-8</v>
      </c>
      <c r="R33" s="126">
        <f t="shared" si="16"/>
        <v>18326.801537344418</v>
      </c>
      <c r="S33" s="126">
        <f t="shared" si="17"/>
        <v>1.8390776315526702E-10</v>
      </c>
      <c r="T33" s="354">
        <v>0.68480000000000008</v>
      </c>
      <c r="U33" s="193">
        <f t="shared" si="12"/>
        <v>2.5312899264000005E-16</v>
      </c>
      <c r="V33" s="185">
        <f t="shared" si="8"/>
        <v>6.2750968463867309E-5</v>
      </c>
      <c r="W33" s="185">
        <f t="shared" si="18"/>
        <v>1.6875266176000001E-7</v>
      </c>
      <c r="X33" s="185">
        <f t="shared" si="19"/>
        <v>41833.978975911537</v>
      </c>
      <c r="Y33" s="185">
        <f t="shared" si="20"/>
        <v>4.1980012069575625E-10</v>
      </c>
      <c r="AA33" s="259">
        <f t="shared" si="13"/>
        <v>6.2970018104363448E-19</v>
      </c>
      <c r="AB33" s="260">
        <f t="shared" si="21"/>
        <v>6.6622742880331298E-19</v>
      </c>
      <c r="AC33" s="17">
        <f t="shared" si="9"/>
        <v>6.3186518473283177</v>
      </c>
      <c r="AD33" s="17">
        <f t="shared" si="10"/>
        <v>5.9964106871087219</v>
      </c>
      <c r="AE33" s="17">
        <f t="shared" si="11"/>
        <v>-35.534004008609223</v>
      </c>
      <c r="AF33" s="17">
        <f t="shared" ref="AF33:AF96" si="22">LN(W33)</f>
        <v>-15.594831733925577</v>
      </c>
      <c r="AG33" s="184">
        <f t="shared" ref="AG33:AG96" si="23">LN(X33)</f>
        <v>10.641464182453896</v>
      </c>
      <c r="AI33" s="622" t="s">
        <v>249</v>
      </c>
    </row>
    <row r="34" spans="1:47">
      <c r="A34" s="4" t="s">
        <v>11</v>
      </c>
      <c r="B34" s="4">
        <v>2</v>
      </c>
      <c r="C34" s="4">
        <v>-12.0449</v>
      </c>
      <c r="D34" s="4">
        <v>-77.376099999999994</v>
      </c>
      <c r="E34" s="4">
        <v>38</v>
      </c>
      <c r="F34" s="4" t="s">
        <v>13</v>
      </c>
      <c r="G34" s="358">
        <v>1.5</v>
      </c>
      <c r="H34" s="4" t="s">
        <v>18</v>
      </c>
      <c r="I34" s="4" t="s">
        <v>20</v>
      </c>
      <c r="J34" s="18">
        <v>495.56026505658576</v>
      </c>
      <c r="K34" s="18">
        <v>452.92994036210223</v>
      </c>
      <c r="L34" s="30">
        <v>3.6807344347770417E-12</v>
      </c>
      <c r="M34" s="29">
        <v>1.9538269999999999E-16</v>
      </c>
      <c r="N34" s="46"/>
      <c r="O34" s="126">
        <f t="shared" si="6"/>
        <v>5.8614809999999989E-17</v>
      </c>
      <c r="P34" s="126">
        <f t="shared" si="7"/>
        <v>1.5924759321450625E-5</v>
      </c>
      <c r="Q34" s="126">
        <f t="shared" si="15"/>
        <v>3.9076539999999985E-8</v>
      </c>
      <c r="R34" s="126">
        <f t="shared" si="16"/>
        <v>10616.506214300414</v>
      </c>
      <c r="S34" s="126">
        <f t="shared" si="17"/>
        <v>8.6275020743295547E-11</v>
      </c>
      <c r="T34" s="354">
        <v>0.68480000000000008</v>
      </c>
      <c r="U34" s="193">
        <f t="shared" si="12"/>
        <v>1.3379807296000001E-16</v>
      </c>
      <c r="V34" s="185">
        <f t="shared" si="8"/>
        <v>3.6350917277764632E-5</v>
      </c>
      <c r="W34" s="185">
        <f t="shared" si="18"/>
        <v>8.9198715306666653E-8</v>
      </c>
      <c r="X34" s="185">
        <f t="shared" si="19"/>
        <v>24233.944851843084</v>
      </c>
      <c r="Y34" s="185">
        <f t="shared" si="20"/>
        <v>1.9693711401669602E-10</v>
      </c>
      <c r="AA34" s="259">
        <f t="shared" si="13"/>
        <v>2.954056710250441E-19</v>
      </c>
      <c r="AB34" s="260">
        <f t="shared" si="21"/>
        <v>3.9426627552087966E-19</v>
      </c>
      <c r="AC34" s="17">
        <f t="shared" si="9"/>
        <v>6.2056889711101482</v>
      </c>
      <c r="AD34" s="17">
        <f t="shared" si="10"/>
        <v>6.1157374564850997</v>
      </c>
      <c r="AE34" s="17">
        <f t="shared" si="11"/>
        <v>-36.171571474539434</v>
      </c>
      <c r="AF34" s="17">
        <f t="shared" si="22"/>
        <v>-16.232399199855791</v>
      </c>
      <c r="AG34" s="184">
        <f t="shared" si="23"/>
        <v>10.095509609136617</v>
      </c>
      <c r="AI34" t="s">
        <v>70</v>
      </c>
      <c r="AJ34" t="s">
        <v>239</v>
      </c>
      <c r="AK34" t="s">
        <v>207</v>
      </c>
      <c r="AL34" t="s">
        <v>31</v>
      </c>
      <c r="AM34" t="s">
        <v>186</v>
      </c>
      <c r="AN34" t="s">
        <v>11</v>
      </c>
      <c r="AP34" t="s">
        <v>235</v>
      </c>
      <c r="AQ34" t="s">
        <v>239</v>
      </c>
      <c r="AR34" t="s">
        <v>207</v>
      </c>
      <c r="AS34" t="s">
        <v>31</v>
      </c>
      <c r="AT34" t="s">
        <v>186</v>
      </c>
      <c r="AU34" t="s">
        <v>11</v>
      </c>
    </row>
    <row r="35" spans="1:47">
      <c r="A35" s="4" t="s">
        <v>11</v>
      </c>
      <c r="B35" s="4">
        <v>2</v>
      </c>
      <c r="C35" s="4">
        <v>-12.0449</v>
      </c>
      <c r="D35" s="4">
        <v>-77.376099999999994</v>
      </c>
      <c r="E35" s="4">
        <v>38</v>
      </c>
      <c r="F35" s="4" t="s">
        <v>13</v>
      </c>
      <c r="G35" s="358">
        <v>1.5</v>
      </c>
      <c r="H35" s="4" t="s">
        <v>18</v>
      </c>
      <c r="I35" s="4" t="s">
        <v>20</v>
      </c>
      <c r="J35" s="18">
        <v>57.144026650819939</v>
      </c>
      <c r="K35" s="18">
        <v>169.5130604451183</v>
      </c>
      <c r="L35" s="30">
        <v>6.3843192022659881E-13</v>
      </c>
      <c r="M35" s="29">
        <v>5.5054710000000005E-17</v>
      </c>
      <c r="N35" s="46"/>
      <c r="O35" s="126">
        <f t="shared" si="6"/>
        <v>1.6516413000000001E-17</v>
      </c>
      <c r="P35" s="126">
        <f t="shared" si="7"/>
        <v>2.5870280724901453E-5</v>
      </c>
      <c r="Q35" s="126">
        <f t="shared" si="15"/>
        <v>1.1010942E-8</v>
      </c>
      <c r="R35" s="126">
        <f t="shared" si="16"/>
        <v>17246.853816600968</v>
      </c>
      <c r="S35" s="126">
        <f t="shared" si="17"/>
        <v>6.4956304671078202E-11</v>
      </c>
      <c r="T35" s="354">
        <v>0.68480000000000008</v>
      </c>
      <c r="U35" s="193">
        <f t="shared" si="12"/>
        <v>3.7701465408000009E-17</v>
      </c>
      <c r="V35" s="185">
        <f t="shared" si="8"/>
        <v>5.9053227468041729E-5</v>
      </c>
      <c r="W35" s="185">
        <f t="shared" si="18"/>
        <v>2.5134310272000002E-8</v>
      </c>
      <c r="X35" s="185">
        <f t="shared" si="19"/>
        <v>39368.818312027812</v>
      </c>
      <c r="Y35" s="185">
        <f t="shared" si="20"/>
        <v>1.4827359146251453E-10</v>
      </c>
      <c r="AA35" s="259">
        <f t="shared" si="13"/>
        <v>2.2241038719377185E-19</v>
      </c>
      <c r="AB35" s="260">
        <f t="shared" si="21"/>
        <v>9.6343770690877704E-19</v>
      </c>
      <c r="AC35" s="17">
        <f t="shared" si="9"/>
        <v>4.0455748642325835</v>
      </c>
      <c r="AD35" s="17">
        <f t="shared" si="10"/>
        <v>5.1329299766256522</v>
      </c>
      <c r="AE35" s="17">
        <f t="shared" si="11"/>
        <v>-37.438204255800954</v>
      </c>
      <c r="AF35" s="17">
        <f t="shared" si="22"/>
        <v>-17.499031981117312</v>
      </c>
      <c r="AG35" s="184">
        <f t="shared" si="23"/>
        <v>10.580729368552802</v>
      </c>
      <c r="AI35" t="s">
        <v>248</v>
      </c>
      <c r="AL35" s="145">
        <f>AL216</f>
        <v>2.6615813500654528E-10</v>
      </c>
      <c r="AM35" s="145">
        <f t="shared" ref="AM35:AM43" si="24">AK1030</f>
        <v>1.5926378123487512E-9</v>
      </c>
      <c r="AN35" s="126">
        <f>AL25</f>
        <v>1.4596640581310121E-9</v>
      </c>
      <c r="AS35" s="126">
        <f>AM216</f>
        <v>1.318005233378399E-10</v>
      </c>
      <c r="AT35" s="126">
        <f t="shared" ref="AT35:AT43" si="25">AL1030</f>
        <v>8.7641915458992988E-10</v>
      </c>
      <c r="AU35" s="126">
        <f>AM25</f>
        <v>1.2888005423478604E-9</v>
      </c>
    </row>
    <row r="36" spans="1:47">
      <c r="A36" s="4" t="s">
        <v>11</v>
      </c>
      <c r="B36" s="4">
        <v>2</v>
      </c>
      <c r="C36" s="4">
        <v>-12.0449</v>
      </c>
      <c r="D36" s="4">
        <v>-77.376099999999994</v>
      </c>
      <c r="E36" s="4">
        <v>38</v>
      </c>
      <c r="F36" s="4" t="s">
        <v>13</v>
      </c>
      <c r="G36" s="358">
        <v>1.5</v>
      </c>
      <c r="H36" s="4" t="s">
        <v>18</v>
      </c>
      <c r="I36" s="4" t="s">
        <v>20</v>
      </c>
      <c r="J36" s="18">
        <v>63.296529542851808</v>
      </c>
      <c r="K36" s="18">
        <v>108.46795154135469</v>
      </c>
      <c r="L36" s="30">
        <v>6.9363394706055271E-13</v>
      </c>
      <c r="M36" s="29">
        <v>4.6372930000000005E-17</v>
      </c>
      <c r="N36" s="46"/>
      <c r="O36" s="126">
        <f t="shared" si="6"/>
        <v>1.3911879E-17</v>
      </c>
      <c r="P36" s="126">
        <f t="shared" si="7"/>
        <v>2.0056514043113183E-5</v>
      </c>
      <c r="Q36" s="126">
        <f t="shared" si="15"/>
        <v>9.2745859999999991E-9</v>
      </c>
      <c r="R36" s="126">
        <f t="shared" si="16"/>
        <v>13371.009362075454</v>
      </c>
      <c r="S36" s="126">
        <f t="shared" si="17"/>
        <v>8.5505311644646975E-11</v>
      </c>
      <c r="T36" s="354">
        <v>0.68480000000000008</v>
      </c>
      <c r="U36" s="193">
        <f t="shared" si="12"/>
        <v>3.1756182464000007E-17</v>
      </c>
      <c r="V36" s="185">
        <f t="shared" si="8"/>
        <v>4.5782336055746364E-5</v>
      </c>
      <c r="W36" s="185">
        <f t="shared" si="18"/>
        <v>2.1170788309333335E-8</v>
      </c>
      <c r="X36" s="185">
        <f t="shared" si="19"/>
        <v>30521.557370497572</v>
      </c>
      <c r="Y36" s="185">
        <f t="shared" si="20"/>
        <v>1.9518012471418085E-10</v>
      </c>
      <c r="AA36" s="259">
        <f t="shared" si="13"/>
        <v>2.9277018707127134E-19</v>
      </c>
      <c r="AB36" s="260">
        <f t="shared" si="21"/>
        <v>7.3262989827278743E-19</v>
      </c>
      <c r="AC36" s="17">
        <f t="shared" si="9"/>
        <v>4.1478305020997901</v>
      </c>
      <c r="AD36" s="17">
        <f t="shared" si="10"/>
        <v>4.6864547518489532</v>
      </c>
      <c r="AE36" s="17">
        <f t="shared" si="11"/>
        <v>-37.609815790080042</v>
      </c>
      <c r="AF36" s="17">
        <f t="shared" si="22"/>
        <v>-17.670643515396399</v>
      </c>
      <c r="AG36" s="184">
        <f t="shared" si="23"/>
        <v>10.326188511963409</v>
      </c>
      <c r="AK36" s="145">
        <f t="shared" ref="AK36:AK41" si="26">AL384</f>
        <v>2.2805916862476569E-10</v>
      </c>
      <c r="AL36" s="145">
        <f>AL217</f>
        <v>1.0092664489409186E-10</v>
      </c>
      <c r="AM36" s="145">
        <f t="shared" si="24"/>
        <v>1.0900552683831223E-9</v>
      </c>
      <c r="AN36" s="126">
        <f>AL26</f>
        <v>1.6545067938372626E-9</v>
      </c>
      <c r="AR36" s="126">
        <f t="shared" ref="AR36:AR41" si="27">AM384</f>
        <v>3.5024259202369694E-10</v>
      </c>
      <c r="AS36" s="126">
        <f>AM217</f>
        <v>2.9133784823016896E-11</v>
      </c>
      <c r="AT36" s="126">
        <f t="shared" si="25"/>
        <v>8.0896784933618465E-10</v>
      </c>
      <c r="AU36" s="126">
        <f>AM26</f>
        <v>1.8725635763280214E-9</v>
      </c>
    </row>
    <row r="37" spans="1:47">
      <c r="A37" s="4" t="s">
        <v>11</v>
      </c>
      <c r="B37" s="4">
        <v>2</v>
      </c>
      <c r="C37" s="4">
        <v>-12.0449</v>
      </c>
      <c r="D37" s="4">
        <v>-77.376099999999994</v>
      </c>
      <c r="E37" s="4">
        <v>38</v>
      </c>
      <c r="F37" s="4" t="s">
        <v>13</v>
      </c>
      <c r="G37" s="358">
        <v>1.5</v>
      </c>
      <c r="H37" s="4" t="s">
        <v>18</v>
      </c>
      <c r="I37" s="4" t="s">
        <v>20</v>
      </c>
      <c r="J37" s="18">
        <v>46.114778948634751</v>
      </c>
      <c r="K37" s="18">
        <v>127.19648568114019</v>
      </c>
      <c r="L37" s="30">
        <v>5.3651959502710556E-13</v>
      </c>
      <c r="M37" s="29">
        <v>1.65481E-16</v>
      </c>
      <c r="N37" s="46"/>
      <c r="O37" s="126">
        <f t="shared" si="6"/>
        <v>4.96443E-17</v>
      </c>
      <c r="P37" s="126">
        <f t="shared" si="7"/>
        <v>9.2530264430494682E-5</v>
      </c>
      <c r="Q37" s="126">
        <f t="shared" si="15"/>
        <v>3.3096199999999998E-8</v>
      </c>
      <c r="R37" s="126">
        <f t="shared" si="16"/>
        <v>61686.842953663116</v>
      </c>
      <c r="S37" s="126">
        <f t="shared" si="17"/>
        <v>2.6019744038342775E-10</v>
      </c>
      <c r="T37" s="354">
        <v>0.68480000000000008</v>
      </c>
      <c r="U37" s="193">
        <f t="shared" si="12"/>
        <v>1.1332138880000001E-16</v>
      </c>
      <c r="V37" s="185">
        <f t="shared" si="8"/>
        <v>2.1121575027334256E-4</v>
      </c>
      <c r="W37" s="185">
        <f t="shared" si="18"/>
        <v>7.5547592533333327E-8</v>
      </c>
      <c r="X37" s="185">
        <f t="shared" si="19"/>
        <v>140810.50018222837</v>
      </c>
      <c r="Y37" s="185">
        <f t="shared" si="20"/>
        <v>5.9394402391523778E-10</v>
      </c>
      <c r="AA37" s="259">
        <f t="shared" si="13"/>
        <v>8.9091603587285677E-19</v>
      </c>
      <c r="AB37" s="260">
        <f t="shared" si="21"/>
        <v>3.5884591398415265E-18</v>
      </c>
      <c r="AC37" s="17">
        <f t="shared" si="9"/>
        <v>3.8311334831954333</v>
      </c>
      <c r="AD37" s="17">
        <f t="shared" si="10"/>
        <v>4.8457330222314301</v>
      </c>
      <c r="AE37" s="17">
        <f t="shared" si="11"/>
        <v>-36.337675289291525</v>
      </c>
      <c r="AF37" s="17">
        <f t="shared" si="22"/>
        <v>-16.398503014607883</v>
      </c>
      <c r="AG37" s="184">
        <f t="shared" si="23"/>
        <v>11.855170295083362</v>
      </c>
      <c r="AJ37" s="613">
        <f>AL647</f>
        <v>3.0113220352355201E-10</v>
      </c>
      <c r="AK37" s="145">
        <f t="shared" si="26"/>
        <v>8.4381003046399635E-10</v>
      </c>
      <c r="AL37" s="145">
        <f>AL218</f>
        <v>2.0837921766257797E-10</v>
      </c>
      <c r="AM37" s="145">
        <f t="shared" si="24"/>
        <v>4.3305102554711451E-10</v>
      </c>
      <c r="AN37" s="126">
        <f>AL9</f>
        <v>3.2293972164593088E-10</v>
      </c>
      <c r="AQ37" s="126">
        <f>AM647</f>
        <v>2.9722067158133909E-10</v>
      </c>
      <c r="AR37" s="126">
        <f t="shared" si="27"/>
        <v>8.4381003046399635E-10</v>
      </c>
      <c r="AS37" s="126">
        <f>AM218</f>
        <v>1.4164320182984547E-10</v>
      </c>
      <c r="AT37" s="126">
        <f t="shared" si="25"/>
        <v>5.1915664341506284E-10</v>
      </c>
      <c r="AU37" s="126">
        <f>AM9</f>
        <v>2.2310991471424578E-10</v>
      </c>
    </row>
    <row r="38" spans="1:47">
      <c r="A38" s="4" t="s">
        <v>11</v>
      </c>
      <c r="B38" s="4">
        <v>2</v>
      </c>
      <c r="C38" s="4">
        <v>-12.0449</v>
      </c>
      <c r="D38" s="4">
        <v>-77.376099999999994</v>
      </c>
      <c r="E38" s="4">
        <v>38</v>
      </c>
      <c r="F38" s="4" t="s">
        <v>13</v>
      </c>
      <c r="G38" s="358">
        <v>1.5</v>
      </c>
      <c r="H38" s="4" t="s">
        <v>18</v>
      </c>
      <c r="I38" s="4" t="s">
        <v>20</v>
      </c>
      <c r="J38" s="18">
        <v>559.5834678789422</v>
      </c>
      <c r="K38" s="18">
        <v>544.38569903850737</v>
      </c>
      <c r="L38" s="30">
        <v>4.0619040062843938E-12</v>
      </c>
      <c r="M38" s="29">
        <v>5.7937709999999999E-16</v>
      </c>
      <c r="N38" s="46"/>
      <c r="O38" s="126">
        <f t="shared" si="6"/>
        <v>1.7381312999999999E-16</v>
      </c>
      <c r="P38" s="126">
        <f t="shared" si="7"/>
        <v>4.2791048171272436E-5</v>
      </c>
      <c r="Q38" s="126">
        <f t="shared" si="15"/>
        <v>1.1587541999999997E-7</v>
      </c>
      <c r="R38" s="126">
        <f t="shared" si="16"/>
        <v>28527.365447514952</v>
      </c>
      <c r="S38" s="126">
        <f t="shared" si="17"/>
        <v>2.1285537111768154E-10</v>
      </c>
      <c r="T38" s="354">
        <v>0.68480000000000008</v>
      </c>
      <c r="U38" s="193">
        <f t="shared" si="12"/>
        <v>3.9675743808000005E-16</v>
      </c>
      <c r="V38" s="185">
        <f t="shared" si="8"/>
        <v>9.7677699292291235E-5</v>
      </c>
      <c r="W38" s="185">
        <f t="shared" si="18"/>
        <v>2.6450495871999998E-7</v>
      </c>
      <c r="X38" s="185">
        <f t="shared" si="19"/>
        <v>65118.466194860812</v>
      </c>
      <c r="Y38" s="185">
        <f t="shared" si="20"/>
        <v>4.8587786047129449E-10</v>
      </c>
      <c r="AA38" s="259">
        <f t="shared" si="13"/>
        <v>7.2881679070694183E-19</v>
      </c>
      <c r="AB38" s="260">
        <f t="shared" si="21"/>
        <v>1.0353720816593885E-18</v>
      </c>
      <c r="AC38" s="17">
        <f t="shared" si="9"/>
        <v>6.3271926996082222</v>
      </c>
      <c r="AD38" s="17">
        <f t="shared" si="10"/>
        <v>6.2996580012157137</v>
      </c>
      <c r="AE38" s="17">
        <f t="shared" si="11"/>
        <v>-35.084578112983799</v>
      </c>
      <c r="AF38" s="17">
        <f t="shared" si="22"/>
        <v>-15.14540583830016</v>
      </c>
      <c r="AG38" s="184">
        <f t="shared" si="23"/>
        <v>11.083963446880311</v>
      </c>
      <c r="AJ38" s="613">
        <f>AL648</f>
        <v>6.6232584013800816E-11</v>
      </c>
      <c r="AK38" s="145">
        <f t="shared" si="26"/>
        <v>8.2245214824468588E-10</v>
      </c>
      <c r="AL38" s="145">
        <f>AL219</f>
        <v>1.2449375384835379E-9</v>
      </c>
      <c r="AM38" s="145">
        <f t="shared" si="24"/>
        <v>4.9726729868117595E-10</v>
      </c>
      <c r="AN38" s="126">
        <f>AL27</f>
        <v>1.8836408418173108E-9</v>
      </c>
      <c r="AQ38" s="126">
        <f>AM648</f>
        <v>3.4770323846962868E-11</v>
      </c>
      <c r="AR38" s="126">
        <f t="shared" si="27"/>
        <v>4.1375047900240313E-10</v>
      </c>
      <c r="AS38" s="126">
        <f>AM219</f>
        <v>1.6088013735910691E-9</v>
      </c>
      <c r="AT38" s="126">
        <f t="shared" si="25"/>
        <v>4.7204575311077164E-10</v>
      </c>
      <c r="AU38" s="126">
        <f>AM27</f>
        <v>1.4102523672141963E-9</v>
      </c>
    </row>
    <row r="39" spans="1:47">
      <c r="A39" s="4" t="s">
        <v>11</v>
      </c>
      <c r="B39" s="4">
        <v>2</v>
      </c>
      <c r="C39" s="4">
        <v>-12.0449</v>
      </c>
      <c r="D39" s="4">
        <v>-77.376099999999994</v>
      </c>
      <c r="E39" s="4">
        <v>38</v>
      </c>
      <c r="F39" s="4" t="s">
        <v>13</v>
      </c>
      <c r="G39" s="358">
        <v>1.5</v>
      </c>
      <c r="H39" s="4" t="s">
        <v>18</v>
      </c>
      <c r="I39" s="4" t="s">
        <v>20</v>
      </c>
      <c r="J39" s="18">
        <v>622.19978267516626</v>
      </c>
      <c r="K39" s="18">
        <v>531.96611132738644</v>
      </c>
      <c r="L39" s="30">
        <v>4.4267842303828563E-12</v>
      </c>
      <c r="M39" s="29">
        <v>4.6345460000000003E-16</v>
      </c>
      <c r="N39" s="46"/>
      <c r="O39" s="126">
        <f t="shared" si="6"/>
        <v>1.3903638E-16</v>
      </c>
      <c r="P39" s="126">
        <f t="shared" si="7"/>
        <v>3.1407986647674321E-5</v>
      </c>
      <c r="Q39" s="126">
        <f t="shared" si="15"/>
        <v>9.269091999999998E-8</v>
      </c>
      <c r="R39" s="126">
        <f t="shared" si="16"/>
        <v>20938.657765116212</v>
      </c>
      <c r="S39" s="126">
        <f t="shared" si="17"/>
        <v>1.7424215194594503E-10</v>
      </c>
      <c r="T39" s="354">
        <v>0.68480000000000008</v>
      </c>
      <c r="U39" s="193">
        <f t="shared" si="12"/>
        <v>3.1737371008000005E-16</v>
      </c>
      <c r="V39" s="185">
        <f t="shared" si="8"/>
        <v>7.1693964187757934E-5</v>
      </c>
      <c r="W39" s="185">
        <f t="shared" si="18"/>
        <v>2.1158247338666667E-7</v>
      </c>
      <c r="X39" s="185">
        <f t="shared" si="19"/>
        <v>47795.976125171946</v>
      </c>
      <c r="Y39" s="185">
        <f t="shared" si="20"/>
        <v>3.977367521752773E-10</v>
      </c>
      <c r="AA39" s="259">
        <f t="shared" si="13"/>
        <v>5.9660512826291607E-19</v>
      </c>
      <c r="AB39" s="260">
        <f t="shared" si="21"/>
        <v>7.4486461246798147E-19</v>
      </c>
      <c r="AC39" s="17">
        <f t="shared" si="9"/>
        <v>6.4332612351789473</v>
      </c>
      <c r="AD39" s="17">
        <f t="shared" si="10"/>
        <v>6.2765797868002489</v>
      </c>
      <c r="AE39" s="17">
        <f t="shared" si="11"/>
        <v>-35.307823244061929</v>
      </c>
      <c r="AF39" s="17">
        <f t="shared" si="22"/>
        <v>-15.368650969378283</v>
      </c>
      <c r="AG39" s="184">
        <f t="shared" si="23"/>
        <v>10.774696733454329</v>
      </c>
      <c r="AJ39" s="145">
        <f>AL638</f>
        <v>2.2225854940176741E-10</v>
      </c>
      <c r="AK39" s="145">
        <f t="shared" si="26"/>
        <v>6.9584392157586885E-10</v>
      </c>
      <c r="AL39" s="145">
        <f>AL220</f>
        <v>2.903099320988124E-10</v>
      </c>
      <c r="AM39" s="145">
        <f t="shared" si="24"/>
        <v>5.8829556716842535E-10</v>
      </c>
      <c r="AN39" s="126">
        <f>AL11</f>
        <v>9.8941562074834431E-10</v>
      </c>
      <c r="AQ39" s="126">
        <f>AM638</f>
        <v>1.5028899139107672E-10</v>
      </c>
      <c r="AR39" s="126">
        <f t="shared" si="27"/>
        <v>8.4611282351318406E-10</v>
      </c>
      <c r="AS39" s="126">
        <f>AM220</f>
        <v>1.3220748109032302E-10</v>
      </c>
      <c r="AT39" s="126">
        <f t="shared" si="25"/>
        <v>4.5848357090989767E-10</v>
      </c>
      <c r="AU39" s="126">
        <f>AM11</f>
        <v>6.1312599019956172E-10</v>
      </c>
    </row>
    <row r="40" spans="1:47">
      <c r="A40" s="4" t="s">
        <v>11</v>
      </c>
      <c r="B40" s="4">
        <v>2</v>
      </c>
      <c r="C40" s="4">
        <v>-12.0449</v>
      </c>
      <c r="D40" s="4">
        <v>-77.376099999999994</v>
      </c>
      <c r="E40" s="4">
        <v>38</v>
      </c>
      <c r="F40" s="4" t="s">
        <v>13</v>
      </c>
      <c r="G40" s="358">
        <v>1.5</v>
      </c>
      <c r="H40" s="2" t="s">
        <v>18</v>
      </c>
      <c r="I40" s="4" t="s">
        <v>20</v>
      </c>
      <c r="J40" s="18">
        <v>240.8221602384811</v>
      </c>
      <c r="K40" s="18">
        <v>205.39200728243861</v>
      </c>
      <c r="L40" s="30">
        <v>2.0500623081036635E-12</v>
      </c>
      <c r="M40" s="29">
        <v>4.3717119999999999E-16</v>
      </c>
      <c r="N40" s="46"/>
      <c r="O40" s="126">
        <f t="shared" si="6"/>
        <v>1.3115136E-16</v>
      </c>
      <c r="P40" s="126">
        <f t="shared" si="7"/>
        <v>6.3974328722387399E-5</v>
      </c>
      <c r="Q40" s="126">
        <f t="shared" si="15"/>
        <v>8.7434239999999984E-8</v>
      </c>
      <c r="R40" s="126">
        <f t="shared" si="16"/>
        <v>42649.552481591592</v>
      </c>
      <c r="S40" s="126">
        <f t="shared" si="17"/>
        <v>4.2569446180915616E-10</v>
      </c>
      <c r="T40" s="354">
        <v>0.68480000000000008</v>
      </c>
      <c r="U40" s="193">
        <f t="shared" si="12"/>
        <v>2.9937483776000001E-16</v>
      </c>
      <c r="V40" s="185">
        <f t="shared" si="8"/>
        <v>1.4603206769696965E-4</v>
      </c>
      <c r="W40" s="185">
        <f t="shared" si="18"/>
        <v>1.9958322517333332E-7</v>
      </c>
      <c r="X40" s="185">
        <f t="shared" si="19"/>
        <v>97354.711797979762</v>
      </c>
      <c r="Y40" s="185">
        <f t="shared" si="20"/>
        <v>9.7171855815636726E-10</v>
      </c>
      <c r="AA40" s="259">
        <f t="shared" si="13"/>
        <v>1.4575778372345509E-18</v>
      </c>
      <c r="AB40" s="260">
        <f t="shared" si="21"/>
        <v>1.8153279563935419E-18</v>
      </c>
      <c r="AC40" s="17">
        <f t="shared" si="9"/>
        <v>5.4840587367688318</v>
      </c>
      <c r="AD40" s="17">
        <f t="shared" si="10"/>
        <v>5.3249203837988617</v>
      </c>
      <c r="AE40" s="17">
        <f t="shared" si="11"/>
        <v>-35.366206793502201</v>
      </c>
      <c r="AF40" s="17">
        <f t="shared" si="22"/>
        <v>-15.427034518818562</v>
      </c>
      <c r="AG40" s="184">
        <f t="shared" si="23"/>
        <v>11.486116410224655</v>
      </c>
      <c r="AJ40" s="145">
        <f>AL639</f>
        <v>2.2025313015813062E-10</v>
      </c>
      <c r="AK40" s="145">
        <f t="shared" si="26"/>
        <v>4.286130075884819E-10</v>
      </c>
      <c r="AL40" s="145">
        <f>AL223</f>
        <v>6.5333128210010256E-10</v>
      </c>
      <c r="AM40" s="145">
        <f t="shared" si="24"/>
        <v>4.2309124455354539E-10</v>
      </c>
      <c r="AN40" s="145">
        <f>AL28</f>
        <v>4.1944932099589915E-10</v>
      </c>
      <c r="AQ40" s="126">
        <f>AM639</f>
        <v>3.0886491520257398E-10</v>
      </c>
      <c r="AR40" s="126">
        <f t="shared" si="27"/>
        <v>2.946399518176058E-10</v>
      </c>
      <c r="AS40" s="126">
        <f>AM223</f>
        <v>4.4814158089850361E-10</v>
      </c>
      <c r="AT40" s="126">
        <f t="shared" si="25"/>
        <v>3.0512995485541107E-10</v>
      </c>
      <c r="AU40" s="126">
        <f>AM28</f>
        <v>2.8659609844990129E-10</v>
      </c>
    </row>
    <row r="41" spans="1:47">
      <c r="A41" s="4" t="s">
        <v>11</v>
      </c>
      <c r="B41" s="4">
        <v>2</v>
      </c>
      <c r="C41" s="4">
        <v>-12.0449</v>
      </c>
      <c r="D41" s="4">
        <v>-77.376099999999994</v>
      </c>
      <c r="E41" s="4">
        <v>38</v>
      </c>
      <c r="F41" s="4" t="s">
        <v>13</v>
      </c>
      <c r="G41" s="358">
        <v>1.5</v>
      </c>
      <c r="H41" s="2" t="s">
        <v>16</v>
      </c>
      <c r="I41" s="4" t="s">
        <v>16</v>
      </c>
      <c r="J41" s="18">
        <v>64.499454753438698</v>
      </c>
      <c r="K41" s="18">
        <v>77.777650529440407</v>
      </c>
      <c r="L41" s="30">
        <v>9.0042103017197707E-13</v>
      </c>
      <c r="M41" s="29">
        <v>1.351368E-16</v>
      </c>
      <c r="N41" s="46"/>
      <c r="O41" s="126">
        <f t="shared" si="6"/>
        <v>4.0541039999999999E-17</v>
      </c>
      <c r="P41" s="126">
        <f t="shared" si="7"/>
        <v>4.5024537012709279E-5</v>
      </c>
      <c r="Q41" s="126">
        <f t="shared" si="15"/>
        <v>2.7027359999999997E-8</v>
      </c>
      <c r="R41" s="126">
        <f t="shared" si="16"/>
        <v>30016.358008472849</v>
      </c>
      <c r="S41" s="126">
        <f t="shared" si="17"/>
        <v>3.4749519709096379E-10</v>
      </c>
      <c r="T41" s="354">
        <v>1.52</v>
      </c>
      <c r="U41" s="193">
        <f t="shared" si="12"/>
        <v>2.0540793599999999E-16</v>
      </c>
      <c r="V41" s="185">
        <f t="shared" si="8"/>
        <v>2.2812432086439366E-4</v>
      </c>
      <c r="W41" s="185">
        <f t="shared" si="18"/>
        <v>1.3693862399999997E-7</v>
      </c>
      <c r="X41" s="185">
        <f t="shared" si="19"/>
        <v>152082.88057626243</v>
      </c>
      <c r="Y41" s="185">
        <f t="shared" si="20"/>
        <v>1.7606423319275495E-9</v>
      </c>
      <c r="AA41" s="259">
        <f t="shared" si="13"/>
        <v>2.6409634978913249E-18</v>
      </c>
      <c r="AB41" s="260">
        <f t="shared" si="21"/>
        <v>2.095161897361549E-18</v>
      </c>
      <c r="AC41" s="17">
        <f t="shared" si="9"/>
        <v>4.1666567703309374</v>
      </c>
      <c r="AD41" s="17">
        <f t="shared" si="10"/>
        <v>4.3538541216557949</v>
      </c>
      <c r="AE41" s="17">
        <f t="shared" si="11"/>
        <v>-36.540244075196703</v>
      </c>
      <c r="AF41" s="17">
        <f t="shared" si="22"/>
        <v>-15.803733011500269</v>
      </c>
      <c r="AG41" s="184">
        <f t="shared" si="23"/>
        <v>11.932180918173502</v>
      </c>
      <c r="AK41" s="145">
        <f t="shared" si="26"/>
        <v>3.9504739163239121E-10</v>
      </c>
      <c r="AL41" s="145">
        <f>AL224</f>
        <v>5.7706656778865524E-10</v>
      </c>
      <c r="AM41" s="145">
        <f t="shared" si="24"/>
        <v>9.8150885996615192E-10</v>
      </c>
      <c r="AN41" s="145">
        <f>AL29</f>
        <v>1.7047978713762652E-10</v>
      </c>
      <c r="AR41" s="126">
        <f t="shared" si="27"/>
        <v>3.33172352767244E-10</v>
      </c>
      <c r="AS41" s="126">
        <f>AM224</f>
        <v>4.9690892269812547E-10</v>
      </c>
      <c r="AT41" s="126">
        <f t="shared" si="25"/>
        <v>1.8425931539577777E-9</v>
      </c>
      <c r="AU41" s="126">
        <f>AM29</f>
        <v>1.0633074793829822E-10</v>
      </c>
    </row>
    <row r="42" spans="1:47">
      <c r="A42" s="4" t="s">
        <v>11</v>
      </c>
      <c r="B42" s="4">
        <v>2</v>
      </c>
      <c r="C42" s="4">
        <v>-12.0449</v>
      </c>
      <c r="D42" s="4">
        <v>-77.376099999999994</v>
      </c>
      <c r="E42" s="4">
        <v>38</v>
      </c>
      <c r="F42" s="4" t="s">
        <v>13</v>
      </c>
      <c r="G42" s="358">
        <v>1.5</v>
      </c>
      <c r="H42" s="2" t="s">
        <v>16</v>
      </c>
      <c r="I42" s="4" t="s">
        <v>16</v>
      </c>
      <c r="J42" s="18">
        <v>62.36031581739978</v>
      </c>
      <c r="K42" s="18">
        <v>120.74237233760084</v>
      </c>
      <c r="L42" s="30">
        <v>8.723512835288787E-13</v>
      </c>
      <c r="M42" s="29">
        <v>6.4018889999999996E-16</v>
      </c>
      <c r="N42" s="46"/>
      <c r="O42" s="126">
        <f t="shared" si="6"/>
        <v>1.9205666999999999E-16</v>
      </c>
      <c r="P42" s="126">
        <f t="shared" si="7"/>
        <v>2.2015978382364823E-4</v>
      </c>
      <c r="Q42" s="126">
        <f t="shared" si="15"/>
        <v>1.2803777999999997E-7</v>
      </c>
      <c r="R42" s="126">
        <f t="shared" si="16"/>
        <v>146773.18921576548</v>
      </c>
      <c r="S42" s="126">
        <f t="shared" si="17"/>
        <v>1.0604212715151964E-9</v>
      </c>
      <c r="T42" s="354">
        <v>1.52</v>
      </c>
      <c r="U42" s="193">
        <f t="shared" si="12"/>
        <v>9.7308712799999989E-16</v>
      </c>
      <c r="V42" s="185">
        <f t="shared" si="8"/>
        <v>1.1154762380398177E-3</v>
      </c>
      <c r="W42" s="185">
        <f t="shared" si="18"/>
        <v>6.4872475199999982E-7</v>
      </c>
      <c r="X42" s="185">
        <f t="shared" si="19"/>
        <v>743650.82535987836</v>
      </c>
      <c r="Y42" s="185">
        <f t="shared" si="20"/>
        <v>5.3728011090103285E-9</v>
      </c>
      <c r="AA42" s="259">
        <f t="shared" si="13"/>
        <v>8.0592016635154947E-18</v>
      </c>
      <c r="AB42" s="260">
        <f t="shared" si="21"/>
        <v>1.0265966289756576E-17</v>
      </c>
      <c r="AC42" s="17">
        <f t="shared" si="9"/>
        <v>4.1329291085994546</v>
      </c>
      <c r="AD42" s="17">
        <f t="shared" si="10"/>
        <v>4.7936591214906503</v>
      </c>
      <c r="AE42" s="17">
        <f t="shared" si="11"/>
        <v>-34.984768384839143</v>
      </c>
      <c r="AF42" s="17">
        <f t="shared" si="22"/>
        <v>-14.248257321142709</v>
      </c>
      <c r="AG42" s="184">
        <f t="shared" si="23"/>
        <v>13.519326882896923</v>
      </c>
      <c r="AL42" s="145">
        <f>AL225</f>
        <v>9.1410302412534194E-11</v>
      </c>
      <c r="AM42" s="145">
        <f t="shared" si="24"/>
        <v>4.2049266232760453E-10</v>
      </c>
      <c r="AN42" s="145">
        <f>AL30</f>
        <v>2.2425576550182953E-10</v>
      </c>
      <c r="AR42" s="126"/>
      <c r="AS42" s="126">
        <f>AM225</f>
        <v>5.6943168466106607E-11</v>
      </c>
      <c r="AT42" s="126">
        <f t="shared" si="25"/>
        <v>4.755439692471306E-10</v>
      </c>
      <c r="AU42" s="126">
        <f>AM30</f>
        <v>1.2955168561789274E-10</v>
      </c>
    </row>
    <row r="43" spans="1:47">
      <c r="A43" s="4" t="s">
        <v>11</v>
      </c>
      <c r="B43" s="4">
        <v>2</v>
      </c>
      <c r="C43" s="4">
        <v>-12.0449</v>
      </c>
      <c r="D43" s="4">
        <v>-77.376099999999994</v>
      </c>
      <c r="E43" s="4">
        <v>38</v>
      </c>
      <c r="F43" s="4" t="s">
        <v>13</v>
      </c>
      <c r="G43" s="358">
        <v>1.5</v>
      </c>
      <c r="H43" s="2" t="s">
        <v>16</v>
      </c>
      <c r="I43" s="4" t="s">
        <v>16</v>
      </c>
      <c r="J43" s="18">
        <v>149.37995241814656</v>
      </c>
      <c r="K43" s="18">
        <v>205.93803217404627</v>
      </c>
      <c r="L43" s="30">
        <v>1.9812213097465038E-12</v>
      </c>
      <c r="M43" s="29">
        <v>1.440812E-16</v>
      </c>
      <c r="N43" s="46"/>
      <c r="O43" s="126">
        <f t="shared" si="6"/>
        <v>4.322436E-17</v>
      </c>
      <c r="P43" s="126">
        <f t="shared" si="7"/>
        <v>2.1817027601793025E-5</v>
      </c>
      <c r="Q43" s="126">
        <f t="shared" si="15"/>
        <v>2.8816239999999995E-8</v>
      </c>
      <c r="R43" s="126">
        <f t="shared" si="16"/>
        <v>14544.685067862014</v>
      </c>
      <c r="S43" s="126">
        <f t="shared" si="17"/>
        <v>1.3992675221663895E-10</v>
      </c>
      <c r="T43" s="354">
        <v>1.52</v>
      </c>
      <c r="U43" s="193">
        <f t="shared" si="12"/>
        <v>2.1900342399999999E-16</v>
      </c>
      <c r="V43" s="185">
        <f t="shared" si="8"/>
        <v>1.1053960651575131E-4</v>
      </c>
      <c r="W43" s="185">
        <f t="shared" si="18"/>
        <v>1.4600228266666663E-7</v>
      </c>
      <c r="X43" s="185">
        <f t="shared" si="19"/>
        <v>73693.071010500862</v>
      </c>
      <c r="Y43" s="185">
        <f t="shared" si="20"/>
        <v>7.0896221123097071E-10</v>
      </c>
      <c r="AA43" s="259">
        <f t="shared" si="13"/>
        <v>1.0634433168464562E-18</v>
      </c>
      <c r="AB43" s="260">
        <f t="shared" si="21"/>
        <v>9.6452835650051475E-19</v>
      </c>
      <c r="AC43" s="17">
        <f t="shared" si="9"/>
        <v>5.0064930763999271</v>
      </c>
      <c r="AD43" s="17">
        <f t="shared" si="10"/>
        <v>5.3275753088466713</v>
      </c>
      <c r="AE43" s="17">
        <f t="shared" si="11"/>
        <v>-36.476154644353528</v>
      </c>
      <c r="AF43" s="17">
        <f t="shared" si="22"/>
        <v>-15.739643580657098</v>
      </c>
      <c r="AG43" s="184">
        <f t="shared" si="23"/>
        <v>11.20766405761789</v>
      </c>
      <c r="AL43" s="145">
        <f>AL226</f>
        <v>3.5858955036666095E-10</v>
      </c>
      <c r="AM43" s="145">
        <f t="shared" si="24"/>
        <v>1.558107686999117E-10</v>
      </c>
      <c r="AN43" s="145">
        <f>AL31</f>
        <v>1.2124671717728482E-10</v>
      </c>
      <c r="AS43" s="126">
        <f>AM226</f>
        <v>2.6905788844534956E-10</v>
      </c>
      <c r="AT43" s="126">
        <f t="shared" si="25"/>
        <v>1.4234040524872932E-10</v>
      </c>
      <c r="AU43" s="126">
        <f>AM31</f>
        <v>9.1484067174081057E-11</v>
      </c>
    </row>
    <row r="44" spans="1:47">
      <c r="A44" s="4" t="s">
        <v>11</v>
      </c>
      <c r="B44" s="4">
        <v>2</v>
      </c>
      <c r="C44" s="4">
        <v>-12.0449</v>
      </c>
      <c r="D44" s="4">
        <v>-77.376099999999994</v>
      </c>
      <c r="E44" s="4">
        <v>38</v>
      </c>
      <c r="F44" s="4" t="s">
        <v>13</v>
      </c>
      <c r="G44" s="358">
        <v>1.5</v>
      </c>
      <c r="H44" s="2" t="s">
        <v>16</v>
      </c>
      <c r="I44" s="4" t="s">
        <v>16</v>
      </c>
      <c r="J44" s="18">
        <v>18.961916584898781</v>
      </c>
      <c r="K44" s="18">
        <v>44.451283751776394</v>
      </c>
      <c r="L44" s="30">
        <v>2.8523572626197066E-13</v>
      </c>
      <c r="M44" s="29">
        <v>3.992958E-18</v>
      </c>
      <c r="N44" s="46"/>
      <c r="O44" s="126">
        <f t="shared" si="6"/>
        <v>1.1978873999999999E-18</v>
      </c>
      <c r="P44" s="126">
        <f t="shared" si="7"/>
        <v>4.1996401211670711E-6</v>
      </c>
      <c r="Q44" s="126">
        <f t="shared" si="15"/>
        <v>7.9859159999999982E-10</v>
      </c>
      <c r="R44" s="126">
        <f t="shared" si="16"/>
        <v>2799.7600807780468</v>
      </c>
      <c r="S44" s="126">
        <f t="shared" si="17"/>
        <v>1.7965546382405343E-11</v>
      </c>
      <c r="T44" s="354">
        <v>1.52</v>
      </c>
      <c r="U44" s="193">
        <f t="shared" si="12"/>
        <v>6.0692961599999999E-18</v>
      </c>
      <c r="V44" s="185">
        <f t="shared" si="8"/>
        <v>2.127817661391316E-5</v>
      </c>
      <c r="W44" s="185">
        <f t="shared" si="18"/>
        <v>4.0461974399999997E-9</v>
      </c>
      <c r="X44" s="185">
        <f t="shared" si="19"/>
        <v>14185.451075942105</v>
      </c>
      <c r="Y44" s="185">
        <f t="shared" si="20"/>
        <v>9.1025435004187088E-11</v>
      </c>
      <c r="AA44" s="259">
        <f t="shared" si="13"/>
        <v>1.3653815250628063E-19</v>
      </c>
      <c r="AB44" s="260">
        <f t="shared" si="21"/>
        <v>2.1057776423191214E-19</v>
      </c>
      <c r="AC44" s="17">
        <f t="shared" si="9"/>
        <v>2.9424325774194728</v>
      </c>
      <c r="AD44" s="17">
        <f t="shared" si="10"/>
        <v>3.7943938423477395</v>
      </c>
      <c r="AE44" s="17">
        <f t="shared" si="11"/>
        <v>-40.061999364274271</v>
      </c>
      <c r="AF44" s="17">
        <f t="shared" si="22"/>
        <v>-19.325488300577838</v>
      </c>
      <c r="AG44" s="184">
        <f t="shared" si="23"/>
        <v>9.5599721462397973</v>
      </c>
      <c r="AN44" s="126"/>
    </row>
    <row r="45" spans="1:47">
      <c r="A45" s="4" t="s">
        <v>11</v>
      </c>
      <c r="B45" s="4">
        <v>2</v>
      </c>
      <c r="C45" s="4">
        <v>-12.0449</v>
      </c>
      <c r="D45" s="4">
        <v>-77.376099999999994</v>
      </c>
      <c r="E45" s="4">
        <v>38</v>
      </c>
      <c r="F45" s="4" t="s">
        <v>13</v>
      </c>
      <c r="G45" s="358">
        <v>1.5</v>
      </c>
      <c r="H45" s="2" t="s">
        <v>16</v>
      </c>
      <c r="I45" s="4" t="s">
        <v>16</v>
      </c>
      <c r="J45" s="18">
        <v>27.018514062882026</v>
      </c>
      <c r="K45" s="18">
        <v>56.94300639278012</v>
      </c>
      <c r="L45" s="30">
        <v>3.9774306535537596E-13</v>
      </c>
      <c r="M45" s="29">
        <v>4.6735230000000005E-17</v>
      </c>
      <c r="N45" s="46"/>
      <c r="O45" s="126">
        <f t="shared" si="6"/>
        <v>1.4020569000000002E-17</v>
      </c>
      <c r="P45" s="126">
        <f t="shared" si="7"/>
        <v>3.5250316652215892E-5</v>
      </c>
      <c r="Q45" s="126">
        <f t="shared" si="15"/>
        <v>9.3470460000000007E-9</v>
      </c>
      <c r="R45" s="126">
        <f t="shared" si="16"/>
        <v>23500.21110147726</v>
      </c>
      <c r="S45" s="126">
        <f t="shared" si="17"/>
        <v>1.6414739214024226E-10</v>
      </c>
      <c r="T45" s="354">
        <v>1.52</v>
      </c>
      <c r="U45" s="193">
        <f t="shared" si="12"/>
        <v>7.1037549600000006E-17</v>
      </c>
      <c r="V45" s="185">
        <f t="shared" si="8"/>
        <v>1.7860160437122716E-4</v>
      </c>
      <c r="W45" s="185">
        <f t="shared" si="18"/>
        <v>4.7358366399999997E-8</v>
      </c>
      <c r="X45" s="185">
        <f t="shared" si="19"/>
        <v>119067.73624748476</v>
      </c>
      <c r="Y45" s="185">
        <f t="shared" si="20"/>
        <v>8.3168012017722736E-10</v>
      </c>
      <c r="AA45" s="259">
        <f t="shared" si="13"/>
        <v>1.2475201802658412E-18</v>
      </c>
      <c r="AB45" s="260">
        <f t="shared" si="21"/>
        <v>1.7297483455688912E-18</v>
      </c>
      <c r="AC45" s="17">
        <f t="shared" si="9"/>
        <v>3.2965223370480312</v>
      </c>
      <c r="AD45" s="17">
        <f t="shared" si="10"/>
        <v>4.0420508797672641</v>
      </c>
      <c r="AE45" s="17">
        <f t="shared" si="11"/>
        <v>-37.602033403905239</v>
      </c>
      <c r="AF45" s="17">
        <f t="shared" si="22"/>
        <v>-16.865522340208809</v>
      </c>
      <c r="AG45" s="184">
        <f t="shared" si="23"/>
        <v>11.68744782231761</v>
      </c>
      <c r="AI45" t="s">
        <v>251</v>
      </c>
      <c r="AJ45" s="145">
        <f>AVERAGE(AJ35:AJ44)</f>
        <v>2.0246911677431271E-10</v>
      </c>
      <c r="AK45" s="145">
        <f t="shared" ref="AK45:AN45" si="28">AVERAGE(AK35:AK44)</f>
        <v>5.68970944688365E-10</v>
      </c>
      <c r="AL45" s="145">
        <f t="shared" si="28"/>
        <v>4.2123435231261314E-10</v>
      </c>
      <c r="AM45" s="145">
        <f t="shared" si="28"/>
        <v>6.8691227863064477E-10</v>
      </c>
      <c r="AN45" s="145">
        <f t="shared" si="28"/>
        <v>8.0506651411027779E-10</v>
      </c>
    </row>
    <row r="46" spans="1:47">
      <c r="A46" s="4" t="s">
        <v>11</v>
      </c>
      <c r="B46" s="4">
        <v>2</v>
      </c>
      <c r="C46" s="4">
        <v>-12.0449</v>
      </c>
      <c r="D46" s="4">
        <v>-77.376099999999994</v>
      </c>
      <c r="E46" s="4">
        <v>38</v>
      </c>
      <c r="F46" s="4" t="s">
        <v>13</v>
      </c>
      <c r="G46" s="358">
        <v>1.5</v>
      </c>
      <c r="H46" s="2" t="s">
        <v>16</v>
      </c>
      <c r="I46" s="4" t="s">
        <v>16</v>
      </c>
      <c r="J46" s="18">
        <v>35.222065882945031</v>
      </c>
      <c r="K46" s="18">
        <v>63.603989052456519</v>
      </c>
      <c r="L46" s="30">
        <v>5.1018962867544372E-13</v>
      </c>
      <c r="M46" s="29">
        <v>4.1050820000000003E-17</v>
      </c>
      <c r="N46" s="46"/>
      <c r="O46" s="126">
        <f t="shared" si="6"/>
        <v>1.2315246000000001E-17</v>
      </c>
      <c r="P46" s="126">
        <f t="shared" si="7"/>
        <v>2.4138565952375179E-5</v>
      </c>
      <c r="Q46" s="126">
        <f t="shared" si="15"/>
        <v>8.2101639999999997E-9</v>
      </c>
      <c r="R46" s="126">
        <f t="shared" si="16"/>
        <v>16092.37730158345</v>
      </c>
      <c r="S46" s="126">
        <f t="shared" si="17"/>
        <v>1.2908253275166091E-10</v>
      </c>
      <c r="T46" s="354">
        <v>1.52</v>
      </c>
      <c r="U46" s="193">
        <f t="shared" si="12"/>
        <v>6.2397246400000006E-17</v>
      </c>
      <c r="V46" s="185">
        <f t="shared" si="8"/>
        <v>1.2230206749203426E-4</v>
      </c>
      <c r="W46" s="185">
        <f t="shared" si="18"/>
        <v>4.1598164266666664E-8</v>
      </c>
      <c r="X46" s="185">
        <f t="shared" si="19"/>
        <v>81534.711661356167</v>
      </c>
      <c r="Y46" s="185">
        <f t="shared" si="20"/>
        <v>6.5401816594174851E-10</v>
      </c>
      <c r="AA46" s="259">
        <f t="shared" si="13"/>
        <v>9.8102724891262285E-19</v>
      </c>
      <c r="AB46" s="260">
        <f t="shared" si="21"/>
        <v>1.1654858671954653E-18</v>
      </c>
      <c r="AC46" s="17">
        <f t="shared" si="9"/>
        <v>3.5616727578766527</v>
      </c>
      <c r="AD46" s="17">
        <f t="shared" si="10"/>
        <v>4.1526761893297737</v>
      </c>
      <c r="AE46" s="17">
        <f t="shared" si="11"/>
        <v>-37.731720862554432</v>
      </c>
      <c r="AF46" s="17">
        <f t="shared" si="22"/>
        <v>-16.995209798857999</v>
      </c>
      <c r="AG46" s="184">
        <f t="shared" si="23"/>
        <v>11.308784118510344</v>
      </c>
      <c r="AI46" t="s">
        <v>235</v>
      </c>
      <c r="AJ46" s="145">
        <f>STDEV(AJ35:AJ44)</f>
        <v>9.8323768440878239E-11</v>
      </c>
      <c r="AK46" s="145">
        <f t="shared" ref="AK46:AN46" si="29">STDEV(AK35:AK44)</f>
        <v>2.5379384853224064E-10</v>
      </c>
      <c r="AL46" s="145">
        <f t="shared" si="29"/>
        <v>3.6373789515413659E-10</v>
      </c>
      <c r="AM46" s="145">
        <f t="shared" si="29"/>
        <v>4.4755389789808477E-10</v>
      </c>
      <c r="AN46" s="145">
        <f t="shared" si="29"/>
        <v>7.0144063585518289E-10</v>
      </c>
    </row>
    <row r="47" spans="1:47">
      <c r="A47" s="4" t="s">
        <v>11</v>
      </c>
      <c r="B47" s="4">
        <v>2</v>
      </c>
      <c r="C47" s="4">
        <v>-12.0449</v>
      </c>
      <c r="D47" s="4">
        <v>-77.376099999999994</v>
      </c>
      <c r="E47" s="4">
        <v>38</v>
      </c>
      <c r="F47" s="4" t="s">
        <v>13</v>
      </c>
      <c r="G47" s="358">
        <v>1.5</v>
      </c>
      <c r="H47" s="2" t="s">
        <v>16</v>
      </c>
      <c r="I47" s="4" t="s">
        <v>16</v>
      </c>
      <c r="J47" s="18">
        <v>35.7246072918552</v>
      </c>
      <c r="K47" s="18">
        <v>61.124301580764104</v>
      </c>
      <c r="L47" s="30">
        <v>5.1702191661577723E-13</v>
      </c>
      <c r="M47" s="29">
        <v>4.1684230000000004E-18</v>
      </c>
      <c r="N47" s="46"/>
      <c r="O47" s="126">
        <f t="shared" si="6"/>
        <v>1.2505269000000001E-18</v>
      </c>
      <c r="P47" s="126">
        <f t="shared" si="7"/>
        <v>2.4187115861266752E-6</v>
      </c>
      <c r="Q47" s="126">
        <f t="shared" si="15"/>
        <v>8.3368459999999998E-10</v>
      </c>
      <c r="R47" s="126">
        <f t="shared" si="16"/>
        <v>1612.4743907511165</v>
      </c>
      <c r="S47" s="126">
        <f t="shared" si="17"/>
        <v>1.3639167703183403E-11</v>
      </c>
      <c r="T47" s="354">
        <v>1.52</v>
      </c>
      <c r="U47" s="193">
        <f t="shared" si="12"/>
        <v>6.3360029600000006E-18</v>
      </c>
      <c r="V47" s="185">
        <f t="shared" si="8"/>
        <v>1.2254805369708487E-5</v>
      </c>
      <c r="W47" s="185">
        <f t="shared" si="18"/>
        <v>4.2240019733333333E-9</v>
      </c>
      <c r="X47" s="185">
        <f t="shared" si="19"/>
        <v>8169.8702464723237</v>
      </c>
      <c r="Y47" s="185">
        <f t="shared" si="20"/>
        <v>6.9105116362795903E-11</v>
      </c>
      <c r="AA47" s="259">
        <f t="shared" si="13"/>
        <v>1.0365767454419388E-19</v>
      </c>
      <c r="AB47" s="260">
        <f t="shared" si="21"/>
        <v>1.1668212237984076E-19</v>
      </c>
      <c r="AC47" s="17">
        <f t="shared" si="9"/>
        <v>3.5758397312252175</v>
      </c>
      <c r="AD47" s="17">
        <f t="shared" si="10"/>
        <v>4.1129095216481888</v>
      </c>
      <c r="AE47" s="17">
        <f t="shared" si="11"/>
        <v>-40.018993887067275</v>
      </c>
      <c r="AF47" s="17">
        <f t="shared" si="22"/>
        <v>-19.282482823370842</v>
      </c>
      <c r="AG47" s="184">
        <f t="shared" si="23"/>
        <v>9.0082083060231994</v>
      </c>
      <c r="AJ47" s="138"/>
    </row>
    <row r="48" spans="1:47">
      <c r="A48" s="4" t="s">
        <v>11</v>
      </c>
      <c r="B48" s="4">
        <v>2</v>
      </c>
      <c r="C48" s="4">
        <v>-12.0449</v>
      </c>
      <c r="D48" s="4">
        <v>-77.376099999999994</v>
      </c>
      <c r="E48" s="4">
        <v>38</v>
      </c>
      <c r="F48" s="4" t="s">
        <v>13</v>
      </c>
      <c r="G48" s="358">
        <v>1.5</v>
      </c>
      <c r="H48" s="2" t="s">
        <v>16</v>
      </c>
      <c r="I48" s="4" t="s">
        <v>16</v>
      </c>
      <c r="J48" s="18">
        <v>43.026272516035291</v>
      </c>
      <c r="K48" s="18">
        <v>86.130448713778577</v>
      </c>
      <c r="L48" s="30">
        <v>6.1567067974065754E-13</v>
      </c>
      <c r="M48" s="29">
        <v>2.161378E-16</v>
      </c>
      <c r="N48" s="46"/>
      <c r="O48" s="126">
        <f t="shared" si="6"/>
        <v>6.4841340000000002E-17</v>
      </c>
      <c r="P48" s="126">
        <f t="shared" si="7"/>
        <v>1.0531821984329916E-4</v>
      </c>
      <c r="Q48" s="126">
        <f t="shared" si="15"/>
        <v>4.3227559999999994E-8</v>
      </c>
      <c r="R48" s="126">
        <f t="shared" si="16"/>
        <v>70212.146562199428</v>
      </c>
      <c r="S48" s="126">
        <f t="shared" si="17"/>
        <v>5.0188476485998775E-10</v>
      </c>
      <c r="T48" s="354">
        <v>1.52</v>
      </c>
      <c r="U48" s="193">
        <f t="shared" si="12"/>
        <v>3.2852945600000001E-16</v>
      </c>
      <c r="V48" s="185">
        <f t="shared" si="8"/>
        <v>5.3361231387271573E-4</v>
      </c>
      <c r="W48" s="185">
        <f t="shared" si="18"/>
        <v>2.1901963733333332E-7</v>
      </c>
      <c r="X48" s="185">
        <f t="shared" si="19"/>
        <v>355741.54258181044</v>
      </c>
      <c r="Y48" s="185">
        <f t="shared" si="20"/>
        <v>2.542882808623938E-9</v>
      </c>
      <c r="AA48" s="259">
        <f t="shared" si="13"/>
        <v>3.8143242129359072E-18</v>
      </c>
      <c r="AB48" s="260">
        <f t="shared" si="21"/>
        <v>5.0233912296132194E-18</v>
      </c>
      <c r="AC48" s="17">
        <f t="shared" si="9"/>
        <v>3.7618109178609398</v>
      </c>
      <c r="AD48" s="17">
        <f t="shared" si="10"/>
        <v>4.4558629925144198</v>
      </c>
      <c r="AE48" s="17">
        <f t="shared" si="11"/>
        <v>-36.07061550665756</v>
      </c>
      <c r="AF48" s="17">
        <f t="shared" si="22"/>
        <v>-15.334104442961126</v>
      </c>
      <c r="AG48" s="184">
        <f t="shared" si="23"/>
        <v>12.781959742181973</v>
      </c>
      <c r="AJ48" s="138"/>
    </row>
    <row r="49" spans="1:36">
      <c r="A49" s="4" t="s">
        <v>11</v>
      </c>
      <c r="B49" s="4">
        <v>2</v>
      </c>
      <c r="C49" s="4">
        <v>-12.0449</v>
      </c>
      <c r="D49" s="4">
        <v>-77.376099999999994</v>
      </c>
      <c r="E49" s="4">
        <v>38</v>
      </c>
      <c r="F49" s="4" t="s">
        <v>13</v>
      </c>
      <c r="G49" s="358">
        <v>1.5</v>
      </c>
      <c r="H49" s="2" t="s">
        <v>16</v>
      </c>
      <c r="I49" s="4" t="s">
        <v>16</v>
      </c>
      <c r="J49" s="18">
        <v>34.419775702533627</v>
      </c>
      <c r="K49" s="18">
        <v>51.170871678238839</v>
      </c>
      <c r="L49" s="30">
        <v>4.992697467989313E-13</v>
      </c>
      <c r="M49" s="29">
        <v>3.4925680000000003E-17</v>
      </c>
      <c r="N49" s="46"/>
      <c r="O49" s="126">
        <f t="shared" si="6"/>
        <v>1.0477704E-17</v>
      </c>
      <c r="P49" s="126">
        <f t="shared" si="7"/>
        <v>2.0986058272462561E-5</v>
      </c>
      <c r="Q49" s="126">
        <f t="shared" si="15"/>
        <v>6.9851359999999997E-9</v>
      </c>
      <c r="R49" s="126">
        <f t="shared" si="16"/>
        <v>13990.705514975039</v>
      </c>
      <c r="S49" s="126">
        <f t="shared" si="17"/>
        <v>1.3650609752990647E-10</v>
      </c>
      <c r="T49" s="354">
        <v>1.52</v>
      </c>
      <c r="U49" s="193">
        <f t="shared" si="12"/>
        <v>5.3087033600000004E-17</v>
      </c>
      <c r="V49" s="185">
        <f t="shared" si="8"/>
        <v>1.0632936191381031E-4</v>
      </c>
      <c r="W49" s="185">
        <f t="shared" si="18"/>
        <v>3.5391355733333332E-8</v>
      </c>
      <c r="X49" s="185">
        <f t="shared" si="19"/>
        <v>70886.24127587353</v>
      </c>
      <c r="Y49" s="185">
        <f t="shared" si="20"/>
        <v>6.9163089415152608E-10</v>
      </c>
      <c r="AA49" s="259">
        <f t="shared" si="13"/>
        <v>1.0374463412272893E-18</v>
      </c>
      <c r="AB49" s="260">
        <f t="shared" si="21"/>
        <v>1.0146980707206973E-18</v>
      </c>
      <c r="AC49" s="17">
        <f t="shared" si="9"/>
        <v>3.5386312742756307</v>
      </c>
      <c r="AD49" s="17">
        <f t="shared" si="10"/>
        <v>3.9351704576189239</v>
      </c>
      <c r="AE49" s="17">
        <f t="shared" si="11"/>
        <v>-37.893309298645853</v>
      </c>
      <c r="AF49" s="17">
        <f t="shared" si="22"/>
        <v>-17.156798234949424</v>
      </c>
      <c r="AG49" s="184">
        <f t="shared" si="23"/>
        <v>11.168831635520281</v>
      </c>
    </row>
    <row r="50" spans="1:36">
      <c r="A50" s="4" t="s">
        <v>11</v>
      </c>
      <c r="B50" s="4">
        <v>2</v>
      </c>
      <c r="C50" s="4">
        <v>-12.0449</v>
      </c>
      <c r="D50" s="4">
        <v>-77.376099999999994</v>
      </c>
      <c r="E50" s="4">
        <v>38</v>
      </c>
      <c r="F50" s="4" t="s">
        <v>13</v>
      </c>
      <c r="G50" s="358">
        <v>1.5</v>
      </c>
      <c r="H50" s="2" t="s">
        <v>16</v>
      </c>
      <c r="I50" s="4" t="s">
        <v>16</v>
      </c>
      <c r="J50" s="18">
        <v>19.270519372553522</v>
      </c>
      <c r="K50" s="18">
        <v>34.759997590203803</v>
      </c>
      <c r="L50" s="30">
        <v>2.8959257745481256E-13</v>
      </c>
      <c r="M50" s="29">
        <v>4.185528E-18</v>
      </c>
      <c r="N50" s="46"/>
      <c r="O50" s="126">
        <f t="shared" si="6"/>
        <v>1.2556584E-18</v>
      </c>
      <c r="P50" s="126">
        <f t="shared" si="7"/>
        <v>4.3359481483807379E-6</v>
      </c>
      <c r="Q50" s="126">
        <f t="shared" si="15"/>
        <v>8.3710559999999986E-10</v>
      </c>
      <c r="R50" s="126">
        <f t="shared" si="16"/>
        <v>2890.6320989204914</v>
      </c>
      <c r="S50" s="126">
        <f t="shared" si="17"/>
        <v>2.4082441255286975E-11</v>
      </c>
      <c r="T50" s="354">
        <v>1.52</v>
      </c>
      <c r="U50" s="193">
        <f t="shared" si="12"/>
        <v>6.3620025600000001E-18</v>
      </c>
      <c r="V50" s="185">
        <f t="shared" si="8"/>
        <v>2.1968803951795741E-5</v>
      </c>
      <c r="W50" s="185">
        <f t="shared" si="18"/>
        <v>4.2413350399999992E-9</v>
      </c>
      <c r="X50" s="185">
        <f t="shared" si="19"/>
        <v>14645.869301197159</v>
      </c>
      <c r="Y50" s="185">
        <f t="shared" si="20"/>
        <v>1.2201770236012067E-10</v>
      </c>
      <c r="AA50" s="259">
        <f t="shared" si="13"/>
        <v>1.8302655354018105E-19</v>
      </c>
      <c r="AB50" s="260">
        <f t="shared" si="21"/>
        <v>2.1719850508862435E-19</v>
      </c>
      <c r="AC50" s="17">
        <f t="shared" si="9"/>
        <v>2.9585764344529735</v>
      </c>
      <c r="AD50" s="17">
        <f t="shared" si="10"/>
        <v>3.5484672310704859</v>
      </c>
      <c r="AE50" s="17">
        <f t="shared" si="11"/>
        <v>-40.014898813034954</v>
      </c>
      <c r="AF50" s="17">
        <f t="shared" si="22"/>
        <v>-19.278387749338517</v>
      </c>
      <c r="AG50" s="184">
        <f t="shared" si="23"/>
        <v>9.5919136157246605</v>
      </c>
    </row>
    <row r="51" spans="1:36">
      <c r="A51" s="4" t="s">
        <v>11</v>
      </c>
      <c r="B51" s="4">
        <v>2</v>
      </c>
      <c r="C51" s="4">
        <v>-12.0449</v>
      </c>
      <c r="D51" s="4">
        <v>-77.376099999999994</v>
      </c>
      <c r="E51" s="4">
        <v>38</v>
      </c>
      <c r="F51" s="4" t="s">
        <v>13</v>
      </c>
      <c r="G51" s="358">
        <v>1.5</v>
      </c>
      <c r="H51" s="4" t="s">
        <v>16</v>
      </c>
      <c r="I51" s="4" t="s">
        <v>16</v>
      </c>
      <c r="J51" s="18">
        <v>27.846973750838195</v>
      </c>
      <c r="K51" s="18">
        <v>44.429299040903544</v>
      </c>
      <c r="L51" s="30">
        <v>4.0918438508722355E-13</v>
      </c>
      <c r="M51" s="29">
        <v>1.0332660000000002E-17</v>
      </c>
      <c r="N51" s="46"/>
      <c r="O51" s="126">
        <f t="shared" si="6"/>
        <v>3.0997980000000005E-18</v>
      </c>
      <c r="P51" s="126">
        <f t="shared" si="7"/>
        <v>7.5755530097739036E-6</v>
      </c>
      <c r="Q51" s="126">
        <f t="shared" si="15"/>
        <v>2.0665320000000001E-9</v>
      </c>
      <c r="R51" s="126">
        <f t="shared" si="16"/>
        <v>5050.3686731826019</v>
      </c>
      <c r="S51" s="126">
        <f t="shared" si="17"/>
        <v>4.6512820247230568E-11</v>
      </c>
      <c r="T51" s="354">
        <v>1.52</v>
      </c>
      <c r="U51" s="193">
        <f t="shared" si="12"/>
        <v>1.5705643200000004E-17</v>
      </c>
      <c r="V51" s="185">
        <f t="shared" si="8"/>
        <v>3.8382801916187784E-5</v>
      </c>
      <c r="W51" s="185">
        <f t="shared" si="18"/>
        <v>1.0470428800000001E-8</v>
      </c>
      <c r="X51" s="185">
        <f t="shared" si="19"/>
        <v>25588.534610791852</v>
      </c>
      <c r="Y51" s="185">
        <f t="shared" si="20"/>
        <v>2.3566495591930159E-10</v>
      </c>
      <c r="AA51" s="259">
        <f t="shared" si="13"/>
        <v>3.534974338789524E-19</v>
      </c>
      <c r="AB51" s="260">
        <f t="shared" si="21"/>
        <v>3.7105145041798262E-19</v>
      </c>
      <c r="AC51" s="17">
        <f t="shared" si="9"/>
        <v>3.3267242980216398</v>
      </c>
      <c r="AD51" s="17">
        <f t="shared" si="10"/>
        <v>3.7938991401162636</v>
      </c>
      <c r="AE51" s="17">
        <f t="shared" si="11"/>
        <v>-39.111221921489197</v>
      </c>
      <c r="AF51" s="17">
        <f t="shared" si="22"/>
        <v>-18.374710857792767</v>
      </c>
      <c r="AG51" s="184">
        <f t="shared" si="23"/>
        <v>10.149899663379436</v>
      </c>
    </row>
    <row r="52" spans="1:36">
      <c r="A52" s="4" t="s">
        <v>11</v>
      </c>
      <c r="B52" s="4">
        <v>2</v>
      </c>
      <c r="C52" s="4">
        <v>-12.0449</v>
      </c>
      <c r="D52" s="4">
        <v>-77.376099999999994</v>
      </c>
      <c r="E52" s="4">
        <v>38</v>
      </c>
      <c r="F52" s="4" t="s">
        <v>13</v>
      </c>
      <c r="G52" s="358">
        <v>1.5</v>
      </c>
      <c r="H52" s="2" t="s">
        <v>16</v>
      </c>
      <c r="I52" s="4" t="s">
        <v>16</v>
      </c>
      <c r="J52" s="18">
        <v>557.07192151941524</v>
      </c>
      <c r="K52" s="18">
        <v>327.40977180347755</v>
      </c>
      <c r="L52" s="30">
        <v>6.818411166255991E-12</v>
      </c>
      <c r="M52" s="29">
        <v>1.2073119999999999E-15</v>
      </c>
      <c r="N52" s="46"/>
      <c r="O52" s="126">
        <f t="shared" si="6"/>
        <v>3.6219359999999997E-16</v>
      </c>
      <c r="P52" s="126">
        <f t="shared" si="7"/>
        <v>5.3119941166423012E-5</v>
      </c>
      <c r="Q52" s="126">
        <f t="shared" si="15"/>
        <v>2.4146239999999996E-7</v>
      </c>
      <c r="R52" s="126">
        <f t="shared" si="16"/>
        <v>35413.294110948671</v>
      </c>
      <c r="S52" s="126">
        <f t="shared" si="17"/>
        <v>7.3749295468473028E-10</v>
      </c>
      <c r="T52" s="354">
        <v>1.52</v>
      </c>
      <c r="U52" s="193">
        <f t="shared" si="12"/>
        <v>1.83511424E-15</v>
      </c>
      <c r="V52" s="185">
        <f t="shared" si="8"/>
        <v>2.6914103524320997E-4</v>
      </c>
      <c r="W52" s="185">
        <f t="shared" si="18"/>
        <v>1.2234094933333331E-6</v>
      </c>
      <c r="X52" s="185">
        <f t="shared" si="19"/>
        <v>179427.35682880663</v>
      </c>
      <c r="Y52" s="185">
        <f t="shared" si="20"/>
        <v>3.7366309704026336E-9</v>
      </c>
      <c r="AA52" s="259">
        <f t="shared" si="13"/>
        <v>5.6049464556039511E-18</v>
      </c>
      <c r="AB52" s="260">
        <f t="shared" si="21"/>
        <v>2.1672461909533207E-18</v>
      </c>
      <c r="AC52" s="17">
        <f t="shared" si="9"/>
        <v>6.3226943546067336</v>
      </c>
      <c r="AD52" s="17">
        <f t="shared" si="10"/>
        <v>5.7912125111729917</v>
      </c>
      <c r="AE52" s="17">
        <f t="shared" si="11"/>
        <v>-34.350379994069378</v>
      </c>
      <c r="AF52" s="17">
        <f t="shared" si="22"/>
        <v>-13.613868930372947</v>
      </c>
      <c r="AG52" s="184">
        <f t="shared" si="23"/>
        <v>12.09752570766585</v>
      </c>
      <c r="AJ52" s="138"/>
    </row>
    <row r="53" spans="1:36">
      <c r="A53" s="4" t="s">
        <v>11</v>
      </c>
      <c r="B53" s="4">
        <v>2</v>
      </c>
      <c r="C53" s="4">
        <v>-12.0449</v>
      </c>
      <c r="D53" s="4">
        <v>-77.376099999999994</v>
      </c>
      <c r="E53" s="4">
        <v>38</v>
      </c>
      <c r="F53" s="4" t="s">
        <v>13</v>
      </c>
      <c r="G53" s="358">
        <v>1.5</v>
      </c>
      <c r="H53" s="2" t="s">
        <v>16</v>
      </c>
      <c r="I53" s="4" t="s">
        <v>16</v>
      </c>
      <c r="J53" s="18">
        <v>154.66220964491188</v>
      </c>
      <c r="K53" s="18">
        <v>337.63570050195869</v>
      </c>
      <c r="L53" s="30">
        <v>2.0469360695223554E-12</v>
      </c>
      <c r="M53" s="29">
        <v>5.302439E-16</v>
      </c>
      <c r="N53" s="46"/>
      <c r="O53" s="126">
        <f t="shared" si="6"/>
        <v>1.5907316999999999E-16</v>
      </c>
      <c r="P53" s="126">
        <f t="shared" si="7"/>
        <v>7.771281788840581E-5</v>
      </c>
      <c r="Q53" s="126">
        <f t="shared" si="15"/>
        <v>1.0604877999999998E-7</v>
      </c>
      <c r="R53" s="126">
        <f t="shared" si="16"/>
        <v>51808.5452589372</v>
      </c>
      <c r="S53" s="126">
        <f t="shared" si="17"/>
        <v>3.1409231856210294E-10</v>
      </c>
      <c r="T53" s="354">
        <v>1.52</v>
      </c>
      <c r="U53" s="193">
        <f t="shared" si="12"/>
        <v>8.0597072799999999E-16</v>
      </c>
      <c r="V53" s="185">
        <f t="shared" si="8"/>
        <v>3.9374494396792283E-4</v>
      </c>
      <c r="W53" s="185">
        <f t="shared" si="18"/>
        <v>5.3731381866666656E-7</v>
      </c>
      <c r="X53" s="185">
        <f t="shared" si="19"/>
        <v>262496.62931194855</v>
      </c>
      <c r="Y53" s="185">
        <f t="shared" si="20"/>
        <v>1.5914010807146546E-9</v>
      </c>
      <c r="AA53" s="259">
        <f t="shared" si="13"/>
        <v>2.3871016210719826E-18</v>
      </c>
      <c r="AB53" s="260">
        <f t="shared" si="21"/>
        <v>3.4283998736173761E-18</v>
      </c>
      <c r="AC53" s="17">
        <f t="shared" si="9"/>
        <v>5.0412434461919284</v>
      </c>
      <c r="AD53" s="17">
        <f t="shared" si="10"/>
        <v>5.8219675050632258</v>
      </c>
      <c r="AE53" s="17">
        <f t="shared" si="11"/>
        <v>-35.173194584521745</v>
      </c>
      <c r="AF53" s="17">
        <f t="shared" si="22"/>
        <v>-14.436683520825314</v>
      </c>
      <c r="AG53" s="184">
        <f t="shared" si="23"/>
        <v>12.477993520214985</v>
      </c>
      <c r="AJ53" s="138"/>
    </row>
    <row r="54" spans="1:36">
      <c r="A54" s="4" t="s">
        <v>11</v>
      </c>
      <c r="B54" s="4">
        <v>2</v>
      </c>
      <c r="C54" s="4">
        <v>-12.0449</v>
      </c>
      <c r="D54" s="4">
        <v>-77.376099999999994</v>
      </c>
      <c r="E54" s="4">
        <v>38</v>
      </c>
      <c r="F54" s="4" t="s">
        <v>13</v>
      </c>
      <c r="G54" s="358">
        <v>1.5</v>
      </c>
      <c r="H54" s="2" t="s">
        <v>16</v>
      </c>
      <c r="I54" s="4" t="s">
        <v>16</v>
      </c>
      <c r="J54" s="18">
        <v>145.41085235586144</v>
      </c>
      <c r="K54" s="18">
        <v>151.6868013951906</v>
      </c>
      <c r="L54" s="30">
        <v>1.931749992499298E-12</v>
      </c>
      <c r="M54" s="29">
        <v>1.9793870000000001E-16</v>
      </c>
      <c r="N54" s="46"/>
      <c r="O54" s="126">
        <f t="shared" si="6"/>
        <v>5.9381609999999997E-17</v>
      </c>
      <c r="P54" s="126">
        <f t="shared" si="7"/>
        <v>3.0739800818206329E-5</v>
      </c>
      <c r="Q54" s="126">
        <f t="shared" si="15"/>
        <v>3.9587739999999993E-8</v>
      </c>
      <c r="R54" s="126">
        <f t="shared" si="16"/>
        <v>20493.200545470885</v>
      </c>
      <c r="S54" s="126">
        <f t="shared" si="17"/>
        <v>2.6098341870141887E-10</v>
      </c>
      <c r="T54" s="354">
        <v>1.52</v>
      </c>
      <c r="U54" s="193">
        <f t="shared" si="12"/>
        <v>3.0086682400000001E-16</v>
      </c>
      <c r="V54" s="185">
        <f t="shared" si="8"/>
        <v>1.5574832414557877E-4</v>
      </c>
      <c r="W54" s="185">
        <f t="shared" si="18"/>
        <v>2.0057788266666663E-7</v>
      </c>
      <c r="X54" s="185">
        <f t="shared" si="19"/>
        <v>103832.2160970525</v>
      </c>
      <c r="Y54" s="185">
        <f t="shared" si="20"/>
        <v>1.3223159880871888E-9</v>
      </c>
      <c r="AA54" s="259">
        <f t="shared" si="13"/>
        <v>1.9834739821307835E-18</v>
      </c>
      <c r="AB54" s="260">
        <f t="shared" si="21"/>
        <v>1.3612374646947814E-18</v>
      </c>
      <c r="AC54" s="17">
        <f t="shared" si="9"/>
        <v>4.9795632002499204</v>
      </c>
      <c r="AD54" s="17">
        <f t="shared" si="10"/>
        <v>5.0218178779232892</v>
      </c>
      <c r="AE54" s="17">
        <f t="shared" si="11"/>
        <v>-36.158574287092605</v>
      </c>
      <c r="AF54" s="17">
        <f t="shared" si="22"/>
        <v>-15.422063223396174</v>
      </c>
      <c r="AG54" s="184">
        <f t="shared" si="23"/>
        <v>11.55053156858367</v>
      </c>
      <c r="AJ54" s="138"/>
    </row>
    <row r="55" spans="1:36">
      <c r="A55" s="4" t="s">
        <v>11</v>
      </c>
      <c r="B55" s="4">
        <v>2</v>
      </c>
      <c r="C55" s="4">
        <v>-12.0449</v>
      </c>
      <c r="D55" s="4">
        <v>-77.376099999999994</v>
      </c>
      <c r="E55" s="4">
        <v>38</v>
      </c>
      <c r="F55" s="4" t="s">
        <v>13</v>
      </c>
      <c r="G55" s="358">
        <v>1.5</v>
      </c>
      <c r="H55" s="2" t="s">
        <v>16</v>
      </c>
      <c r="I55" s="4" t="s">
        <v>16</v>
      </c>
      <c r="J55" s="18">
        <v>95.995507015417331</v>
      </c>
      <c r="K55" s="18">
        <v>137.06969197700866</v>
      </c>
      <c r="L55" s="30">
        <v>1.3079950683698298E-12</v>
      </c>
      <c r="M55" s="29">
        <v>7.5015670000000012E-17</v>
      </c>
      <c r="N55" s="46"/>
      <c r="O55" s="126">
        <f t="shared" si="6"/>
        <v>2.2504701000000004E-17</v>
      </c>
      <c r="P55" s="126">
        <f t="shared" si="7"/>
        <v>1.7205493769978727E-5</v>
      </c>
      <c r="Q55" s="126">
        <f t="shared" si="15"/>
        <v>1.5003134000000002E-8</v>
      </c>
      <c r="R55" s="126">
        <f t="shared" si="16"/>
        <v>11470.329179985816</v>
      </c>
      <c r="S55" s="126">
        <f t="shared" si="17"/>
        <v>1.0945624655315157E-10</v>
      </c>
      <c r="T55" s="354">
        <v>1.52</v>
      </c>
      <c r="U55" s="193">
        <f t="shared" si="12"/>
        <v>1.1402381840000002E-16</v>
      </c>
      <c r="V55" s="185">
        <f t="shared" si="8"/>
        <v>8.7174501767892212E-5</v>
      </c>
      <c r="W55" s="185">
        <f t="shared" si="18"/>
        <v>7.6015878933333341E-8</v>
      </c>
      <c r="X55" s="185">
        <f t="shared" si="19"/>
        <v>58116.334511928137</v>
      </c>
      <c r="Y55" s="185">
        <f t="shared" si="20"/>
        <v>5.5457831586930127E-10</v>
      </c>
      <c r="AA55" s="259">
        <f t="shared" si="13"/>
        <v>8.31867473803952E-19</v>
      </c>
      <c r="AB55" s="260">
        <f t="shared" si="21"/>
        <v>7.8144980251994647E-19</v>
      </c>
      <c r="AC55" s="17">
        <f t="shared" si="9"/>
        <v>4.5643013884498558</v>
      </c>
      <c r="AD55" s="17">
        <f t="shared" si="10"/>
        <v>4.9204894970459643</v>
      </c>
      <c r="AE55" s="17">
        <f t="shared" si="11"/>
        <v>-37.128834648846706</v>
      </c>
      <c r="AF55" s="17">
        <f t="shared" si="22"/>
        <v>-16.392323585150276</v>
      </c>
      <c r="AG55" s="184">
        <f t="shared" si="23"/>
        <v>10.970202048109831</v>
      </c>
      <c r="AJ55" s="138"/>
    </row>
    <row r="56" spans="1:36">
      <c r="A56" s="4" t="s">
        <v>11</v>
      </c>
      <c r="B56" s="4">
        <v>2</v>
      </c>
      <c r="C56" s="4">
        <v>-12.0449</v>
      </c>
      <c r="D56" s="4">
        <v>-77.376099999999994</v>
      </c>
      <c r="E56" s="4">
        <v>38</v>
      </c>
      <c r="F56" s="4" t="s">
        <v>13</v>
      </c>
      <c r="G56" s="358">
        <v>1.5</v>
      </c>
      <c r="H56" s="2" t="s">
        <v>16</v>
      </c>
      <c r="I56" s="4" t="s">
        <v>16</v>
      </c>
      <c r="J56" s="18">
        <v>196.45508356472718</v>
      </c>
      <c r="K56" s="18">
        <v>218.56766747505776</v>
      </c>
      <c r="L56" s="30">
        <v>2.5623987680553448E-12</v>
      </c>
      <c r="M56" s="29">
        <v>2.337374E-16</v>
      </c>
      <c r="N56" s="46"/>
      <c r="O56" s="126">
        <f t="shared" si="6"/>
        <v>7.0121219999999996E-17</v>
      </c>
      <c r="P56" s="126">
        <f t="shared" si="7"/>
        <v>2.7365459613148494E-5</v>
      </c>
      <c r="Q56" s="126">
        <f t="shared" si="15"/>
        <v>4.6747479999999989E-8</v>
      </c>
      <c r="R56" s="126">
        <f t="shared" si="16"/>
        <v>18243.639742098992</v>
      </c>
      <c r="S56" s="126">
        <f t="shared" si="17"/>
        <v>2.1388103986301935E-10</v>
      </c>
      <c r="T56" s="354">
        <v>1.52</v>
      </c>
      <c r="U56" s="193">
        <f t="shared" si="12"/>
        <v>3.5528084800000003E-16</v>
      </c>
      <c r="V56" s="185">
        <f t="shared" si="8"/>
        <v>1.386516620399524E-4</v>
      </c>
      <c r="W56" s="185">
        <f t="shared" si="18"/>
        <v>2.3685389866666666E-7</v>
      </c>
      <c r="X56" s="185">
        <f t="shared" si="19"/>
        <v>92434.441359968259</v>
      </c>
      <c r="Y56" s="185">
        <f t="shared" si="20"/>
        <v>1.083663935305965E-9</v>
      </c>
      <c r="AA56" s="259">
        <f t="shared" si="13"/>
        <v>1.6254959029589477E-18</v>
      </c>
      <c r="AB56" s="260">
        <f t="shared" si="21"/>
        <v>1.1897752695363021E-18</v>
      </c>
      <c r="AC56" s="17">
        <f t="shared" si="9"/>
        <v>5.2804338228125838</v>
      </c>
      <c r="AD56" s="17">
        <f t="shared" si="10"/>
        <v>5.3870956575526598</v>
      </c>
      <c r="AE56" s="17">
        <f t="shared" si="11"/>
        <v>-35.992333410920203</v>
      </c>
      <c r="AF56" s="17">
        <f t="shared" si="22"/>
        <v>-15.255822347223768</v>
      </c>
      <c r="AG56" s="184">
        <f t="shared" si="23"/>
        <v>11.434254930169736</v>
      </c>
      <c r="AJ56" s="138"/>
    </row>
    <row r="57" spans="1:36">
      <c r="A57" s="4" t="s">
        <v>11</v>
      </c>
      <c r="B57" s="4">
        <v>2</v>
      </c>
      <c r="C57" s="4">
        <v>-12.0449</v>
      </c>
      <c r="D57" s="4">
        <v>-77.376099999999994</v>
      </c>
      <c r="E57" s="4">
        <v>38</v>
      </c>
      <c r="F57" s="4" t="s">
        <v>13</v>
      </c>
      <c r="G57" s="358">
        <v>1.5</v>
      </c>
      <c r="H57" s="2" t="s">
        <v>16</v>
      </c>
      <c r="I57" s="4" t="s">
        <v>16</v>
      </c>
      <c r="J57" s="18">
        <v>149.59254009275872</v>
      </c>
      <c r="K57" s="18">
        <v>209.28041694864282</v>
      </c>
      <c r="L57" s="30">
        <v>1.9838687459636375E-12</v>
      </c>
      <c r="M57" s="29">
        <v>4.1296050000000002E-16</v>
      </c>
      <c r="N57" s="46"/>
      <c r="O57" s="126">
        <f t="shared" si="6"/>
        <v>1.2388814999999999E-16</v>
      </c>
      <c r="P57" s="126">
        <f t="shared" si="7"/>
        <v>6.2447755302391737E-5</v>
      </c>
      <c r="Q57" s="126">
        <f t="shared" si="15"/>
        <v>8.2592099999999982E-8</v>
      </c>
      <c r="R57" s="126">
        <f t="shared" si="16"/>
        <v>41631.836868261154</v>
      </c>
      <c r="S57" s="126">
        <f t="shared" si="17"/>
        <v>3.9464800961414362E-10</v>
      </c>
      <c r="T57" s="354">
        <v>1.52</v>
      </c>
      <c r="U57" s="193">
        <f t="shared" si="12"/>
        <v>6.2769996000000003E-16</v>
      </c>
      <c r="V57" s="185">
        <f t="shared" si="8"/>
        <v>3.1640196019878486E-4</v>
      </c>
      <c r="W57" s="185">
        <f t="shared" si="18"/>
        <v>4.1846663999999995E-7</v>
      </c>
      <c r="X57" s="185">
        <f t="shared" si="19"/>
        <v>210934.6401325232</v>
      </c>
      <c r="Y57" s="185">
        <f t="shared" si="20"/>
        <v>1.9995499153783279E-9</v>
      </c>
      <c r="AA57" s="259">
        <f t="shared" si="13"/>
        <v>2.9993248730674925E-18</v>
      </c>
      <c r="AB57" s="260">
        <f t="shared" si="21"/>
        <v>2.7605688074013128E-18</v>
      </c>
      <c r="AC57" s="17">
        <f t="shared" si="9"/>
        <v>5.0079151986069261</v>
      </c>
      <c r="AD57" s="17">
        <f t="shared" si="10"/>
        <v>5.3436750605673211</v>
      </c>
      <c r="AE57" s="17">
        <f t="shared" si="11"/>
        <v>-35.423179727152231</v>
      </c>
      <c r="AF57" s="17">
        <f t="shared" si="22"/>
        <v>-14.686668663455801</v>
      </c>
      <c r="AG57" s="184">
        <f t="shared" si="23"/>
        <v>12.259303602066817</v>
      </c>
      <c r="AJ57" s="138"/>
    </row>
    <row r="58" spans="1:36">
      <c r="A58" s="4" t="s">
        <v>11</v>
      </c>
      <c r="B58" s="4">
        <v>2</v>
      </c>
      <c r="C58" s="4">
        <v>-12.0449</v>
      </c>
      <c r="D58" s="4">
        <v>-77.376099999999994</v>
      </c>
      <c r="E58" s="4">
        <v>38</v>
      </c>
      <c r="F58" s="4" t="s">
        <v>13</v>
      </c>
      <c r="G58" s="358">
        <v>1.5</v>
      </c>
      <c r="H58" s="2" t="s">
        <v>16</v>
      </c>
      <c r="I58" s="4" t="s">
        <v>16</v>
      </c>
      <c r="J58" s="18">
        <v>138.62851540543483</v>
      </c>
      <c r="K58" s="18">
        <v>234.86730439732597</v>
      </c>
      <c r="L58" s="30">
        <v>1.8470220091232564E-12</v>
      </c>
      <c r="M58" s="29">
        <v>2.3477319999999998E-16</v>
      </c>
      <c r="N58" s="46"/>
      <c r="O58" s="126">
        <f t="shared" si="6"/>
        <v>7.0431959999999997E-17</v>
      </c>
      <c r="P58" s="126">
        <f t="shared" si="7"/>
        <v>3.8132712903314351E-5</v>
      </c>
      <c r="Q58" s="126">
        <f t="shared" si="15"/>
        <v>4.695463999999999E-8</v>
      </c>
      <c r="R58" s="126">
        <f t="shared" si="16"/>
        <v>25421.808602209563</v>
      </c>
      <c r="S58" s="126">
        <f t="shared" si="17"/>
        <v>1.9991986590252101E-10</v>
      </c>
      <c r="T58" s="354">
        <v>1.52</v>
      </c>
      <c r="U58" s="193">
        <f t="shared" si="12"/>
        <v>3.5685526399999999E-16</v>
      </c>
      <c r="V58" s="185">
        <f t="shared" si="8"/>
        <v>1.9320574537679271E-4</v>
      </c>
      <c r="W58" s="185">
        <f t="shared" si="18"/>
        <v>2.379035093333333E-7</v>
      </c>
      <c r="X58" s="185">
        <f t="shared" si="19"/>
        <v>128803.83025119512</v>
      </c>
      <c r="Y58" s="185">
        <f t="shared" si="20"/>
        <v>1.0129273205727731E-9</v>
      </c>
      <c r="AA58" s="259">
        <f t="shared" si="13"/>
        <v>1.51939098085916E-18</v>
      </c>
      <c r="AB58" s="260">
        <f t="shared" si="21"/>
        <v>1.6935419045163912E-18</v>
      </c>
      <c r="AC58" s="17">
        <f t="shared" si="9"/>
        <v>4.9317978044504178</v>
      </c>
      <c r="AD58" s="17">
        <f t="shared" si="10"/>
        <v>5.4590206925234162</v>
      </c>
      <c r="AE58" s="17">
        <f t="shared" si="11"/>
        <v>-35.987911732146671</v>
      </c>
      <c r="AF58" s="17">
        <f t="shared" si="22"/>
        <v>-15.251400668450236</v>
      </c>
      <c r="AG58" s="184">
        <f t="shared" si="23"/>
        <v>11.766045830185343</v>
      </c>
      <c r="AJ58" s="138"/>
    </row>
    <row r="59" spans="1:36">
      <c r="A59" s="4" t="s">
        <v>11</v>
      </c>
      <c r="B59" s="4">
        <v>2</v>
      </c>
      <c r="C59" s="4">
        <v>-12.0449</v>
      </c>
      <c r="D59" s="4">
        <v>-77.376099999999994</v>
      </c>
      <c r="E59" s="4">
        <v>38</v>
      </c>
      <c r="F59" s="4" t="s">
        <v>13</v>
      </c>
      <c r="G59" s="358">
        <v>1.5</v>
      </c>
      <c r="H59" s="2" t="s">
        <v>16</v>
      </c>
      <c r="I59" s="4" t="s">
        <v>16</v>
      </c>
      <c r="J59" s="18">
        <v>92.163938771680321</v>
      </c>
      <c r="K59" s="18">
        <v>133.63372308217137</v>
      </c>
      <c r="L59" s="30">
        <v>1.2589118142846684E-12</v>
      </c>
      <c r="M59" s="29">
        <v>9.3026619999999992E-16</v>
      </c>
      <c r="N59" s="46"/>
      <c r="O59" s="126">
        <f t="shared" si="6"/>
        <v>2.7907985999999997E-16</v>
      </c>
      <c r="P59" s="126">
        <f t="shared" si="7"/>
        <v>2.2168340691804304E-4</v>
      </c>
      <c r="Q59" s="126">
        <f t="shared" si="15"/>
        <v>1.8605323999999995E-7</v>
      </c>
      <c r="R59" s="126">
        <f t="shared" si="16"/>
        <v>147788.93794536201</v>
      </c>
      <c r="S59" s="126">
        <f t="shared" si="17"/>
        <v>1.3922626393159443E-9</v>
      </c>
      <c r="T59" s="354">
        <v>1.52</v>
      </c>
      <c r="U59" s="193">
        <f t="shared" si="12"/>
        <v>1.4140046239999999E-15</v>
      </c>
      <c r="V59" s="185">
        <f t="shared" si="8"/>
        <v>1.1231959283847515E-3</v>
      </c>
      <c r="W59" s="185">
        <f t="shared" si="18"/>
        <v>9.4266974933333314E-7</v>
      </c>
      <c r="X59" s="185">
        <f t="shared" si="19"/>
        <v>748797.28558983421</v>
      </c>
      <c r="Y59" s="185">
        <f t="shared" si="20"/>
        <v>7.054130705867452E-9</v>
      </c>
      <c r="AA59" s="259">
        <f t="shared" si="13"/>
        <v>1.058119605880118E-17</v>
      </c>
      <c r="AB59" s="260">
        <f t="shared" si="21"/>
        <v>1.0093602903675461E-17</v>
      </c>
      <c r="AC59" s="17">
        <f t="shared" si="9"/>
        <v>4.5235689344423111</v>
      </c>
      <c r="AD59" s="17">
        <f t="shared" si="10"/>
        <v>4.8951026475301376</v>
      </c>
      <c r="AE59" s="17">
        <f t="shared" si="11"/>
        <v>-34.611060892144252</v>
      </c>
      <c r="AF59" s="17">
        <f t="shared" si="22"/>
        <v>-13.874549828447817</v>
      </c>
      <c r="AG59" s="184">
        <f t="shared" si="23"/>
        <v>13.526223579125373</v>
      </c>
      <c r="AJ59" s="138"/>
    </row>
    <row r="60" spans="1:36" s="109" customFormat="1">
      <c r="A60" s="8" t="s">
        <v>11</v>
      </c>
      <c r="B60" s="8">
        <v>3</v>
      </c>
      <c r="C60" s="8">
        <v>-12.0451</v>
      </c>
      <c r="D60" s="8">
        <v>-77.656999999999996</v>
      </c>
      <c r="E60" s="8">
        <v>20</v>
      </c>
      <c r="F60" s="8" t="s">
        <v>12</v>
      </c>
      <c r="G60" s="360">
        <v>1.27</v>
      </c>
      <c r="H60" s="15" t="s">
        <v>16</v>
      </c>
      <c r="I60" s="8" t="s">
        <v>17</v>
      </c>
      <c r="J60" s="50">
        <v>332.3415724394186</v>
      </c>
      <c r="K60" s="50">
        <v>232.0280933949862</v>
      </c>
      <c r="L60" s="34">
        <v>4.1979814052599392E-12</v>
      </c>
      <c r="M60" s="33">
        <v>2.7600250000000002E-17</v>
      </c>
      <c r="N60" s="46"/>
      <c r="O60" s="127">
        <f t="shared" si="6"/>
        <v>8.280075000000001E-18</v>
      </c>
      <c r="P60" s="127">
        <f t="shared" si="7"/>
        <v>1.9723943964176037E-6</v>
      </c>
      <c r="Q60" s="127">
        <f t="shared" si="15"/>
        <v>6.5197440944881888E-9</v>
      </c>
      <c r="R60" s="127">
        <f t="shared" si="16"/>
        <v>1553.0664538721287</v>
      </c>
      <c r="S60" s="127">
        <f t="shared" si="17"/>
        <v>2.809894267152165E-11</v>
      </c>
      <c r="T60" s="355">
        <v>1.52</v>
      </c>
      <c r="U60" s="205">
        <f t="shared" si="12"/>
        <v>4.1952380000000005E-17</v>
      </c>
      <c r="V60" s="127">
        <f t="shared" si="8"/>
        <v>9.9934649418491919E-6</v>
      </c>
      <c r="W60" s="127">
        <f t="shared" si="18"/>
        <v>3.3033370078740157E-8</v>
      </c>
      <c r="X60" s="127">
        <f t="shared" si="19"/>
        <v>7868.8700329521189</v>
      </c>
      <c r="Y60" s="127">
        <f t="shared" si="20"/>
        <v>1.4236797620237637E-10</v>
      </c>
      <c r="AA60" s="259">
        <f t="shared" si="13"/>
        <v>1.8080732977701802E-19</v>
      </c>
      <c r="AB60" s="260">
        <f t="shared" si="21"/>
        <v>8.3047840802495924E-20</v>
      </c>
      <c r="AC60" s="110">
        <f t="shared" si="9"/>
        <v>5.8061632726797558</v>
      </c>
      <c r="AD60" s="110">
        <f t="shared" si="10"/>
        <v>5.4468584565550069</v>
      </c>
      <c r="AE60" s="110">
        <f t="shared" si="11"/>
        <v>-38.128706843239726</v>
      </c>
      <c r="AF60" s="17">
        <f t="shared" si="22"/>
        <v>-17.225747571905629</v>
      </c>
      <c r="AG60" s="184">
        <f t="shared" si="23"/>
        <v>8.9706697520625998</v>
      </c>
      <c r="AJ60" s="34"/>
    </row>
    <row r="61" spans="1:36">
      <c r="A61" s="4" t="s">
        <v>11</v>
      </c>
      <c r="B61" s="4">
        <v>3</v>
      </c>
      <c r="C61" s="4">
        <v>-12.0451</v>
      </c>
      <c r="D61" s="4">
        <v>-77.656999999999996</v>
      </c>
      <c r="E61" s="4">
        <v>20</v>
      </c>
      <c r="F61" s="4" t="s">
        <v>12</v>
      </c>
      <c r="G61" s="358">
        <v>1.27</v>
      </c>
      <c r="H61" s="2" t="s">
        <v>16</v>
      </c>
      <c r="I61" s="4" t="s">
        <v>17</v>
      </c>
      <c r="J61" s="18">
        <v>425.8876682579612</v>
      </c>
      <c r="K61" s="18">
        <v>273.74582304825384</v>
      </c>
      <c r="L61" s="30">
        <v>5.2988371346941363E-12</v>
      </c>
      <c r="M61" s="29">
        <v>1.5021309999999999E-16</v>
      </c>
      <c r="N61" s="46"/>
      <c r="O61" s="126">
        <f t="shared" si="6"/>
        <v>4.5063929999999994E-17</v>
      </c>
      <c r="P61" s="126">
        <f t="shared" si="7"/>
        <v>8.5044942606263389E-6</v>
      </c>
      <c r="Q61" s="126">
        <f t="shared" si="15"/>
        <v>3.5483409448818885E-8</v>
      </c>
      <c r="R61" s="126">
        <f t="shared" si="16"/>
        <v>6696.4521737215255</v>
      </c>
      <c r="S61" s="126">
        <f t="shared" si="17"/>
        <v>1.2962173834727019E-10</v>
      </c>
      <c r="T61" s="354">
        <v>1.52</v>
      </c>
      <c r="U61" s="193">
        <f t="shared" si="12"/>
        <v>2.2832391200000001E-16</v>
      </c>
      <c r="V61" s="185">
        <f t="shared" si="8"/>
        <v>4.3089437587173453E-5</v>
      </c>
      <c r="W61" s="185">
        <f t="shared" si="18"/>
        <v>1.7978260787401573E-7</v>
      </c>
      <c r="X61" s="185">
        <f t="shared" si="19"/>
        <v>33928.691013522402</v>
      </c>
      <c r="Y61" s="185">
        <f t="shared" si="20"/>
        <v>6.5675014095950246E-10</v>
      </c>
      <c r="AA61" s="259">
        <f t="shared" si="13"/>
        <v>8.3407267901856824E-19</v>
      </c>
      <c r="AB61" s="260">
        <f t="shared" si="21"/>
        <v>3.5270591565712004E-19</v>
      </c>
      <c r="AC61" s="17">
        <f t="shared" si="9"/>
        <v>6.0541756219618694</v>
      </c>
      <c r="AD61" s="17">
        <f t="shared" si="10"/>
        <v>5.6122000227430835</v>
      </c>
      <c r="AE61" s="17">
        <f t="shared" si="11"/>
        <v>-36.434476721322035</v>
      </c>
      <c r="AF61" s="17">
        <f t="shared" si="22"/>
        <v>-15.531517449987936</v>
      </c>
      <c r="AG61" s="184">
        <f t="shared" si="23"/>
        <v>10.43201627800439</v>
      </c>
      <c r="AJ61" s="138"/>
    </row>
    <row r="62" spans="1:36">
      <c r="A62" s="4" t="s">
        <v>11</v>
      </c>
      <c r="B62" s="4">
        <v>3</v>
      </c>
      <c r="C62" s="4">
        <v>-12.0451</v>
      </c>
      <c r="D62" s="4">
        <v>-77.656999999999996</v>
      </c>
      <c r="E62" s="4">
        <v>20</v>
      </c>
      <c r="F62" s="4" t="s">
        <v>12</v>
      </c>
      <c r="G62" s="358">
        <v>1.27</v>
      </c>
      <c r="H62" s="2" t="s">
        <v>16</v>
      </c>
      <c r="I62" s="4" t="s">
        <v>17</v>
      </c>
      <c r="J62" s="18">
        <v>363.05769374828651</v>
      </c>
      <c r="K62" s="18">
        <v>246.1129999423477</v>
      </c>
      <c r="L62" s="30">
        <v>4.5613104849232298E-12</v>
      </c>
      <c r="M62" s="29">
        <v>6.2211240000000003E-17</v>
      </c>
      <c r="N62" s="46"/>
      <c r="O62" s="126">
        <f t="shared" si="6"/>
        <v>1.8663372E-17</v>
      </c>
      <c r="P62" s="126">
        <f t="shared" si="7"/>
        <v>4.0916688442256125E-6</v>
      </c>
      <c r="Q62" s="126">
        <f t="shared" si="15"/>
        <v>1.4695568503937007E-8</v>
      </c>
      <c r="R62" s="126">
        <f t="shared" si="16"/>
        <v>3221.7864915162299</v>
      </c>
      <c r="S62" s="126">
        <f t="shared" si="17"/>
        <v>5.9710655298092593E-11</v>
      </c>
      <c r="T62" s="354">
        <v>1.52</v>
      </c>
      <c r="U62" s="193">
        <f t="shared" si="12"/>
        <v>9.45610848E-17</v>
      </c>
      <c r="V62" s="185">
        <f t="shared" si="8"/>
        <v>2.0731122144076437E-5</v>
      </c>
      <c r="W62" s="185">
        <f t="shared" si="18"/>
        <v>7.4457547086614163E-8</v>
      </c>
      <c r="X62" s="185">
        <f t="shared" si="19"/>
        <v>16323.718223682232</v>
      </c>
      <c r="Y62" s="185">
        <f t="shared" si="20"/>
        <v>3.0253398684366917E-10</v>
      </c>
      <c r="AA62" s="259">
        <f t="shared" si="13"/>
        <v>3.8421816329145987E-19</v>
      </c>
      <c r="AB62" s="260">
        <f t="shared" si="21"/>
        <v>1.7135359220105665E-19</v>
      </c>
      <c r="AC62" s="17">
        <f t="shared" si="9"/>
        <v>5.8945617575815641</v>
      </c>
      <c r="AD62" s="17">
        <f t="shared" si="10"/>
        <v>5.5057907798228793</v>
      </c>
      <c r="AE62" s="17">
        <f t="shared" si="11"/>
        <v>-37.315995983077805</v>
      </c>
      <c r="AF62" s="17">
        <f t="shared" si="22"/>
        <v>-16.413036711743707</v>
      </c>
      <c r="AG62" s="184">
        <f t="shared" si="23"/>
        <v>9.7003744349017236</v>
      </c>
      <c r="AJ62" s="138"/>
    </row>
    <row r="63" spans="1:36">
      <c r="A63" s="4" t="s">
        <v>11</v>
      </c>
      <c r="B63" s="4">
        <v>3</v>
      </c>
      <c r="C63" s="4">
        <v>-12.0451</v>
      </c>
      <c r="D63" s="4">
        <v>-77.656999999999996</v>
      </c>
      <c r="E63" s="4">
        <v>20</v>
      </c>
      <c r="F63" s="4" t="s">
        <v>12</v>
      </c>
      <c r="G63" s="358">
        <v>1.27</v>
      </c>
      <c r="H63" s="2" t="s">
        <v>16</v>
      </c>
      <c r="I63" s="4" t="s">
        <v>17</v>
      </c>
      <c r="J63" s="18">
        <v>294.40107984092316</v>
      </c>
      <c r="K63" s="18">
        <v>214.0147585774653</v>
      </c>
      <c r="L63" s="30">
        <v>3.7463349198682933E-12</v>
      </c>
      <c r="M63" s="29">
        <v>3.1001480000000003E-17</v>
      </c>
      <c r="N63" s="46"/>
      <c r="O63" s="126">
        <f t="shared" si="6"/>
        <v>9.3004440000000003E-18</v>
      </c>
      <c r="P63" s="126">
        <f t="shared" si="7"/>
        <v>2.4825447267611E-6</v>
      </c>
      <c r="Q63" s="126">
        <f t="shared" si="15"/>
        <v>7.3231842519685034E-9</v>
      </c>
      <c r="R63" s="126">
        <f t="shared" si="16"/>
        <v>1954.7596273709446</v>
      </c>
      <c r="S63" s="126">
        <f t="shared" si="17"/>
        <v>3.4218127294794889E-11</v>
      </c>
      <c r="T63" s="354">
        <v>1.52</v>
      </c>
      <c r="U63" s="193">
        <f t="shared" si="12"/>
        <v>4.7122249600000008E-17</v>
      </c>
      <c r="V63" s="185">
        <f t="shared" si="8"/>
        <v>1.2578226615589575E-5</v>
      </c>
      <c r="W63" s="185">
        <f t="shared" si="18"/>
        <v>3.7104133543307088E-8</v>
      </c>
      <c r="X63" s="185">
        <f t="shared" si="19"/>
        <v>9904.1154453461204</v>
      </c>
      <c r="Y63" s="185">
        <f t="shared" si="20"/>
        <v>1.7337184496029411E-10</v>
      </c>
      <c r="AA63" s="259">
        <f t="shared" si="13"/>
        <v>2.2018224309957356E-19</v>
      </c>
      <c r="AB63" s="260">
        <f t="shared" si="21"/>
        <v>1.0530355397049278E-19</v>
      </c>
      <c r="AC63" s="17">
        <f t="shared" si="9"/>
        <v>5.6849430547859123</v>
      </c>
      <c r="AD63" s="17">
        <f t="shared" si="10"/>
        <v>5.3660449779591115</v>
      </c>
      <c r="AE63" s="17">
        <f t="shared" si="11"/>
        <v>-38.012496728611801</v>
      </c>
      <c r="AF63" s="17">
        <f t="shared" si="22"/>
        <v>-17.109537457277707</v>
      </c>
      <c r="AG63" s="184">
        <f t="shared" si="23"/>
        <v>9.2007056512928429</v>
      </c>
      <c r="AJ63" s="138"/>
    </row>
    <row r="64" spans="1:36">
      <c r="A64" s="4" t="s">
        <v>11</v>
      </c>
      <c r="B64" s="4">
        <v>3</v>
      </c>
      <c r="C64" s="4">
        <v>-12.0451</v>
      </c>
      <c r="D64" s="4">
        <v>-77.656999999999996</v>
      </c>
      <c r="E64" s="4">
        <v>20</v>
      </c>
      <c r="F64" s="4" t="s">
        <v>12</v>
      </c>
      <c r="G64" s="358">
        <v>1.27</v>
      </c>
      <c r="H64" s="2" t="s">
        <v>16</v>
      </c>
      <c r="I64" s="4" t="s">
        <v>17</v>
      </c>
      <c r="J64" s="18">
        <v>519.21284943243484</v>
      </c>
      <c r="K64" s="18">
        <v>312.40243648160941</v>
      </c>
      <c r="L64" s="30">
        <v>6.3823683537163668E-12</v>
      </c>
      <c r="M64" s="29">
        <v>7.2349620000000002E-17</v>
      </c>
      <c r="N64" s="46"/>
      <c r="O64" s="126">
        <f t="shared" si="6"/>
        <v>2.1704886E-17</v>
      </c>
      <c r="P64" s="126">
        <f t="shared" si="7"/>
        <v>3.4007573360070227E-6</v>
      </c>
      <c r="Q64" s="126">
        <f t="shared" si="15"/>
        <v>1.7090461417322834E-8</v>
      </c>
      <c r="R64" s="126">
        <f t="shared" si="16"/>
        <v>2677.7616818952929</v>
      </c>
      <c r="S64" s="126">
        <f t="shared" si="17"/>
        <v>5.4706556100528106E-11</v>
      </c>
      <c r="T64" s="354">
        <v>1.52</v>
      </c>
      <c r="U64" s="193">
        <f t="shared" si="12"/>
        <v>1.099714224E-16</v>
      </c>
      <c r="V64" s="185">
        <f t="shared" si="8"/>
        <v>1.7230503835768915E-5</v>
      </c>
      <c r="W64" s="185">
        <f t="shared" si="18"/>
        <v>8.6591671181102351E-8</v>
      </c>
      <c r="X64" s="185">
        <f t="shared" si="19"/>
        <v>13567.325854936153</v>
      </c>
      <c r="Y64" s="185">
        <f t="shared" si="20"/>
        <v>2.7717988424267569E-10</v>
      </c>
      <c r="AA64" s="259">
        <f t="shared" si="13"/>
        <v>3.5201845298819822E-19</v>
      </c>
      <c r="AB64" s="260">
        <f t="shared" si="21"/>
        <v>1.3934481798570136E-19</v>
      </c>
      <c r="AC64" s="17">
        <f t="shared" si="9"/>
        <v>6.2523139136052794</v>
      </c>
      <c r="AD64" s="17">
        <f t="shared" si="10"/>
        <v>5.7442922171720232</v>
      </c>
      <c r="AE64" s="17">
        <f t="shared" si="11"/>
        <v>-37.16502147307515</v>
      </c>
      <c r="AF64" s="17">
        <f t="shared" si="22"/>
        <v>-16.262062201741053</v>
      </c>
      <c r="AG64" s="184">
        <f t="shared" si="23"/>
        <v>9.5154196703981118</v>
      </c>
      <c r="AJ64" s="138"/>
    </row>
    <row r="65" spans="1:36">
      <c r="A65" s="4" t="s">
        <v>11</v>
      </c>
      <c r="B65" s="4">
        <v>3</v>
      </c>
      <c r="C65" s="4">
        <v>-12.0451</v>
      </c>
      <c r="D65" s="4">
        <v>-77.656999999999996</v>
      </c>
      <c r="E65" s="4">
        <v>20</v>
      </c>
      <c r="F65" s="4" t="s">
        <v>12</v>
      </c>
      <c r="G65" s="358">
        <v>1.27</v>
      </c>
      <c r="H65" s="2" t="s">
        <v>16</v>
      </c>
      <c r="I65" s="4" t="s">
        <v>17</v>
      </c>
      <c r="J65" s="18">
        <v>379.71363474815041</v>
      </c>
      <c r="K65" s="18">
        <v>253.58384689892438</v>
      </c>
      <c r="L65" s="30">
        <v>4.7575336578003208E-12</v>
      </c>
      <c r="M65" s="29">
        <v>9.9618140000000007E-17</v>
      </c>
      <c r="N65" s="46"/>
      <c r="O65" s="126">
        <f t="shared" si="6"/>
        <v>2.9885442000000001E-17</v>
      </c>
      <c r="P65" s="126">
        <f t="shared" si="7"/>
        <v>6.2817090008392597E-6</v>
      </c>
      <c r="Q65" s="126">
        <f t="shared" si="15"/>
        <v>2.3531844094488188E-8</v>
      </c>
      <c r="R65" s="126">
        <f t="shared" si="16"/>
        <v>4946.2275597159514</v>
      </c>
      <c r="S65" s="126">
        <f t="shared" si="17"/>
        <v>9.2797094066751467E-11</v>
      </c>
      <c r="T65" s="354">
        <v>1.52</v>
      </c>
      <c r="U65" s="193">
        <f t="shared" si="12"/>
        <v>1.5141957280000001E-16</v>
      </c>
      <c r="V65" s="185">
        <f t="shared" si="8"/>
        <v>3.1827325604252252E-5</v>
      </c>
      <c r="W65" s="185">
        <f t="shared" si="18"/>
        <v>1.1922801007874015E-7</v>
      </c>
      <c r="X65" s="185">
        <f t="shared" si="19"/>
        <v>25060.886302560826</v>
      </c>
      <c r="Y65" s="185">
        <f t="shared" si="20"/>
        <v>4.7017194327154078E-10</v>
      </c>
      <c r="AA65" s="259">
        <f t="shared" si="13"/>
        <v>5.9711836795485685E-19</v>
      </c>
      <c r="AB65" s="260">
        <f t="shared" si="21"/>
        <v>2.6235070559442228E-19</v>
      </c>
      <c r="AC65" s="17">
        <f t="shared" si="9"/>
        <v>5.9394173758586399</v>
      </c>
      <c r="AD65" s="17">
        <f t="shared" si="10"/>
        <v>5.5356945253409302</v>
      </c>
      <c r="AE65" s="17">
        <f t="shared" si="11"/>
        <v>-36.845187397371596</v>
      </c>
      <c r="AF65" s="17">
        <f t="shared" si="22"/>
        <v>-15.942228126037502</v>
      </c>
      <c r="AG65" s="184">
        <f t="shared" si="23"/>
        <v>10.129063595045757</v>
      </c>
      <c r="AJ65" s="138"/>
    </row>
    <row r="66" spans="1:36">
      <c r="A66" s="4" t="s">
        <v>11</v>
      </c>
      <c r="B66" s="4">
        <v>3</v>
      </c>
      <c r="C66" s="4">
        <v>-12.0451</v>
      </c>
      <c r="D66" s="4">
        <v>-77.656999999999996</v>
      </c>
      <c r="E66" s="4">
        <v>20</v>
      </c>
      <c r="F66" s="4" t="s">
        <v>12</v>
      </c>
      <c r="G66" s="358">
        <v>1.27</v>
      </c>
      <c r="H66" s="2" t="s">
        <v>16</v>
      </c>
      <c r="I66" s="4" t="s">
        <v>17</v>
      </c>
      <c r="J66" s="18">
        <v>267.63043818550403</v>
      </c>
      <c r="K66" s="18">
        <v>200.83579877593951</v>
      </c>
      <c r="L66" s="30">
        <v>3.4255344889549384E-12</v>
      </c>
      <c r="M66" s="29">
        <v>5.8037460000000004E-17</v>
      </c>
      <c r="N66" s="46"/>
      <c r="O66" s="126">
        <f t="shared" si="6"/>
        <v>1.7411238000000002E-17</v>
      </c>
      <c r="P66" s="126">
        <f t="shared" si="7"/>
        <v>5.0827799446012349E-6</v>
      </c>
      <c r="Q66" s="126">
        <f t="shared" si="15"/>
        <v>1.370963622047244E-8</v>
      </c>
      <c r="R66" s="126">
        <f t="shared" si="16"/>
        <v>4002.1889327568774</v>
      </c>
      <c r="S66" s="126">
        <f t="shared" si="17"/>
        <v>6.8262910815852418E-11</v>
      </c>
      <c r="T66" s="354">
        <v>1.52</v>
      </c>
      <c r="U66" s="193">
        <f t="shared" si="12"/>
        <v>8.8216939200000012E-17</v>
      </c>
      <c r="V66" s="185">
        <f t="shared" si="8"/>
        <v>2.5752751719312926E-5</v>
      </c>
      <c r="W66" s="185">
        <f t="shared" si="18"/>
        <v>6.9462156850393696E-8</v>
      </c>
      <c r="X66" s="185">
        <f t="shared" si="19"/>
        <v>20277.757259301514</v>
      </c>
      <c r="Y66" s="185">
        <f t="shared" si="20"/>
        <v>3.4586541480031887E-10</v>
      </c>
      <c r="AA66" s="259">
        <f t="shared" si="13"/>
        <v>4.3924907679640511E-19</v>
      </c>
      <c r="AB66" s="260">
        <f t="shared" si="21"/>
        <v>2.1685672374743939E-19</v>
      </c>
      <c r="AC66" s="17">
        <f t="shared" si="9"/>
        <v>5.5896070668734241</v>
      </c>
      <c r="AD66" s="17">
        <f t="shared" si="10"/>
        <v>5.3024876526841194</v>
      </c>
      <c r="AE66" s="17">
        <f t="shared" si="11"/>
        <v>-37.385443009756585</v>
      </c>
      <c r="AF66" s="17">
        <f t="shared" si="22"/>
        <v>-16.482483738422488</v>
      </c>
      <c r="AG66" s="184">
        <f t="shared" si="23"/>
        <v>9.9172798627978889</v>
      </c>
      <c r="AJ66" s="138"/>
    </row>
    <row r="67" spans="1:36">
      <c r="A67" s="4" t="s">
        <v>11</v>
      </c>
      <c r="B67" s="4">
        <v>3</v>
      </c>
      <c r="C67" s="4">
        <v>-12.0451</v>
      </c>
      <c r="D67" s="4">
        <v>-77.656999999999996</v>
      </c>
      <c r="E67" s="4">
        <v>20</v>
      </c>
      <c r="F67" s="4" t="s">
        <v>12</v>
      </c>
      <c r="G67" s="358">
        <v>1.27</v>
      </c>
      <c r="H67" s="2" t="s">
        <v>16</v>
      </c>
      <c r="I67" s="4" t="s">
        <v>17</v>
      </c>
      <c r="J67" s="18">
        <v>302.04923102666737</v>
      </c>
      <c r="K67" s="18">
        <v>275.37947000620215</v>
      </c>
      <c r="L67" s="30">
        <v>3.8376511830927306E-12</v>
      </c>
      <c r="M67" s="29">
        <v>9.9462610000000006E-16</v>
      </c>
      <c r="N67" s="46"/>
      <c r="O67" s="126">
        <f t="shared" si="6"/>
        <v>2.9838783E-16</v>
      </c>
      <c r="P67" s="126">
        <f t="shared" si="7"/>
        <v>7.7752723153835923E-5</v>
      </c>
      <c r="Q67" s="126">
        <f t="shared" si="15"/>
        <v>2.3495104724409447E-7</v>
      </c>
      <c r="R67" s="126">
        <f t="shared" si="16"/>
        <v>61222.61665656371</v>
      </c>
      <c r="S67" s="126">
        <f t="shared" si="17"/>
        <v>8.5319013519345812E-10</v>
      </c>
      <c r="T67" s="354">
        <v>1.52</v>
      </c>
      <c r="U67" s="193">
        <f t="shared" si="12"/>
        <v>1.5118316720000001E-15</v>
      </c>
      <c r="V67" s="185">
        <f t="shared" si="8"/>
        <v>3.9394713064610208E-4</v>
      </c>
      <c r="W67" s="185">
        <f t="shared" si="18"/>
        <v>1.1904186393700787E-6</v>
      </c>
      <c r="X67" s="185">
        <f t="shared" si="19"/>
        <v>310194.59105992288</v>
      </c>
      <c r="Y67" s="185"/>
      <c r="AA67" s="259">
        <f t="shared" si="13"/>
        <v>5.4899941232581728E-18</v>
      </c>
      <c r="AB67" s="260">
        <f t="shared" si="21"/>
        <v>3.2929271053571605E-18</v>
      </c>
      <c r="AC67" s="17">
        <f t="shared" si="9"/>
        <v>5.7105900207336946</v>
      </c>
      <c r="AD67" s="17">
        <f t="shared" si="10"/>
        <v>5.6181500374236348</v>
      </c>
      <c r="AE67" s="17">
        <f t="shared" si="11"/>
        <v>-34.544164786251287</v>
      </c>
      <c r="AF67" s="17">
        <f t="shared" si="22"/>
        <v>-13.641205514917187</v>
      </c>
      <c r="AG67" s="184">
        <f t="shared" si="23"/>
        <v>12.644955092628395</v>
      </c>
      <c r="AJ67" s="138"/>
    </row>
    <row r="68" spans="1:36">
      <c r="A68" s="4" t="s">
        <v>11</v>
      </c>
      <c r="B68" s="4">
        <v>3</v>
      </c>
      <c r="C68" s="4">
        <v>-12.0451</v>
      </c>
      <c r="D68" s="4">
        <v>-77.656999999999996</v>
      </c>
      <c r="E68" s="4">
        <v>20</v>
      </c>
      <c r="F68" s="4" t="s">
        <v>12</v>
      </c>
      <c r="G68" s="358">
        <v>1.27</v>
      </c>
      <c r="H68" s="2" t="s">
        <v>16</v>
      </c>
      <c r="I68" s="4" t="s">
        <v>17</v>
      </c>
      <c r="J68" s="18">
        <v>379.71363474815041</v>
      </c>
      <c r="K68" s="18">
        <v>253.58384689892438</v>
      </c>
      <c r="L68" s="30">
        <v>4.7575336578003208E-12</v>
      </c>
      <c r="M68" s="29">
        <v>4.1022230000000004E-17</v>
      </c>
      <c r="N68" s="46"/>
      <c r="O68" s="126">
        <f t="shared" si="6"/>
        <v>1.2306669000000001E-17</v>
      </c>
      <c r="P68" s="126">
        <f t="shared" si="7"/>
        <v>2.5867749731675204E-6</v>
      </c>
      <c r="Q68" s="126">
        <f t="shared" si="15"/>
        <v>9.6902905511811016E-9</v>
      </c>
      <c r="R68" s="126">
        <f t="shared" si="16"/>
        <v>2036.8306875334804</v>
      </c>
      <c r="S68" s="126">
        <f t="shared" si="17"/>
        <v>3.8213358893650432E-11</v>
      </c>
      <c r="T68" s="354">
        <v>1.52</v>
      </c>
      <c r="U68" s="193">
        <f t="shared" si="12"/>
        <v>6.2353789600000005E-17</v>
      </c>
      <c r="V68" s="185">
        <f t="shared" si="8"/>
        <v>1.3106326530715438E-5</v>
      </c>
      <c r="W68" s="185">
        <f t="shared" si="18"/>
        <v>4.9097472125984251E-8</v>
      </c>
      <c r="X68" s="185">
        <f t="shared" si="19"/>
        <v>10319.942150169636</v>
      </c>
      <c r="Y68" s="185">
        <f t="shared" si="20"/>
        <v>1.9361435172782888E-10</v>
      </c>
      <c r="AA68" s="259">
        <f t="shared" si="13"/>
        <v>2.4589022669434271E-19</v>
      </c>
      <c r="AB68" s="260">
        <f t="shared" si="21"/>
        <v>1.0803465097377524E-19</v>
      </c>
      <c r="AC68" s="17">
        <f t="shared" si="9"/>
        <v>5.9394173758586399</v>
      </c>
      <c r="AD68" s="17">
        <f t="shared" si="10"/>
        <v>5.5356945253409302</v>
      </c>
      <c r="AE68" s="17">
        <f t="shared" si="11"/>
        <v>-37.732417559001227</v>
      </c>
      <c r="AF68" s="17">
        <f t="shared" si="22"/>
        <v>-16.829458287667133</v>
      </c>
      <c r="AG68" s="184">
        <f t="shared" si="23"/>
        <v>9.2418334334161241</v>
      </c>
      <c r="AJ68" s="138"/>
    </row>
    <row r="69" spans="1:36">
      <c r="A69" s="4" t="s">
        <v>11</v>
      </c>
      <c r="B69" s="4">
        <v>3</v>
      </c>
      <c r="C69" s="4">
        <v>-12.0451</v>
      </c>
      <c r="D69" s="4">
        <v>-77.656999999999996</v>
      </c>
      <c r="E69" s="4">
        <v>20</v>
      </c>
      <c r="F69" s="4" t="s">
        <v>12</v>
      </c>
      <c r="G69" s="358">
        <v>1.27</v>
      </c>
      <c r="H69" s="2" t="s">
        <v>16</v>
      </c>
      <c r="I69" s="4" t="s">
        <v>17</v>
      </c>
      <c r="J69" s="18">
        <v>45.84007748426594</v>
      </c>
      <c r="K69" s="18">
        <v>61.94140039912822</v>
      </c>
      <c r="L69" s="30">
        <v>6.5340414056185032E-13</v>
      </c>
      <c r="M69" s="29">
        <v>1.1848780000000002E-17</v>
      </c>
      <c r="N69" s="46"/>
      <c r="O69" s="126">
        <f t="shared" si="6"/>
        <v>3.5546340000000007E-18</v>
      </c>
      <c r="P69" s="126">
        <f t="shared" si="7"/>
        <v>5.4401767288212098E-6</v>
      </c>
      <c r="Q69" s="126">
        <f t="shared" si="15"/>
        <v>2.798924409448819E-9</v>
      </c>
      <c r="R69" s="126">
        <f t="shared" si="16"/>
        <v>4283.6037234812666</v>
      </c>
      <c r="S69" s="126">
        <f t="shared" si="17"/>
        <v>4.5186650469856217E-11</v>
      </c>
      <c r="T69" s="354">
        <v>1.52</v>
      </c>
      <c r="U69" s="193">
        <f t="shared" si="12"/>
        <v>1.8010145600000003E-17</v>
      </c>
      <c r="V69" s="185">
        <f t="shared" si="8"/>
        <v>2.7563562092694127E-5</v>
      </c>
      <c r="W69" s="185">
        <f t="shared" si="18"/>
        <v>1.4181217007874016E-8</v>
      </c>
      <c r="X69" s="185">
        <f t="shared" si="19"/>
        <v>21703.59219897175</v>
      </c>
      <c r="Y69" s="185">
        <f t="shared" si="20"/>
        <v>2.2894569571393814E-10</v>
      </c>
      <c r="AA69" s="259">
        <f t="shared" si="13"/>
        <v>2.9076103355670149E-19</v>
      </c>
      <c r="AB69" s="260">
        <f t="shared" si="21"/>
        <v>2.5848080217724227E-19</v>
      </c>
      <c r="AC69" s="17">
        <f t="shared" si="9"/>
        <v>3.825158762724993</v>
      </c>
      <c r="AD69" s="17">
        <f t="shared" si="10"/>
        <v>4.1261887832518322</v>
      </c>
      <c r="AE69" s="17">
        <f t="shared" si="11"/>
        <v>-38.974306765198264</v>
      </c>
      <c r="AF69" s="17">
        <f t="shared" si="22"/>
        <v>-18.071347493864167</v>
      </c>
      <c r="AG69" s="184">
        <f t="shared" si="23"/>
        <v>9.9852330649515846</v>
      </c>
      <c r="AJ69" s="138"/>
    </row>
    <row r="70" spans="1:36">
      <c r="A70" s="4" t="s">
        <v>11</v>
      </c>
      <c r="B70" s="4">
        <v>3</v>
      </c>
      <c r="C70" s="4">
        <v>-12.0451</v>
      </c>
      <c r="D70" s="4">
        <v>-77.656999999999996</v>
      </c>
      <c r="E70" s="4">
        <v>20</v>
      </c>
      <c r="F70" s="4" t="s">
        <v>12</v>
      </c>
      <c r="G70" s="358">
        <v>1.27</v>
      </c>
      <c r="H70" s="2" t="s">
        <v>16</v>
      </c>
      <c r="I70" s="4" t="s">
        <v>17</v>
      </c>
      <c r="J70" s="18">
        <v>72.047825547540299</v>
      </c>
      <c r="K70" s="18">
        <v>83.733268327461616</v>
      </c>
      <c r="L70" s="30">
        <v>9.9902995325813681E-13</v>
      </c>
      <c r="M70" s="29">
        <v>1.0432230000000001E-17</v>
      </c>
      <c r="N70" s="46"/>
      <c r="O70" s="126">
        <f t="shared" ref="O70:O133" si="30">M70*0.3</f>
        <v>3.1296690000000001E-18</v>
      </c>
      <c r="P70" s="126">
        <f t="shared" ref="P70:P133" si="31">0.3*M70/L70</f>
        <v>3.1327078730654762E-6</v>
      </c>
      <c r="Q70" s="126">
        <f t="shared" ref="Q70:Q133" si="32">O70/(G70*0.000000001)</f>
        <v>2.4643062992125983E-9</v>
      </c>
      <c r="R70" s="126">
        <f t="shared" ref="R70:R133" si="33">P70/(G70*0.000000001)</f>
        <v>2466.6991126499811</v>
      </c>
      <c r="S70" s="126">
        <f t="shared" ref="S70:S133" si="34">Q70/K70</f>
        <v>2.9430432472494225E-11</v>
      </c>
      <c r="T70" s="354">
        <v>1.52</v>
      </c>
      <c r="U70" s="193">
        <f t="shared" ref="U70:U133" si="35">M70*T70</f>
        <v>1.5856989600000001E-17</v>
      </c>
      <c r="V70" s="185">
        <f t="shared" ref="V70:V133" si="36">T70*M70/L70</f>
        <v>1.5872386556865083E-5</v>
      </c>
      <c r="W70" s="185">
        <f t="shared" ref="W70:W133" si="37">U70/(G70*0.000000001)</f>
        <v>1.2485818582677166E-8</v>
      </c>
      <c r="X70" s="185">
        <f t="shared" ref="X70:X133" si="38">V70/(G70*0.000000001)</f>
        <v>12497.942170759907</v>
      </c>
      <c r="Y70" s="185">
        <f t="shared" ref="Y70:Y133" si="39">W70/K70</f>
        <v>1.4911419119397074E-10</v>
      </c>
      <c r="AA70" s="259">
        <f t="shared" si="13"/>
        <v>1.8937502281634284E-19</v>
      </c>
      <c r="AB70" s="260">
        <f t="shared" si="21"/>
        <v>1.4479590356431175E-19</v>
      </c>
      <c r="AC70" s="17">
        <f t="shared" ref="AC70:AC133" si="40">LN(J70)</f>
        <v>4.2773301422196797</v>
      </c>
      <c r="AD70" s="17">
        <f t="shared" ref="AD70:AD133" si="41">LN(K70)</f>
        <v>4.4276363695816228</v>
      </c>
      <c r="AE70" s="17">
        <f t="shared" ref="AE70:AE133" si="42">LN(M70)</f>
        <v>-39.101631621405559</v>
      </c>
      <c r="AF70" s="17">
        <f t="shared" si="22"/>
        <v>-18.198672350071462</v>
      </c>
      <c r="AG70" s="184">
        <f t="shared" si="23"/>
        <v>9.4333192833987827</v>
      </c>
      <c r="AJ70" s="138"/>
    </row>
    <row r="71" spans="1:36">
      <c r="A71" s="4" t="s">
        <v>11</v>
      </c>
      <c r="B71" s="4">
        <v>3</v>
      </c>
      <c r="C71" s="4">
        <v>-12.0451</v>
      </c>
      <c r="D71" s="4">
        <v>-77.656999999999996</v>
      </c>
      <c r="E71" s="4">
        <v>20</v>
      </c>
      <c r="F71" s="4" t="s">
        <v>12</v>
      </c>
      <c r="G71" s="358">
        <v>1.27</v>
      </c>
      <c r="H71" s="2" t="s">
        <v>16</v>
      </c>
      <c r="I71" s="4" t="s">
        <v>17</v>
      </c>
      <c r="J71" s="18">
        <v>330.45585953232154</v>
      </c>
      <c r="K71" s="18">
        <v>265.12980432118451</v>
      </c>
      <c r="L71" s="30">
        <v>4.1756110794759293E-12</v>
      </c>
      <c r="M71" s="29">
        <v>2.3920840000000002E-17</v>
      </c>
      <c r="N71" s="46"/>
      <c r="O71" s="126">
        <f t="shared" si="30"/>
        <v>7.1762519999999996E-18</v>
      </c>
      <c r="P71" s="126">
        <f t="shared" si="31"/>
        <v>1.7186112076560237E-6</v>
      </c>
      <c r="Q71" s="126">
        <f t="shared" si="32"/>
        <v>5.6505921259842513E-9</v>
      </c>
      <c r="R71" s="126">
        <f t="shared" si="33"/>
        <v>1353.2371713826956</v>
      </c>
      <c r="S71" s="126">
        <f t="shared" si="34"/>
        <v>2.1312549679020584E-11</v>
      </c>
      <c r="T71" s="354">
        <v>1.52</v>
      </c>
      <c r="U71" s="193">
        <f t="shared" si="35"/>
        <v>3.6359676800000002E-17</v>
      </c>
      <c r="V71" s="185">
        <f t="shared" si="36"/>
        <v>8.7076301187905211E-6</v>
      </c>
      <c r="W71" s="185">
        <f t="shared" si="37"/>
        <v>2.8629666771653541E-8</v>
      </c>
      <c r="X71" s="185">
        <f t="shared" si="38"/>
        <v>6856.4016683389918</v>
      </c>
      <c r="Y71" s="185">
        <f t="shared" si="39"/>
        <v>1.0798358504037097E-10</v>
      </c>
      <c r="AA71" s="259">
        <f t="shared" ref="AA71:AA134" si="43">U71/K71</f>
        <v>1.3713915300127115E-19</v>
      </c>
      <c r="AB71" s="260">
        <f t="shared" si="21"/>
        <v>7.2387398528366323E-20</v>
      </c>
      <c r="AC71" s="17">
        <f t="shared" si="40"/>
        <v>5.800473093737831</v>
      </c>
      <c r="AD71" s="17">
        <f t="shared" si="41"/>
        <v>5.5802195336869422</v>
      </c>
      <c r="AE71" s="17">
        <f t="shared" si="42"/>
        <v>-38.271781628370121</v>
      </c>
      <c r="AF71" s="17">
        <f t="shared" si="22"/>
        <v>-17.368822357036027</v>
      </c>
      <c r="AG71" s="184">
        <f t="shared" si="23"/>
        <v>8.8329380449586683</v>
      </c>
      <c r="AJ71" s="138"/>
    </row>
    <row r="72" spans="1:36">
      <c r="A72" s="4" t="s">
        <v>11</v>
      </c>
      <c r="B72" s="4">
        <v>3</v>
      </c>
      <c r="C72" s="4">
        <v>-12.0451</v>
      </c>
      <c r="D72" s="4">
        <v>-77.656999999999996</v>
      </c>
      <c r="E72" s="4">
        <v>20</v>
      </c>
      <c r="F72" s="4" t="s">
        <v>12</v>
      </c>
      <c r="G72" s="358">
        <v>1.27</v>
      </c>
      <c r="H72" s="4" t="s">
        <v>21</v>
      </c>
      <c r="I72" s="4" t="s">
        <v>21</v>
      </c>
      <c r="J72" s="18">
        <v>447.6674584065737</v>
      </c>
      <c r="K72" s="18">
        <v>359.50298219922627</v>
      </c>
      <c r="L72" s="30">
        <v>5.55289861334869E-12</v>
      </c>
      <c r="M72" s="29">
        <v>2.4852290000000001E-16</v>
      </c>
      <c r="N72" s="46"/>
      <c r="O72" s="126">
        <f t="shared" si="30"/>
        <v>7.4556870000000007E-17</v>
      </c>
      <c r="P72" s="126">
        <f t="shared" si="31"/>
        <v>1.3426657893729899E-5</v>
      </c>
      <c r="Q72" s="126">
        <f t="shared" si="32"/>
        <v>5.8706196850393695E-8</v>
      </c>
      <c r="R72" s="126">
        <f t="shared" si="33"/>
        <v>10572.171569866061</v>
      </c>
      <c r="S72" s="126">
        <f t="shared" si="34"/>
        <v>1.6329821936737204E-10</v>
      </c>
      <c r="T72" s="354">
        <v>1.52</v>
      </c>
      <c r="U72" s="193">
        <f t="shared" si="35"/>
        <v>3.7775480800000001E-16</v>
      </c>
      <c r="V72" s="185">
        <f t="shared" si="36"/>
        <v>6.8028399994898159E-5</v>
      </c>
      <c r="W72" s="185">
        <f t="shared" si="37"/>
        <v>2.9744473070866138E-7</v>
      </c>
      <c r="X72" s="185">
        <f t="shared" si="38"/>
        <v>53565.669287321376</v>
      </c>
      <c r="Y72" s="185">
        <f t="shared" si="39"/>
        <v>8.2737764479468493E-10</v>
      </c>
      <c r="AA72" s="259">
        <f t="shared" si="43"/>
        <v>1.0507696088892501E-18</v>
      </c>
      <c r="AB72" s="260">
        <f t="shared" si="21"/>
        <v>5.5515069351833554E-19</v>
      </c>
      <c r="AC72" s="17">
        <f t="shared" si="40"/>
        <v>6.1040506764460591</v>
      </c>
      <c r="AD72" s="17">
        <f t="shared" si="41"/>
        <v>5.8847224725348344</v>
      </c>
      <c r="AE72" s="17">
        <f t="shared" si="42"/>
        <v>-35.930996679684455</v>
      </c>
      <c r="AF72" s="17">
        <f t="shared" si="22"/>
        <v>-15.028037408350357</v>
      </c>
      <c r="AG72" s="184">
        <f t="shared" si="23"/>
        <v>10.888663643481314</v>
      </c>
      <c r="AJ72" s="138"/>
    </row>
    <row r="73" spans="1:36">
      <c r="A73" s="4" t="s">
        <v>11</v>
      </c>
      <c r="B73" s="4">
        <v>3</v>
      </c>
      <c r="C73" s="4">
        <v>-12.0451</v>
      </c>
      <c r="D73" s="4">
        <v>-77.656999999999996</v>
      </c>
      <c r="E73" s="4">
        <v>20</v>
      </c>
      <c r="F73" s="4" t="s">
        <v>12</v>
      </c>
      <c r="G73" s="358">
        <v>1.27</v>
      </c>
      <c r="H73" s="4" t="s">
        <v>21</v>
      </c>
      <c r="I73" s="4" t="s">
        <v>21</v>
      </c>
      <c r="J73" s="18">
        <v>340.46011456927619</v>
      </c>
      <c r="K73" s="18">
        <v>274.71230331033587</v>
      </c>
      <c r="L73" s="30">
        <v>4.2942043285052385E-12</v>
      </c>
      <c r="M73" s="29">
        <v>4.0269629999999999E-16</v>
      </c>
      <c r="N73" s="46"/>
      <c r="O73" s="126">
        <f t="shared" si="30"/>
        <v>1.2080888999999999E-16</v>
      </c>
      <c r="P73" s="126">
        <f t="shared" si="31"/>
        <v>2.8133009227824081E-5</v>
      </c>
      <c r="Q73" s="126">
        <f t="shared" si="32"/>
        <v>9.5125110236220444E-8</v>
      </c>
      <c r="R73" s="126">
        <f t="shared" si="33"/>
        <v>22151.975769940218</v>
      </c>
      <c r="S73" s="126">
        <f t="shared" si="34"/>
        <v>3.4627175080964575E-10</v>
      </c>
      <c r="T73" s="354">
        <v>1.52</v>
      </c>
      <c r="U73" s="193">
        <f t="shared" si="35"/>
        <v>6.1209837600000004E-16</v>
      </c>
      <c r="V73" s="185">
        <f t="shared" si="36"/>
        <v>1.4254058008764204E-4</v>
      </c>
      <c r="W73" s="185">
        <f t="shared" si="37"/>
        <v>4.8196722519685036E-7</v>
      </c>
      <c r="X73" s="185">
        <f t="shared" si="38"/>
        <v>112236.6772343638</v>
      </c>
      <c r="Y73" s="185"/>
      <c r="AA73" s="259">
        <f t="shared" si="43"/>
        <v>2.2281432925431348E-18</v>
      </c>
      <c r="AB73" s="260">
        <f t="shared" si="21"/>
        <v>1.1828002246590917E-18</v>
      </c>
      <c r="AC73" s="17">
        <f t="shared" si="40"/>
        <v>5.8302979808995445</v>
      </c>
      <c r="AD73" s="17">
        <f t="shared" si="41"/>
        <v>5.6157243802684018</v>
      </c>
      <c r="AE73" s="17">
        <f t="shared" si="42"/>
        <v>-35.448348994058748</v>
      </c>
      <c r="AF73" s="17">
        <f t="shared" si="22"/>
        <v>-14.545389722724655</v>
      </c>
      <c r="AG73" s="184">
        <f t="shared" si="23"/>
        <v>11.628365110225193</v>
      </c>
      <c r="AJ73" s="138"/>
    </row>
    <row r="74" spans="1:36" s="116" customFormat="1">
      <c r="A74" s="10" t="s">
        <v>11</v>
      </c>
      <c r="B74" s="10">
        <v>4</v>
      </c>
      <c r="C74" s="10">
        <v>-12.0448</v>
      </c>
      <c r="D74" s="10">
        <v>-77.818100000000001</v>
      </c>
      <c r="E74" s="10">
        <v>20</v>
      </c>
      <c r="F74" s="10" t="s">
        <v>12</v>
      </c>
      <c r="G74" s="361">
        <v>0.56999999999999995</v>
      </c>
      <c r="H74" s="10" t="s">
        <v>18</v>
      </c>
      <c r="I74" s="10" t="s">
        <v>20</v>
      </c>
      <c r="J74" s="49">
        <v>248.14137154428158</v>
      </c>
      <c r="K74" s="49">
        <v>239.58592808508101</v>
      </c>
      <c r="L74" s="36">
        <v>2.1004496493322086E-12</v>
      </c>
      <c r="M74" s="35">
        <v>2.696544E-16</v>
      </c>
      <c r="N74" s="46"/>
      <c r="O74" s="131">
        <f t="shared" si="30"/>
        <v>8.0896320000000003E-17</v>
      </c>
      <c r="P74" s="131">
        <f t="shared" si="31"/>
        <v>3.8513810614655385E-5</v>
      </c>
      <c r="Q74" s="131">
        <f t="shared" si="32"/>
        <v>1.4192336842105264E-7</v>
      </c>
      <c r="R74" s="131">
        <f t="shared" si="33"/>
        <v>67568.08879764103</v>
      </c>
      <c r="S74" s="131">
        <f t="shared" si="34"/>
        <v>5.9236938310773103E-10</v>
      </c>
      <c r="T74" s="629">
        <v>0.68480000000000008</v>
      </c>
      <c r="U74" s="218">
        <f t="shared" si="35"/>
        <v>1.8465933312000003E-16</v>
      </c>
      <c r="V74" s="131">
        <f t="shared" si="36"/>
        <v>8.7914191696386709E-5</v>
      </c>
      <c r="W74" s="131">
        <f t="shared" si="37"/>
        <v>3.2396374231578952E-7</v>
      </c>
      <c r="X74" s="131">
        <f t="shared" si="38"/>
        <v>154235.42402874862</v>
      </c>
      <c r="Y74" s="131">
        <f t="shared" si="39"/>
        <v>1.3521818451739141E-9</v>
      </c>
      <c r="AA74" s="259">
        <f t="shared" si="43"/>
        <v>7.7074365174913098E-19</v>
      </c>
      <c r="AB74" s="260">
        <f t="shared" si="21"/>
        <v>1.0866966613500779E-18</v>
      </c>
      <c r="AC74" s="117">
        <f t="shared" si="40"/>
        <v>5.5139986302996897</v>
      </c>
      <c r="AD74" s="117">
        <f t="shared" si="41"/>
        <v>5.478912133652968</v>
      </c>
      <c r="AE74" s="117">
        <f t="shared" si="42"/>
        <v>-35.849390534794168</v>
      </c>
      <c r="AF74" s="17">
        <f t="shared" si="22"/>
        <v>-14.942634233848823</v>
      </c>
      <c r="AG74" s="184">
        <f t="shared" si="23"/>
        <v>11.946235441540869</v>
      </c>
      <c r="AJ74" s="36"/>
    </row>
    <row r="75" spans="1:36">
      <c r="A75" s="4" t="s">
        <v>11</v>
      </c>
      <c r="B75" s="4">
        <v>4</v>
      </c>
      <c r="C75" s="4">
        <v>-12.0448</v>
      </c>
      <c r="D75" s="4">
        <v>-77.818100000000001</v>
      </c>
      <c r="E75" s="4">
        <v>20</v>
      </c>
      <c r="F75" s="4" t="s">
        <v>12</v>
      </c>
      <c r="G75" s="358">
        <v>0.56999999999999995</v>
      </c>
      <c r="H75" s="2" t="s">
        <v>18</v>
      </c>
      <c r="I75" s="4" t="s">
        <v>20</v>
      </c>
      <c r="J75" s="18">
        <v>135.0653107493377</v>
      </c>
      <c r="K75" s="18">
        <v>151.00202062919035</v>
      </c>
      <c r="L75" s="30">
        <v>1.2825735560759014E-12</v>
      </c>
      <c r="M75" s="29">
        <v>7.472568000000001E-17</v>
      </c>
      <c r="N75" s="46"/>
      <c r="O75" s="126">
        <f t="shared" si="30"/>
        <v>2.2417704000000002E-17</v>
      </c>
      <c r="P75" s="126">
        <f t="shared" si="31"/>
        <v>1.7478688761202983E-5</v>
      </c>
      <c r="Q75" s="126">
        <f t="shared" si="32"/>
        <v>3.9329305263157899E-8</v>
      </c>
      <c r="R75" s="126">
        <f t="shared" si="33"/>
        <v>30664.366247724531</v>
      </c>
      <c r="S75" s="126">
        <f t="shared" si="34"/>
        <v>2.6045548992842491E-10</v>
      </c>
      <c r="T75" s="354">
        <v>0.68480000000000008</v>
      </c>
      <c r="U75" s="193">
        <f t="shared" si="35"/>
        <v>5.1172145664000011E-17</v>
      </c>
      <c r="V75" s="185">
        <f t="shared" si="36"/>
        <v>3.9898020212239349E-5</v>
      </c>
      <c r="W75" s="185">
        <f t="shared" si="37"/>
        <v>8.9775694147368444E-8</v>
      </c>
      <c r="X75" s="185">
        <f t="shared" si="38"/>
        <v>69996.526688139216</v>
      </c>
      <c r="Y75" s="185">
        <f t="shared" si="39"/>
        <v>5.9453306500995131E-10</v>
      </c>
      <c r="AA75" s="259">
        <f t="shared" si="43"/>
        <v>3.3888384705567225E-19</v>
      </c>
      <c r="AB75" s="260">
        <f t="shared" si="21"/>
        <v>5.5325589957498718E-19</v>
      </c>
      <c r="AC75" s="17">
        <f t="shared" si="40"/>
        <v>4.9057584447814309</v>
      </c>
      <c r="AD75" s="17">
        <f t="shared" si="41"/>
        <v>5.0172932183756584</v>
      </c>
      <c r="AE75" s="17">
        <f t="shared" si="42"/>
        <v>-37.132707865730772</v>
      </c>
      <c r="AF75" s="17">
        <f t="shared" si="22"/>
        <v>-16.225951564785422</v>
      </c>
      <c r="AG75" s="184">
        <f t="shared" si="23"/>
        <v>11.156200901059577</v>
      </c>
      <c r="AJ75" s="138"/>
    </row>
    <row r="76" spans="1:36">
      <c r="A76" s="4" t="s">
        <v>11</v>
      </c>
      <c r="B76" s="4">
        <v>4</v>
      </c>
      <c r="C76" s="4">
        <v>-12.0448</v>
      </c>
      <c r="D76" s="4">
        <v>-77.818100000000001</v>
      </c>
      <c r="E76" s="4">
        <v>20</v>
      </c>
      <c r="F76" s="4" t="s">
        <v>12</v>
      </c>
      <c r="G76" s="358">
        <v>0.56999999999999995</v>
      </c>
      <c r="H76" s="2" t="s">
        <v>18</v>
      </c>
      <c r="I76" s="4" t="s">
        <v>20</v>
      </c>
      <c r="J76" s="18">
        <v>244.63140118993672</v>
      </c>
      <c r="K76" s="18">
        <v>230.83169166029381</v>
      </c>
      <c r="L76" s="30">
        <v>2.0763216778012321E-12</v>
      </c>
      <c r="M76" s="29">
        <v>2.5795159999999999E-16</v>
      </c>
      <c r="N76" s="46"/>
      <c r="O76" s="126">
        <f t="shared" si="30"/>
        <v>7.7385479999999999E-17</v>
      </c>
      <c r="P76" s="126">
        <f t="shared" si="31"/>
        <v>3.7270467686851446E-5</v>
      </c>
      <c r="Q76" s="126">
        <f t="shared" si="32"/>
        <v>1.35764E-7</v>
      </c>
      <c r="R76" s="126">
        <f t="shared" si="33"/>
        <v>65386.785415528851</v>
      </c>
      <c r="S76" s="126">
        <f t="shared" si="34"/>
        <v>5.8815147531734374E-10</v>
      </c>
      <c r="T76" s="354">
        <v>0.68480000000000008</v>
      </c>
      <c r="U76" s="193">
        <f t="shared" si="35"/>
        <v>1.7664525568000001E-16</v>
      </c>
      <c r="V76" s="185">
        <f t="shared" si="36"/>
        <v>8.5076054239852908E-5</v>
      </c>
      <c r="W76" s="185">
        <f t="shared" si="37"/>
        <v>3.0990395733333335E-7</v>
      </c>
      <c r="X76" s="185">
        <f t="shared" si="38"/>
        <v>149256.23550851387</v>
      </c>
      <c r="Y76" s="185">
        <f t="shared" si="39"/>
        <v>1.3425537676577235E-9</v>
      </c>
      <c r="AA76" s="259">
        <f t="shared" si="43"/>
        <v>7.6525564756490231E-19</v>
      </c>
      <c r="AB76" s="260">
        <f t="shared" si="21"/>
        <v>1.0544500777302959E-18</v>
      </c>
      <c r="AC76" s="17">
        <f t="shared" si="40"/>
        <v>5.4997525927318236</v>
      </c>
      <c r="AD76" s="17">
        <f t="shared" si="41"/>
        <v>5.4416888374271286</v>
      </c>
      <c r="AE76" s="17">
        <f t="shared" si="42"/>
        <v>-35.89375970346893</v>
      </c>
      <c r="AF76" s="17">
        <f t="shared" si="22"/>
        <v>-14.987003402523582</v>
      </c>
      <c r="AG76" s="184">
        <f t="shared" si="23"/>
        <v>11.913419809333648</v>
      </c>
      <c r="AJ76" s="138"/>
    </row>
    <row r="77" spans="1:36">
      <c r="A77" s="4" t="s">
        <v>11</v>
      </c>
      <c r="B77" s="4">
        <v>4</v>
      </c>
      <c r="C77" s="4">
        <v>-12.0448</v>
      </c>
      <c r="D77" s="4">
        <v>-77.818100000000001</v>
      </c>
      <c r="E77" s="4">
        <v>20</v>
      </c>
      <c r="F77" s="4" t="s">
        <v>12</v>
      </c>
      <c r="G77" s="358">
        <v>0.56999999999999995</v>
      </c>
      <c r="H77" s="2" t="s">
        <v>18</v>
      </c>
      <c r="I77" s="4" t="s">
        <v>20</v>
      </c>
      <c r="J77" s="18">
        <v>222.99357698480611</v>
      </c>
      <c r="K77" s="18">
        <v>243.28088715185947</v>
      </c>
      <c r="L77" s="30">
        <v>1.9260889548847904E-12</v>
      </c>
      <c r="M77" s="29">
        <v>1.7487399999999999E-16</v>
      </c>
      <c r="N77" s="46"/>
      <c r="O77" s="126">
        <f t="shared" si="30"/>
        <v>5.2462199999999992E-17</v>
      </c>
      <c r="P77" s="126">
        <f t="shared" si="31"/>
        <v>2.7237682801175728E-5</v>
      </c>
      <c r="Q77" s="126">
        <f t="shared" si="32"/>
        <v>9.2038947368421044E-8</v>
      </c>
      <c r="R77" s="126">
        <f t="shared" si="33"/>
        <v>47785.40842311531</v>
      </c>
      <c r="S77" s="126">
        <f t="shared" si="34"/>
        <v>3.7832379043804205E-10</v>
      </c>
      <c r="T77" s="354">
        <v>0.68480000000000008</v>
      </c>
      <c r="U77" s="193">
        <f t="shared" si="35"/>
        <v>1.197537152E-16</v>
      </c>
      <c r="V77" s="185">
        <f t="shared" si="36"/>
        <v>6.2174550607483806E-5</v>
      </c>
      <c r="W77" s="185">
        <f t="shared" si="37"/>
        <v>2.1009423719298247E-7</v>
      </c>
      <c r="X77" s="185">
        <f t="shared" si="38"/>
        <v>109078.15896049791</v>
      </c>
      <c r="Y77" s="185">
        <f t="shared" si="39"/>
        <v>8.6358710563990417E-10</v>
      </c>
      <c r="AA77" s="259">
        <f t="shared" si="43"/>
        <v>4.9224465021474538E-19</v>
      </c>
      <c r="AB77" s="260">
        <f t="shared" si="21"/>
        <v>7.842109282453243E-19</v>
      </c>
      <c r="AC77" s="17">
        <f t="shared" si="40"/>
        <v>5.4071429682865944</v>
      </c>
      <c r="AD77" s="17">
        <f t="shared" si="41"/>
        <v>5.4942166899912808</v>
      </c>
      <c r="AE77" s="17">
        <f t="shared" si="42"/>
        <v>-36.282465959293795</v>
      </c>
      <c r="AF77" s="17">
        <f t="shared" si="22"/>
        <v>-15.375709658348443</v>
      </c>
      <c r="AG77" s="184">
        <f t="shared" si="23"/>
        <v>11.599819958933868</v>
      </c>
      <c r="AJ77" s="138"/>
    </row>
    <row r="78" spans="1:36">
      <c r="A78" s="4" t="s">
        <v>11</v>
      </c>
      <c r="B78" s="4">
        <v>4</v>
      </c>
      <c r="C78" s="4">
        <v>-12.0448</v>
      </c>
      <c r="D78" s="4">
        <v>-77.818100000000001</v>
      </c>
      <c r="E78" s="4">
        <v>20</v>
      </c>
      <c r="F78" s="4" t="s">
        <v>12</v>
      </c>
      <c r="G78" s="358">
        <v>0.56999999999999995</v>
      </c>
      <c r="H78" s="2" t="s">
        <v>16</v>
      </c>
      <c r="I78" s="4" t="s">
        <v>17</v>
      </c>
      <c r="J78" s="18">
        <v>80.366314663344838</v>
      </c>
      <c r="K78" s="18">
        <v>132.22490041405109</v>
      </c>
      <c r="L78" s="30">
        <v>1.1069730333890925E-12</v>
      </c>
      <c r="M78" s="29">
        <v>3.0499320000000002E-17</v>
      </c>
      <c r="N78" s="46"/>
      <c r="O78" s="126">
        <f t="shared" si="30"/>
        <v>9.1497960000000008E-18</v>
      </c>
      <c r="P78" s="126">
        <f t="shared" si="31"/>
        <v>8.2655997246718093E-6</v>
      </c>
      <c r="Q78" s="126">
        <f t="shared" si="32"/>
        <v>1.6052273684210528E-8</v>
      </c>
      <c r="R78" s="126">
        <f t="shared" si="33"/>
        <v>14501.052148547034</v>
      </c>
      <c r="S78" s="126">
        <f t="shared" si="34"/>
        <v>1.2140129154148871E-10</v>
      </c>
      <c r="T78" s="354">
        <v>1.52</v>
      </c>
      <c r="U78" s="193">
        <f t="shared" si="35"/>
        <v>4.6358966400000001E-17</v>
      </c>
      <c r="V78" s="185">
        <f t="shared" si="36"/>
        <v>4.1879038605003834E-5</v>
      </c>
      <c r="W78" s="185">
        <f t="shared" si="37"/>
        <v>8.1331519999999996E-8</v>
      </c>
      <c r="X78" s="185">
        <f t="shared" si="38"/>
        <v>73471.997552638306</v>
      </c>
      <c r="Y78" s="185">
        <f t="shared" si="39"/>
        <v>6.1509987714354275E-10</v>
      </c>
      <c r="AA78" s="259">
        <f t="shared" si="43"/>
        <v>3.5060692997181937E-19</v>
      </c>
      <c r="AB78" s="260">
        <f t="shared" si="21"/>
        <v>3.7950377751875159E-19</v>
      </c>
      <c r="AC78" s="17">
        <f t="shared" si="40"/>
        <v>4.3865951165427477</v>
      </c>
      <c r="AD78" s="17">
        <f t="shared" si="41"/>
        <v>4.8845042637965408</v>
      </c>
      <c r="AE78" s="17">
        <f t="shared" si="42"/>
        <v>-38.028827285609964</v>
      </c>
      <c r="AF78" s="17">
        <f t="shared" si="22"/>
        <v>-16.324732195651826</v>
      </c>
      <c r="AG78" s="184">
        <f t="shared" si="23"/>
        <v>11.204659626929056</v>
      </c>
      <c r="AJ78" s="138"/>
    </row>
    <row r="79" spans="1:36">
      <c r="A79" s="4" t="s">
        <v>11</v>
      </c>
      <c r="B79" s="4">
        <v>4</v>
      </c>
      <c r="C79" s="4">
        <v>-12.0448</v>
      </c>
      <c r="D79" s="4">
        <v>-77.818100000000001</v>
      </c>
      <c r="E79" s="4">
        <v>20</v>
      </c>
      <c r="F79" s="4" t="s">
        <v>12</v>
      </c>
      <c r="G79" s="358">
        <v>0.56999999999999995</v>
      </c>
      <c r="H79" s="2" t="s">
        <v>16</v>
      </c>
      <c r="I79" s="4" t="s">
        <v>17</v>
      </c>
      <c r="J79" s="18">
        <v>577.49976895741452</v>
      </c>
      <c r="K79" s="18">
        <v>335.3657194874649</v>
      </c>
      <c r="L79" s="30">
        <v>7.052931391771641E-12</v>
      </c>
      <c r="M79" s="29">
        <v>3.2319739999999998E-16</v>
      </c>
      <c r="N79" s="46"/>
      <c r="O79" s="126">
        <f t="shared" si="30"/>
        <v>9.6959219999999994E-17</v>
      </c>
      <c r="P79" s="126">
        <f t="shared" si="31"/>
        <v>1.3747364693369659E-5</v>
      </c>
      <c r="Q79" s="126">
        <f t="shared" si="32"/>
        <v>1.701038947368421E-7</v>
      </c>
      <c r="R79" s="126">
        <f t="shared" si="33"/>
        <v>24118.183672578351</v>
      </c>
      <c r="S79" s="126">
        <f t="shared" si="34"/>
        <v>5.0721908904944034E-10</v>
      </c>
      <c r="T79" s="354">
        <v>1.52</v>
      </c>
      <c r="U79" s="193">
        <f t="shared" si="35"/>
        <v>4.9126004799999997E-16</v>
      </c>
      <c r="V79" s="185">
        <f t="shared" si="36"/>
        <v>6.9653314446406283E-5</v>
      </c>
      <c r="W79" s="185">
        <f t="shared" si="37"/>
        <v>8.618597333333333E-7</v>
      </c>
      <c r="X79" s="185">
        <f t="shared" si="38"/>
        <v>122198.79727439699</v>
      </c>
      <c r="Y79" s="185">
        <f t="shared" si="39"/>
        <v>2.569910051183831E-9</v>
      </c>
      <c r="AA79" s="259">
        <f t="shared" si="43"/>
        <v>1.4648487291747837E-18</v>
      </c>
      <c r="AB79" s="260">
        <f t="shared" si="21"/>
        <v>5.5964940139020717E-19</v>
      </c>
      <c r="AC79" s="17">
        <f t="shared" si="40"/>
        <v>6.3587080423221272</v>
      </c>
      <c r="AD79" s="17">
        <f t="shared" si="41"/>
        <v>5.8152216363165881</v>
      </c>
      <c r="AE79" s="17">
        <f t="shared" si="42"/>
        <v>-35.668268391832697</v>
      </c>
      <c r="AF79" s="17">
        <f t="shared" si="22"/>
        <v>-13.964173301874558</v>
      </c>
      <c r="AG79" s="184">
        <f t="shared" si="23"/>
        <v>11.713404483399486</v>
      </c>
      <c r="AJ79" s="138"/>
    </row>
    <row r="80" spans="1:36">
      <c r="A80" s="4" t="s">
        <v>11</v>
      </c>
      <c r="B80" s="4">
        <v>4</v>
      </c>
      <c r="C80" s="4">
        <v>-12.0448</v>
      </c>
      <c r="D80" s="4">
        <v>-77.818100000000001</v>
      </c>
      <c r="E80" s="4">
        <v>20</v>
      </c>
      <c r="F80" s="4" t="s">
        <v>12</v>
      </c>
      <c r="G80" s="358">
        <v>0.56999999999999995</v>
      </c>
      <c r="H80" s="2" t="s">
        <v>16</v>
      </c>
      <c r="I80" s="4" t="s">
        <v>17</v>
      </c>
      <c r="J80" s="18">
        <v>52.462676492317655</v>
      </c>
      <c r="K80" s="18">
        <v>95.312048212271748</v>
      </c>
      <c r="L80" s="30">
        <v>7.4167232057463758E-13</v>
      </c>
      <c r="M80" s="29">
        <v>1.3721559999999999E-16</v>
      </c>
      <c r="N80" s="46"/>
      <c r="O80" s="126">
        <f t="shared" si="30"/>
        <v>4.1164679999999995E-17</v>
      </c>
      <c r="P80" s="126">
        <f t="shared" si="31"/>
        <v>5.550251621646897E-5</v>
      </c>
      <c r="Q80" s="126">
        <f t="shared" si="32"/>
        <v>7.2218736842105255E-8</v>
      </c>
      <c r="R80" s="126">
        <f t="shared" si="33"/>
        <v>97372.835467489422</v>
      </c>
      <c r="S80" s="126">
        <f t="shared" si="34"/>
        <v>7.5770837157192527E-10</v>
      </c>
      <c r="T80" s="354">
        <v>1.52</v>
      </c>
      <c r="U80" s="193">
        <f t="shared" si="35"/>
        <v>2.0856771199999999E-16</v>
      </c>
      <c r="V80" s="185">
        <f t="shared" si="36"/>
        <v>2.8121274883010944E-4</v>
      </c>
      <c r="W80" s="185">
        <f t="shared" si="37"/>
        <v>3.6590826666666663E-7</v>
      </c>
      <c r="X80" s="185">
        <f t="shared" si="38"/>
        <v>493355.6997019464</v>
      </c>
      <c r="Y80" s="185">
        <f t="shared" si="39"/>
        <v>3.8390557492977543E-9</v>
      </c>
      <c r="AA80" s="259">
        <f t="shared" si="43"/>
        <v>2.1882617770997201E-18</v>
      </c>
      <c r="AB80" s="260">
        <f t="shared" si="21"/>
        <v>2.6154898906100052E-18</v>
      </c>
      <c r="AC80" s="17">
        <f t="shared" si="40"/>
        <v>3.9601019928154546</v>
      </c>
      <c r="AD80" s="17">
        <f t="shared" si="41"/>
        <v>4.5571562267225278</v>
      </c>
      <c r="AE80" s="17">
        <f t="shared" si="42"/>
        <v>-36.524978262440783</v>
      </c>
      <c r="AF80" s="17">
        <f t="shared" si="22"/>
        <v>-14.820883172482647</v>
      </c>
      <c r="AG80" s="184">
        <f t="shared" si="23"/>
        <v>13.108985693278163</v>
      </c>
      <c r="AJ80" s="138"/>
    </row>
    <row r="81" spans="1:36">
      <c r="A81" s="4" t="s">
        <v>11</v>
      </c>
      <c r="B81" s="4">
        <v>4</v>
      </c>
      <c r="C81" s="4">
        <v>-12.0448</v>
      </c>
      <c r="D81" s="4">
        <v>-77.818100000000001</v>
      </c>
      <c r="E81" s="4">
        <v>20</v>
      </c>
      <c r="F81" s="4" t="s">
        <v>12</v>
      </c>
      <c r="G81" s="358">
        <v>0.56999999999999995</v>
      </c>
      <c r="H81" s="2" t="s">
        <v>16</v>
      </c>
      <c r="I81" s="4" t="s">
        <v>17</v>
      </c>
      <c r="J81" s="18">
        <v>453.15085468593264</v>
      </c>
      <c r="K81" s="18">
        <v>348.0858253352809</v>
      </c>
      <c r="L81" s="30">
        <v>5.6167422862892316E-12</v>
      </c>
      <c r="M81" s="29">
        <v>7.7642590000000002E-16</v>
      </c>
      <c r="N81" s="46"/>
      <c r="O81" s="126">
        <f t="shared" si="30"/>
        <v>2.3292776999999998E-16</v>
      </c>
      <c r="P81" s="126">
        <f t="shared" si="31"/>
        <v>4.1470261252432591E-5</v>
      </c>
      <c r="Q81" s="126">
        <f t="shared" si="32"/>
        <v>4.0864521052631577E-7</v>
      </c>
      <c r="R81" s="126">
        <f t="shared" si="33"/>
        <v>72754.844302513317</v>
      </c>
      <c r="S81" s="126">
        <f t="shared" si="34"/>
        <v>1.1739783144938558E-9</v>
      </c>
      <c r="T81" s="354">
        <v>1.52</v>
      </c>
      <c r="U81" s="193">
        <f t="shared" si="35"/>
        <v>1.180167368E-15</v>
      </c>
      <c r="V81" s="185">
        <f t="shared" si="36"/>
        <v>2.1011599034565851E-4</v>
      </c>
      <c r="W81" s="185">
        <f t="shared" si="37"/>
        <v>2.0704690666666667E-6</v>
      </c>
      <c r="X81" s="185">
        <f t="shared" si="38"/>
        <v>368624.54446606757</v>
      </c>
      <c r="Y81" s="185">
        <f t="shared" si="39"/>
        <v>5.9481567934355369E-9</v>
      </c>
      <c r="AA81" s="259">
        <f t="shared" si="43"/>
        <v>3.3904493722582558E-18</v>
      </c>
      <c r="AB81" s="260">
        <f t="shared" si="21"/>
        <v>1.7133938774938892E-18</v>
      </c>
      <c r="AC81" s="17">
        <f t="shared" si="40"/>
        <v>6.1162250825983886</v>
      </c>
      <c r="AD81" s="17">
        <f t="shared" si="41"/>
        <v>5.8524490738943147</v>
      </c>
      <c r="AE81" s="17">
        <f t="shared" si="42"/>
        <v>-34.791830464061121</v>
      </c>
      <c r="AF81" s="17">
        <f t="shared" si="22"/>
        <v>-13.087735374102982</v>
      </c>
      <c r="AG81" s="184">
        <f t="shared" si="23"/>
        <v>12.817533910351653</v>
      </c>
      <c r="AJ81" s="138"/>
    </row>
    <row r="82" spans="1:36">
      <c r="A82" s="4" t="s">
        <v>11</v>
      </c>
      <c r="B82" s="4">
        <v>4</v>
      </c>
      <c r="C82" s="4">
        <v>-12.0448</v>
      </c>
      <c r="D82" s="4">
        <v>-77.818100000000001</v>
      </c>
      <c r="E82" s="4">
        <v>20</v>
      </c>
      <c r="F82" s="4" t="s">
        <v>12</v>
      </c>
      <c r="G82" s="358">
        <v>0.56999999999999995</v>
      </c>
      <c r="H82" s="4" t="s">
        <v>16</v>
      </c>
      <c r="I82" s="4" t="s">
        <v>17</v>
      </c>
      <c r="J82" s="18">
        <v>273.9295024445276</v>
      </c>
      <c r="K82" s="18">
        <v>256.04410682029987</v>
      </c>
      <c r="L82" s="30">
        <v>3.5011873159234077E-12</v>
      </c>
      <c r="M82" s="29">
        <v>2.8710030000000003E-17</v>
      </c>
      <c r="N82" s="46"/>
      <c r="O82" s="126">
        <f t="shared" si="30"/>
        <v>8.6130090000000005E-18</v>
      </c>
      <c r="P82" s="126">
        <f t="shared" si="31"/>
        <v>2.4600251922620695E-6</v>
      </c>
      <c r="Q82" s="126">
        <f t="shared" si="32"/>
        <v>1.5110542105263158E-8</v>
      </c>
      <c r="R82" s="126">
        <f t="shared" si="33"/>
        <v>4315.8336706352093</v>
      </c>
      <c r="S82" s="126">
        <f t="shared" si="34"/>
        <v>5.9015387203846991E-11</v>
      </c>
      <c r="T82" s="354">
        <v>1.52</v>
      </c>
      <c r="U82" s="193">
        <f t="shared" si="35"/>
        <v>4.3639245600000005E-17</v>
      </c>
      <c r="V82" s="185">
        <f t="shared" si="36"/>
        <v>1.2464127640794487E-5</v>
      </c>
      <c r="W82" s="185">
        <f t="shared" si="37"/>
        <v>7.6560080000000004E-8</v>
      </c>
      <c r="X82" s="185">
        <f t="shared" si="38"/>
        <v>21866.890597885067</v>
      </c>
      <c r="Y82" s="185">
        <f t="shared" si="39"/>
        <v>2.9901129516615811E-10</v>
      </c>
      <c r="AA82" s="259">
        <f t="shared" si="43"/>
        <v>1.7043643824471014E-19</v>
      </c>
      <c r="AB82" s="260">
        <f t="shared" si="21"/>
        <v>1.0480809749878605E-19</v>
      </c>
      <c r="AC82" s="17">
        <f t="shared" si="40"/>
        <v>5.6128707829347908</v>
      </c>
      <c r="AD82" s="17">
        <f t="shared" si="41"/>
        <v>5.545349721905751</v>
      </c>
      <c r="AE82" s="17">
        <f t="shared" si="42"/>
        <v>-38.089285134828316</v>
      </c>
      <c r="AF82" s="17">
        <f t="shared" si="22"/>
        <v>-16.385190044870178</v>
      </c>
      <c r="AG82" s="184">
        <f t="shared" si="23"/>
        <v>9.9927289269685744</v>
      </c>
      <c r="AJ82" s="138"/>
    </row>
    <row r="83" spans="1:36">
      <c r="A83" s="4" t="s">
        <v>11</v>
      </c>
      <c r="B83" s="4">
        <v>4</v>
      </c>
      <c r="C83" s="4">
        <v>-12.0448</v>
      </c>
      <c r="D83" s="4">
        <v>-77.818100000000001</v>
      </c>
      <c r="E83" s="4">
        <v>20</v>
      </c>
      <c r="F83" s="4" t="s">
        <v>12</v>
      </c>
      <c r="G83" s="358">
        <v>0.56999999999999995</v>
      </c>
      <c r="H83" s="4" t="s">
        <v>16</v>
      </c>
      <c r="I83" s="4" t="s">
        <v>17</v>
      </c>
      <c r="J83" s="18">
        <v>84.493404015641843</v>
      </c>
      <c r="K83" s="18">
        <v>136.54484158788051</v>
      </c>
      <c r="L83" s="30">
        <v>1.1602701540570716E-12</v>
      </c>
      <c r="M83" s="29">
        <v>7.7908830000000006E-17</v>
      </c>
      <c r="N83" s="46"/>
      <c r="O83" s="126">
        <f t="shared" si="30"/>
        <v>2.3372649000000001E-17</v>
      </c>
      <c r="P83" s="126">
        <f t="shared" si="31"/>
        <v>2.0144143946367805E-5</v>
      </c>
      <c r="Q83" s="126">
        <f t="shared" si="32"/>
        <v>4.1004647368421056E-8</v>
      </c>
      <c r="R83" s="126">
        <f t="shared" si="33"/>
        <v>35340.603414680358</v>
      </c>
      <c r="S83" s="126">
        <f t="shared" si="34"/>
        <v>3.0030169497124786E-10</v>
      </c>
      <c r="T83" s="354">
        <v>1.52</v>
      </c>
      <c r="U83" s="193">
        <f t="shared" si="35"/>
        <v>1.1842142160000001E-16</v>
      </c>
      <c r="V83" s="185">
        <f t="shared" si="36"/>
        <v>1.0206366266159689E-4</v>
      </c>
      <c r="W83" s="185">
        <f t="shared" si="37"/>
        <v>2.0775688000000001E-7</v>
      </c>
      <c r="X83" s="185">
        <f t="shared" si="38"/>
        <v>179059.05730104717</v>
      </c>
      <c r="Y83" s="185">
        <f t="shared" si="39"/>
        <v>1.5215285878543226E-9</v>
      </c>
      <c r="AA83" s="259">
        <f t="shared" si="43"/>
        <v>8.6727129507696387E-19</v>
      </c>
      <c r="AB83" s="260">
        <f t="shared" si="21"/>
        <v>9.2206996401254154E-19</v>
      </c>
      <c r="AC83" s="17">
        <f t="shared" si="40"/>
        <v>4.43667347232988</v>
      </c>
      <c r="AD83" s="17">
        <f t="shared" si="41"/>
        <v>4.916653070478807</v>
      </c>
      <c r="AE83" s="17">
        <f t="shared" si="42"/>
        <v>-37.090992376990499</v>
      </c>
      <c r="AF83" s="17">
        <f t="shared" si="22"/>
        <v>-15.386897287032365</v>
      </c>
      <c r="AG83" s="184">
        <f t="shared" si="23"/>
        <v>12.095470959464398</v>
      </c>
      <c r="AJ83" s="138"/>
    </row>
    <row r="84" spans="1:36">
      <c r="A84" s="4" t="s">
        <v>11</v>
      </c>
      <c r="B84" s="4">
        <v>4</v>
      </c>
      <c r="C84" s="4">
        <v>-12.0448</v>
      </c>
      <c r="D84" s="4">
        <v>-77.818100000000001</v>
      </c>
      <c r="E84" s="4">
        <v>20</v>
      </c>
      <c r="F84" s="4" t="s">
        <v>12</v>
      </c>
      <c r="G84" s="358">
        <v>0.56999999999999995</v>
      </c>
      <c r="H84" s="2" t="s">
        <v>16</v>
      </c>
      <c r="I84" s="4" t="s">
        <v>17</v>
      </c>
      <c r="J84" s="18">
        <v>97.997958440166769</v>
      </c>
      <c r="K84" s="18">
        <v>131.09162516856514</v>
      </c>
      <c r="L84" s="30">
        <v>1.3335991028224069E-12</v>
      </c>
      <c r="M84" s="29">
        <v>1.8334920000000002E-17</v>
      </c>
      <c r="N84" s="46"/>
      <c r="O84" s="126">
        <f t="shared" si="30"/>
        <v>5.5004760000000003E-18</v>
      </c>
      <c r="P84" s="126">
        <f t="shared" si="31"/>
        <v>4.1245348683565288E-6</v>
      </c>
      <c r="Q84" s="126">
        <f t="shared" si="32"/>
        <v>9.6499578947368419E-9</v>
      </c>
      <c r="R84" s="126">
        <f t="shared" si="33"/>
        <v>7236.0260848360158</v>
      </c>
      <c r="S84" s="126">
        <f t="shared" si="34"/>
        <v>7.3612314153008415E-11</v>
      </c>
      <c r="T84" s="354">
        <v>1.52</v>
      </c>
      <c r="U84" s="193">
        <f t="shared" si="35"/>
        <v>2.7869078400000002E-17</v>
      </c>
      <c r="V84" s="185">
        <f t="shared" si="36"/>
        <v>2.0897643333006411E-5</v>
      </c>
      <c r="W84" s="185">
        <f t="shared" si="37"/>
        <v>4.8893120000000005E-8</v>
      </c>
      <c r="X84" s="185">
        <f t="shared" si="38"/>
        <v>36662.53216316914</v>
      </c>
      <c r="Y84" s="185">
        <f t="shared" si="39"/>
        <v>3.729690583752427E-10</v>
      </c>
      <c r="AA84" s="259">
        <f t="shared" si="43"/>
        <v>2.1259236327388831E-19</v>
      </c>
      <c r="AB84" s="260">
        <f t="shared" si="21"/>
        <v>1.8709491801499615E-19</v>
      </c>
      <c r="AC84" s="17">
        <f t="shared" si="40"/>
        <v>4.5849466462103816</v>
      </c>
      <c r="AD84" s="17">
        <f t="shared" si="41"/>
        <v>4.8758965074825174</v>
      </c>
      <c r="AE84" s="17">
        <f t="shared" si="42"/>
        <v>-38.537724235618761</v>
      </c>
      <c r="AF84" s="17">
        <f t="shared" si="22"/>
        <v>-16.83362914566062</v>
      </c>
      <c r="AG84" s="184">
        <f t="shared" si="23"/>
        <v>10.509510590562352</v>
      </c>
      <c r="AJ84" s="138"/>
    </row>
    <row r="85" spans="1:36">
      <c r="A85" s="4" t="s">
        <v>11</v>
      </c>
      <c r="B85" s="4">
        <v>4</v>
      </c>
      <c r="C85" s="4">
        <v>-12.0448</v>
      </c>
      <c r="D85" s="4">
        <v>-77.818100000000001</v>
      </c>
      <c r="E85" s="4">
        <v>20</v>
      </c>
      <c r="F85" s="4" t="s">
        <v>12</v>
      </c>
      <c r="G85" s="358">
        <v>0.56999999999999995</v>
      </c>
      <c r="H85" s="2" t="s">
        <v>16</v>
      </c>
      <c r="I85" s="4" t="s">
        <v>16</v>
      </c>
      <c r="J85" s="18">
        <v>75.636568059965001</v>
      </c>
      <c r="K85" s="18">
        <v>86.491215620314463</v>
      </c>
      <c r="L85" s="30">
        <v>1.045686928739519E-12</v>
      </c>
      <c r="M85" s="29">
        <v>8.4476089999999999E-18</v>
      </c>
      <c r="N85" s="46"/>
      <c r="O85" s="126">
        <f t="shared" si="30"/>
        <v>2.5342826999999998E-18</v>
      </c>
      <c r="P85" s="126">
        <f t="shared" si="31"/>
        <v>2.4235577880416352E-6</v>
      </c>
      <c r="Q85" s="126">
        <f t="shared" si="32"/>
        <v>4.4461100000000001E-9</v>
      </c>
      <c r="R85" s="126">
        <f t="shared" si="33"/>
        <v>4251.855768494097</v>
      </c>
      <c r="S85" s="126">
        <f t="shared" si="34"/>
        <v>5.1405335999876132E-11</v>
      </c>
      <c r="T85" s="354">
        <v>1.52</v>
      </c>
      <c r="U85" s="193">
        <f t="shared" si="35"/>
        <v>1.284036568E-17</v>
      </c>
      <c r="V85" s="185">
        <f t="shared" si="36"/>
        <v>1.2279359459410954E-5</v>
      </c>
      <c r="W85" s="185">
        <f t="shared" si="37"/>
        <v>2.2526957333333332E-8</v>
      </c>
      <c r="X85" s="185">
        <f t="shared" si="38"/>
        <v>21542.73589370343</v>
      </c>
      <c r="Y85" s="185">
        <f t="shared" si="39"/>
        <v>2.6045370239937241E-10</v>
      </c>
      <c r="AA85" s="259">
        <f t="shared" si="43"/>
        <v>1.4845861036764228E-19</v>
      </c>
      <c r="AB85" s="260">
        <f t="shared" si="21"/>
        <v>1.1168683636336723E-19</v>
      </c>
      <c r="AC85" s="17">
        <f t="shared" si="40"/>
        <v>4.3259398707350689</v>
      </c>
      <c r="AD85" s="17">
        <f t="shared" si="41"/>
        <v>4.4600428552585498</v>
      </c>
      <c r="AE85" s="17">
        <f t="shared" si="42"/>
        <v>-39.312648231143953</v>
      </c>
      <c r="AF85" s="17">
        <f t="shared" si="22"/>
        <v>-17.608553141185816</v>
      </c>
      <c r="AG85" s="184">
        <f t="shared" si="23"/>
        <v>9.9777939572084744</v>
      </c>
      <c r="AJ85" s="138"/>
    </row>
    <row r="86" spans="1:36">
      <c r="A86" s="4" t="s">
        <v>11</v>
      </c>
      <c r="B86" s="4">
        <v>4</v>
      </c>
      <c r="C86" s="4">
        <v>-12.0448</v>
      </c>
      <c r="D86" s="4">
        <v>-77.818100000000001</v>
      </c>
      <c r="E86" s="4">
        <v>20</v>
      </c>
      <c r="F86" s="4" t="s">
        <v>12</v>
      </c>
      <c r="G86" s="358">
        <v>0.56999999999999995</v>
      </c>
      <c r="H86" s="2" t="s">
        <v>16</v>
      </c>
      <c r="I86" s="4" t="s">
        <v>16</v>
      </c>
      <c r="J86" s="18">
        <v>27.608813779535236</v>
      </c>
      <c r="K86" s="18">
        <v>66.640255728257216</v>
      </c>
      <c r="L86" s="30">
        <v>4.0589746592467417E-13</v>
      </c>
      <c r="M86" s="29">
        <v>5.7674270000000004E-17</v>
      </c>
      <c r="N86" s="46"/>
      <c r="O86" s="126">
        <f t="shared" si="30"/>
        <v>1.7302280999999999E-17</v>
      </c>
      <c r="P86" s="126">
        <f t="shared" si="31"/>
        <v>4.262722104111616E-5</v>
      </c>
      <c r="Q86" s="126">
        <f t="shared" si="32"/>
        <v>3.0354878947368417E-8</v>
      </c>
      <c r="R86" s="126">
        <f t="shared" si="33"/>
        <v>74784.598317747645</v>
      </c>
      <c r="S86" s="126">
        <f t="shared" si="34"/>
        <v>4.5550363838860772E-10</v>
      </c>
      <c r="T86" s="354">
        <v>1.52</v>
      </c>
      <c r="U86" s="193">
        <f t="shared" si="35"/>
        <v>8.7664890400000006E-17</v>
      </c>
      <c r="V86" s="185">
        <f t="shared" si="36"/>
        <v>2.1597791994165522E-4</v>
      </c>
      <c r="W86" s="185">
        <f t="shared" si="37"/>
        <v>1.5379805333333334E-7</v>
      </c>
      <c r="X86" s="185">
        <f t="shared" si="38"/>
        <v>378908.63147658814</v>
      </c>
      <c r="Y86" s="185">
        <f t="shared" si="39"/>
        <v>2.3078851011689461E-9</v>
      </c>
      <c r="AA86" s="259">
        <f t="shared" si="43"/>
        <v>1.3154945076662992E-18</v>
      </c>
      <c r="AB86" s="260">
        <f t="shared" si="21"/>
        <v>2.0889803691149705E-18</v>
      </c>
      <c r="AC86" s="17">
        <f t="shared" si="40"/>
        <v>3.3181350615832241</v>
      </c>
      <c r="AD86" s="17">
        <f t="shared" si="41"/>
        <v>4.1993088353100658</v>
      </c>
      <c r="AE86" s="17">
        <f t="shared" si="42"/>
        <v>-37.391720527043582</v>
      </c>
      <c r="AF86" s="17">
        <f t="shared" si="22"/>
        <v>-15.687625437085442</v>
      </c>
      <c r="AG86" s="184">
        <f t="shared" si="23"/>
        <v>12.845050377102432</v>
      </c>
      <c r="AJ86" s="138"/>
    </row>
    <row r="87" spans="1:36">
      <c r="A87" s="4" t="s">
        <v>11</v>
      </c>
      <c r="B87" s="4">
        <v>4</v>
      </c>
      <c r="C87" s="4">
        <v>-12.0448</v>
      </c>
      <c r="D87" s="4">
        <v>-77.818100000000001</v>
      </c>
      <c r="E87" s="4">
        <v>20</v>
      </c>
      <c r="F87" s="4" t="s">
        <v>12</v>
      </c>
      <c r="G87" s="358">
        <v>0.56999999999999995</v>
      </c>
      <c r="H87" s="2" t="s">
        <v>16</v>
      </c>
      <c r="I87" s="4" t="s">
        <v>16</v>
      </c>
      <c r="J87" s="18">
        <v>6.9268470643528071</v>
      </c>
      <c r="K87" s="18">
        <v>23.159638796315544</v>
      </c>
      <c r="L87" s="30">
        <v>1.1079889588453322E-13</v>
      </c>
      <c r="M87" s="29">
        <v>2.1611170000000003E-17</v>
      </c>
      <c r="N87" s="46"/>
      <c r="O87" s="126">
        <f t="shared" si="30"/>
        <v>6.4833510000000005E-18</v>
      </c>
      <c r="P87" s="126">
        <f t="shared" si="31"/>
        <v>5.8514581289298145E-5</v>
      </c>
      <c r="Q87" s="126">
        <f t="shared" si="32"/>
        <v>1.1374300000000001E-8</v>
      </c>
      <c r="R87" s="126">
        <f t="shared" si="33"/>
        <v>102657.16015666342</v>
      </c>
      <c r="S87" s="126">
        <f t="shared" si="34"/>
        <v>4.9112596703405983E-10</v>
      </c>
      <c r="T87" s="354">
        <v>1.52</v>
      </c>
      <c r="U87" s="193">
        <f t="shared" si="35"/>
        <v>3.2848978400000005E-17</v>
      </c>
      <c r="V87" s="185">
        <f t="shared" si="36"/>
        <v>2.9647387853244396E-4</v>
      </c>
      <c r="W87" s="185">
        <f t="shared" si="37"/>
        <v>5.7629786666666676E-8</v>
      </c>
      <c r="X87" s="185">
        <f t="shared" si="38"/>
        <v>520129.61146042799</v>
      </c>
      <c r="Y87" s="185">
        <f t="shared" si="39"/>
        <v>2.4883715663059031E-9</v>
      </c>
      <c r="AA87" s="259">
        <f t="shared" si="43"/>
        <v>1.4183717927943648E-18</v>
      </c>
      <c r="AB87" s="260">
        <f t="shared" si="21"/>
        <v>3.1199144140508304E-18</v>
      </c>
      <c r="AC87" s="17">
        <f t="shared" si="40"/>
        <v>1.935404740603123</v>
      </c>
      <c r="AD87" s="17">
        <f t="shared" si="41"/>
        <v>3.1424110565691663</v>
      </c>
      <c r="AE87" s="17">
        <f t="shared" si="42"/>
        <v>-38.373321363238517</v>
      </c>
      <c r="AF87" s="17">
        <f t="shared" si="22"/>
        <v>-16.669226273280383</v>
      </c>
      <c r="AG87" s="184">
        <f t="shared" si="23"/>
        <v>13.161833312307804</v>
      </c>
      <c r="AJ87" s="138"/>
    </row>
    <row r="88" spans="1:36">
      <c r="A88" s="4" t="s">
        <v>11</v>
      </c>
      <c r="B88" s="4">
        <v>4</v>
      </c>
      <c r="C88" s="4">
        <v>-12.0448</v>
      </c>
      <c r="D88" s="4">
        <v>-77.818100000000001</v>
      </c>
      <c r="E88" s="4">
        <v>20</v>
      </c>
      <c r="F88" s="4" t="s">
        <v>12</v>
      </c>
      <c r="G88" s="358">
        <v>0.56999999999999995</v>
      </c>
      <c r="H88" s="2" t="s">
        <v>16</v>
      </c>
      <c r="I88" s="4" t="s">
        <v>16</v>
      </c>
      <c r="J88" s="18">
        <v>20.182430158506996</v>
      </c>
      <c r="K88" s="18">
        <v>78.992406084032837</v>
      </c>
      <c r="L88" s="30">
        <v>3.0244233504262448E-13</v>
      </c>
      <c r="M88" s="29">
        <v>2.030983E-17</v>
      </c>
      <c r="N88" s="46"/>
      <c r="O88" s="126">
        <f t="shared" si="30"/>
        <v>6.0929490000000001E-18</v>
      </c>
      <c r="P88" s="126">
        <f t="shared" si="31"/>
        <v>2.0145820521922946E-5</v>
      </c>
      <c r="Q88" s="126">
        <f t="shared" si="32"/>
        <v>1.0689384210526316E-8</v>
      </c>
      <c r="R88" s="126">
        <f t="shared" si="33"/>
        <v>35343.544775303417</v>
      </c>
      <c r="S88" s="126">
        <f t="shared" si="34"/>
        <v>1.3532166875832156E-10</v>
      </c>
      <c r="T88" s="354">
        <v>1.52</v>
      </c>
      <c r="U88" s="193">
        <f t="shared" si="35"/>
        <v>3.0870941600000001E-17</v>
      </c>
      <c r="V88" s="185">
        <f t="shared" si="36"/>
        <v>1.0207215731107627E-4</v>
      </c>
      <c r="W88" s="185">
        <f t="shared" si="37"/>
        <v>5.4159546666666669E-8</v>
      </c>
      <c r="X88" s="185">
        <f t="shared" si="38"/>
        <v>179073.96019487065</v>
      </c>
      <c r="Y88" s="185">
        <f t="shared" si="39"/>
        <v>6.8562978837549589E-10</v>
      </c>
      <c r="AA88" s="259">
        <f t="shared" si="43"/>
        <v>3.9080897937403265E-19</v>
      </c>
      <c r="AB88" s="260">
        <f t="shared" si="21"/>
        <v>1.0063124133462839E-18</v>
      </c>
      <c r="AC88" s="17">
        <f t="shared" si="40"/>
        <v>3.0048124317834364</v>
      </c>
      <c r="AD88" s="17">
        <f t="shared" si="41"/>
        <v>4.369351722328096</v>
      </c>
      <c r="AE88" s="17">
        <f t="shared" si="42"/>
        <v>-38.435426668596513</v>
      </c>
      <c r="AF88" s="17">
        <f t="shared" si="22"/>
        <v>-16.731331578638379</v>
      </c>
      <c r="AG88" s="184">
        <f t="shared" si="23"/>
        <v>12.095554184931496</v>
      </c>
      <c r="AJ88" s="138"/>
    </row>
    <row r="89" spans="1:36">
      <c r="A89" s="4" t="s">
        <v>11</v>
      </c>
      <c r="B89" s="4">
        <v>4</v>
      </c>
      <c r="C89" s="4">
        <v>-12.0448</v>
      </c>
      <c r="D89" s="4">
        <v>-77.818100000000001</v>
      </c>
      <c r="E89" s="4">
        <v>20</v>
      </c>
      <c r="F89" s="4" t="s">
        <v>12</v>
      </c>
      <c r="G89" s="358">
        <v>0.56999999999999995</v>
      </c>
      <c r="H89" s="6" t="s">
        <v>16</v>
      </c>
      <c r="I89" s="6" t="s">
        <v>16</v>
      </c>
      <c r="J89" s="18">
        <v>119.49107643027664</v>
      </c>
      <c r="K89" s="18">
        <v>117.32064450689901</v>
      </c>
      <c r="L89" s="30">
        <v>1.6065361954053673E-12</v>
      </c>
      <c r="M89" s="29">
        <v>5.7380720000000001E-17</v>
      </c>
      <c r="N89" s="46"/>
      <c r="O89" s="126">
        <f t="shared" si="30"/>
        <v>1.7214216E-17</v>
      </c>
      <c r="P89" s="126">
        <f t="shared" si="31"/>
        <v>1.0715112456994126E-5</v>
      </c>
      <c r="Q89" s="126">
        <f t="shared" si="32"/>
        <v>3.0200378947368421E-8</v>
      </c>
      <c r="R89" s="126">
        <f t="shared" si="33"/>
        <v>18798.442907007236</v>
      </c>
      <c r="S89" s="126">
        <f t="shared" si="34"/>
        <v>2.5741743129950581E-10</v>
      </c>
      <c r="T89" s="354">
        <v>1.52</v>
      </c>
      <c r="U89" s="193">
        <f t="shared" si="35"/>
        <v>8.7218694400000004E-17</v>
      </c>
      <c r="V89" s="185">
        <f t="shared" si="36"/>
        <v>5.4289903115436908E-5</v>
      </c>
      <c r="W89" s="185">
        <f t="shared" si="37"/>
        <v>1.5301525333333334E-7</v>
      </c>
      <c r="X89" s="185">
        <f t="shared" si="38"/>
        <v>95245.44406217002</v>
      </c>
      <c r="Y89" s="185">
        <f t="shared" si="39"/>
        <v>1.3042483185841628E-9</v>
      </c>
      <c r="AA89" s="259">
        <f t="shared" si="43"/>
        <v>7.4342154159297283E-19</v>
      </c>
      <c r="AB89" s="260">
        <f t="shared" si="21"/>
        <v>4.8020924837413954E-19</v>
      </c>
      <c r="AC89" s="17">
        <f t="shared" si="40"/>
        <v>4.7832416943596803</v>
      </c>
      <c r="AD89" s="17">
        <f t="shared" si="41"/>
        <v>4.7649107376749571</v>
      </c>
      <c r="AE89" s="17">
        <f t="shared" si="42"/>
        <v>-37.39682331549222</v>
      </c>
      <c r="AF89" s="17">
        <f t="shared" si="22"/>
        <v>-15.692728225534085</v>
      </c>
      <c r="AG89" s="184">
        <f t="shared" si="23"/>
        <v>11.464212460476697</v>
      </c>
      <c r="AJ89" s="138"/>
    </row>
    <row r="90" spans="1:36">
      <c r="A90" s="4" t="s">
        <v>11</v>
      </c>
      <c r="B90" s="4">
        <v>4</v>
      </c>
      <c r="C90" s="4">
        <v>-12.0448</v>
      </c>
      <c r="D90" s="4">
        <v>-77.818100000000001</v>
      </c>
      <c r="E90" s="4">
        <v>20</v>
      </c>
      <c r="F90" s="4" t="s">
        <v>12</v>
      </c>
      <c r="G90" s="358">
        <v>0.56999999999999995</v>
      </c>
      <c r="H90" s="4" t="s">
        <v>16</v>
      </c>
      <c r="I90" s="4" t="s">
        <v>16</v>
      </c>
      <c r="J90" s="18">
        <v>21.370424675004642</v>
      </c>
      <c r="K90" s="18">
        <v>46.18078666150916</v>
      </c>
      <c r="L90" s="30">
        <v>3.1912957613033992E-13</v>
      </c>
      <c r="M90" s="29">
        <v>4.1456380000000004E-17</v>
      </c>
      <c r="N90" s="46"/>
      <c r="O90" s="126">
        <f t="shared" si="30"/>
        <v>1.2436914000000001E-17</v>
      </c>
      <c r="P90" s="126">
        <f t="shared" si="31"/>
        <v>3.8971361259604713E-5</v>
      </c>
      <c r="Q90" s="126">
        <f t="shared" si="32"/>
        <v>2.1819147368421056E-8</v>
      </c>
      <c r="R90" s="126">
        <f t="shared" si="33"/>
        <v>68370.809227376696</v>
      </c>
      <c r="S90" s="126">
        <f t="shared" si="34"/>
        <v>4.7247240564238628E-10</v>
      </c>
      <c r="T90" s="354">
        <v>1.52</v>
      </c>
      <c r="U90" s="193">
        <f t="shared" si="35"/>
        <v>6.3013697600000002E-17</v>
      </c>
      <c r="V90" s="185">
        <f t="shared" si="36"/>
        <v>1.9745489704866385E-4</v>
      </c>
      <c r="W90" s="185">
        <f t="shared" si="37"/>
        <v>1.1055034666666667E-7</v>
      </c>
      <c r="X90" s="185">
        <f t="shared" si="38"/>
        <v>346412.10008537519</v>
      </c>
      <c r="Y90" s="185">
        <f t="shared" si="39"/>
        <v>2.39386018858809E-9</v>
      </c>
      <c r="AA90" s="259">
        <f t="shared" si="43"/>
        <v>1.3645003074952113E-18</v>
      </c>
      <c r="AB90" s="260">
        <f t="shared" si="21"/>
        <v>1.9398950011736722E-18</v>
      </c>
      <c r="AC90" s="17">
        <f t="shared" si="40"/>
        <v>3.0620079416186101</v>
      </c>
      <c r="AD90" s="17">
        <f t="shared" si="41"/>
        <v>3.8325638384609739</v>
      </c>
      <c r="AE90" s="17">
        <f t="shared" si="42"/>
        <v>-37.721889883770039</v>
      </c>
      <c r="AF90" s="17">
        <f t="shared" si="22"/>
        <v>-16.017794793811902</v>
      </c>
      <c r="AG90" s="184">
        <f t="shared" si="23"/>
        <v>12.755384386022746</v>
      </c>
      <c r="AJ90" s="138"/>
    </row>
    <row r="91" spans="1:36">
      <c r="A91" s="4" t="s">
        <v>11</v>
      </c>
      <c r="B91" s="4">
        <v>4</v>
      </c>
      <c r="C91" s="4">
        <v>-12.0448</v>
      </c>
      <c r="D91" s="4">
        <v>-77.818100000000001</v>
      </c>
      <c r="E91" s="4">
        <v>20</v>
      </c>
      <c r="F91" s="4" t="s">
        <v>12</v>
      </c>
      <c r="G91" s="358">
        <v>0.56999999999999995</v>
      </c>
      <c r="H91" s="2" t="s">
        <v>16</v>
      </c>
      <c r="I91" s="4" t="s">
        <v>16</v>
      </c>
      <c r="J91" s="18">
        <v>68.358607803140387</v>
      </c>
      <c r="K91" s="18">
        <v>80.849920524116371</v>
      </c>
      <c r="L91" s="30">
        <v>9.5091857001349489E-13</v>
      </c>
      <c r="M91" s="29">
        <v>6.9020280000000009E-17</v>
      </c>
      <c r="N91" s="46"/>
      <c r="O91" s="126">
        <f t="shared" si="30"/>
        <v>2.0706084000000003E-17</v>
      </c>
      <c r="P91" s="126">
        <f t="shared" si="31"/>
        <v>2.1774823473797715E-5</v>
      </c>
      <c r="Q91" s="126">
        <f t="shared" si="32"/>
        <v>3.6326463157894739E-8</v>
      </c>
      <c r="R91" s="126">
        <f t="shared" si="33"/>
        <v>38201.444690873184</v>
      </c>
      <c r="S91" s="126">
        <f t="shared" si="34"/>
        <v>4.4930734529366761E-10</v>
      </c>
      <c r="T91" s="354">
        <v>1.52</v>
      </c>
      <c r="U91" s="193">
        <f t="shared" si="35"/>
        <v>1.0491082560000001E-16</v>
      </c>
      <c r="V91" s="185">
        <f t="shared" si="36"/>
        <v>1.1032577226724174E-4</v>
      </c>
      <c r="W91" s="185">
        <f t="shared" si="37"/>
        <v>1.8405408000000001E-7</v>
      </c>
      <c r="X91" s="185">
        <f t="shared" si="38"/>
        <v>193553.98643375744</v>
      </c>
      <c r="Y91" s="185">
        <f t="shared" si="39"/>
        <v>2.2764905494879161E-9</v>
      </c>
      <c r="AA91" s="259">
        <f t="shared" si="43"/>
        <v>1.2975996132081121E-18</v>
      </c>
      <c r="AB91" s="260">
        <f t="shared" si="21"/>
        <v>1.0096794276262194E-18</v>
      </c>
      <c r="AC91" s="17">
        <f t="shared" si="40"/>
        <v>4.2247674923750038</v>
      </c>
      <c r="AD91" s="17">
        <f t="shared" si="41"/>
        <v>4.3925946030185061</v>
      </c>
      <c r="AE91" s="17">
        <f t="shared" si="42"/>
        <v>-37.212131299436059</v>
      </c>
      <c r="AF91" s="17">
        <f t="shared" si="22"/>
        <v>-15.508036209477924</v>
      </c>
      <c r="AG91" s="184">
        <f t="shared" si="23"/>
        <v>12.173311752196469</v>
      </c>
      <c r="AJ91" s="138"/>
    </row>
    <row r="92" spans="1:36">
      <c r="A92" s="4" t="s">
        <v>11</v>
      </c>
      <c r="B92" s="4">
        <v>4</v>
      </c>
      <c r="C92" s="4">
        <v>-12.0448</v>
      </c>
      <c r="D92" s="4">
        <v>-77.818100000000001</v>
      </c>
      <c r="E92" s="4">
        <v>20</v>
      </c>
      <c r="F92" s="4" t="s">
        <v>12</v>
      </c>
      <c r="G92" s="358">
        <v>0.56999999999999995</v>
      </c>
      <c r="H92" s="2" t="s">
        <v>16</v>
      </c>
      <c r="I92" s="4" t="s">
        <v>16</v>
      </c>
      <c r="J92" s="18">
        <v>75.506905400112302</v>
      </c>
      <c r="K92" s="18">
        <v>86.392340274728042</v>
      </c>
      <c r="L92" s="30">
        <v>1.0440035838550071E-12</v>
      </c>
      <c r="M92" s="29">
        <v>1.009205E-16</v>
      </c>
      <c r="N92" s="46"/>
      <c r="O92" s="126">
        <f t="shared" si="30"/>
        <v>3.0276149999999999E-17</v>
      </c>
      <c r="P92" s="126">
        <f t="shared" si="31"/>
        <v>2.9000044126481467E-5</v>
      </c>
      <c r="Q92" s="126">
        <f t="shared" si="32"/>
        <v>5.3116052631578948E-8</v>
      </c>
      <c r="R92" s="126">
        <f t="shared" si="33"/>
        <v>50877.270397335909</v>
      </c>
      <c r="S92" s="126">
        <f t="shared" si="34"/>
        <v>6.1482363439478143E-10</v>
      </c>
      <c r="T92" s="354">
        <v>1.52</v>
      </c>
      <c r="U92" s="193">
        <f t="shared" si="35"/>
        <v>1.5339916000000002E-16</v>
      </c>
      <c r="V92" s="185">
        <f t="shared" si="36"/>
        <v>1.4693355690750611E-4</v>
      </c>
      <c r="W92" s="185">
        <f t="shared" si="37"/>
        <v>2.6912133333333339E-7</v>
      </c>
      <c r="X92" s="185">
        <f t="shared" si="38"/>
        <v>257778.17001316862</v>
      </c>
      <c r="Y92" s="185">
        <f t="shared" si="39"/>
        <v>3.1151064142668933E-9</v>
      </c>
      <c r="AA92" s="259">
        <f t="shared" si="43"/>
        <v>1.7756106561321291E-18</v>
      </c>
      <c r="AB92" s="260">
        <f t="shared" si="21"/>
        <v>1.3365731182495251E-18</v>
      </c>
      <c r="AC92" s="17">
        <f t="shared" si="40"/>
        <v>4.3242241143257054</v>
      </c>
      <c r="AD92" s="17">
        <f t="shared" si="41"/>
        <v>4.4588990176523069</v>
      </c>
      <c r="AE92" s="17">
        <f t="shared" si="42"/>
        <v>-36.832198595712896</v>
      </c>
      <c r="AF92" s="17">
        <f t="shared" si="22"/>
        <v>-15.128103505754758</v>
      </c>
      <c r="AG92" s="184">
        <f t="shared" si="23"/>
        <v>12.459854687907924</v>
      </c>
      <c r="AJ92" s="138"/>
    </row>
    <row r="93" spans="1:36">
      <c r="A93" s="4" t="s">
        <v>11</v>
      </c>
      <c r="B93" s="4">
        <v>4</v>
      </c>
      <c r="C93" s="4">
        <v>-12.0448</v>
      </c>
      <c r="D93" s="4">
        <v>-77.818100000000001</v>
      </c>
      <c r="E93" s="4">
        <v>20</v>
      </c>
      <c r="F93" s="4" t="s">
        <v>12</v>
      </c>
      <c r="G93" s="358">
        <v>0.56999999999999995</v>
      </c>
      <c r="H93" s="2" t="s">
        <v>16</v>
      </c>
      <c r="I93" s="4" t="s">
        <v>16</v>
      </c>
      <c r="J93" s="18">
        <v>13.112019449678041</v>
      </c>
      <c r="K93" s="18">
        <v>32.724908478904347</v>
      </c>
      <c r="L93" s="30">
        <v>2.0172709999627966E-13</v>
      </c>
      <c r="M93" s="29">
        <v>1.482782E-17</v>
      </c>
      <c r="N93" s="46"/>
      <c r="O93" s="126">
        <f t="shared" si="30"/>
        <v>4.4483459999999995E-18</v>
      </c>
      <c r="P93" s="126">
        <f t="shared" si="31"/>
        <v>2.2051305947897123E-5</v>
      </c>
      <c r="Q93" s="126">
        <f t="shared" si="32"/>
        <v>7.8041157894736838E-9</v>
      </c>
      <c r="R93" s="126">
        <f t="shared" si="33"/>
        <v>38686.501662977411</v>
      </c>
      <c r="S93" s="126">
        <f t="shared" si="34"/>
        <v>2.3847632131666612E-10</v>
      </c>
      <c r="T93" s="354">
        <v>1.52</v>
      </c>
      <c r="U93" s="193">
        <f t="shared" si="35"/>
        <v>2.2538286399999999E-17</v>
      </c>
      <c r="V93" s="185">
        <f t="shared" si="36"/>
        <v>1.1172661680267876E-4</v>
      </c>
      <c r="W93" s="185">
        <f t="shared" si="37"/>
        <v>3.9540853333333332E-8</v>
      </c>
      <c r="X93" s="185">
        <f t="shared" si="38"/>
        <v>196011.60842575223</v>
      </c>
      <c r="Y93" s="185">
        <f t="shared" si="39"/>
        <v>1.2082800280044417E-9</v>
      </c>
      <c r="AA93" s="259">
        <f t="shared" si="43"/>
        <v>6.8871961596253174E-19</v>
      </c>
      <c r="AB93" s="260">
        <f t="shared" si="21"/>
        <v>1.130857077882392E-18</v>
      </c>
      <c r="AC93" s="17">
        <f t="shared" si="40"/>
        <v>2.5735293247898823</v>
      </c>
      <c r="AD93" s="17">
        <f t="shared" si="41"/>
        <v>3.4881365151199168</v>
      </c>
      <c r="AE93" s="17">
        <f t="shared" si="42"/>
        <v>-38.750026527874134</v>
      </c>
      <c r="AF93" s="17">
        <f t="shared" si="22"/>
        <v>-17.045931437915996</v>
      </c>
      <c r="AG93" s="184">
        <f t="shared" si="23"/>
        <v>12.185929163120825</v>
      </c>
      <c r="AJ93" s="138"/>
    </row>
    <row r="94" spans="1:36">
      <c r="A94" s="4" t="s">
        <v>11</v>
      </c>
      <c r="B94" s="4">
        <v>4</v>
      </c>
      <c r="C94" s="4">
        <v>-12.0448</v>
      </c>
      <c r="D94" s="4">
        <v>-77.818100000000001</v>
      </c>
      <c r="E94" s="4">
        <v>20</v>
      </c>
      <c r="F94" s="4" t="s">
        <v>12</v>
      </c>
      <c r="G94" s="358">
        <v>0.56999999999999995</v>
      </c>
      <c r="H94" s="2" t="s">
        <v>16</v>
      </c>
      <c r="I94" s="4" t="s">
        <v>16</v>
      </c>
      <c r="J94" s="18">
        <v>26.883612611785829</v>
      </c>
      <c r="K94" s="18">
        <v>49.727429104700306</v>
      </c>
      <c r="L94" s="30">
        <v>3.95878019054889E-13</v>
      </c>
      <c r="M94" s="29">
        <v>2.6698100000000001E-17</v>
      </c>
      <c r="N94" s="46"/>
      <c r="O94" s="126">
        <f t="shared" si="30"/>
        <v>8.0094300000000007E-18</v>
      </c>
      <c r="P94" s="126">
        <f t="shared" si="31"/>
        <v>2.0232065470877996E-5</v>
      </c>
      <c r="Q94" s="126">
        <f t="shared" si="32"/>
        <v>1.4051631578947369E-8</v>
      </c>
      <c r="R94" s="126">
        <f t="shared" si="33"/>
        <v>35494.851703294727</v>
      </c>
      <c r="S94" s="126">
        <f t="shared" si="34"/>
        <v>2.8257305539286747E-10</v>
      </c>
      <c r="T94" s="354">
        <v>1.52</v>
      </c>
      <c r="U94" s="193">
        <f t="shared" si="35"/>
        <v>4.0581112000000004E-17</v>
      </c>
      <c r="V94" s="185">
        <f t="shared" si="36"/>
        <v>1.0250913171911518E-4</v>
      </c>
      <c r="W94" s="185">
        <f t="shared" si="37"/>
        <v>7.1194933333333344E-8</v>
      </c>
      <c r="X94" s="185">
        <f t="shared" si="38"/>
        <v>179840.58196335996</v>
      </c>
      <c r="Y94" s="185">
        <f t="shared" si="39"/>
        <v>1.4317034806571953E-9</v>
      </c>
      <c r="AA94" s="259">
        <f t="shared" si="43"/>
        <v>8.160709839746013E-19</v>
      </c>
      <c r="AB94" s="260">
        <f t="shared" si="21"/>
        <v>9.9309941656782772E-19</v>
      </c>
      <c r="AC94" s="17">
        <f t="shared" si="40"/>
        <v>3.2915169043842685</v>
      </c>
      <c r="AD94" s="17">
        <f t="shared" si="41"/>
        <v>3.906556674320135</v>
      </c>
      <c r="AE94" s="17">
        <f t="shared" si="42"/>
        <v>-38.161939272067372</v>
      </c>
      <c r="AF94" s="17">
        <f t="shared" si="22"/>
        <v>-16.457844182109238</v>
      </c>
      <c r="AG94" s="184">
        <f t="shared" si="23"/>
        <v>12.099826081688455</v>
      </c>
      <c r="AJ94" s="138"/>
    </row>
    <row r="95" spans="1:36">
      <c r="A95" s="4" t="s">
        <v>11</v>
      </c>
      <c r="B95" s="4">
        <v>4</v>
      </c>
      <c r="C95" s="4">
        <v>-12.0448</v>
      </c>
      <c r="D95" s="4">
        <v>-77.818100000000001</v>
      </c>
      <c r="E95" s="4">
        <v>20</v>
      </c>
      <c r="F95" s="4" t="s">
        <v>12</v>
      </c>
      <c r="G95" s="358">
        <v>0.56999999999999995</v>
      </c>
      <c r="H95" s="2" t="s">
        <v>16</v>
      </c>
      <c r="I95" s="4" t="s">
        <v>16</v>
      </c>
      <c r="J95" s="18">
        <v>25.031057320088411</v>
      </c>
      <c r="K95" s="18">
        <v>41.381248324907368</v>
      </c>
      <c r="L95" s="30">
        <v>3.7020686589457813E-13</v>
      </c>
      <c r="M95" s="29">
        <v>1.5155920000000001E-17</v>
      </c>
      <c r="N95" s="46"/>
      <c r="O95" s="126">
        <f t="shared" si="30"/>
        <v>4.5467759999999997E-18</v>
      </c>
      <c r="P95" s="126">
        <f t="shared" si="31"/>
        <v>1.2281717112439403E-5</v>
      </c>
      <c r="Q95" s="126">
        <f t="shared" si="32"/>
        <v>7.9768E-9</v>
      </c>
      <c r="R95" s="126">
        <f t="shared" si="33"/>
        <v>21546.872127086674</v>
      </c>
      <c r="S95" s="126">
        <f t="shared" si="34"/>
        <v>1.9276363867444679E-10</v>
      </c>
      <c r="T95" s="354">
        <v>1.52</v>
      </c>
      <c r="U95" s="193">
        <f t="shared" si="35"/>
        <v>2.3036998400000001E-17</v>
      </c>
      <c r="V95" s="185">
        <f t="shared" si="36"/>
        <v>6.2227366703026315E-5</v>
      </c>
      <c r="W95" s="185">
        <f t="shared" si="37"/>
        <v>4.0415786666666672E-8</v>
      </c>
      <c r="X95" s="185">
        <f t="shared" si="38"/>
        <v>109170.81877723915</v>
      </c>
      <c r="Y95" s="185">
        <f t="shared" si="39"/>
        <v>9.7666910261719721E-10</v>
      </c>
      <c r="AA95" s="259">
        <f t="shared" si="43"/>
        <v>5.5670138849180235E-19</v>
      </c>
      <c r="AB95" s="260">
        <f t="shared" si="21"/>
        <v>6.0548461082531967E-19</v>
      </c>
      <c r="AC95" s="17">
        <f t="shared" si="40"/>
        <v>3.220117346664511</v>
      </c>
      <c r="AD95" s="17">
        <f t="shared" si="41"/>
        <v>3.7228278392115106</v>
      </c>
      <c r="AE95" s="17">
        <f t="shared" si="42"/>
        <v>-38.728140459187983</v>
      </c>
      <c r="AF95" s="17">
        <f t="shared" si="22"/>
        <v>-17.024045369229842</v>
      </c>
      <c r="AG95" s="184">
        <f t="shared" si="23"/>
        <v>11.600669079266702</v>
      </c>
      <c r="AJ95" s="138"/>
    </row>
    <row r="96" spans="1:36">
      <c r="A96" s="4" t="s">
        <v>11</v>
      </c>
      <c r="B96" s="4">
        <v>4</v>
      </c>
      <c r="C96" s="4">
        <v>-12.0448</v>
      </c>
      <c r="D96" s="4">
        <v>-77.818100000000001</v>
      </c>
      <c r="E96" s="4">
        <v>20</v>
      </c>
      <c r="F96" s="4" t="s">
        <v>12</v>
      </c>
      <c r="G96" s="358">
        <v>0.56999999999999995</v>
      </c>
      <c r="H96" s="2" t="s">
        <v>22</v>
      </c>
      <c r="I96" s="4" t="s">
        <v>22</v>
      </c>
      <c r="J96" s="18">
        <v>76.908429589894297</v>
      </c>
      <c r="K96" s="18">
        <v>91.188198000396554</v>
      </c>
      <c r="L96" s="30">
        <v>1.0621895832620178E-12</v>
      </c>
      <c r="M96" s="29">
        <v>7.4366700000000004E-17</v>
      </c>
      <c r="N96" s="46"/>
      <c r="O96" s="126">
        <f t="shared" si="30"/>
        <v>2.231001E-17</v>
      </c>
      <c r="P96" s="126">
        <f t="shared" si="31"/>
        <v>2.1003792874229903E-5</v>
      </c>
      <c r="Q96" s="126">
        <f t="shared" si="32"/>
        <v>3.914036842105263E-8</v>
      </c>
      <c r="R96" s="126">
        <f t="shared" si="33"/>
        <v>36848.759428473517</v>
      </c>
      <c r="S96" s="126">
        <f t="shared" si="34"/>
        <v>4.2922625163491464E-10</v>
      </c>
      <c r="T96" s="354">
        <v>1.52</v>
      </c>
      <c r="U96" s="193">
        <f t="shared" si="35"/>
        <v>1.1303738400000002E-16</v>
      </c>
      <c r="V96" s="185">
        <f t="shared" si="36"/>
        <v>1.0641921722943153E-4</v>
      </c>
      <c r="W96" s="185">
        <f t="shared" si="37"/>
        <v>1.9831120000000002E-7</v>
      </c>
      <c r="X96" s="185">
        <f t="shared" si="38"/>
        <v>186700.38110426583</v>
      </c>
      <c r="Y96" s="185">
        <f t="shared" si="39"/>
        <v>2.1747463416169011E-9</v>
      </c>
      <c r="AA96" s="259">
        <f t="shared" si="43"/>
        <v>1.2396054147216337E-18</v>
      </c>
      <c r="AB96" s="260">
        <f t="shared" ref="AB96:AB159" si="44">M96/J96</f>
        <v>9.6695122233742414E-19</v>
      </c>
      <c r="AC96" s="17">
        <f t="shared" si="40"/>
        <v>4.3426154880579251</v>
      </c>
      <c r="AD96" s="17">
        <f t="shared" si="41"/>
        <v>4.5129254808159738</v>
      </c>
      <c r="AE96" s="17">
        <f t="shared" si="42"/>
        <v>-37.137523412893053</v>
      </c>
      <c r="AF96" s="17">
        <f t="shared" si="22"/>
        <v>-15.433428322934915</v>
      </c>
      <c r="AG96" s="184">
        <f t="shared" si="23"/>
        <v>12.137260370793214</v>
      </c>
      <c r="AJ96" s="138"/>
    </row>
    <row r="97" spans="1:36" s="58" customFormat="1">
      <c r="A97" s="11" t="s">
        <v>11</v>
      </c>
      <c r="B97" s="11">
        <v>5</v>
      </c>
      <c r="C97" s="11">
        <v>-12.0448</v>
      </c>
      <c r="D97" s="11">
        <v>-78.166899999999998</v>
      </c>
      <c r="E97" s="11">
        <v>20</v>
      </c>
      <c r="F97" s="11" t="s">
        <v>12</v>
      </c>
      <c r="G97" s="362">
        <v>0.28000000000000003</v>
      </c>
      <c r="H97" s="16" t="s">
        <v>16</v>
      </c>
      <c r="I97" s="11" t="s">
        <v>16</v>
      </c>
      <c r="J97" s="48">
        <v>6.9668304261199161</v>
      </c>
      <c r="K97" s="48">
        <v>19.284772038305221</v>
      </c>
      <c r="L97" s="38">
        <v>1.1139933423378524E-13</v>
      </c>
      <c r="M97" s="37">
        <v>2.0824809999999999E-18</v>
      </c>
      <c r="N97" s="46"/>
      <c r="O97" s="215">
        <f t="shared" si="30"/>
        <v>6.2474429999999992E-19</v>
      </c>
      <c r="P97" s="215">
        <f t="shared" si="31"/>
        <v>5.6081511105703461E-6</v>
      </c>
      <c r="Q97" s="215">
        <f t="shared" si="32"/>
        <v>2.2312296428571422E-9</v>
      </c>
      <c r="R97" s="215">
        <f t="shared" si="33"/>
        <v>20029.111109179801</v>
      </c>
      <c r="S97" s="215">
        <f t="shared" si="34"/>
        <v>1.1569904162855879E-10</v>
      </c>
      <c r="T97" s="631">
        <v>1.52</v>
      </c>
      <c r="U97" s="216">
        <f t="shared" si="35"/>
        <v>3.1653711199999998E-18</v>
      </c>
      <c r="V97" s="215">
        <f t="shared" si="36"/>
        <v>2.8414632293556424E-5</v>
      </c>
      <c r="W97" s="215">
        <f t="shared" si="37"/>
        <v>1.1304896857142854E-8</v>
      </c>
      <c r="X97" s="215">
        <f t="shared" si="38"/>
        <v>101480.82961984434</v>
      </c>
      <c r="Y97" s="215">
        <f t="shared" si="39"/>
        <v>5.8620847758469789E-10</v>
      </c>
      <c r="AA97" s="259">
        <f t="shared" si="43"/>
        <v>1.6413837372371543E-19</v>
      </c>
      <c r="AB97" s="260">
        <f t="shared" si="44"/>
        <v>2.9891369139578873E-19</v>
      </c>
      <c r="AC97" s="217">
        <f t="shared" si="40"/>
        <v>1.9411603761680054</v>
      </c>
      <c r="AD97" s="217">
        <f t="shared" si="41"/>
        <v>2.9593157709164979</v>
      </c>
      <c r="AE97" s="217">
        <f t="shared" si="42"/>
        <v>-40.712971702525046</v>
      </c>
      <c r="AF97" s="17">
        <f t="shared" ref="AF97:AF160" si="45">LN(W97)</f>
        <v>-18.298029854907558</v>
      </c>
      <c r="AG97" s="184">
        <f t="shared" ref="AG97:AG160" si="46">LN(X97)</f>
        <v>11.527625188885205</v>
      </c>
      <c r="AJ97" s="38"/>
    </row>
    <row r="98" spans="1:36">
      <c r="A98" s="4" t="s">
        <v>11</v>
      </c>
      <c r="B98" s="4">
        <v>5</v>
      </c>
      <c r="C98" s="4">
        <v>-12.0448</v>
      </c>
      <c r="D98" s="4">
        <v>-78.166899999999998</v>
      </c>
      <c r="E98" s="4">
        <v>20</v>
      </c>
      <c r="F98" s="4" t="s">
        <v>12</v>
      </c>
      <c r="G98" s="358">
        <v>0.28000000000000003</v>
      </c>
      <c r="H98" s="2" t="s">
        <v>16</v>
      </c>
      <c r="I98" s="4" t="s">
        <v>16</v>
      </c>
      <c r="J98" s="18">
        <v>6.1536123958222166</v>
      </c>
      <c r="K98" s="18">
        <v>19.664489073244706</v>
      </c>
      <c r="L98" s="30">
        <v>9.914383276464083E-14</v>
      </c>
      <c r="M98" s="29">
        <v>3.6807660000000001E-18</v>
      </c>
      <c r="N98" s="46"/>
      <c r="O98" s="126">
        <f t="shared" si="30"/>
        <v>1.1042298E-18</v>
      </c>
      <c r="P98" s="126">
        <f t="shared" si="31"/>
        <v>1.1137654952490583E-5</v>
      </c>
      <c r="Q98" s="126">
        <f t="shared" si="32"/>
        <v>3.9436778571428563E-9</v>
      </c>
      <c r="R98" s="126">
        <f t="shared" si="33"/>
        <v>39777.339116037787</v>
      </c>
      <c r="S98" s="126">
        <f t="shared" si="34"/>
        <v>2.0054819845325054E-10</v>
      </c>
      <c r="T98" s="354">
        <v>1.52</v>
      </c>
      <c r="U98" s="193">
        <f t="shared" si="35"/>
        <v>5.5947643200000006E-18</v>
      </c>
      <c r="V98" s="185">
        <f t="shared" si="36"/>
        <v>5.6430785092618954E-5</v>
      </c>
      <c r="W98" s="185">
        <f t="shared" si="37"/>
        <v>1.9981301142857141E-8</v>
      </c>
      <c r="X98" s="185">
        <f t="shared" si="38"/>
        <v>201538.51818792478</v>
      </c>
      <c r="Y98" s="185">
        <f t="shared" si="39"/>
        <v>1.0161108721631363E-9</v>
      </c>
      <c r="AA98" s="259">
        <f t="shared" si="43"/>
        <v>2.8451104420567822E-19</v>
      </c>
      <c r="AB98" s="260">
        <f t="shared" si="44"/>
        <v>5.9814719602731714E-19</v>
      </c>
      <c r="AC98" s="17">
        <f t="shared" si="40"/>
        <v>1.817039290811981</v>
      </c>
      <c r="AD98" s="17">
        <f t="shared" si="41"/>
        <v>2.9788144240178824</v>
      </c>
      <c r="AE98" s="17">
        <f t="shared" si="42"/>
        <v>-40.143410791198725</v>
      </c>
      <c r="AF98" s="17">
        <f t="shared" si="45"/>
        <v>-17.728468943581245</v>
      </c>
      <c r="AG98" s="184">
        <f t="shared" si="46"/>
        <v>12.213735799360826</v>
      </c>
      <c r="AJ98" s="138"/>
    </row>
    <row r="99" spans="1:36">
      <c r="A99" s="4" t="s">
        <v>11</v>
      </c>
      <c r="B99" s="4">
        <v>5</v>
      </c>
      <c r="C99" s="4">
        <v>-12.0448</v>
      </c>
      <c r="D99" s="4">
        <v>-78.166899999999998</v>
      </c>
      <c r="E99" s="4">
        <v>20</v>
      </c>
      <c r="F99" s="4" t="s">
        <v>12</v>
      </c>
      <c r="G99" s="358">
        <v>0.28000000000000003</v>
      </c>
      <c r="H99" s="2" t="s">
        <v>16</v>
      </c>
      <c r="I99" s="4" t="s">
        <v>17</v>
      </c>
      <c r="J99" s="18">
        <v>58.470829749075421</v>
      </c>
      <c r="K99" s="18">
        <v>102.67845798998778</v>
      </c>
      <c r="L99" s="30">
        <v>8.2116128813278513E-13</v>
      </c>
      <c r="M99" s="29">
        <v>1.461665E-18</v>
      </c>
      <c r="N99" s="46"/>
      <c r="O99" s="126">
        <f t="shared" si="30"/>
        <v>4.3849949999999997E-19</v>
      </c>
      <c r="P99" s="126">
        <f t="shared" si="31"/>
        <v>5.3399923539636321E-7</v>
      </c>
      <c r="Q99" s="126">
        <f t="shared" si="32"/>
        <v>1.5660696428571424E-9</v>
      </c>
      <c r="R99" s="126">
        <f t="shared" si="33"/>
        <v>1907.1401264155825</v>
      </c>
      <c r="S99" s="126">
        <f t="shared" si="34"/>
        <v>1.525217337223598E-11</v>
      </c>
      <c r="T99" s="354">
        <v>1.52</v>
      </c>
      <c r="U99" s="193">
        <f t="shared" si="35"/>
        <v>2.2217308000000001E-18</v>
      </c>
      <c r="V99" s="185">
        <f t="shared" si="36"/>
        <v>2.7055961260082405E-6</v>
      </c>
      <c r="W99" s="185">
        <f t="shared" si="37"/>
        <v>7.9347528571428562E-9</v>
      </c>
      <c r="X99" s="185">
        <f t="shared" si="38"/>
        <v>9662.8433071722848</v>
      </c>
      <c r="Y99" s="185"/>
      <c r="AA99" s="259">
        <f t="shared" si="43"/>
        <v>2.1637749957412119E-20</v>
      </c>
      <c r="AB99" s="260">
        <f t="shared" si="44"/>
        <v>2.4998191513146997E-20</v>
      </c>
      <c r="AC99" s="17">
        <f t="shared" si="40"/>
        <v>4.068527993109214</v>
      </c>
      <c r="AD99" s="17">
        <f t="shared" si="41"/>
        <v>4.631602338262474</v>
      </c>
      <c r="AE99" s="17">
        <f t="shared" si="42"/>
        <v>-41.066955476988291</v>
      </c>
      <c r="AF99" s="17">
        <f t="shared" si="45"/>
        <v>-18.652013629370806</v>
      </c>
      <c r="AG99" s="184">
        <f t="shared" si="46"/>
        <v>9.1760432221141617</v>
      </c>
      <c r="AJ99" s="138"/>
    </row>
    <row r="100" spans="1:36">
      <c r="A100" s="4" t="s">
        <v>11</v>
      </c>
      <c r="B100" s="4">
        <v>5</v>
      </c>
      <c r="C100" s="4">
        <v>-12.0448</v>
      </c>
      <c r="D100" s="4">
        <v>-78.166899999999998</v>
      </c>
      <c r="E100" s="4">
        <v>20</v>
      </c>
      <c r="F100" s="4" t="s">
        <v>12</v>
      </c>
      <c r="G100" s="358">
        <v>0.28000000000000003</v>
      </c>
      <c r="H100" s="2" t="s">
        <v>16</v>
      </c>
      <c r="I100" s="4" t="s">
        <v>17</v>
      </c>
      <c r="J100" s="18">
        <v>44.893031665843644</v>
      </c>
      <c r="K100" s="18">
        <v>115.63143136372877</v>
      </c>
      <c r="L100" s="30">
        <v>6.4072036014227265E-13</v>
      </c>
      <c r="M100" s="29">
        <v>1.2508470000000002E-17</v>
      </c>
      <c r="N100" s="46"/>
      <c r="O100" s="126">
        <f t="shared" si="30"/>
        <v>3.7525410000000007E-18</v>
      </c>
      <c r="P100" s="126">
        <f t="shared" si="31"/>
        <v>5.8567531694587397E-6</v>
      </c>
      <c r="Q100" s="126">
        <f t="shared" si="32"/>
        <v>1.3401932142857142E-8</v>
      </c>
      <c r="R100" s="126">
        <f t="shared" si="33"/>
        <v>20916.97560520978</v>
      </c>
      <c r="S100" s="126">
        <f t="shared" si="34"/>
        <v>1.1590215553676054E-10</v>
      </c>
      <c r="T100" s="354">
        <v>1.52</v>
      </c>
      <c r="U100" s="193">
        <f t="shared" si="35"/>
        <v>1.9012874400000004E-17</v>
      </c>
      <c r="V100" s="185">
        <f t="shared" si="36"/>
        <v>2.9674216058590948E-5</v>
      </c>
      <c r="W100" s="185">
        <f t="shared" si="37"/>
        <v>6.7903122857142856E-8</v>
      </c>
      <c r="X100" s="185">
        <f t="shared" si="38"/>
        <v>105979.34306639622</v>
      </c>
      <c r="Y100" s="185">
        <f t="shared" si="39"/>
        <v>5.8723758805292008E-10</v>
      </c>
      <c r="AA100" s="259">
        <f t="shared" si="43"/>
        <v>1.6442652465481766E-19</v>
      </c>
      <c r="AB100" s="260">
        <f t="shared" si="44"/>
        <v>2.7862832016125413E-19</v>
      </c>
      <c r="AC100" s="17">
        <f t="shared" si="40"/>
        <v>3.8042825859521345</v>
      </c>
      <c r="AD100" s="17">
        <f t="shared" si="41"/>
        <v>4.7504078168909309</v>
      </c>
      <c r="AE100" s="17">
        <f t="shared" si="42"/>
        <v>-38.920125659051791</v>
      </c>
      <c r="AF100" s="17">
        <f t="shared" si="45"/>
        <v>-16.505183811434311</v>
      </c>
      <c r="AG100" s="184">
        <f t="shared" si="46"/>
        <v>11.570999477371155</v>
      </c>
      <c r="AJ100" s="138"/>
    </row>
    <row r="101" spans="1:36">
      <c r="A101" s="4" t="s">
        <v>11</v>
      </c>
      <c r="B101" s="4">
        <v>5</v>
      </c>
      <c r="C101" s="4">
        <v>-12.0448</v>
      </c>
      <c r="D101" s="4">
        <v>-78.166899999999998</v>
      </c>
      <c r="E101" s="4">
        <v>20</v>
      </c>
      <c r="F101" s="4" t="s">
        <v>12</v>
      </c>
      <c r="G101" s="358">
        <v>0.28000000000000003</v>
      </c>
      <c r="H101" s="2" t="s">
        <v>16</v>
      </c>
      <c r="I101" s="4" t="s">
        <v>16</v>
      </c>
      <c r="J101" s="18">
        <v>6.8473807986227024</v>
      </c>
      <c r="K101" s="18">
        <v>17.438151439616394</v>
      </c>
      <c r="L101" s="30">
        <v>1.0960490562146457E-13</v>
      </c>
      <c r="M101" s="29">
        <v>3.4515960000000002E-18</v>
      </c>
      <c r="N101" s="46"/>
      <c r="O101" s="126">
        <f t="shared" si="30"/>
        <v>1.0354788E-18</v>
      </c>
      <c r="P101" s="126">
        <f t="shared" si="31"/>
        <v>9.4473764119296505E-6</v>
      </c>
      <c r="Q101" s="126">
        <f t="shared" si="32"/>
        <v>3.6981385714285705E-9</v>
      </c>
      <c r="R101" s="126">
        <f t="shared" si="33"/>
        <v>33740.630042605888</v>
      </c>
      <c r="S101" s="126">
        <f t="shared" si="34"/>
        <v>2.1207170864608126E-10</v>
      </c>
      <c r="T101" s="354">
        <v>1.52</v>
      </c>
      <c r="U101" s="193">
        <f t="shared" si="35"/>
        <v>5.2464259200000006E-18</v>
      </c>
      <c r="V101" s="185">
        <f t="shared" si="36"/>
        <v>4.7866707153776907E-5</v>
      </c>
      <c r="W101" s="185">
        <f t="shared" si="37"/>
        <v>1.8737235428571427E-8</v>
      </c>
      <c r="X101" s="185">
        <f t="shared" si="38"/>
        <v>170952.52554920319</v>
      </c>
      <c r="Y101" s="185">
        <f t="shared" si="39"/>
        <v>1.0744966571401452E-9</v>
      </c>
      <c r="AA101" s="259">
        <f t="shared" si="43"/>
        <v>3.0085906399924072E-19</v>
      </c>
      <c r="AB101" s="260">
        <f t="shared" si="44"/>
        <v>5.040753685984956E-19</v>
      </c>
      <c r="AC101" s="17">
        <f t="shared" si="40"/>
        <v>1.9238662139893656</v>
      </c>
      <c r="AD101" s="17">
        <f t="shared" si="41"/>
        <v>2.8586604174280805</v>
      </c>
      <c r="AE101" s="17">
        <f t="shared" si="42"/>
        <v>-40.207694941124316</v>
      </c>
      <c r="AF101" s="17">
        <f t="shared" si="45"/>
        <v>-17.792753093506832</v>
      </c>
      <c r="AG101" s="184">
        <f t="shared" si="46"/>
        <v>12.049141168571674</v>
      </c>
      <c r="AJ101" s="138"/>
    </row>
    <row r="102" spans="1:36">
      <c r="A102" s="4" t="s">
        <v>11</v>
      </c>
      <c r="B102" s="4">
        <v>5</v>
      </c>
      <c r="C102" s="4">
        <v>-12.0448</v>
      </c>
      <c r="D102" s="4">
        <v>-78.166899999999998</v>
      </c>
      <c r="E102" s="4">
        <v>20</v>
      </c>
      <c r="F102" s="4" t="s">
        <v>12</v>
      </c>
      <c r="G102" s="358">
        <v>0.28000000000000003</v>
      </c>
      <c r="H102" s="2" t="s">
        <v>16</v>
      </c>
      <c r="I102" s="4" t="s">
        <v>17</v>
      </c>
      <c r="J102" s="18">
        <v>66.781898051781226</v>
      </c>
      <c r="K102" s="18">
        <v>122.75311830951998</v>
      </c>
      <c r="L102" s="30">
        <v>9.3030869298802605E-13</v>
      </c>
      <c r="M102" s="29">
        <v>2.2623430000000003E-17</v>
      </c>
      <c r="N102" s="46"/>
      <c r="O102" s="126">
        <f t="shared" si="30"/>
        <v>6.7870290000000007E-18</v>
      </c>
      <c r="P102" s="126">
        <f t="shared" si="31"/>
        <v>7.29545907842802E-6</v>
      </c>
      <c r="Q102" s="126">
        <f t="shared" si="32"/>
        <v>2.4239389285714283E-8</v>
      </c>
      <c r="R102" s="126">
        <f t="shared" si="33"/>
        <v>26055.210994385779</v>
      </c>
      <c r="S102" s="126">
        <f t="shared" si="34"/>
        <v>1.9746455014360661E-10</v>
      </c>
      <c r="T102" s="354">
        <v>1.52</v>
      </c>
      <c r="U102" s="193">
        <f t="shared" si="35"/>
        <v>3.4387613600000004E-17</v>
      </c>
      <c r="V102" s="185">
        <f t="shared" si="36"/>
        <v>3.6963659330701972E-5</v>
      </c>
      <c r="W102" s="185">
        <f t="shared" si="37"/>
        <v>1.2281290571428571E-7</v>
      </c>
      <c r="X102" s="185">
        <f t="shared" si="38"/>
        <v>132013.06903822129</v>
      </c>
      <c r="Y102" s="185">
        <f t="shared" si="39"/>
        <v>1.0004870540609403E-9</v>
      </c>
      <c r="AA102" s="259">
        <f t="shared" si="43"/>
        <v>2.801363751370633E-19</v>
      </c>
      <c r="AB102" s="260">
        <f t="shared" si="44"/>
        <v>3.3876590303645292E-19</v>
      </c>
      <c r="AC102" s="17">
        <f t="shared" si="40"/>
        <v>4.2014320565701366</v>
      </c>
      <c r="AD102" s="17">
        <f t="shared" si="41"/>
        <v>4.810175170095504</v>
      </c>
      <c r="AE102" s="17">
        <f t="shared" si="42"/>
        <v>-38.32754557897978</v>
      </c>
      <c r="AF102" s="17">
        <f t="shared" si="45"/>
        <v>-15.912603731362298</v>
      </c>
      <c r="AG102" s="184">
        <f t="shared" si="46"/>
        <v>11.790656204532866</v>
      </c>
      <c r="AJ102" s="138"/>
    </row>
    <row r="103" spans="1:36">
      <c r="A103" s="4" t="s">
        <v>11</v>
      </c>
      <c r="B103" s="4">
        <v>5</v>
      </c>
      <c r="C103" s="4">
        <v>-12.0448</v>
      </c>
      <c r="D103" s="4">
        <v>-78.166899999999998</v>
      </c>
      <c r="E103" s="4">
        <v>20</v>
      </c>
      <c r="F103" s="4" t="s">
        <v>12</v>
      </c>
      <c r="G103" s="358">
        <v>0.28000000000000003</v>
      </c>
      <c r="H103" s="2" t="s">
        <v>16</v>
      </c>
      <c r="I103" s="4" t="s">
        <v>16</v>
      </c>
      <c r="J103" s="18">
        <v>50.633351961597754</v>
      </c>
      <c r="K103" s="18">
        <v>66.187388185095116</v>
      </c>
      <c r="L103" s="30">
        <v>7.1736229575073624E-13</v>
      </c>
      <c r="M103" s="29">
        <v>1.7977910000000002E-17</v>
      </c>
      <c r="N103" s="46"/>
      <c r="O103" s="126">
        <f t="shared" si="30"/>
        <v>5.3933730000000002E-18</v>
      </c>
      <c r="P103" s="126">
        <f t="shared" si="31"/>
        <v>7.5183391041701054E-6</v>
      </c>
      <c r="Q103" s="126">
        <f t="shared" si="32"/>
        <v>1.9262046428571426E-8</v>
      </c>
      <c r="R103" s="126">
        <f t="shared" si="33"/>
        <v>26851.2110863218</v>
      </c>
      <c r="S103" s="126">
        <f t="shared" si="34"/>
        <v>2.9102291171702541E-10</v>
      </c>
      <c r="T103" s="354">
        <v>1.52</v>
      </c>
      <c r="U103" s="193">
        <f t="shared" si="35"/>
        <v>2.7326423200000003E-17</v>
      </c>
      <c r="V103" s="185">
        <f t="shared" si="36"/>
        <v>3.80929181277952E-5</v>
      </c>
      <c r="W103" s="185">
        <f t="shared" si="37"/>
        <v>9.7594368571428562E-8</v>
      </c>
      <c r="X103" s="185">
        <f t="shared" si="38"/>
        <v>136046.13617069711</v>
      </c>
      <c r="Y103" s="185">
        <f t="shared" si="39"/>
        <v>1.4745160860329288E-9</v>
      </c>
      <c r="AA103" s="259">
        <f t="shared" si="43"/>
        <v>4.1286450408922014E-19</v>
      </c>
      <c r="AB103" s="260">
        <f t="shared" si="44"/>
        <v>3.5506063303166511E-19</v>
      </c>
      <c r="AC103" s="17">
        <f t="shared" si="40"/>
        <v>3.9246104888387063</v>
      </c>
      <c r="AD103" s="17">
        <f t="shared" si="41"/>
        <v>4.1924899339943078</v>
      </c>
      <c r="AE103" s="17">
        <f t="shared" si="42"/>
        <v>-38.557387891872736</v>
      </c>
      <c r="AF103" s="17">
        <f t="shared" si="45"/>
        <v>-16.142446044255252</v>
      </c>
      <c r="AG103" s="184">
        <f t="shared" si="46"/>
        <v>11.820749343739724</v>
      </c>
      <c r="AJ103" s="138"/>
    </row>
    <row r="104" spans="1:36">
      <c r="A104" s="4" t="s">
        <v>11</v>
      </c>
      <c r="B104" s="4">
        <v>5</v>
      </c>
      <c r="C104" s="4">
        <v>-12.0448</v>
      </c>
      <c r="D104" s="4">
        <v>-78.166899999999998</v>
      </c>
      <c r="E104" s="4">
        <v>20</v>
      </c>
      <c r="F104" s="4" t="s">
        <v>12</v>
      </c>
      <c r="G104" s="358">
        <v>0.28000000000000003</v>
      </c>
      <c r="H104" s="2" t="s">
        <v>16</v>
      </c>
      <c r="I104" s="4" t="s">
        <v>16</v>
      </c>
      <c r="J104" s="18">
        <v>9.1603630588560403</v>
      </c>
      <c r="K104" s="18">
        <v>21.171871476554795</v>
      </c>
      <c r="L104" s="30">
        <v>1.4404842624946046E-13</v>
      </c>
      <c r="M104" s="29">
        <v>7.4417559999999999E-18</v>
      </c>
      <c r="N104" s="46"/>
      <c r="O104" s="126">
        <f t="shared" si="30"/>
        <v>2.2325267999999997E-18</v>
      </c>
      <c r="P104" s="126">
        <f t="shared" si="31"/>
        <v>1.5498446308144667E-5</v>
      </c>
      <c r="Q104" s="126">
        <f t="shared" si="32"/>
        <v>7.9733099999999976E-9</v>
      </c>
      <c r="R104" s="126">
        <f t="shared" si="33"/>
        <v>55351.593957659512</v>
      </c>
      <c r="S104" s="126">
        <f t="shared" si="34"/>
        <v>3.7659920658546618E-10</v>
      </c>
      <c r="T104" s="354">
        <v>1.52</v>
      </c>
      <c r="U104" s="193">
        <f t="shared" si="35"/>
        <v>1.131146912E-17</v>
      </c>
      <c r="V104" s="185">
        <f t="shared" si="36"/>
        <v>7.8525461294599657E-5</v>
      </c>
      <c r="W104" s="185">
        <f t="shared" si="37"/>
        <v>4.0398103999999989E-8</v>
      </c>
      <c r="X104" s="185">
        <f t="shared" si="38"/>
        <v>280448.07605214155</v>
      </c>
      <c r="Y104" s="185">
        <f t="shared" si="39"/>
        <v>1.9081026466996954E-9</v>
      </c>
      <c r="AA104" s="259">
        <f t="shared" si="43"/>
        <v>5.3426874107591477E-19</v>
      </c>
      <c r="AB104" s="260">
        <f t="shared" si="44"/>
        <v>8.1238657815046661E-19</v>
      </c>
      <c r="AC104" s="17">
        <f t="shared" si="40"/>
        <v>2.2148858131468758</v>
      </c>
      <c r="AD104" s="17">
        <f t="shared" si="41"/>
        <v>3.0526734835330873</v>
      </c>
      <c r="AE104" s="17">
        <f t="shared" si="42"/>
        <v>-39.439424831391136</v>
      </c>
      <c r="AF104" s="17">
        <f t="shared" si="45"/>
        <v>-17.024482983773655</v>
      </c>
      <c r="AG104" s="184">
        <f t="shared" si="46"/>
        <v>12.544143874695949</v>
      </c>
      <c r="AJ104" s="138"/>
    </row>
    <row r="105" spans="1:36">
      <c r="A105" s="4" t="s">
        <v>11</v>
      </c>
      <c r="B105" s="4">
        <v>5</v>
      </c>
      <c r="C105" s="4">
        <v>-12.0448</v>
      </c>
      <c r="D105" s="4">
        <v>-78.166899999999998</v>
      </c>
      <c r="E105" s="4">
        <v>20</v>
      </c>
      <c r="F105" s="4" t="s">
        <v>12</v>
      </c>
      <c r="G105" s="358">
        <v>0.28000000000000003</v>
      </c>
      <c r="H105" s="2" t="s">
        <v>16</v>
      </c>
      <c r="I105" s="4" t="s">
        <v>17</v>
      </c>
      <c r="J105" s="18">
        <v>21.689125173281845</v>
      </c>
      <c r="K105" s="18">
        <v>49.575183033735556</v>
      </c>
      <c r="L105" s="30">
        <v>3.2359647055085245E-13</v>
      </c>
      <c r="M105" s="29">
        <v>1.9121560000000003E-17</v>
      </c>
      <c r="N105" s="46"/>
      <c r="O105" s="126">
        <f t="shared" si="30"/>
        <v>5.7364680000000005E-18</v>
      </c>
      <c r="P105" s="126">
        <f t="shared" si="31"/>
        <v>1.7727226722327701E-5</v>
      </c>
      <c r="Q105" s="126">
        <f t="shared" si="32"/>
        <v>2.0487385714285713E-8</v>
      </c>
      <c r="R105" s="126">
        <f t="shared" si="33"/>
        <v>63311.524008313201</v>
      </c>
      <c r="S105" s="126">
        <f t="shared" si="34"/>
        <v>4.1325890214755623E-10</v>
      </c>
      <c r="T105" s="354">
        <v>1.52</v>
      </c>
      <c r="U105" s="193">
        <f t="shared" si="35"/>
        <v>2.9064771200000007E-17</v>
      </c>
      <c r="V105" s="185">
        <f t="shared" si="36"/>
        <v>8.9817948726460359E-5</v>
      </c>
      <c r="W105" s="185">
        <f t="shared" si="37"/>
        <v>1.0380275428571429E-7</v>
      </c>
      <c r="X105" s="185">
        <f t="shared" si="38"/>
        <v>320778.3883087869</v>
      </c>
      <c r="Y105" s="185">
        <f t="shared" si="39"/>
        <v>2.0938451042142853E-9</v>
      </c>
      <c r="AA105" s="259">
        <f t="shared" si="43"/>
        <v>5.8627662917999999E-19</v>
      </c>
      <c r="AB105" s="260">
        <f t="shared" si="44"/>
        <v>8.8161969868453955E-19</v>
      </c>
      <c r="AC105" s="17">
        <f t="shared" si="40"/>
        <v>3.0768109908433519</v>
      </c>
      <c r="AD105" s="17">
        <f t="shared" si="41"/>
        <v>3.9034903664562415</v>
      </c>
      <c r="AE105" s="17">
        <f t="shared" si="42"/>
        <v>-38.495715179639689</v>
      </c>
      <c r="AF105" s="17">
        <f t="shared" si="45"/>
        <v>-16.080773332022204</v>
      </c>
      <c r="AG105" s="184">
        <f t="shared" si="46"/>
        <v>12.67850578459041</v>
      </c>
      <c r="AJ105" s="138"/>
    </row>
    <row r="106" spans="1:36">
      <c r="A106" s="4" t="s">
        <v>11</v>
      </c>
      <c r="B106" s="4">
        <v>5</v>
      </c>
      <c r="C106" s="4">
        <v>-12.0448</v>
      </c>
      <c r="D106" s="4">
        <v>-78.166899999999998</v>
      </c>
      <c r="E106" s="4">
        <v>20</v>
      </c>
      <c r="F106" s="4" t="s">
        <v>12</v>
      </c>
      <c r="G106" s="358">
        <v>0.28000000000000003</v>
      </c>
      <c r="H106" s="2" t="s">
        <v>16</v>
      </c>
      <c r="I106" s="4" t="s">
        <v>16</v>
      </c>
      <c r="J106" s="18">
        <v>13.809858694883863</v>
      </c>
      <c r="K106" s="18">
        <v>27.836221333472515</v>
      </c>
      <c r="L106" s="30">
        <v>2.1179231458649148E-13</v>
      </c>
      <c r="M106" s="29">
        <v>1.5141410000000001E-18</v>
      </c>
      <c r="N106" s="46"/>
      <c r="O106" s="126">
        <f t="shared" si="30"/>
        <v>4.5424230000000005E-19</v>
      </c>
      <c r="P106" s="126">
        <f t="shared" si="31"/>
        <v>2.1447534623098761E-6</v>
      </c>
      <c r="Q106" s="126">
        <f t="shared" si="32"/>
        <v>1.6222939285714284E-9</v>
      </c>
      <c r="R106" s="126">
        <f t="shared" si="33"/>
        <v>7659.8337939638413</v>
      </c>
      <c r="S106" s="126">
        <f t="shared" si="34"/>
        <v>5.8279962252658604E-11</v>
      </c>
      <c r="T106" s="354">
        <v>1.52</v>
      </c>
      <c r="U106" s="193">
        <f t="shared" si="35"/>
        <v>2.3014943200000001E-18</v>
      </c>
      <c r="V106" s="185">
        <f t="shared" si="36"/>
        <v>1.0866750875703372E-5</v>
      </c>
      <c r="W106" s="185">
        <f t="shared" si="37"/>
        <v>8.2196225714285701E-9</v>
      </c>
      <c r="X106" s="185">
        <f t="shared" si="38"/>
        <v>38809.824556083462</v>
      </c>
      <c r="Y106" s="185">
        <f t="shared" si="39"/>
        <v>2.9528514208013692E-10</v>
      </c>
      <c r="AA106" s="259">
        <f t="shared" si="43"/>
        <v>8.267983978243836E-20</v>
      </c>
      <c r="AB106" s="260">
        <f t="shared" si="44"/>
        <v>1.096420342491226E-19</v>
      </c>
      <c r="AC106" s="17">
        <f t="shared" si="40"/>
        <v>2.6253827352822388</v>
      </c>
      <c r="AD106" s="17">
        <f t="shared" si="41"/>
        <v>3.3263380982899959</v>
      </c>
      <c r="AE106" s="17">
        <f t="shared" si="42"/>
        <v>-41.031683392434573</v>
      </c>
      <c r="AF106" s="17">
        <f t="shared" si="45"/>
        <v>-18.616741544817092</v>
      </c>
      <c r="AG106" s="184">
        <f t="shared" si="46"/>
        <v>10.566428703767407</v>
      </c>
      <c r="AJ106" s="138"/>
    </row>
    <row r="107" spans="1:36">
      <c r="A107" s="4" t="s">
        <v>11</v>
      </c>
      <c r="B107" s="4">
        <v>5</v>
      </c>
      <c r="C107" s="4">
        <v>-12.0448</v>
      </c>
      <c r="D107" s="4">
        <v>-78.166899999999998</v>
      </c>
      <c r="E107" s="4">
        <v>20</v>
      </c>
      <c r="F107" s="4" t="s">
        <v>12</v>
      </c>
      <c r="G107" s="358">
        <v>0.28000000000000003</v>
      </c>
      <c r="H107" s="2" t="s">
        <v>16</v>
      </c>
      <c r="I107" s="4" t="s">
        <v>16</v>
      </c>
      <c r="J107" s="18">
        <v>26.300258705003216</v>
      </c>
      <c r="K107" s="18">
        <v>42.768511761681992</v>
      </c>
      <c r="L107" s="30">
        <v>3.8780639316434959E-13</v>
      </c>
      <c r="M107" s="29">
        <v>2.9153289999999999E-18</v>
      </c>
      <c r="N107" s="46"/>
      <c r="O107" s="126">
        <f t="shared" si="30"/>
        <v>8.7459869999999997E-19</v>
      </c>
      <c r="P107" s="126">
        <f t="shared" si="31"/>
        <v>2.2552456984105242E-6</v>
      </c>
      <c r="Q107" s="126">
        <f t="shared" si="32"/>
        <v>3.1235667857142848E-9</v>
      </c>
      <c r="R107" s="126">
        <f t="shared" si="33"/>
        <v>8054.4489228947277</v>
      </c>
      <c r="S107" s="126">
        <f t="shared" si="34"/>
        <v>7.3034264159568256E-11</v>
      </c>
      <c r="T107" s="354">
        <v>1.52</v>
      </c>
      <c r="U107" s="193">
        <f t="shared" si="35"/>
        <v>4.4313000799999995E-18</v>
      </c>
      <c r="V107" s="185">
        <f t="shared" si="36"/>
        <v>1.142657820527999E-5</v>
      </c>
      <c r="W107" s="185">
        <f t="shared" si="37"/>
        <v>1.5826071714285711E-8</v>
      </c>
      <c r="X107" s="185">
        <f t="shared" si="38"/>
        <v>40809.207875999957</v>
      </c>
      <c r="Y107" s="185">
        <f t="shared" si="39"/>
        <v>3.7004027174181253E-10</v>
      </c>
      <c r="AA107" s="259">
        <f t="shared" si="43"/>
        <v>1.0361127608770753E-19</v>
      </c>
      <c r="AB107" s="260">
        <f t="shared" si="44"/>
        <v>1.1084792102997084E-19</v>
      </c>
      <c r="AC107" s="17">
        <f t="shared" si="40"/>
        <v>3.2695787758274766</v>
      </c>
      <c r="AD107" s="17">
        <f t="shared" si="41"/>
        <v>3.7558021253201543</v>
      </c>
      <c r="AE107" s="17">
        <f t="shared" si="42"/>
        <v>-40.376548995965088</v>
      </c>
      <c r="AF107" s="17">
        <f t="shared" si="45"/>
        <v>-17.961607148347603</v>
      </c>
      <c r="AG107" s="184">
        <f t="shared" si="46"/>
        <v>10.616663018164916</v>
      </c>
      <c r="AJ107" s="138"/>
    </row>
    <row r="108" spans="1:36">
      <c r="A108" s="4" t="s">
        <v>11</v>
      </c>
      <c r="B108" s="4">
        <v>5</v>
      </c>
      <c r="C108" s="4">
        <v>-12.0448</v>
      </c>
      <c r="D108" s="4">
        <v>-78.166899999999998</v>
      </c>
      <c r="E108" s="4">
        <v>20</v>
      </c>
      <c r="F108" s="4" t="s">
        <v>12</v>
      </c>
      <c r="G108" s="358">
        <v>0.28000000000000003</v>
      </c>
      <c r="H108" s="2" t="s">
        <v>16</v>
      </c>
      <c r="I108" s="4" t="s">
        <v>16</v>
      </c>
      <c r="J108" s="18">
        <v>9.1462557260301303</v>
      </c>
      <c r="K108" s="18">
        <v>21.150128862865149</v>
      </c>
      <c r="L108" s="30">
        <v>1.4384010827410859E-13</v>
      </c>
      <c r="M108" s="29">
        <v>1.8593710000000002E-18</v>
      </c>
      <c r="N108" s="46"/>
      <c r="O108" s="126">
        <f t="shared" si="30"/>
        <v>5.5781130000000004E-19</v>
      </c>
      <c r="P108" s="126">
        <f t="shared" si="31"/>
        <v>3.8779955514007826E-6</v>
      </c>
      <c r="Q108" s="126">
        <f t="shared" si="32"/>
        <v>1.9921832142857138E-9</v>
      </c>
      <c r="R108" s="126">
        <f t="shared" si="33"/>
        <v>13849.984112145648</v>
      </c>
      <c r="S108" s="126">
        <f t="shared" si="34"/>
        <v>9.4192485880477908E-11</v>
      </c>
      <c r="T108" s="354">
        <v>1.52</v>
      </c>
      <c r="U108" s="193">
        <f t="shared" si="35"/>
        <v>2.8262439200000003E-18</v>
      </c>
      <c r="V108" s="185">
        <f t="shared" si="36"/>
        <v>1.9648510793763967E-5</v>
      </c>
      <c r="W108" s="185">
        <f t="shared" si="37"/>
        <v>1.0093728285714283E-8</v>
      </c>
      <c r="X108" s="185">
        <f t="shared" si="38"/>
        <v>70173.252834871295</v>
      </c>
      <c r="Y108" s="185">
        <f t="shared" si="39"/>
        <v>4.7724192846108808E-10</v>
      </c>
      <c r="AA108" s="259">
        <f t="shared" si="43"/>
        <v>1.3362773996910469E-19</v>
      </c>
      <c r="AB108" s="260">
        <f t="shared" si="44"/>
        <v>2.0329313499383724E-19</v>
      </c>
      <c r="AC108" s="17">
        <f t="shared" si="40"/>
        <v>2.2133445852681279</v>
      </c>
      <c r="AD108" s="17">
        <f t="shared" si="41"/>
        <v>3.0516459982805886</v>
      </c>
      <c r="AE108" s="17">
        <f t="shared" si="42"/>
        <v>-40.826293415403782</v>
      </c>
      <c r="AF108" s="17">
        <f t="shared" si="45"/>
        <v>-18.411351567786298</v>
      </c>
      <c r="AG108" s="184">
        <f t="shared" si="46"/>
        <v>11.158722503661449</v>
      </c>
      <c r="AJ108" s="138"/>
    </row>
    <row r="109" spans="1:36" s="60" customFormat="1">
      <c r="A109" s="57" t="s">
        <v>11</v>
      </c>
      <c r="B109" s="57">
        <v>11</v>
      </c>
      <c r="C109" s="57">
        <v>-12.000500000000001</v>
      </c>
      <c r="D109" s="57">
        <v>-94.000799999999998</v>
      </c>
      <c r="E109" s="57">
        <v>20</v>
      </c>
      <c r="F109" s="57" t="s">
        <v>12</v>
      </c>
      <c r="G109" s="453">
        <v>0.05</v>
      </c>
      <c r="H109" s="57" t="s">
        <v>18</v>
      </c>
      <c r="I109" s="57" t="s">
        <v>19</v>
      </c>
      <c r="J109" s="207">
        <v>207.1161687841325</v>
      </c>
      <c r="K109" s="207">
        <v>250.96170105717539</v>
      </c>
      <c r="L109" s="208">
        <v>1.814098227226802E-12</v>
      </c>
      <c r="M109" s="66">
        <v>5.1140810000000006E-17</v>
      </c>
      <c r="N109" s="46"/>
      <c r="O109" s="209">
        <f t="shared" si="30"/>
        <v>1.5342243E-17</v>
      </c>
      <c r="P109" s="209">
        <f t="shared" si="31"/>
        <v>8.4572283737102647E-6</v>
      </c>
      <c r="Q109" s="209">
        <f t="shared" si="32"/>
        <v>3.0684485999999996E-7</v>
      </c>
      <c r="R109" s="209">
        <f t="shared" si="33"/>
        <v>169144.56747420528</v>
      </c>
      <c r="S109" s="209">
        <f t="shared" si="34"/>
        <v>1.2226760446212189E-9</v>
      </c>
      <c r="T109" s="632">
        <v>0.2412</v>
      </c>
      <c r="U109" s="210">
        <f t="shared" si="35"/>
        <v>1.2335163372000002E-17</v>
      </c>
      <c r="V109" s="209">
        <f t="shared" si="36"/>
        <v>6.7996116124630529E-6</v>
      </c>
      <c r="W109" s="209">
        <f t="shared" si="37"/>
        <v>2.4670326744E-7</v>
      </c>
      <c r="X109" s="209">
        <f t="shared" si="38"/>
        <v>135992.23224926103</v>
      </c>
      <c r="Y109" s="209">
        <f t="shared" si="39"/>
        <v>9.8303153987546E-10</v>
      </c>
      <c r="AA109" s="209">
        <f t="shared" si="43"/>
        <v>4.9151576993773011E-20</v>
      </c>
      <c r="AB109" s="208">
        <f t="shared" si="44"/>
        <v>2.4691848202977182E-19</v>
      </c>
      <c r="AC109" s="211">
        <f t="shared" si="40"/>
        <v>5.3332798377062121</v>
      </c>
      <c r="AD109" s="211">
        <f t="shared" si="41"/>
        <v>5.5253003420598628</v>
      </c>
      <c r="AE109" s="211">
        <f t="shared" si="42"/>
        <v>-37.511948865281532</v>
      </c>
      <c r="AF109" s="211">
        <f t="shared" si="45"/>
        <v>-15.215079568910239</v>
      </c>
      <c r="AG109" s="211">
        <f t="shared" si="46"/>
        <v>11.820353047272762</v>
      </c>
      <c r="AJ109" s="208"/>
    </row>
    <row r="110" spans="1:36">
      <c r="A110" s="4" t="s">
        <v>11</v>
      </c>
      <c r="B110" s="4">
        <v>11</v>
      </c>
      <c r="C110" s="4">
        <v>-12.000500000000001</v>
      </c>
      <c r="D110" s="4">
        <v>-94.000799999999998</v>
      </c>
      <c r="E110" s="4">
        <v>20</v>
      </c>
      <c r="F110" s="4" t="s">
        <v>12</v>
      </c>
      <c r="G110" s="358">
        <v>0.05</v>
      </c>
      <c r="H110" s="4" t="s">
        <v>18</v>
      </c>
      <c r="I110" s="4" t="s">
        <v>19</v>
      </c>
      <c r="J110" s="18">
        <v>580.5975759210055</v>
      </c>
      <c r="K110" s="18">
        <v>456.03735322309342</v>
      </c>
      <c r="L110" s="30">
        <v>4.1851790600133279E-12</v>
      </c>
      <c r="M110" s="29">
        <v>1.3489349999999999E-16</v>
      </c>
      <c r="N110" s="46"/>
      <c r="O110" s="126">
        <f t="shared" si="30"/>
        <v>4.0468049999999995E-17</v>
      </c>
      <c r="P110" s="126">
        <f t="shared" si="31"/>
        <v>9.6693712311250844E-6</v>
      </c>
      <c r="Q110" s="126">
        <f t="shared" si="32"/>
        <v>8.0936099999999981E-7</v>
      </c>
      <c r="R110" s="126">
        <f t="shared" si="33"/>
        <v>193387.42462250165</v>
      </c>
      <c r="S110" s="126">
        <f t="shared" si="34"/>
        <v>1.7747690935397138E-9</v>
      </c>
      <c r="T110" s="354">
        <v>0.2412</v>
      </c>
      <c r="U110" s="193">
        <f t="shared" si="35"/>
        <v>3.25363122E-17</v>
      </c>
      <c r="V110" s="185">
        <f t="shared" si="36"/>
        <v>7.7741744698245693E-6</v>
      </c>
      <c r="W110" s="185">
        <f t="shared" si="37"/>
        <v>6.5072624399999988E-7</v>
      </c>
      <c r="X110" s="185">
        <f t="shared" si="38"/>
        <v>155483.48939649135</v>
      </c>
      <c r="Y110" s="185">
        <f t="shared" si="39"/>
        <v>1.42691435120593E-9</v>
      </c>
      <c r="AA110" s="259">
        <f t="shared" si="43"/>
        <v>7.1345717560296516E-20</v>
      </c>
      <c r="AB110" s="260">
        <f t="shared" si="44"/>
        <v>2.3233562383724666E-19</v>
      </c>
      <c r="AC110" s="17">
        <f t="shared" si="40"/>
        <v>6.3640578764543685</v>
      </c>
      <c r="AD110" s="17">
        <f t="shared" si="41"/>
        <v>6.1225747211224633</v>
      </c>
      <c r="AE110" s="17">
        <f t="shared" si="42"/>
        <v>-36.542046095679872</v>
      </c>
      <c r="AF110" s="17">
        <f t="shared" si="45"/>
        <v>-14.245176799308577</v>
      </c>
      <c r="AG110" s="184">
        <f t="shared" si="46"/>
        <v>11.954294827449669</v>
      </c>
      <c r="AJ110" s="138"/>
    </row>
    <row r="111" spans="1:36">
      <c r="A111" s="4" t="s">
        <v>11</v>
      </c>
      <c r="B111" s="4">
        <v>11</v>
      </c>
      <c r="C111" s="4">
        <v>-12.000500000000001</v>
      </c>
      <c r="D111" s="4">
        <v>-94.000799999999998</v>
      </c>
      <c r="E111" s="4">
        <v>20</v>
      </c>
      <c r="F111" s="4" t="s">
        <v>12</v>
      </c>
      <c r="G111" s="358">
        <v>0.05</v>
      </c>
      <c r="H111" s="2" t="s">
        <v>18</v>
      </c>
      <c r="I111" s="4" t="s">
        <v>19</v>
      </c>
      <c r="J111" s="18">
        <v>2239.7105969692034</v>
      </c>
      <c r="K111" s="18">
        <v>1095.092518900954</v>
      </c>
      <c r="L111" s="30">
        <v>1.2508835363075794E-11</v>
      </c>
      <c r="M111" s="29">
        <v>1.834359E-16</v>
      </c>
      <c r="N111" s="46"/>
      <c r="O111" s="126">
        <f t="shared" si="30"/>
        <v>5.5030770000000001E-17</v>
      </c>
      <c r="P111" s="126">
        <f t="shared" si="31"/>
        <v>4.3993520102153217E-6</v>
      </c>
      <c r="Q111" s="126">
        <f t="shared" si="32"/>
        <v>1.1006153999999998E-6</v>
      </c>
      <c r="R111" s="126">
        <f t="shared" si="33"/>
        <v>87987.040204306424</v>
      </c>
      <c r="S111" s="126">
        <f t="shared" si="34"/>
        <v>1.0050433009117701E-9</v>
      </c>
      <c r="T111" s="354">
        <v>0.2412</v>
      </c>
      <c r="U111" s="193">
        <f t="shared" si="35"/>
        <v>4.424473908E-17</v>
      </c>
      <c r="V111" s="185">
        <f t="shared" si="36"/>
        <v>3.5370790162131191E-6</v>
      </c>
      <c r="W111" s="185">
        <f t="shared" si="37"/>
        <v>8.8489478159999982E-7</v>
      </c>
      <c r="X111" s="185">
        <f t="shared" si="38"/>
        <v>70741.580324262366</v>
      </c>
      <c r="Y111" s="185">
        <f t="shared" si="39"/>
        <v>8.0805481393306311E-10</v>
      </c>
      <c r="AA111" s="259">
        <f t="shared" si="43"/>
        <v>4.0402740696653166E-20</v>
      </c>
      <c r="AB111" s="260">
        <f t="shared" si="44"/>
        <v>8.1901608291815527E-20</v>
      </c>
      <c r="AC111" s="17">
        <f t="shared" si="40"/>
        <v>7.7141019387207272</v>
      </c>
      <c r="AD111" s="17">
        <f t="shared" si="41"/>
        <v>6.998594130828331</v>
      </c>
      <c r="AE111" s="17">
        <f t="shared" si="42"/>
        <v>-36.234666386225314</v>
      </c>
      <c r="AF111" s="17">
        <f t="shared" si="45"/>
        <v>-13.937797089854017</v>
      </c>
      <c r="AG111" s="184">
        <f t="shared" si="46"/>
        <v>11.166788802406213</v>
      </c>
      <c r="AJ111" s="138"/>
    </row>
    <row r="112" spans="1:36">
      <c r="A112" s="4" t="s">
        <v>11</v>
      </c>
      <c r="B112" s="4">
        <v>11</v>
      </c>
      <c r="C112" s="4">
        <v>-12.000500000000001</v>
      </c>
      <c r="D112" s="4">
        <v>-94.000799999999998</v>
      </c>
      <c r="E112" s="4">
        <v>20</v>
      </c>
      <c r="F112" s="4" t="s">
        <v>12</v>
      </c>
      <c r="G112" s="358">
        <v>0.05</v>
      </c>
      <c r="H112" s="4" t="s">
        <v>18</v>
      </c>
      <c r="I112" s="4" t="s">
        <v>20</v>
      </c>
      <c r="J112" s="18">
        <v>317.51620138799996</v>
      </c>
      <c r="K112" s="18">
        <v>1368.0257716668457</v>
      </c>
      <c r="L112" s="30">
        <v>2.5653308192705315E-12</v>
      </c>
      <c r="M112" s="29">
        <v>1.047615E-16</v>
      </c>
      <c r="N112" s="46"/>
      <c r="O112" s="126">
        <f t="shared" si="30"/>
        <v>3.1428450000000002E-17</v>
      </c>
      <c r="P112" s="126">
        <f t="shared" si="31"/>
        <v>1.2251226923214872E-5</v>
      </c>
      <c r="Q112" s="126">
        <f t="shared" si="32"/>
        <v>6.2856899999999989E-7</v>
      </c>
      <c r="R112" s="126">
        <f t="shared" si="33"/>
        <v>245024.53846429739</v>
      </c>
      <c r="S112" s="126">
        <f t="shared" si="34"/>
        <v>4.5947160720088745E-10</v>
      </c>
      <c r="T112" s="354">
        <v>0.2412</v>
      </c>
      <c r="U112" s="193">
        <f t="shared" si="35"/>
        <v>2.52684738E-17</v>
      </c>
      <c r="V112" s="185">
        <f t="shared" si="36"/>
        <v>9.849986446264757E-6</v>
      </c>
      <c r="W112" s="185">
        <f t="shared" si="37"/>
        <v>5.0536947599999988E-7</v>
      </c>
      <c r="X112" s="185">
        <f t="shared" si="38"/>
        <v>196999.72892529512</v>
      </c>
      <c r="Y112" s="185">
        <f t="shared" si="39"/>
        <v>3.6941517218951352E-10</v>
      </c>
      <c r="AA112" s="259">
        <f t="shared" si="43"/>
        <v>1.8470758609475679E-20</v>
      </c>
      <c r="AB112" s="260">
        <f t="shared" si="44"/>
        <v>3.2994064410585163E-19</v>
      </c>
      <c r="AC112" s="17">
        <f t="shared" si="40"/>
        <v>5.7605288450245631</v>
      </c>
      <c r="AD112" s="17">
        <f t="shared" si="41"/>
        <v>7.2211239369427975</v>
      </c>
      <c r="AE112" s="17">
        <f t="shared" si="42"/>
        <v>-36.794845335913664</v>
      </c>
      <c r="AF112" s="17">
        <f t="shared" si="45"/>
        <v>-14.497976039542371</v>
      </c>
      <c r="AG112" s="184">
        <f t="shared" si="46"/>
        <v>12.190957631705448</v>
      </c>
      <c r="AJ112" s="138"/>
    </row>
    <row r="113" spans="1:36">
      <c r="A113" s="4" t="s">
        <v>11</v>
      </c>
      <c r="B113" s="4">
        <v>11</v>
      </c>
      <c r="C113" s="4">
        <v>-12.000500000000001</v>
      </c>
      <c r="D113" s="4">
        <v>-94.000799999999998</v>
      </c>
      <c r="E113" s="4">
        <v>20</v>
      </c>
      <c r="F113" s="4" t="s">
        <v>12</v>
      </c>
      <c r="G113" s="358">
        <v>0.05</v>
      </c>
      <c r="H113" s="4" t="s">
        <v>18</v>
      </c>
      <c r="I113" s="4" t="s">
        <v>20</v>
      </c>
      <c r="J113" s="18">
        <v>1894.9129553801622</v>
      </c>
      <c r="K113" s="18">
        <v>1044.9263310280985</v>
      </c>
      <c r="L113" s="30">
        <v>1.0922854174701105E-11</v>
      </c>
      <c r="M113" s="29">
        <v>4.4523849999999999E-16</v>
      </c>
      <c r="N113" s="46"/>
      <c r="O113" s="126">
        <f t="shared" si="30"/>
        <v>1.3357154999999999E-16</v>
      </c>
      <c r="P113" s="126">
        <f t="shared" si="31"/>
        <v>1.2228630709853367E-5</v>
      </c>
      <c r="Q113" s="126">
        <f t="shared" si="32"/>
        <v>2.6714309999999993E-6</v>
      </c>
      <c r="R113" s="126">
        <f t="shared" si="33"/>
        <v>244572.61419706731</v>
      </c>
      <c r="S113" s="126">
        <f t="shared" si="34"/>
        <v>2.5565735312379293E-9</v>
      </c>
      <c r="T113" s="354">
        <v>0.2412</v>
      </c>
      <c r="U113" s="193">
        <f t="shared" si="35"/>
        <v>1.073915262E-16</v>
      </c>
      <c r="V113" s="185">
        <f t="shared" si="36"/>
        <v>9.8318190907221075E-6</v>
      </c>
      <c r="W113" s="185">
        <f t="shared" si="37"/>
        <v>2.1478305239999998E-6</v>
      </c>
      <c r="X113" s="185">
        <f t="shared" si="38"/>
        <v>196636.38181444211</v>
      </c>
      <c r="Y113" s="185">
        <f t="shared" si="39"/>
        <v>2.0554851191152957E-9</v>
      </c>
      <c r="AA113" s="259">
        <f t="shared" si="43"/>
        <v>1.0277425595576479E-19</v>
      </c>
      <c r="AB113" s="260">
        <f t="shared" si="44"/>
        <v>2.349651464125829E-19</v>
      </c>
      <c r="AC113" s="17">
        <f t="shared" si="40"/>
        <v>7.5469281826252095</v>
      </c>
      <c r="AD113" s="17">
        <f t="shared" si="41"/>
        <v>6.951701665290078</v>
      </c>
      <c r="AE113" s="17">
        <f t="shared" si="42"/>
        <v>-35.347921580243018</v>
      </c>
      <c r="AF113" s="17">
        <f t="shared" si="45"/>
        <v>-13.051052283871721</v>
      </c>
      <c r="AG113" s="184">
        <f t="shared" si="46"/>
        <v>12.189111524581973</v>
      </c>
      <c r="AJ113" s="138"/>
    </row>
    <row r="114" spans="1:36">
      <c r="A114" s="4" t="s">
        <v>11</v>
      </c>
      <c r="B114" s="4">
        <v>11</v>
      </c>
      <c r="C114" s="4">
        <v>-12.000500000000001</v>
      </c>
      <c r="D114" s="4">
        <v>-94.000799999999998</v>
      </c>
      <c r="E114" s="4">
        <v>20</v>
      </c>
      <c r="F114" s="4" t="s">
        <v>12</v>
      </c>
      <c r="G114" s="358">
        <v>0.05</v>
      </c>
      <c r="H114" s="4" t="s">
        <v>18</v>
      </c>
      <c r="I114" s="4" t="s">
        <v>20</v>
      </c>
      <c r="J114" s="18">
        <v>280.42226073990372</v>
      </c>
      <c r="K114" s="18">
        <v>484.35126639761597</v>
      </c>
      <c r="L114" s="30">
        <v>2.3194614991725104E-12</v>
      </c>
      <c r="M114" s="29">
        <v>9.4059740000000004E-17</v>
      </c>
      <c r="N114" s="46"/>
      <c r="O114" s="126">
        <f t="shared" si="30"/>
        <v>2.8217922E-17</v>
      </c>
      <c r="P114" s="126">
        <f t="shared" si="31"/>
        <v>1.2165721228857218E-5</v>
      </c>
      <c r="Q114" s="126">
        <f t="shared" si="32"/>
        <v>5.6435843999999985E-7</v>
      </c>
      <c r="R114" s="126">
        <f t="shared" si="33"/>
        <v>243314.42457714432</v>
      </c>
      <c r="S114" s="126">
        <f t="shared" si="34"/>
        <v>1.1651841941024347E-9</v>
      </c>
      <c r="T114" s="354">
        <v>0.2412</v>
      </c>
      <c r="U114" s="193">
        <f t="shared" si="35"/>
        <v>2.2687209287999999E-17</v>
      </c>
      <c r="V114" s="185">
        <f t="shared" si="36"/>
        <v>9.7812398680012043E-6</v>
      </c>
      <c r="W114" s="185">
        <f t="shared" si="37"/>
        <v>4.5374418575999991E-7</v>
      </c>
      <c r="X114" s="185">
        <f t="shared" si="38"/>
        <v>195624.79736002407</v>
      </c>
      <c r="Y114" s="185">
        <f t="shared" si="39"/>
        <v>9.3680809205835765E-10</v>
      </c>
      <c r="AA114" s="259">
        <f t="shared" si="43"/>
        <v>4.6840404602917891E-20</v>
      </c>
      <c r="AB114" s="260">
        <f t="shared" si="44"/>
        <v>3.3542180193476852E-19</v>
      </c>
      <c r="AC114" s="17">
        <f t="shared" si="40"/>
        <v>5.6362965412386057</v>
      </c>
      <c r="AD114" s="17">
        <f t="shared" si="41"/>
        <v>6.1828104005022286</v>
      </c>
      <c r="AE114" s="17">
        <f t="shared" si="42"/>
        <v>-36.902601561572808</v>
      </c>
      <c r="AF114" s="17">
        <f t="shared" si="45"/>
        <v>-14.605732265201514</v>
      </c>
      <c r="AG114" s="184">
        <f t="shared" si="46"/>
        <v>12.183953804416717</v>
      </c>
      <c r="AJ114" s="138"/>
    </row>
    <row r="115" spans="1:36">
      <c r="A115" s="4" t="s">
        <v>11</v>
      </c>
      <c r="B115" s="4">
        <v>11</v>
      </c>
      <c r="C115" s="4">
        <v>-12.000500000000001</v>
      </c>
      <c r="D115" s="4">
        <v>-94.000799999999998</v>
      </c>
      <c r="E115" s="4">
        <v>20</v>
      </c>
      <c r="F115" s="4" t="s">
        <v>12</v>
      </c>
      <c r="G115" s="358">
        <v>0.05</v>
      </c>
      <c r="H115" s="2" t="s">
        <v>18</v>
      </c>
      <c r="I115" s="4" t="s">
        <v>19</v>
      </c>
      <c r="J115" s="18">
        <v>527.39142685807235</v>
      </c>
      <c r="K115" s="18">
        <v>575.12961722557543</v>
      </c>
      <c r="L115" s="30">
        <v>3.8713386019442411E-12</v>
      </c>
      <c r="M115" s="29">
        <v>2.7936810000000005E-17</v>
      </c>
      <c r="N115" s="46"/>
      <c r="O115" s="126">
        <f t="shared" si="30"/>
        <v>8.3810430000000009E-18</v>
      </c>
      <c r="P115" s="126">
        <f t="shared" si="31"/>
        <v>2.1648953661121045E-6</v>
      </c>
      <c r="Q115" s="126">
        <f t="shared" si="32"/>
        <v>1.6762085999999998E-7</v>
      </c>
      <c r="R115" s="126">
        <f t="shared" si="33"/>
        <v>43297.907322242085</v>
      </c>
      <c r="S115" s="126">
        <f t="shared" si="34"/>
        <v>2.9144884036506904E-10</v>
      </c>
      <c r="T115" s="354">
        <v>0.2412</v>
      </c>
      <c r="U115" s="193">
        <f t="shared" si="35"/>
        <v>6.7383585720000009E-18</v>
      </c>
      <c r="V115" s="185">
        <f t="shared" si="36"/>
        <v>1.740575874354132E-6</v>
      </c>
      <c r="W115" s="185">
        <f t="shared" si="37"/>
        <v>1.3476717143999999E-7</v>
      </c>
      <c r="X115" s="185">
        <f t="shared" si="38"/>
        <v>34811.517487082638</v>
      </c>
      <c r="Y115" s="185">
        <f t="shared" si="39"/>
        <v>2.3432486765351551E-10</v>
      </c>
      <c r="AA115" s="259">
        <f t="shared" si="43"/>
        <v>1.1716243382675777E-20</v>
      </c>
      <c r="AB115" s="260">
        <f t="shared" si="44"/>
        <v>5.2971680192894282E-20</v>
      </c>
      <c r="AC115" s="17">
        <f t="shared" si="40"/>
        <v>6.2679430183036979</v>
      </c>
      <c r="AD115" s="17">
        <f t="shared" si="41"/>
        <v>6.3545954366556661</v>
      </c>
      <c r="AE115" s="17">
        <f t="shared" si="42"/>
        <v>-38.116586499810609</v>
      </c>
      <c r="AF115" s="17">
        <f t="shared" si="45"/>
        <v>-15.819717203439318</v>
      </c>
      <c r="AG115" s="184">
        <f t="shared" si="46"/>
        <v>10.457703573279124</v>
      </c>
      <c r="AJ115" s="138"/>
    </row>
    <row r="116" spans="1:36">
      <c r="A116" s="4" t="s">
        <v>11</v>
      </c>
      <c r="B116" s="4">
        <v>11</v>
      </c>
      <c r="C116" s="4">
        <v>-12.000500000000001</v>
      </c>
      <c r="D116" s="4">
        <v>-94.000799999999998</v>
      </c>
      <c r="E116" s="4">
        <v>20</v>
      </c>
      <c r="F116" s="4" t="s">
        <v>12</v>
      </c>
      <c r="G116" s="358">
        <v>0.05</v>
      </c>
      <c r="H116" s="2" t="s">
        <v>18</v>
      </c>
      <c r="I116" s="4" t="s">
        <v>19</v>
      </c>
      <c r="J116" s="18">
        <v>351.17563602299549</v>
      </c>
      <c r="K116" s="18">
        <v>276.85174832778279</v>
      </c>
      <c r="L116" s="30">
        <v>2.7837582170730991E-12</v>
      </c>
      <c r="M116" s="29">
        <v>7.4481670000000012E-17</v>
      </c>
      <c r="N116" s="46"/>
      <c r="O116" s="126">
        <f t="shared" si="30"/>
        <v>2.2344501000000004E-17</v>
      </c>
      <c r="P116" s="126">
        <f t="shared" si="31"/>
        <v>8.0267391266090171E-6</v>
      </c>
      <c r="Q116" s="126">
        <f t="shared" si="32"/>
        <v>4.4689002000000002E-7</v>
      </c>
      <c r="R116" s="126">
        <f t="shared" si="33"/>
        <v>160534.78253218031</v>
      </c>
      <c r="S116" s="126">
        <f t="shared" si="34"/>
        <v>1.6141852912227155E-9</v>
      </c>
      <c r="T116" s="354">
        <v>0.2412</v>
      </c>
      <c r="U116" s="193">
        <f t="shared" si="35"/>
        <v>1.7964978804000004E-17</v>
      </c>
      <c r="V116" s="185">
        <f t="shared" si="36"/>
        <v>6.4534982577936504E-6</v>
      </c>
      <c r="W116" s="185">
        <f t="shared" si="37"/>
        <v>3.5929957608000003E-7</v>
      </c>
      <c r="X116" s="185">
        <f t="shared" si="38"/>
        <v>129069.96515587298</v>
      </c>
      <c r="Y116" s="185">
        <f t="shared" si="39"/>
        <v>1.2978049741430634E-9</v>
      </c>
      <c r="AA116" s="259">
        <f t="shared" si="43"/>
        <v>6.4890248707153182E-20</v>
      </c>
      <c r="AB116" s="260">
        <f t="shared" si="44"/>
        <v>2.1209236165553023E-19</v>
      </c>
      <c r="AC116" s="17">
        <f t="shared" si="40"/>
        <v>5.8612864858436753</v>
      </c>
      <c r="AD116" s="17">
        <f t="shared" si="41"/>
        <v>5.6234821583213961</v>
      </c>
      <c r="AE116" s="17">
        <f t="shared" si="42"/>
        <v>-37.135978619048636</v>
      </c>
      <c r="AF116" s="17">
        <f t="shared" si="45"/>
        <v>-14.839109322677341</v>
      </c>
      <c r="AG116" s="184">
        <f t="shared" si="46"/>
        <v>11.768109901866177</v>
      </c>
      <c r="AJ116" s="138"/>
    </row>
    <row r="117" spans="1:36">
      <c r="A117" s="4" t="s">
        <v>11</v>
      </c>
      <c r="B117" s="4">
        <v>11</v>
      </c>
      <c r="C117" s="4">
        <v>-12.000500000000001</v>
      </c>
      <c r="D117" s="4">
        <v>-94.000799999999998</v>
      </c>
      <c r="E117" s="4">
        <v>20</v>
      </c>
      <c r="F117" s="4" t="s">
        <v>12</v>
      </c>
      <c r="G117" s="358">
        <v>0.05</v>
      </c>
      <c r="H117" s="2" t="s">
        <v>18</v>
      </c>
      <c r="I117" s="4" t="s">
        <v>20</v>
      </c>
      <c r="J117" s="18">
        <v>272.32995506294435</v>
      </c>
      <c r="K117" s="18">
        <v>784.69075370330756</v>
      </c>
      <c r="L117" s="30">
        <v>2.2650282488220196E-12</v>
      </c>
      <c r="M117" s="29">
        <v>1.4266290000000001E-16</v>
      </c>
      <c r="N117" s="46"/>
      <c r="O117" s="126">
        <f t="shared" si="30"/>
        <v>4.279887E-17</v>
      </c>
      <c r="P117" s="126">
        <f t="shared" si="31"/>
        <v>1.8895512681688869E-5</v>
      </c>
      <c r="Q117" s="126">
        <f t="shared" si="32"/>
        <v>8.559773999999999E-7</v>
      </c>
      <c r="R117" s="126">
        <f t="shared" si="33"/>
        <v>377910.25363377732</v>
      </c>
      <c r="S117" s="126">
        <f t="shared" si="34"/>
        <v>1.0908468029733481E-9</v>
      </c>
      <c r="T117" s="354">
        <v>0.2412</v>
      </c>
      <c r="U117" s="193">
        <f t="shared" si="35"/>
        <v>3.441029148E-17</v>
      </c>
      <c r="V117" s="185">
        <f t="shared" si="36"/>
        <v>1.519199219607785E-5</v>
      </c>
      <c r="W117" s="185">
        <f t="shared" si="37"/>
        <v>6.8820582959999992E-7</v>
      </c>
      <c r="X117" s="185">
        <f t="shared" si="38"/>
        <v>303839.84392155695</v>
      </c>
      <c r="Y117" s="185">
        <f t="shared" si="39"/>
        <v>8.7704082959057184E-10</v>
      </c>
      <c r="AA117" s="259">
        <f t="shared" si="43"/>
        <v>4.3852041479528596E-20</v>
      </c>
      <c r="AB117" s="260">
        <f t="shared" si="44"/>
        <v>5.2386047641004436E-19</v>
      </c>
      <c r="AC117" s="17">
        <f t="shared" si="40"/>
        <v>5.6070144012053227</v>
      </c>
      <c r="AD117" s="17">
        <f t="shared" si="41"/>
        <v>6.6652896958389602</v>
      </c>
      <c r="AE117" s="17">
        <f t="shared" si="42"/>
        <v>-36.48604716919683</v>
      </c>
      <c r="AF117" s="17">
        <f t="shared" si="45"/>
        <v>-14.189177872825534</v>
      </c>
      <c r="AG117" s="184">
        <f t="shared" si="46"/>
        <v>12.624256012359689</v>
      </c>
      <c r="AJ117" s="138"/>
    </row>
    <row r="118" spans="1:36">
      <c r="A118" s="4" t="s">
        <v>11</v>
      </c>
      <c r="B118" s="4">
        <v>11</v>
      </c>
      <c r="C118" s="4">
        <v>-12.000500000000001</v>
      </c>
      <c r="D118" s="4">
        <v>-94.000799999999998</v>
      </c>
      <c r="E118" s="4">
        <v>20</v>
      </c>
      <c r="F118" s="4" t="s">
        <v>12</v>
      </c>
      <c r="G118" s="358">
        <v>0.05</v>
      </c>
      <c r="H118" s="4" t="s">
        <v>18</v>
      </c>
      <c r="I118" s="4" t="s">
        <v>20</v>
      </c>
      <c r="J118" s="18">
        <v>539.47460714697877</v>
      </c>
      <c r="K118" s="18">
        <v>555.04477764786714</v>
      </c>
      <c r="L118" s="30">
        <v>3.9431175911404712E-12</v>
      </c>
      <c r="M118" s="29">
        <v>6.7237130000000008E-17</v>
      </c>
      <c r="N118" s="46"/>
      <c r="O118" s="126">
        <f t="shared" si="30"/>
        <v>2.0171139000000003E-17</v>
      </c>
      <c r="P118" s="126">
        <f t="shared" si="31"/>
        <v>5.1155306768738512E-6</v>
      </c>
      <c r="Q118" s="126">
        <f t="shared" si="32"/>
        <v>4.0342277999999997E-7</v>
      </c>
      <c r="R118" s="126">
        <f t="shared" si="33"/>
        <v>102310.61353747701</v>
      </c>
      <c r="S118" s="126">
        <f t="shared" si="34"/>
        <v>7.2682925098331512E-10</v>
      </c>
      <c r="T118" s="354">
        <v>0.2412</v>
      </c>
      <c r="U118" s="193">
        <f t="shared" si="35"/>
        <v>1.6217595756000001E-17</v>
      </c>
      <c r="V118" s="185">
        <f t="shared" si="36"/>
        <v>4.112886664206576E-6</v>
      </c>
      <c r="W118" s="185">
        <f t="shared" si="37"/>
        <v>3.2435191511999998E-7</v>
      </c>
      <c r="X118" s="185">
        <f t="shared" si="38"/>
        <v>82257.733284131507</v>
      </c>
      <c r="Y118" s="185">
        <f t="shared" si="39"/>
        <v>5.8437071779058541E-10</v>
      </c>
      <c r="AA118" s="259">
        <f t="shared" si="43"/>
        <v>2.9218535889529275E-20</v>
      </c>
      <c r="AB118" s="260">
        <f t="shared" si="44"/>
        <v>1.2463446677422833E-19</v>
      </c>
      <c r="AC118" s="17">
        <f t="shared" si="40"/>
        <v>6.290595716207684</v>
      </c>
      <c r="AD118" s="17">
        <f t="shared" si="41"/>
        <v>6.3190487909385498</v>
      </c>
      <c r="AE118" s="17">
        <f t="shared" si="42"/>
        <v>-37.238306049190179</v>
      </c>
      <c r="AF118" s="17">
        <f t="shared" si="45"/>
        <v>-14.941436752818884</v>
      </c>
      <c r="AG118" s="184">
        <f t="shared" si="46"/>
        <v>11.317612685899425</v>
      </c>
      <c r="AJ118" s="138"/>
    </row>
    <row r="119" spans="1:36">
      <c r="A119" s="4" t="s">
        <v>11</v>
      </c>
      <c r="B119" s="4">
        <v>11</v>
      </c>
      <c r="C119" s="4">
        <v>-12.000500000000001</v>
      </c>
      <c r="D119" s="4">
        <v>-94.000799999999998</v>
      </c>
      <c r="E119" s="4">
        <v>20</v>
      </c>
      <c r="F119" s="4" t="s">
        <v>12</v>
      </c>
      <c r="G119" s="358">
        <v>0.05</v>
      </c>
      <c r="H119" s="2" t="s">
        <v>16</v>
      </c>
      <c r="I119" s="4" t="s">
        <v>16</v>
      </c>
      <c r="J119" s="18">
        <v>10.618276645509084</v>
      </c>
      <c r="K119" s="18">
        <v>23.362544874607448</v>
      </c>
      <c r="L119" s="30">
        <v>1.6547684996821395E-13</v>
      </c>
      <c r="M119" s="29">
        <v>1.649412E-18</v>
      </c>
      <c r="N119" s="46"/>
      <c r="O119" s="126">
        <f t="shared" si="30"/>
        <v>4.9482359999999997E-19</v>
      </c>
      <c r="P119" s="126">
        <f t="shared" si="31"/>
        <v>2.990288974530573E-6</v>
      </c>
      <c r="Q119" s="126">
        <f t="shared" si="32"/>
        <v>9.896471999999998E-9</v>
      </c>
      <c r="R119" s="126">
        <f t="shared" si="33"/>
        <v>59805.77949061145</v>
      </c>
      <c r="S119" s="126">
        <f t="shared" si="34"/>
        <v>4.236041943682424E-10</v>
      </c>
      <c r="T119" s="354">
        <v>0.36479999999999996</v>
      </c>
      <c r="U119" s="193">
        <f t="shared" si="35"/>
        <v>6.0170549759999995E-19</v>
      </c>
      <c r="V119" s="185">
        <f t="shared" si="36"/>
        <v>3.6361913930291769E-6</v>
      </c>
      <c r="W119" s="185">
        <f t="shared" si="37"/>
        <v>1.2034109951999997E-8</v>
      </c>
      <c r="X119" s="185">
        <f t="shared" si="38"/>
        <v>72723.827860583522</v>
      </c>
      <c r="Y119" s="185">
        <f t="shared" si="39"/>
        <v>5.1510270035178269E-10</v>
      </c>
      <c r="AA119" s="259">
        <f t="shared" si="43"/>
        <v>2.575513501758914E-20</v>
      </c>
      <c r="AB119" s="260">
        <f t="shared" si="44"/>
        <v>1.5533707164218647E-19</v>
      </c>
      <c r="AC119" s="17">
        <f t="shared" si="40"/>
        <v>2.3625767282116992</v>
      </c>
      <c r="AD119" s="17">
        <f t="shared" si="41"/>
        <v>3.151134093576303</v>
      </c>
      <c r="AE119" s="17">
        <f t="shared" si="42"/>
        <v>-40.946112813129304</v>
      </c>
      <c r="AF119" s="17">
        <f t="shared" si="45"/>
        <v>-18.235520723410865</v>
      </c>
      <c r="AG119" s="184">
        <f t="shared" si="46"/>
        <v>11.194424365812869</v>
      </c>
      <c r="AJ119" s="138"/>
    </row>
    <row r="120" spans="1:36">
      <c r="A120" s="4" t="s">
        <v>11</v>
      </c>
      <c r="B120" s="4">
        <v>11</v>
      </c>
      <c r="C120" s="4">
        <v>-12.000500000000001</v>
      </c>
      <c r="D120" s="4">
        <v>-94.000799999999998</v>
      </c>
      <c r="E120" s="4">
        <v>20</v>
      </c>
      <c r="F120" s="4" t="s">
        <v>12</v>
      </c>
      <c r="G120" s="358">
        <v>0.05</v>
      </c>
      <c r="H120" s="2" t="s">
        <v>16</v>
      </c>
      <c r="I120" s="4" t="s">
        <v>16</v>
      </c>
      <c r="J120" s="18">
        <v>33.821713361584216</v>
      </c>
      <c r="K120" s="18">
        <v>55.805487328582799</v>
      </c>
      <c r="L120" s="30">
        <v>4.9111949952537983E-13</v>
      </c>
      <c r="M120" s="29">
        <v>4.6193870000000004E-18</v>
      </c>
      <c r="N120" s="46"/>
      <c r="O120" s="126">
        <f t="shared" si="30"/>
        <v>1.3858161000000001E-18</v>
      </c>
      <c r="P120" s="126">
        <f t="shared" si="31"/>
        <v>2.8217492918510858E-6</v>
      </c>
      <c r="Q120" s="126">
        <f t="shared" si="32"/>
        <v>2.7716321999999998E-8</v>
      </c>
      <c r="R120" s="126">
        <f t="shared" si="33"/>
        <v>56434.985837021704</v>
      </c>
      <c r="S120" s="126">
        <f t="shared" si="34"/>
        <v>4.966594384671574E-10</v>
      </c>
      <c r="T120" s="354">
        <v>0.36479999999999996</v>
      </c>
      <c r="U120" s="193">
        <f t="shared" si="35"/>
        <v>1.6851523775999999E-18</v>
      </c>
      <c r="V120" s="185">
        <f t="shared" si="36"/>
        <v>3.4312471388909198E-6</v>
      </c>
      <c r="W120" s="185">
        <f t="shared" si="37"/>
        <v>3.3703047551999989E-8</v>
      </c>
      <c r="X120" s="185">
        <f t="shared" si="38"/>
        <v>68624.942777818389</v>
      </c>
      <c r="Y120" s="185">
        <f t="shared" si="39"/>
        <v>6.0393787717606314E-10</v>
      </c>
      <c r="AA120" s="259">
        <f t="shared" si="43"/>
        <v>3.0196893858803167E-20</v>
      </c>
      <c r="AB120" s="260">
        <f t="shared" si="44"/>
        <v>1.3658051413938267E-19</v>
      </c>
      <c r="AC120" s="17">
        <f t="shared" si="40"/>
        <v>3.5211030033812918</v>
      </c>
      <c r="AD120" s="17">
        <f t="shared" si="41"/>
        <v>4.021872203774195</v>
      </c>
      <c r="AE120" s="17">
        <f t="shared" si="42"/>
        <v>-39.916269661585154</v>
      </c>
      <c r="AF120" s="17">
        <f t="shared" si="45"/>
        <v>-17.205677571866715</v>
      </c>
      <c r="AG120" s="184">
        <f t="shared" si="46"/>
        <v>11.136411344972773</v>
      </c>
      <c r="AJ120" s="138"/>
    </row>
    <row r="121" spans="1:36">
      <c r="A121" s="4" t="s">
        <v>11</v>
      </c>
      <c r="B121" s="4">
        <v>11</v>
      </c>
      <c r="C121" s="4">
        <v>-12.000500000000001</v>
      </c>
      <c r="D121" s="4">
        <v>-94.000799999999998</v>
      </c>
      <c r="E121" s="4">
        <v>20</v>
      </c>
      <c r="F121" s="4" t="s">
        <v>12</v>
      </c>
      <c r="G121" s="358">
        <v>0.05</v>
      </c>
      <c r="H121" s="4" t="s">
        <v>16</v>
      </c>
      <c r="I121" s="4" t="s">
        <v>16</v>
      </c>
      <c r="J121" s="18">
        <v>25.556974025733528</v>
      </c>
      <c r="K121" s="18">
        <v>43.805616454529101</v>
      </c>
      <c r="L121" s="30">
        <v>3.775060023917174E-13</v>
      </c>
      <c r="M121" s="29">
        <v>4.6954219999999997E-18</v>
      </c>
      <c r="N121" s="46"/>
      <c r="O121" s="126">
        <f t="shared" si="30"/>
        <v>1.4086266E-18</v>
      </c>
      <c r="P121" s="126">
        <f t="shared" si="31"/>
        <v>3.7314018613625774E-6</v>
      </c>
      <c r="Q121" s="126">
        <f t="shared" si="32"/>
        <v>2.8172531999999993E-8</v>
      </c>
      <c r="R121" s="126">
        <f t="shared" si="33"/>
        <v>74628.037227251538</v>
      </c>
      <c r="S121" s="126">
        <f t="shared" si="34"/>
        <v>6.4312602538634546E-10</v>
      </c>
      <c r="T121" s="354">
        <v>0.36479999999999996</v>
      </c>
      <c r="U121" s="193">
        <f t="shared" si="35"/>
        <v>1.7128899455999997E-18</v>
      </c>
      <c r="V121" s="185">
        <f>T121*M121/L121</f>
        <v>4.5373846634168934E-6</v>
      </c>
      <c r="W121" s="185">
        <f t="shared" si="37"/>
        <v>3.4257798911999987E-8</v>
      </c>
      <c r="X121" s="185">
        <f t="shared" si="38"/>
        <v>90747.693268337855</v>
      </c>
      <c r="Y121" s="185">
        <f t="shared" si="39"/>
        <v>7.8204124686979595E-10</v>
      </c>
      <c r="AA121" s="259">
        <f t="shared" si="43"/>
        <v>3.9102062343489805E-20</v>
      </c>
      <c r="AB121" s="260">
        <f t="shared" si="44"/>
        <v>1.8372370669830243E-19</v>
      </c>
      <c r="AC121" s="17">
        <f t="shared" si="40"/>
        <v>3.240910235401401</v>
      </c>
      <c r="AD121" s="17">
        <f t="shared" si="41"/>
        <v>3.7797620387171529</v>
      </c>
      <c r="AE121" s="17">
        <f t="shared" si="42"/>
        <v>-39.899943682417721</v>
      </c>
      <c r="AF121" s="17">
        <f t="shared" si="45"/>
        <v>-17.189351592699278</v>
      </c>
      <c r="AG121" s="184">
        <f t="shared" si="46"/>
        <v>11.415838333273328</v>
      </c>
      <c r="AJ121" s="138"/>
    </row>
    <row r="122" spans="1:36">
      <c r="A122" s="4" t="s">
        <v>11</v>
      </c>
      <c r="B122" s="4">
        <v>11</v>
      </c>
      <c r="C122" s="4">
        <v>-12.000500000000001</v>
      </c>
      <c r="D122" s="4">
        <v>-94.000799999999998</v>
      </c>
      <c r="E122" s="4">
        <v>20</v>
      </c>
      <c r="F122" s="4" t="s">
        <v>12</v>
      </c>
      <c r="G122" s="358">
        <v>0.05</v>
      </c>
      <c r="H122" s="4" t="s">
        <v>16</v>
      </c>
      <c r="I122" s="4" t="s">
        <v>17</v>
      </c>
      <c r="J122" s="18">
        <v>571.46856165337385</v>
      </c>
      <c r="K122" s="18">
        <v>462.71848801633371</v>
      </c>
      <c r="L122" s="30">
        <v>6.983744069773966E-12</v>
      </c>
      <c r="M122" s="29">
        <v>8.3292240000000009E-17</v>
      </c>
      <c r="N122" s="46"/>
      <c r="O122" s="126">
        <f t="shared" si="30"/>
        <v>2.4987672000000003E-17</v>
      </c>
      <c r="P122" s="126">
        <f t="shared" si="31"/>
        <v>3.5779764765647758E-6</v>
      </c>
      <c r="Q122" s="126">
        <f t="shared" si="32"/>
        <v>4.9975343999999994E-7</v>
      </c>
      <c r="R122" s="126">
        <f t="shared" si="33"/>
        <v>71559.529531295499</v>
      </c>
      <c r="S122" s="126">
        <f t="shared" si="34"/>
        <v>1.0800377614960544E-9</v>
      </c>
      <c r="T122" s="354">
        <v>0.36479999999999996</v>
      </c>
      <c r="U122" s="193">
        <f t="shared" si="35"/>
        <v>3.0385009152000003E-17</v>
      </c>
      <c r="V122" s="185">
        <f t="shared" si="36"/>
        <v>4.3508193955027675E-6</v>
      </c>
      <c r="W122" s="185">
        <f t="shared" si="37"/>
        <v>6.0770018303999991E-7</v>
      </c>
      <c r="X122" s="185">
        <f t="shared" si="38"/>
        <v>87016.387910055331</v>
      </c>
      <c r="Y122" s="185">
        <f t="shared" si="39"/>
        <v>1.3133259179792022E-9</v>
      </c>
      <c r="AA122" s="259">
        <f t="shared" si="43"/>
        <v>6.5666295898960119E-20</v>
      </c>
      <c r="AB122" s="260">
        <f t="shared" si="44"/>
        <v>1.4575121990791367E-19</v>
      </c>
      <c r="AC122" s="17">
        <f t="shared" si="40"/>
        <v>6.3482094714914306</v>
      </c>
      <c r="AD122" s="17">
        <f t="shared" si="41"/>
        <v>6.1371188519254511</v>
      </c>
      <c r="AE122" s="17">
        <f t="shared" si="42"/>
        <v>-37.024176286322337</v>
      </c>
      <c r="AF122" s="17">
        <f t="shared" si="45"/>
        <v>-14.313584196603896</v>
      </c>
      <c r="AG122" s="184">
        <f t="shared" si="46"/>
        <v>11.373851746680172</v>
      </c>
      <c r="AJ122" s="138"/>
    </row>
    <row r="123" spans="1:36">
      <c r="A123" s="4" t="s">
        <v>11</v>
      </c>
      <c r="B123" s="4">
        <v>11</v>
      </c>
      <c r="C123" s="4">
        <v>-12.000500000000001</v>
      </c>
      <c r="D123" s="4">
        <v>-94.000799999999998</v>
      </c>
      <c r="E123" s="4">
        <v>20</v>
      </c>
      <c r="F123" s="4" t="s">
        <v>12</v>
      </c>
      <c r="G123" s="358">
        <v>0.05</v>
      </c>
      <c r="H123" s="4" t="s">
        <v>16</v>
      </c>
      <c r="I123" s="4" t="s">
        <v>16</v>
      </c>
      <c r="J123" s="18">
        <v>15.335039255367528</v>
      </c>
      <c r="K123" s="18">
        <v>31.324626040663908</v>
      </c>
      <c r="L123" s="30">
        <v>2.3368488289546627E-13</v>
      </c>
      <c r="M123" s="29">
        <v>6.8615749999999991E-19</v>
      </c>
      <c r="N123" s="46"/>
      <c r="O123" s="126">
        <f t="shared" si="30"/>
        <v>2.0584724999999997E-19</v>
      </c>
      <c r="P123" s="126">
        <f t="shared" si="31"/>
        <v>8.8087533711832427E-7</v>
      </c>
      <c r="Q123" s="126">
        <f t="shared" si="32"/>
        <v>4.1169449999999988E-9</v>
      </c>
      <c r="R123" s="126">
        <f t="shared" si="33"/>
        <v>17617.506742366484</v>
      </c>
      <c r="S123" s="126">
        <f t="shared" si="34"/>
        <v>1.3142838464074899E-10</v>
      </c>
      <c r="T123" s="354">
        <v>0.36479999999999996</v>
      </c>
      <c r="U123" s="193">
        <f t="shared" si="35"/>
        <v>2.5031025599999995E-19</v>
      </c>
      <c r="V123" s="185">
        <f t="shared" si="36"/>
        <v>1.0711444099358823E-6</v>
      </c>
      <c r="W123" s="185">
        <f t="shared" si="37"/>
        <v>5.0062051199999983E-9</v>
      </c>
      <c r="X123" s="185">
        <f t="shared" si="38"/>
        <v>21422.888198717643</v>
      </c>
      <c r="Y123" s="185"/>
      <c r="AA123" s="259">
        <f t="shared" si="43"/>
        <v>7.9908457861575405E-21</v>
      </c>
      <c r="AB123" s="260">
        <f t="shared" si="44"/>
        <v>4.4744424097892864E-20</v>
      </c>
      <c r="AC123" s="17">
        <f t="shared" si="40"/>
        <v>2.7301403574173584</v>
      </c>
      <c r="AD123" s="17">
        <f t="shared" si="41"/>
        <v>3.4444045626634319</v>
      </c>
      <c r="AE123" s="17">
        <f t="shared" si="42"/>
        <v>-41.823179759664512</v>
      </c>
      <c r="AF123" s="17">
        <f t="shared" si="45"/>
        <v>-19.11258766994607</v>
      </c>
      <c r="AG123" s="184">
        <f t="shared" si="46"/>
        <v>9.9722151714535503</v>
      </c>
      <c r="AJ123" s="138"/>
    </row>
    <row r="124" spans="1:36">
      <c r="A124" s="4" t="s">
        <v>11</v>
      </c>
      <c r="B124" s="4">
        <v>11</v>
      </c>
      <c r="C124" s="4">
        <v>-12.000500000000001</v>
      </c>
      <c r="D124" s="4">
        <v>-94.000799999999998</v>
      </c>
      <c r="E124" s="4">
        <v>20</v>
      </c>
      <c r="F124" s="4" t="s">
        <v>12</v>
      </c>
      <c r="G124" s="358">
        <v>0.05</v>
      </c>
      <c r="H124" s="4" t="s">
        <v>16</v>
      </c>
      <c r="I124" s="4" t="s">
        <v>16</v>
      </c>
      <c r="J124" s="18">
        <v>65.660555923687326</v>
      </c>
      <c r="K124" s="18">
        <v>85.499470375600751</v>
      </c>
      <c r="L124" s="30">
        <v>9.1563309720773489E-13</v>
      </c>
      <c r="M124" s="29">
        <v>8.0357930000000004E-18</v>
      </c>
      <c r="N124" s="46"/>
      <c r="O124" s="126">
        <f t="shared" si="30"/>
        <v>2.4107379000000001E-18</v>
      </c>
      <c r="P124" s="126">
        <f t="shared" si="31"/>
        <v>2.632864525486962E-6</v>
      </c>
      <c r="Q124" s="126">
        <f t="shared" si="32"/>
        <v>4.8214757999999994E-8</v>
      </c>
      <c r="R124" s="126">
        <f t="shared" si="33"/>
        <v>52657.290509739229</v>
      </c>
      <c r="S124" s="126">
        <f t="shared" si="34"/>
        <v>5.6391879140527619E-10</v>
      </c>
      <c r="T124" s="354">
        <v>0.36479999999999996</v>
      </c>
      <c r="U124" s="193">
        <f t="shared" si="35"/>
        <v>2.9314572863999999E-18</v>
      </c>
      <c r="V124" s="185">
        <f t="shared" si="36"/>
        <v>3.2015632629921453E-6</v>
      </c>
      <c r="W124" s="185">
        <f t="shared" si="37"/>
        <v>5.8629145727999988E-8</v>
      </c>
      <c r="X124" s="185">
        <f t="shared" si="38"/>
        <v>64031.265259842898</v>
      </c>
      <c r="Y124" s="185">
        <f t="shared" si="39"/>
        <v>6.8572525034881587E-10</v>
      </c>
      <c r="AA124" s="259">
        <f t="shared" si="43"/>
        <v>3.4286262517440795E-20</v>
      </c>
      <c r="AB124" s="260">
        <f t="shared" si="44"/>
        <v>1.2238387090933926E-19</v>
      </c>
      <c r="AC124" s="17">
        <f t="shared" si="40"/>
        <v>4.1844983787401224</v>
      </c>
      <c r="AD124" s="17">
        <f t="shared" si="41"/>
        <v>4.4485101814861112</v>
      </c>
      <c r="AE124" s="17">
        <f t="shared" si="42"/>
        <v>-39.362625986356029</v>
      </c>
      <c r="AF124" s="17">
        <f t="shared" si="45"/>
        <v>-16.652033896637587</v>
      </c>
      <c r="AG124" s="184">
        <f t="shared" si="46"/>
        <v>11.06712676273996</v>
      </c>
      <c r="AJ124" s="138"/>
    </row>
    <row r="125" spans="1:36" s="459" customFormat="1">
      <c r="A125" s="454" t="s">
        <v>11</v>
      </c>
      <c r="B125" s="454">
        <v>15</v>
      </c>
      <c r="C125" s="454">
        <v>-16.000299999999999</v>
      </c>
      <c r="D125" s="454">
        <v>-104.001</v>
      </c>
      <c r="E125" s="454">
        <v>20</v>
      </c>
      <c r="F125" s="454" t="s">
        <v>12</v>
      </c>
      <c r="G125" s="455">
        <v>0.08</v>
      </c>
      <c r="H125" s="454" t="s">
        <v>16</v>
      </c>
      <c r="I125" s="454" t="s">
        <v>17</v>
      </c>
      <c r="J125" s="456">
        <v>525.47684773108881</v>
      </c>
      <c r="K125" s="456">
        <v>525.2214273725416</v>
      </c>
      <c r="L125" s="457">
        <v>6.4546444188528769E-12</v>
      </c>
      <c r="M125" s="458">
        <v>7.0099610000000004E-17</v>
      </c>
      <c r="N125" s="46"/>
      <c r="O125" s="460">
        <f t="shared" si="30"/>
        <v>2.1029883E-17</v>
      </c>
      <c r="P125" s="460">
        <f t="shared" si="31"/>
        <v>3.2581009324968274E-6</v>
      </c>
      <c r="Q125" s="460">
        <f t="shared" si="32"/>
        <v>2.6287353749999999E-7</v>
      </c>
      <c r="R125" s="460">
        <f t="shared" si="33"/>
        <v>40726.261656210336</v>
      </c>
      <c r="S125" s="460">
        <f t="shared" si="34"/>
        <v>5.0050040573371884E-10</v>
      </c>
      <c r="T125" s="633">
        <v>0.18560000000000001</v>
      </c>
      <c r="U125" s="461">
        <f t="shared" si="35"/>
        <v>1.3010487616000002E-17</v>
      </c>
      <c r="V125" s="460">
        <f t="shared" si="36"/>
        <v>2.0156784435713706E-6</v>
      </c>
      <c r="W125" s="460">
        <f t="shared" si="37"/>
        <v>1.6263109520000001E-7</v>
      </c>
      <c r="X125" s="460">
        <f t="shared" si="38"/>
        <v>25195.980544642131</v>
      </c>
      <c r="Y125" s="460">
        <f t="shared" si="39"/>
        <v>3.0964291768059405E-10</v>
      </c>
      <c r="AA125" s="462">
        <f t="shared" si="43"/>
        <v>2.4771433414447526E-20</v>
      </c>
      <c r="AB125" s="463">
        <f t="shared" si="44"/>
        <v>1.3340190020298149E-19</v>
      </c>
      <c r="AC125" s="464">
        <f t="shared" si="40"/>
        <v>6.2643061317462294</v>
      </c>
      <c r="AD125" s="464">
        <f t="shared" si="41"/>
        <v>6.2638199400970551</v>
      </c>
      <c r="AE125" s="464">
        <f t="shared" si="42"/>
        <v>-37.196614443348494</v>
      </c>
      <c r="AF125" s="465">
        <f t="shared" si="45"/>
        <v>-15.631781420723867</v>
      </c>
      <c r="AG125" s="465">
        <f t="shared" si="46"/>
        <v>10.134439758580946</v>
      </c>
      <c r="AJ125" s="457"/>
    </row>
    <row r="126" spans="1:36">
      <c r="A126" s="4" t="s">
        <v>11</v>
      </c>
      <c r="B126" s="4">
        <v>15</v>
      </c>
      <c r="C126" s="4">
        <v>-16.000299999999999</v>
      </c>
      <c r="D126" s="4">
        <v>-104.001</v>
      </c>
      <c r="E126" s="4">
        <v>20</v>
      </c>
      <c r="F126" s="4" t="s">
        <v>12</v>
      </c>
      <c r="G126" s="358">
        <v>0.08</v>
      </c>
      <c r="H126" s="2" t="s">
        <v>16</v>
      </c>
      <c r="I126" s="4" t="s">
        <v>17</v>
      </c>
      <c r="J126" s="18">
        <v>98.892288394710803</v>
      </c>
      <c r="K126" s="18">
        <v>140.40578664424407</v>
      </c>
      <c r="L126" s="30">
        <v>1.3450239690728272E-12</v>
      </c>
      <c r="M126" s="29">
        <v>3.3926360000000006E-17</v>
      </c>
      <c r="N126" s="46"/>
      <c r="O126" s="126">
        <f t="shared" si="30"/>
        <v>1.0177908000000001E-17</v>
      </c>
      <c r="P126" s="126">
        <f t="shared" si="31"/>
        <v>7.5670829918488326E-6</v>
      </c>
      <c r="Q126" s="126">
        <f t="shared" si="32"/>
        <v>1.2722385000000001E-7</v>
      </c>
      <c r="R126" s="126">
        <f t="shared" si="33"/>
        <v>94588.537398110406</v>
      </c>
      <c r="S126" s="126">
        <f t="shared" si="34"/>
        <v>9.0611543185435755E-10</v>
      </c>
      <c r="T126" s="354">
        <v>0.18560000000000001</v>
      </c>
      <c r="U126" s="193">
        <f t="shared" si="35"/>
        <v>6.2967324160000017E-18</v>
      </c>
      <c r="V126" s="185">
        <f t="shared" si="36"/>
        <v>4.681502010957145E-6</v>
      </c>
      <c r="W126" s="185">
        <f t="shared" si="37"/>
        <v>7.8709155200000017E-8</v>
      </c>
      <c r="X126" s="185">
        <f t="shared" si="38"/>
        <v>58518.775136964308</v>
      </c>
      <c r="Y126" s="185">
        <f t="shared" si="39"/>
        <v>5.605834138405626E-10</v>
      </c>
      <c r="AA126" s="259">
        <f t="shared" si="43"/>
        <v>4.4846673107245014E-20</v>
      </c>
      <c r="AB126" s="260">
        <f t="shared" si="44"/>
        <v>3.4306375705038835E-19</v>
      </c>
      <c r="AC126" s="17">
        <f t="shared" si="40"/>
        <v>4.5940312618242549</v>
      </c>
      <c r="AD126" s="17">
        <f t="shared" si="41"/>
        <v>4.9445367061572227</v>
      </c>
      <c r="AE126" s="17">
        <f t="shared" si="42"/>
        <v>-37.922339380545047</v>
      </c>
      <c r="AF126" s="17">
        <f t="shared" si="45"/>
        <v>-16.357506357920418</v>
      </c>
      <c r="AG126" s="184">
        <f t="shared" si="46"/>
        <v>10.977102924241127</v>
      </c>
      <c r="AJ126" s="138"/>
    </row>
    <row r="127" spans="1:36">
      <c r="A127" s="4" t="s">
        <v>11</v>
      </c>
      <c r="B127" s="4">
        <v>15</v>
      </c>
      <c r="C127" s="4">
        <v>-16.000299999999999</v>
      </c>
      <c r="D127" s="4">
        <v>-104.001</v>
      </c>
      <c r="E127" s="4">
        <v>20</v>
      </c>
      <c r="F127" s="4" t="s">
        <v>12</v>
      </c>
      <c r="G127" s="358">
        <v>0.08</v>
      </c>
      <c r="H127" s="2" t="s">
        <v>16</v>
      </c>
      <c r="I127" s="4" t="s">
        <v>17</v>
      </c>
      <c r="J127" s="18">
        <v>101.60415767239508</v>
      </c>
      <c r="K127" s="18">
        <v>143.12428190989155</v>
      </c>
      <c r="L127" s="30">
        <v>1.3796292220032598E-12</v>
      </c>
      <c r="M127" s="29">
        <v>9.7799189999999998E-18</v>
      </c>
      <c r="N127" s="46"/>
      <c r="O127" s="126">
        <f t="shared" si="30"/>
        <v>2.9339757E-18</v>
      </c>
      <c r="P127" s="126">
        <f t="shared" si="31"/>
        <v>2.1266407330367984E-6</v>
      </c>
      <c r="Q127" s="126">
        <f t="shared" si="32"/>
        <v>3.6674696249999999E-8</v>
      </c>
      <c r="R127" s="126">
        <f t="shared" si="33"/>
        <v>26583.009162959977</v>
      </c>
      <c r="S127" s="126">
        <f t="shared" si="34"/>
        <v>2.5624370484590256E-10</v>
      </c>
      <c r="T127" s="354">
        <v>0.18560000000000001</v>
      </c>
      <c r="U127" s="193">
        <f t="shared" si="35"/>
        <v>1.8151529664000001E-18</v>
      </c>
      <c r="V127" s="185">
        <f t="shared" si="36"/>
        <v>1.3156817335054327E-6</v>
      </c>
      <c r="W127" s="185">
        <f t="shared" si="37"/>
        <v>2.268941208E-8</v>
      </c>
      <c r="X127" s="185">
        <f t="shared" si="38"/>
        <v>16446.021668817906</v>
      </c>
      <c r="Y127" s="185">
        <f t="shared" si="39"/>
        <v>1.585294387313317E-10</v>
      </c>
      <c r="AA127" s="259">
        <f t="shared" si="43"/>
        <v>1.2682355098506537E-20</v>
      </c>
      <c r="AB127" s="260">
        <f t="shared" si="44"/>
        <v>9.6255106326786805E-20</v>
      </c>
      <c r="AC127" s="17">
        <f t="shared" si="40"/>
        <v>4.621084456279493</v>
      </c>
      <c r="AD127" s="17">
        <f t="shared" si="41"/>
        <v>4.9637133570724528</v>
      </c>
      <c r="AE127" s="17">
        <f t="shared" si="42"/>
        <v>-39.166200472088981</v>
      </c>
      <c r="AF127" s="17">
        <f t="shared" si="45"/>
        <v>-17.601367449464352</v>
      </c>
      <c r="AG127" s="184">
        <f t="shared" si="46"/>
        <v>9.7078388831037241</v>
      </c>
      <c r="AJ127" s="138"/>
    </row>
    <row r="128" spans="1:36">
      <c r="A128" s="4" t="s">
        <v>11</v>
      </c>
      <c r="B128" s="4">
        <v>15</v>
      </c>
      <c r="C128" s="4">
        <v>-16.000299999999999</v>
      </c>
      <c r="D128" s="4">
        <v>-104.001</v>
      </c>
      <c r="E128" s="4">
        <v>20</v>
      </c>
      <c r="F128" s="4" t="s">
        <v>12</v>
      </c>
      <c r="G128" s="358">
        <v>0.08</v>
      </c>
      <c r="H128" s="2" t="s">
        <v>16</v>
      </c>
      <c r="I128" s="4" t="s">
        <v>17</v>
      </c>
      <c r="J128" s="18">
        <v>99.02061000015857</v>
      </c>
      <c r="K128" s="18">
        <v>146.79849867830299</v>
      </c>
      <c r="L128" s="30">
        <v>1.3466627307281175E-12</v>
      </c>
      <c r="M128" s="29">
        <v>1.601089E-17</v>
      </c>
      <c r="N128" s="46"/>
      <c r="O128" s="126">
        <f t="shared" si="30"/>
        <v>4.8032669999999996E-18</v>
      </c>
      <c r="P128" s="126">
        <f t="shared" si="31"/>
        <v>3.566792850503077E-6</v>
      </c>
      <c r="Q128" s="126">
        <f t="shared" si="32"/>
        <v>6.0040837499999994E-8</v>
      </c>
      <c r="R128" s="126">
        <f t="shared" si="33"/>
        <v>44584.910631288461</v>
      </c>
      <c r="S128" s="126">
        <f t="shared" si="34"/>
        <v>4.0900171350917303E-10</v>
      </c>
      <c r="T128" s="354">
        <v>0.18560000000000001</v>
      </c>
      <c r="U128" s="193">
        <f t="shared" si="35"/>
        <v>2.9716211840000002E-18</v>
      </c>
      <c r="V128" s="185">
        <f t="shared" si="36"/>
        <v>2.2066558435112373E-6</v>
      </c>
      <c r="W128" s="185">
        <f t="shared" si="37"/>
        <v>3.7145264799999998E-8</v>
      </c>
      <c r="X128" s="185">
        <f t="shared" si="38"/>
        <v>27583.198043890465</v>
      </c>
      <c r="Y128" s="185">
        <f t="shared" si="39"/>
        <v>2.5303572675767507E-10</v>
      </c>
      <c r="AA128" s="259">
        <f t="shared" si="43"/>
        <v>2.0242858140614006E-20</v>
      </c>
      <c r="AB128" s="260">
        <f t="shared" si="44"/>
        <v>1.6169250017722937E-19</v>
      </c>
      <c r="AC128" s="17">
        <f t="shared" si="40"/>
        <v>4.5953280102875453</v>
      </c>
      <c r="AD128" s="17">
        <f t="shared" si="41"/>
        <v>4.9890608891410828</v>
      </c>
      <c r="AE128" s="17">
        <f t="shared" si="42"/>
        <v>-38.673262558173192</v>
      </c>
      <c r="AF128" s="17">
        <f t="shared" si="45"/>
        <v>-17.108429535548559</v>
      </c>
      <c r="AG128" s="184">
        <f t="shared" si="46"/>
        <v>10.224962099805955</v>
      </c>
      <c r="AJ128" s="138"/>
    </row>
    <row r="129" spans="1:36">
      <c r="A129" s="4" t="s">
        <v>11</v>
      </c>
      <c r="B129" s="4">
        <v>15</v>
      </c>
      <c r="C129" s="4">
        <v>-16.000299999999999</v>
      </c>
      <c r="D129" s="4">
        <v>-104.001</v>
      </c>
      <c r="E129" s="4">
        <v>20</v>
      </c>
      <c r="F129" s="4" t="s">
        <v>12</v>
      </c>
      <c r="G129" s="358">
        <v>0.08</v>
      </c>
      <c r="H129" s="2" t="s">
        <v>16</v>
      </c>
      <c r="I129" s="4" t="s">
        <v>17</v>
      </c>
      <c r="J129" s="18">
        <v>321.30916081500436</v>
      </c>
      <c r="K129" s="18">
        <v>316.1348767384855</v>
      </c>
      <c r="L129" s="30">
        <v>4.066991861936661E-12</v>
      </c>
      <c r="M129" s="29">
        <v>4.7804270000000003E-17</v>
      </c>
      <c r="N129" s="46"/>
      <c r="O129" s="126">
        <f t="shared" si="30"/>
        <v>1.4341281000000001E-17</v>
      </c>
      <c r="P129" s="126">
        <f t="shared" si="31"/>
        <v>3.5262625269111862E-6</v>
      </c>
      <c r="Q129" s="126">
        <f t="shared" si="32"/>
        <v>1.792660125E-7</v>
      </c>
      <c r="R129" s="126">
        <f t="shared" si="33"/>
        <v>44078.281586389821</v>
      </c>
      <c r="S129" s="126">
        <f t="shared" si="34"/>
        <v>5.6705547438947465E-10</v>
      </c>
      <c r="T129" s="354">
        <v>0.18560000000000001</v>
      </c>
      <c r="U129" s="193">
        <f t="shared" si="35"/>
        <v>8.872472512000001E-18</v>
      </c>
      <c r="V129" s="185">
        <f t="shared" si="36"/>
        <v>2.1815810833157206E-6</v>
      </c>
      <c r="W129" s="185">
        <f t="shared" si="37"/>
        <v>1.109059064E-7</v>
      </c>
      <c r="X129" s="185">
        <f t="shared" si="38"/>
        <v>27269.763541446504</v>
      </c>
      <c r="Y129" s="185">
        <f t="shared" si="39"/>
        <v>3.5081832015562167E-10</v>
      </c>
      <c r="AA129" s="259">
        <f t="shared" si="43"/>
        <v>2.8065465612449737E-20</v>
      </c>
      <c r="AB129" s="260">
        <f t="shared" si="44"/>
        <v>1.4877966715528409E-19</v>
      </c>
      <c r="AC129" s="17">
        <f t="shared" si="40"/>
        <v>5.7724037774333956</v>
      </c>
      <c r="AD129" s="17">
        <f t="shared" si="41"/>
        <v>5.7561689476447704</v>
      </c>
      <c r="AE129" s="17">
        <f t="shared" si="42"/>
        <v>-37.579416707841212</v>
      </c>
      <c r="AF129" s="17">
        <f t="shared" si="45"/>
        <v>-16.014583685216586</v>
      </c>
      <c r="AG129" s="184">
        <f t="shared" si="46"/>
        <v>10.213533804787978</v>
      </c>
      <c r="AJ129" s="138"/>
    </row>
    <row r="130" spans="1:36">
      <c r="A130" s="4" t="s">
        <v>11</v>
      </c>
      <c r="B130" s="4">
        <v>15</v>
      </c>
      <c r="C130" s="4">
        <v>-16.000299999999999</v>
      </c>
      <c r="D130" s="4">
        <v>-104.001</v>
      </c>
      <c r="E130" s="4">
        <v>20</v>
      </c>
      <c r="F130" s="4" t="s">
        <v>12</v>
      </c>
      <c r="G130" s="358">
        <v>0.08</v>
      </c>
      <c r="H130" s="2" t="s">
        <v>16</v>
      </c>
      <c r="I130" s="4" t="s">
        <v>17</v>
      </c>
      <c r="J130" s="18">
        <v>102.23096206279172</v>
      </c>
      <c r="K130" s="18">
        <v>162.68974321883672</v>
      </c>
      <c r="L130" s="30">
        <v>1.3876195936830376E-12</v>
      </c>
      <c r="M130" s="29">
        <v>1.8795070000000002E-17</v>
      </c>
      <c r="N130" s="46"/>
      <c r="O130" s="126">
        <f t="shared" si="30"/>
        <v>5.6385210000000002E-18</v>
      </c>
      <c r="P130" s="126">
        <f t="shared" si="31"/>
        <v>4.0634486754645531E-6</v>
      </c>
      <c r="Q130" s="126">
        <f t="shared" si="32"/>
        <v>7.0481512500000001E-8</v>
      </c>
      <c r="R130" s="126">
        <f t="shared" si="33"/>
        <v>50793.108443306912</v>
      </c>
      <c r="S130" s="126">
        <f t="shared" si="34"/>
        <v>4.3322652741048417E-10</v>
      </c>
      <c r="T130" s="354">
        <v>0.18560000000000001</v>
      </c>
      <c r="U130" s="193">
        <f t="shared" si="35"/>
        <v>3.4883649920000006E-18</v>
      </c>
      <c r="V130" s="185">
        <f t="shared" si="36"/>
        <v>2.5139202472207368E-6</v>
      </c>
      <c r="W130" s="185">
        <f t="shared" si="37"/>
        <v>4.3604562400000005E-8</v>
      </c>
      <c r="X130" s="185">
        <f t="shared" si="38"/>
        <v>31424.003090259208</v>
      </c>
      <c r="Y130" s="185">
        <f t="shared" si="39"/>
        <v>2.6802281162461956E-10</v>
      </c>
      <c r="AA130" s="259">
        <f t="shared" si="43"/>
        <v>2.1441824929969567E-20</v>
      </c>
      <c r="AB130" s="260">
        <f t="shared" si="44"/>
        <v>1.8384909640638813E-19</v>
      </c>
      <c r="AC130" s="17">
        <f t="shared" si="40"/>
        <v>4.6272345874924374</v>
      </c>
      <c r="AD130" s="17">
        <f t="shared" si="41"/>
        <v>5.0918449711735105</v>
      </c>
      <c r="AE130" s="17">
        <f t="shared" si="42"/>
        <v>-38.512937072488832</v>
      </c>
      <c r="AF130" s="17">
        <f t="shared" si="45"/>
        <v>-16.948104049864202</v>
      </c>
      <c r="AG130" s="184">
        <f t="shared" si="46"/>
        <v>10.355327309494921</v>
      </c>
      <c r="AJ130" s="138"/>
    </row>
    <row r="131" spans="1:36">
      <c r="A131" s="4" t="s">
        <v>11</v>
      </c>
      <c r="B131" s="4">
        <v>15</v>
      </c>
      <c r="C131" s="4">
        <v>-16.000299999999999</v>
      </c>
      <c r="D131" s="4">
        <v>-104.001</v>
      </c>
      <c r="E131" s="4">
        <v>20</v>
      </c>
      <c r="F131" s="4" t="s">
        <v>12</v>
      </c>
      <c r="G131" s="358">
        <v>0.08</v>
      </c>
      <c r="H131" s="4" t="s">
        <v>16</v>
      </c>
      <c r="I131" s="4" t="s">
        <v>17</v>
      </c>
      <c r="J131" s="18">
        <v>49.48447805012632</v>
      </c>
      <c r="K131" s="18">
        <v>89.440855363399322</v>
      </c>
      <c r="L131" s="30">
        <v>7.0206753406194127E-13</v>
      </c>
      <c r="M131" s="29">
        <v>1.240872E-17</v>
      </c>
      <c r="N131" s="46"/>
      <c r="O131" s="126">
        <f t="shared" si="30"/>
        <v>3.7226159999999996E-18</v>
      </c>
      <c r="P131" s="126">
        <f t="shared" si="31"/>
        <v>5.3023616951237125E-6</v>
      </c>
      <c r="Q131" s="126">
        <f t="shared" si="32"/>
        <v>4.6532699999999988E-8</v>
      </c>
      <c r="R131" s="126">
        <f t="shared" si="33"/>
        <v>66279.521189046398</v>
      </c>
      <c r="S131" s="126">
        <f t="shared" si="34"/>
        <v>5.2026224269588033E-10</v>
      </c>
      <c r="T131" s="354">
        <v>0.18560000000000001</v>
      </c>
      <c r="U131" s="193">
        <f t="shared" si="35"/>
        <v>2.3030584320000004E-18</v>
      </c>
      <c r="V131" s="185">
        <f t="shared" si="36"/>
        <v>3.2803944353832043E-6</v>
      </c>
      <c r="W131" s="185">
        <f t="shared" si="37"/>
        <v>2.8788230400000003E-8</v>
      </c>
      <c r="X131" s="185">
        <f t="shared" si="38"/>
        <v>41004.930442290046</v>
      </c>
      <c r="Y131" s="185">
        <f t="shared" si="39"/>
        <v>3.2186890748118473E-10</v>
      </c>
      <c r="AA131" s="259">
        <f t="shared" si="43"/>
        <v>2.5749512598494782E-20</v>
      </c>
      <c r="AB131" s="260">
        <f t="shared" si="44"/>
        <v>2.5075984407535496E-19</v>
      </c>
      <c r="AC131" s="17">
        <f t="shared" si="40"/>
        <v>3.9016590456548812</v>
      </c>
      <c r="AD131" s="17">
        <f t="shared" si="41"/>
        <v>4.4935775729053269</v>
      </c>
      <c r="AE131" s="17">
        <f t="shared" si="42"/>
        <v>-38.928132222622786</v>
      </c>
      <c r="AF131" s="17">
        <f t="shared" si="45"/>
        <v>-17.363299199998156</v>
      </c>
      <c r="AG131" s="184">
        <f t="shared" si="46"/>
        <v>10.62144759314643</v>
      </c>
      <c r="AJ131" s="138"/>
    </row>
    <row r="132" spans="1:36">
      <c r="A132" s="4" t="s">
        <v>11</v>
      </c>
      <c r="B132" s="4">
        <v>15</v>
      </c>
      <c r="C132" s="4">
        <v>-16.000299999999999</v>
      </c>
      <c r="D132" s="4">
        <v>-104.001</v>
      </c>
      <c r="E132" s="4">
        <v>20</v>
      </c>
      <c r="F132" s="4" t="s">
        <v>12</v>
      </c>
      <c r="G132" s="358">
        <v>0.08</v>
      </c>
      <c r="H132" s="2" t="s">
        <v>16</v>
      </c>
      <c r="I132" s="4" t="s">
        <v>17</v>
      </c>
      <c r="J132" s="18">
        <v>2401.0740631391632</v>
      </c>
      <c r="K132" s="18">
        <v>867.13722199827725</v>
      </c>
      <c r="L132" s="30">
        <v>2.6882727055148072E-11</v>
      </c>
      <c r="M132" s="29">
        <v>8.2450559999999996E-16</v>
      </c>
      <c r="N132" s="46"/>
      <c r="O132" s="126">
        <f t="shared" si="30"/>
        <v>2.4735167999999996E-16</v>
      </c>
      <c r="P132" s="126">
        <f t="shared" si="31"/>
        <v>9.2011379460340805E-6</v>
      </c>
      <c r="Q132" s="126">
        <f t="shared" si="32"/>
        <v>3.091895999999999E-6</v>
      </c>
      <c r="R132" s="126">
        <f t="shared" si="33"/>
        <v>115014.224325426</v>
      </c>
      <c r="S132" s="126">
        <f t="shared" si="34"/>
        <v>3.5656363509282523E-9</v>
      </c>
      <c r="T132" s="354">
        <v>0.18560000000000001</v>
      </c>
      <c r="U132" s="193">
        <f t="shared" si="35"/>
        <v>1.5302823936E-16</v>
      </c>
      <c r="V132" s="185">
        <f t="shared" si="36"/>
        <v>5.6924373426130859E-6</v>
      </c>
      <c r="W132" s="185">
        <f t="shared" si="37"/>
        <v>1.9128529919999997E-6</v>
      </c>
      <c r="X132" s="185">
        <f t="shared" si="38"/>
        <v>71155.46678266357</v>
      </c>
      <c r="Y132" s="185"/>
      <c r="AA132" s="259">
        <f t="shared" si="43"/>
        <v>1.7647522846194235E-19</v>
      </c>
      <c r="AB132" s="260">
        <f t="shared" si="44"/>
        <v>3.4339032379619383E-19</v>
      </c>
      <c r="AC132" s="17">
        <f t="shared" si="40"/>
        <v>7.7836714425339899</v>
      </c>
      <c r="AD132" s="17">
        <f t="shared" si="41"/>
        <v>6.7651972364578299</v>
      </c>
      <c r="AE132" s="17">
        <f t="shared" si="42"/>
        <v>-34.731747739921083</v>
      </c>
      <c r="AF132" s="17">
        <f t="shared" si="45"/>
        <v>-13.166914717296455</v>
      </c>
      <c r="AG132" s="184">
        <f t="shared" si="46"/>
        <v>11.172622435178649</v>
      </c>
      <c r="AJ132" s="138"/>
    </row>
    <row r="133" spans="1:36">
      <c r="A133" s="4" t="s">
        <v>11</v>
      </c>
      <c r="B133" s="4">
        <v>15</v>
      </c>
      <c r="C133" s="4">
        <v>-16.000299999999999</v>
      </c>
      <c r="D133" s="4">
        <v>-104.001</v>
      </c>
      <c r="E133" s="4">
        <v>20</v>
      </c>
      <c r="F133" s="4" t="s">
        <v>12</v>
      </c>
      <c r="G133" s="358">
        <v>0.08</v>
      </c>
      <c r="H133" s="2" t="s">
        <v>16</v>
      </c>
      <c r="I133" s="4" t="s">
        <v>17</v>
      </c>
      <c r="J133" s="18">
        <v>69.732977667189786</v>
      </c>
      <c r="K133" s="18">
        <v>119.01385400134988</v>
      </c>
      <c r="L133" s="30">
        <v>9.6885990746531484E-13</v>
      </c>
      <c r="M133" s="29">
        <v>1.4786860000000001E-17</v>
      </c>
      <c r="N133" s="46"/>
      <c r="O133" s="126">
        <f t="shared" si="30"/>
        <v>4.4360580000000003E-18</v>
      </c>
      <c r="P133" s="126">
        <f t="shared" si="31"/>
        <v>4.5786371856436953E-6</v>
      </c>
      <c r="Q133" s="126">
        <f t="shared" si="32"/>
        <v>5.5450725E-8</v>
      </c>
      <c r="R133" s="126">
        <f t="shared" si="33"/>
        <v>57232.964820546185</v>
      </c>
      <c r="S133" s="126">
        <f t="shared" si="34"/>
        <v>4.6591823670688841E-10</v>
      </c>
      <c r="T133" s="354">
        <v>0.18560000000000001</v>
      </c>
      <c r="U133" s="193">
        <f t="shared" si="35"/>
        <v>2.7444412160000003E-18</v>
      </c>
      <c r="V133" s="185">
        <f t="shared" si="36"/>
        <v>2.8326502055182331E-6</v>
      </c>
      <c r="W133" s="185">
        <f t="shared" si="37"/>
        <v>3.4305515200000001E-8</v>
      </c>
      <c r="X133" s="185">
        <f t="shared" si="38"/>
        <v>35408.127568977907</v>
      </c>
      <c r="Y133" s="185">
        <f t="shared" si="39"/>
        <v>2.8824808244266165E-10</v>
      </c>
      <c r="AA133" s="259">
        <f t="shared" si="43"/>
        <v>2.3059846595412935E-20</v>
      </c>
      <c r="AB133" s="260">
        <f t="shared" si="44"/>
        <v>2.1204974310106649E-19</v>
      </c>
      <c r="AC133" s="17">
        <f t="shared" si="40"/>
        <v>4.2446733431347434</v>
      </c>
      <c r="AD133" s="17">
        <f t="shared" si="41"/>
        <v>4.7792399065146371</v>
      </c>
      <c r="AE133" s="17">
        <f t="shared" si="42"/>
        <v>-38.752792725322038</v>
      </c>
      <c r="AF133" s="17">
        <f t="shared" si="45"/>
        <v>-17.187959702697412</v>
      </c>
      <c r="AG133" s="184">
        <f t="shared" si="46"/>
        <v>10.474696665113585</v>
      </c>
      <c r="AJ133" s="138"/>
    </row>
    <row r="134" spans="1:36">
      <c r="A134" s="4" t="s">
        <v>11</v>
      </c>
      <c r="B134" s="4">
        <v>15</v>
      </c>
      <c r="C134" s="4">
        <v>-16.000299999999999</v>
      </c>
      <c r="D134" s="4">
        <v>-104.001</v>
      </c>
      <c r="E134" s="4">
        <v>20</v>
      </c>
      <c r="F134" s="4" t="s">
        <v>12</v>
      </c>
      <c r="G134" s="358">
        <v>0.08</v>
      </c>
      <c r="H134" s="2" t="s">
        <v>16</v>
      </c>
      <c r="I134" s="4" t="s">
        <v>17</v>
      </c>
      <c r="J134" s="18">
        <v>95.722837004211129</v>
      </c>
      <c r="K134" s="18">
        <v>143.33687114685421</v>
      </c>
      <c r="L134" s="30">
        <v>1.3045061096684479E-12</v>
      </c>
      <c r="M134" s="29">
        <v>2.5306090000000003E-17</v>
      </c>
      <c r="N134" s="46"/>
      <c r="O134" s="126">
        <f t="shared" ref="O134:O197" si="47">M134*0.3</f>
        <v>7.5918270000000006E-18</v>
      </c>
      <c r="P134" s="126">
        <f t="shared" ref="P134:P197" si="48">0.3*M134/L134</f>
        <v>5.8196944757349831E-6</v>
      </c>
      <c r="Q134" s="126">
        <f t="shared" ref="Q134:Q197" si="49">O134/(G134*0.000000001)</f>
        <v>9.48978375E-8</v>
      </c>
      <c r="R134" s="126">
        <f t="shared" ref="R134:R197" si="50">P134/(G134*0.000000001)</f>
        <v>72746.18094668728</v>
      </c>
      <c r="S134" s="126">
        <f t="shared" ref="S134:S197" si="51">Q134/K134</f>
        <v>6.6206159476422133E-10</v>
      </c>
      <c r="T134" s="354">
        <v>0.18560000000000001</v>
      </c>
      <c r="U134" s="193">
        <f t="shared" ref="U134:U197" si="52">M134*T134</f>
        <v>4.6968103040000006E-18</v>
      </c>
      <c r="V134" s="185">
        <f t="shared" ref="V134:V197" si="53">T134*M134/L134</f>
        <v>3.6004509823213765E-6</v>
      </c>
      <c r="W134" s="185">
        <f t="shared" ref="W134:W197" si="54">U134/(G134*0.000000001)</f>
        <v>5.8710128800000002E-8</v>
      </c>
      <c r="X134" s="185">
        <f t="shared" ref="X134:X197" si="55">V134/(G134*0.000000001)</f>
        <v>45005.637279017203</v>
      </c>
      <c r="Y134" s="185">
        <f t="shared" ref="Y134:Y197" si="56">W134/K134</f>
        <v>4.0959543996079827E-10</v>
      </c>
      <c r="AA134" s="259">
        <f t="shared" si="43"/>
        <v>3.2767635196863866E-20</v>
      </c>
      <c r="AB134" s="260">
        <f t="shared" si="44"/>
        <v>2.6436836591968867E-19</v>
      </c>
      <c r="AC134" s="17">
        <f t="shared" ref="AC134:AC197" si="57">LN(J134)</f>
        <v>4.5614569011739956</v>
      </c>
      <c r="AD134" s="17">
        <f t="shared" ref="AD134:AD197" si="58">LN(K134)</f>
        <v>4.9651976021348059</v>
      </c>
      <c r="AE134" s="17">
        <f t="shared" ref="AE134:AE197" si="59">LN(M134)</f>
        <v>-38.215486595663251</v>
      </c>
      <c r="AF134" s="17">
        <f t="shared" si="45"/>
        <v>-16.650653573038625</v>
      </c>
      <c r="AG134" s="184">
        <f t="shared" si="46"/>
        <v>10.714543033773515</v>
      </c>
      <c r="AJ134" s="138"/>
    </row>
    <row r="135" spans="1:36">
      <c r="A135" s="4" t="s">
        <v>11</v>
      </c>
      <c r="B135" s="4">
        <v>15</v>
      </c>
      <c r="C135" s="4">
        <v>-16.000299999999999</v>
      </c>
      <c r="D135" s="4">
        <v>-104.001</v>
      </c>
      <c r="E135" s="4">
        <v>20</v>
      </c>
      <c r="F135" s="4" t="s">
        <v>12</v>
      </c>
      <c r="G135" s="358">
        <v>0.08</v>
      </c>
      <c r="H135" s="2" t="s">
        <v>16</v>
      </c>
      <c r="I135" s="4" t="s">
        <v>17</v>
      </c>
      <c r="J135" s="18">
        <v>12.329995661525034</v>
      </c>
      <c r="K135" s="18">
        <v>28.969414451449442</v>
      </c>
      <c r="L135" s="30">
        <v>1.9040865729785735E-13</v>
      </c>
      <c r="M135" s="29">
        <v>2.1214619999999999E-18</v>
      </c>
      <c r="N135" s="46"/>
      <c r="O135" s="126">
        <f t="shared" si="47"/>
        <v>6.3643859999999995E-19</v>
      </c>
      <c r="P135" s="126">
        <f t="shared" si="48"/>
        <v>3.3424877263034075E-6</v>
      </c>
      <c r="Q135" s="126">
        <f t="shared" si="49"/>
        <v>7.9554824999999991E-9</v>
      </c>
      <c r="R135" s="126">
        <f t="shared" si="50"/>
        <v>41781.096578792589</v>
      </c>
      <c r="S135" s="126">
        <f t="shared" si="51"/>
        <v>2.7461661378530067E-10</v>
      </c>
      <c r="T135" s="354">
        <v>0.18560000000000001</v>
      </c>
      <c r="U135" s="193">
        <f t="shared" si="52"/>
        <v>3.9374334720000002E-19</v>
      </c>
      <c r="V135" s="185">
        <f t="shared" si="53"/>
        <v>2.0678857400063753E-6</v>
      </c>
      <c r="W135" s="185">
        <f t="shared" si="54"/>
        <v>4.9217918399999993E-9</v>
      </c>
      <c r="X135" s="185">
        <f t="shared" si="55"/>
        <v>25848.571750079689</v>
      </c>
      <c r="Y135" s="185">
        <f t="shared" si="56"/>
        <v>1.6989614506183934E-10</v>
      </c>
      <c r="AA135" s="259">
        <f t="shared" ref="AA135:AA198" si="60">U135/K135</f>
        <v>1.3591691604947151E-20</v>
      </c>
      <c r="AB135" s="260">
        <f t="shared" si="44"/>
        <v>1.7205699484711799E-19</v>
      </c>
      <c r="AC135" s="17">
        <f t="shared" si="57"/>
        <v>2.5120349653128522</v>
      </c>
      <c r="AD135" s="17">
        <f t="shared" si="58"/>
        <v>3.3662405993384472</v>
      </c>
      <c r="AE135" s="17">
        <f t="shared" si="59"/>
        <v>-40.694426200247818</v>
      </c>
      <c r="AF135" s="17">
        <f t="shared" si="45"/>
        <v>-19.129593177623189</v>
      </c>
      <c r="AG135" s="184">
        <f t="shared" si="46"/>
        <v>10.160010626962563</v>
      </c>
      <c r="AJ135" s="138"/>
    </row>
    <row r="136" spans="1:36">
      <c r="A136" s="4" t="s">
        <v>11</v>
      </c>
      <c r="B136" s="4">
        <v>15</v>
      </c>
      <c r="C136" s="4">
        <v>-16.000299999999999</v>
      </c>
      <c r="D136" s="4">
        <v>-104.001</v>
      </c>
      <c r="E136" s="4">
        <v>20</v>
      </c>
      <c r="F136" s="4" t="s">
        <v>12</v>
      </c>
      <c r="G136" s="358">
        <v>0.08</v>
      </c>
      <c r="H136" s="2" t="s">
        <v>16</v>
      </c>
      <c r="I136" s="4" t="s">
        <v>16</v>
      </c>
      <c r="J136" s="18">
        <v>15.410599046909613</v>
      </c>
      <c r="K136" s="18">
        <v>29.947722844196822</v>
      </c>
      <c r="L136" s="30">
        <v>2.3476591081900181E-13</v>
      </c>
      <c r="M136" s="29">
        <v>4.7534769999999998E-18</v>
      </c>
      <c r="N136" s="46"/>
      <c r="O136" s="126">
        <f t="shared" si="47"/>
        <v>1.4260431E-18</v>
      </c>
      <c r="P136" s="126">
        <f t="shared" si="48"/>
        <v>6.0743192869233933E-6</v>
      </c>
      <c r="Q136" s="126">
        <f t="shared" si="49"/>
        <v>1.7825538749999998E-8</v>
      </c>
      <c r="R136" s="126">
        <f t="shared" si="50"/>
        <v>75928.991086542403</v>
      </c>
      <c r="S136" s="126">
        <f t="shared" si="51"/>
        <v>5.9522184183209697E-10</v>
      </c>
      <c r="T136" s="354">
        <v>0.18560000000000001</v>
      </c>
      <c r="U136" s="193">
        <f t="shared" si="52"/>
        <v>8.8224533120000009E-19</v>
      </c>
      <c r="V136" s="185">
        <f t="shared" si="53"/>
        <v>3.7579788655099394E-6</v>
      </c>
      <c r="W136" s="185">
        <f t="shared" si="54"/>
        <v>1.102806664E-8</v>
      </c>
      <c r="X136" s="185">
        <f t="shared" si="55"/>
        <v>46974.735818874236</v>
      </c>
      <c r="Y136" s="185">
        <f t="shared" si="56"/>
        <v>3.6824391281345737E-10</v>
      </c>
      <c r="AA136" s="259">
        <f t="shared" si="60"/>
        <v>2.9459513025076593E-20</v>
      </c>
      <c r="AB136" s="260">
        <f t="shared" si="44"/>
        <v>3.0845504354051996E-19</v>
      </c>
      <c r="AC136" s="17">
        <f t="shared" si="57"/>
        <v>2.7350555224836315</v>
      </c>
      <c r="AD136" s="17">
        <f t="shared" si="58"/>
        <v>3.3994532897575911</v>
      </c>
      <c r="AE136" s="17">
        <f t="shared" si="59"/>
        <v>-39.887655323627605</v>
      </c>
      <c r="AF136" s="17">
        <f t="shared" si="45"/>
        <v>-18.322822301002972</v>
      </c>
      <c r="AG136" s="184">
        <f t="shared" si="46"/>
        <v>10.757365200399418</v>
      </c>
      <c r="AJ136" s="138"/>
    </row>
    <row r="137" spans="1:36">
      <c r="A137" s="4" t="s">
        <v>11</v>
      </c>
      <c r="B137" s="4">
        <v>15</v>
      </c>
      <c r="C137" s="4">
        <v>-16.000299999999999</v>
      </c>
      <c r="D137" s="4">
        <v>-104.001</v>
      </c>
      <c r="E137" s="4">
        <v>20</v>
      </c>
      <c r="F137" s="4" t="s">
        <v>12</v>
      </c>
      <c r="G137" s="358">
        <v>0.08</v>
      </c>
      <c r="H137" s="2" t="s">
        <v>16</v>
      </c>
      <c r="I137" s="4" t="s">
        <v>16</v>
      </c>
      <c r="J137" s="18">
        <v>26.651083333831618</v>
      </c>
      <c r="K137" s="18">
        <v>43.148003238799177</v>
      </c>
      <c r="L137" s="30">
        <v>3.9266190158769902E-13</v>
      </c>
      <c r="M137" s="29">
        <v>9.3591160000000009E-17</v>
      </c>
      <c r="N137" s="46"/>
      <c r="O137" s="126">
        <f t="shared" si="47"/>
        <v>2.8077347999999999E-17</v>
      </c>
      <c r="P137" s="126">
        <f t="shared" si="48"/>
        <v>7.1505149561165319E-5</v>
      </c>
      <c r="Q137" s="126">
        <f t="shared" si="49"/>
        <v>3.5096684999999993E-7</v>
      </c>
      <c r="R137" s="126">
        <f t="shared" si="50"/>
        <v>893814.36951456638</v>
      </c>
      <c r="S137" s="126">
        <f t="shared" si="51"/>
        <v>8.1340229826534941E-9</v>
      </c>
      <c r="T137" s="354">
        <v>0.18560000000000001</v>
      </c>
      <c r="U137" s="193">
        <f t="shared" si="52"/>
        <v>1.7370519296000004E-17</v>
      </c>
      <c r="V137" s="185">
        <f t="shared" si="53"/>
        <v>4.4237852528507624E-5</v>
      </c>
      <c r="W137" s="185">
        <f t="shared" si="54"/>
        <v>2.1713149120000001E-7</v>
      </c>
      <c r="X137" s="185">
        <f t="shared" si="55"/>
        <v>552973.1566063452</v>
      </c>
      <c r="Y137" s="185"/>
      <c r="AA137" s="259">
        <f t="shared" si="60"/>
        <v>4.0257991082146379E-19</v>
      </c>
      <c r="AB137" s="260">
        <f t="shared" si="44"/>
        <v>3.5117206616960603E-18</v>
      </c>
      <c r="AC137" s="17">
        <f t="shared" si="57"/>
        <v>3.2828298002108487</v>
      </c>
      <c r="AD137" s="17">
        <f t="shared" si="58"/>
        <v>3.7646361415757359</v>
      </c>
      <c r="AE137" s="17">
        <f t="shared" si="59"/>
        <v>-36.907595739313876</v>
      </c>
      <c r="AF137" s="17">
        <f t="shared" si="45"/>
        <v>-15.342762716689249</v>
      </c>
      <c r="AG137" s="184">
        <f t="shared" si="46"/>
        <v>13.223064737927286</v>
      </c>
      <c r="AJ137" s="138"/>
    </row>
    <row r="138" spans="1:36">
      <c r="A138" s="4" t="s">
        <v>11</v>
      </c>
      <c r="B138" s="4">
        <v>15</v>
      </c>
      <c r="C138" s="4">
        <v>-16.000299999999999</v>
      </c>
      <c r="D138" s="4">
        <v>-104.001</v>
      </c>
      <c r="E138" s="4">
        <v>20</v>
      </c>
      <c r="F138" s="4" t="s">
        <v>12</v>
      </c>
      <c r="G138" s="358">
        <v>0.08</v>
      </c>
      <c r="H138" s="2" t="s">
        <v>16</v>
      </c>
      <c r="I138" s="4" t="s">
        <v>16</v>
      </c>
      <c r="J138" s="18">
        <v>62.668384853375656</v>
      </c>
      <c r="K138" s="18">
        <v>106.00253382007637</v>
      </c>
      <c r="L138" s="30">
        <v>8.7639733508430703E-13</v>
      </c>
      <c r="M138" s="29">
        <v>1.7100490000000001E-17</v>
      </c>
      <c r="N138" s="46"/>
      <c r="O138" s="126">
        <f t="shared" si="47"/>
        <v>5.1301470000000003E-18</v>
      </c>
      <c r="P138" s="126">
        <f t="shared" si="48"/>
        <v>5.8536770875809367E-6</v>
      </c>
      <c r="Q138" s="126">
        <f t="shared" si="49"/>
        <v>6.4126837499999995E-8</v>
      </c>
      <c r="R138" s="126">
        <f t="shared" si="50"/>
        <v>73170.963594761706</v>
      </c>
      <c r="S138" s="126">
        <f t="shared" si="51"/>
        <v>6.0495570425557772E-10</v>
      </c>
      <c r="T138" s="354">
        <v>0.18560000000000001</v>
      </c>
      <c r="U138" s="193">
        <f t="shared" si="52"/>
        <v>3.1738509440000006E-18</v>
      </c>
      <c r="V138" s="185">
        <f t="shared" si="53"/>
        <v>3.6214748915167397E-6</v>
      </c>
      <c r="W138" s="185">
        <f t="shared" si="54"/>
        <v>3.9673136800000005E-8</v>
      </c>
      <c r="X138" s="185">
        <f t="shared" si="55"/>
        <v>45268.436143959239</v>
      </c>
      <c r="Y138" s="185">
        <f t="shared" si="56"/>
        <v>3.7426592903278418E-10</v>
      </c>
      <c r="AA138" s="259">
        <f t="shared" si="60"/>
        <v>2.9941274322622736E-20</v>
      </c>
      <c r="AB138" s="260">
        <f t="shared" si="44"/>
        <v>2.7287267798603362E-19</v>
      </c>
      <c r="AC138" s="17">
        <f t="shared" si="57"/>
        <v>4.1378570916589918</v>
      </c>
      <c r="AD138" s="17">
        <f t="shared" si="58"/>
        <v>4.6634629977893569</v>
      </c>
      <c r="AE138" s="17">
        <f t="shared" si="59"/>
        <v>-38.607424555823997</v>
      </c>
      <c r="AF138" s="17">
        <f t="shared" si="45"/>
        <v>-17.042591533199364</v>
      </c>
      <c r="AG138" s="184">
        <f t="shared" si="46"/>
        <v>10.720365294747364</v>
      </c>
      <c r="AJ138" s="138"/>
    </row>
    <row r="139" spans="1:36">
      <c r="A139" s="4" t="s">
        <v>11</v>
      </c>
      <c r="B139" s="4">
        <v>15</v>
      </c>
      <c r="C139" s="4">
        <v>-16.000299999999999</v>
      </c>
      <c r="D139" s="4">
        <v>-104.001</v>
      </c>
      <c r="E139" s="4">
        <v>20</v>
      </c>
      <c r="F139" s="4" t="s">
        <v>12</v>
      </c>
      <c r="G139" s="358">
        <v>0.08</v>
      </c>
      <c r="H139" s="2" t="s">
        <v>16</v>
      </c>
      <c r="I139" s="4" t="s">
        <v>16</v>
      </c>
      <c r="J139" s="18">
        <v>33.303099346336985</v>
      </c>
      <c r="K139" s="18">
        <v>55.168367992242317</v>
      </c>
      <c r="L139" s="30">
        <v>4.8404483928764786E-13</v>
      </c>
      <c r="M139" s="29">
        <v>1.8357520000000002E-18</v>
      </c>
      <c r="N139" s="46"/>
      <c r="O139" s="126">
        <f t="shared" si="47"/>
        <v>5.5072560000000008E-19</v>
      </c>
      <c r="P139" s="126">
        <f t="shared" si="48"/>
        <v>1.1377574044803039E-6</v>
      </c>
      <c r="Q139" s="126">
        <f t="shared" si="49"/>
        <v>6.8840700000000006E-9</v>
      </c>
      <c r="R139" s="126">
        <f t="shared" si="50"/>
        <v>14221.967556003798</v>
      </c>
      <c r="S139" s="126">
        <f t="shared" si="51"/>
        <v>1.2478291909900302E-10</v>
      </c>
      <c r="T139" s="354">
        <v>0.18560000000000001</v>
      </c>
      <c r="U139" s="193">
        <f t="shared" si="52"/>
        <v>3.4071557120000007E-19</v>
      </c>
      <c r="V139" s="185">
        <f t="shared" si="53"/>
        <v>7.0389258090514812E-7</v>
      </c>
      <c r="W139" s="185">
        <f t="shared" si="54"/>
        <v>4.2589446400000002E-9</v>
      </c>
      <c r="X139" s="185">
        <f t="shared" si="55"/>
        <v>8798.6572613143508</v>
      </c>
      <c r="Y139" s="185">
        <f t="shared" si="56"/>
        <v>7.7199032615916525E-11</v>
      </c>
      <c r="AA139" s="259">
        <f t="shared" si="60"/>
        <v>6.1759226092733236E-21</v>
      </c>
      <c r="AB139" s="260">
        <f t="shared" si="44"/>
        <v>5.512255724036432E-20</v>
      </c>
      <c r="AC139" s="17">
        <f t="shared" si="57"/>
        <v>3.5056504661189054</v>
      </c>
      <c r="AD139" s="17">
        <f t="shared" si="58"/>
        <v>4.0103897454120041</v>
      </c>
      <c r="AE139" s="17">
        <f t="shared" si="59"/>
        <v>-40.839077467070865</v>
      </c>
      <c r="AF139" s="17">
        <f t="shared" si="45"/>
        <v>-19.274244444446236</v>
      </c>
      <c r="AG139" s="184">
        <f t="shared" si="46"/>
        <v>9.0823544048826328</v>
      </c>
      <c r="AJ139" s="138"/>
    </row>
    <row r="140" spans="1:36">
      <c r="A140" s="4" t="s">
        <v>11</v>
      </c>
      <c r="B140" s="4">
        <v>15</v>
      </c>
      <c r="C140" s="4">
        <v>-16.000299999999999</v>
      </c>
      <c r="D140" s="4">
        <v>-104.001</v>
      </c>
      <c r="E140" s="4">
        <v>20</v>
      </c>
      <c r="F140" s="4" t="s">
        <v>12</v>
      </c>
      <c r="G140" s="358">
        <v>0.08</v>
      </c>
      <c r="H140" s="2" t="s">
        <v>16</v>
      </c>
      <c r="I140" s="4" t="s">
        <v>16</v>
      </c>
      <c r="J140" s="18">
        <v>23.8584256555914</v>
      </c>
      <c r="K140" s="18">
        <v>40.078548032070664</v>
      </c>
      <c r="L140" s="30">
        <v>3.5389802492816111E-13</v>
      </c>
      <c r="M140" s="29">
        <v>2.7546060000000001E-18</v>
      </c>
      <c r="N140" s="46"/>
      <c r="O140" s="126">
        <f t="shared" si="47"/>
        <v>8.2638179999999996E-19</v>
      </c>
      <c r="P140" s="126">
        <f t="shared" si="48"/>
        <v>2.3350845209372103E-6</v>
      </c>
      <c r="Q140" s="126">
        <f t="shared" si="49"/>
        <v>1.0329772499999999E-8</v>
      </c>
      <c r="R140" s="126">
        <f t="shared" si="50"/>
        <v>29188.556511715124</v>
      </c>
      <c r="S140" s="126">
        <f t="shared" si="51"/>
        <v>2.5773819180610444E-10</v>
      </c>
      <c r="T140" s="354">
        <v>0.18560000000000001</v>
      </c>
      <c r="U140" s="193">
        <f t="shared" si="52"/>
        <v>5.1125487360000002E-19</v>
      </c>
      <c r="V140" s="185">
        <f t="shared" si="53"/>
        <v>1.4446389569531543E-6</v>
      </c>
      <c r="W140" s="185">
        <f t="shared" si="54"/>
        <v>6.3906859199999996E-9</v>
      </c>
      <c r="X140" s="185">
        <f t="shared" si="55"/>
        <v>18057.986961914427</v>
      </c>
      <c r="Y140" s="185">
        <f t="shared" si="56"/>
        <v>1.5945402799737662E-10</v>
      </c>
      <c r="AA140" s="259">
        <f t="shared" si="60"/>
        <v>1.2756322239790132E-20</v>
      </c>
      <c r="AB140" s="260">
        <f t="shared" si="44"/>
        <v>1.1545631886043736E-19</v>
      </c>
      <c r="AC140" s="17">
        <f t="shared" si="57"/>
        <v>3.1721374319107367</v>
      </c>
      <c r="AD140" s="17">
        <f t="shared" si="58"/>
        <v>3.6908412293756609</v>
      </c>
      <c r="AE140" s="17">
        <f t="shared" si="59"/>
        <v>-40.433257254219413</v>
      </c>
      <c r="AF140" s="17">
        <f t="shared" si="45"/>
        <v>-18.86842423159478</v>
      </c>
      <c r="AG140" s="184">
        <f t="shared" si="46"/>
        <v>9.8013433568555577</v>
      </c>
      <c r="AJ140" s="138"/>
    </row>
    <row r="141" spans="1:36">
      <c r="A141" s="4" t="s">
        <v>11</v>
      </c>
      <c r="B141" s="4">
        <v>15</v>
      </c>
      <c r="C141" s="4">
        <v>-16.000299999999999</v>
      </c>
      <c r="D141" s="4">
        <v>-104.001</v>
      </c>
      <c r="E141" s="4">
        <v>20</v>
      </c>
      <c r="F141" s="4" t="s">
        <v>12</v>
      </c>
      <c r="G141" s="358">
        <v>0.08</v>
      </c>
      <c r="H141" s="2" t="s">
        <v>18</v>
      </c>
      <c r="I141" s="4" t="s">
        <v>20</v>
      </c>
      <c r="J141" s="18">
        <v>276.80452724736</v>
      </c>
      <c r="K141" s="18">
        <v>1404.6019175335587</v>
      </c>
      <c r="L141" s="30">
        <v>2.2951638657356174E-12</v>
      </c>
      <c r="M141" s="29">
        <v>2.2785169999999998E-16</v>
      </c>
      <c r="N141" s="46"/>
      <c r="O141" s="126">
        <f t="shared" si="47"/>
        <v>6.8355509999999998E-17</v>
      </c>
      <c r="P141" s="126">
        <f t="shared" si="48"/>
        <v>2.9782409448177478E-5</v>
      </c>
      <c r="Q141" s="126">
        <f t="shared" si="49"/>
        <v>8.5444387499999984E-7</v>
      </c>
      <c r="R141" s="126">
        <f t="shared" si="50"/>
        <v>372280.11810221843</v>
      </c>
      <c r="S141" s="126">
        <f t="shared" si="51"/>
        <v>6.0831746300074768E-10</v>
      </c>
      <c r="T141" s="354">
        <v>0.11040000000000001</v>
      </c>
      <c r="U141" s="193">
        <f t="shared" si="52"/>
        <v>2.515482768E-17</v>
      </c>
      <c r="V141" s="185">
        <f t="shared" si="53"/>
        <v>1.0959926676929312E-5</v>
      </c>
      <c r="W141" s="185">
        <f t="shared" si="54"/>
        <v>3.1443534599999995E-7</v>
      </c>
      <c r="X141" s="185">
        <f t="shared" si="55"/>
        <v>136999.08346161639</v>
      </c>
      <c r="Y141" s="185">
        <f t="shared" si="56"/>
        <v>2.2386082638427517E-10</v>
      </c>
      <c r="AA141" s="259">
        <f t="shared" si="60"/>
        <v>1.7908866110742017E-20</v>
      </c>
      <c r="AB141" s="260">
        <f t="shared" si="44"/>
        <v>8.2315019290268169E-19</v>
      </c>
      <c r="AC141" s="17">
        <f t="shared" si="57"/>
        <v>5.6233115792721895</v>
      </c>
      <c r="AD141" s="17">
        <f t="shared" si="58"/>
        <v>7.2475092089052202</v>
      </c>
      <c r="AE141" s="17">
        <f t="shared" si="59"/>
        <v>-36.017836695161826</v>
      </c>
      <c r="AF141" s="17">
        <f t="shared" si="45"/>
        <v>-14.972487359046305</v>
      </c>
      <c r="AG141" s="184">
        <f t="shared" si="46"/>
        <v>11.827729514726689</v>
      </c>
      <c r="AJ141" s="138"/>
    </row>
    <row r="142" spans="1:36">
      <c r="A142" s="4" t="s">
        <v>11</v>
      </c>
      <c r="B142" s="4">
        <v>15</v>
      </c>
      <c r="C142" s="4">
        <v>-16.000299999999999</v>
      </c>
      <c r="D142" s="4">
        <v>-104.001</v>
      </c>
      <c r="E142" s="4">
        <v>20</v>
      </c>
      <c r="F142" s="4" t="s">
        <v>12</v>
      </c>
      <c r="G142" s="358">
        <v>0.08</v>
      </c>
      <c r="H142" s="2" t="s">
        <v>18</v>
      </c>
      <c r="I142" s="4" t="s">
        <v>19</v>
      </c>
      <c r="J142" s="18">
        <v>238.34676805700619</v>
      </c>
      <c r="K142" s="18">
        <v>213.49673839775519</v>
      </c>
      <c r="L142" s="30">
        <v>2.0329558987847961E-12</v>
      </c>
      <c r="M142" s="29">
        <v>1.019818E-16</v>
      </c>
      <c r="N142" s="46"/>
      <c r="O142" s="126">
        <f t="shared" si="47"/>
        <v>3.0594539999999997E-17</v>
      </c>
      <c r="P142" s="126">
        <f t="shared" si="48"/>
        <v>1.5049288584316045E-5</v>
      </c>
      <c r="Q142" s="126">
        <f t="shared" si="49"/>
        <v>3.8243174999999991E-7</v>
      </c>
      <c r="R142" s="126">
        <f t="shared" si="50"/>
        <v>188116.10730395056</v>
      </c>
      <c r="S142" s="126">
        <f t="shared" si="51"/>
        <v>1.7912767795426938E-9</v>
      </c>
      <c r="T142" s="354">
        <v>0.11040000000000001</v>
      </c>
      <c r="U142" s="193">
        <f t="shared" si="52"/>
        <v>1.1258790720000002E-17</v>
      </c>
      <c r="V142" s="185">
        <f t="shared" si="53"/>
        <v>5.5381381990283059E-6</v>
      </c>
      <c r="W142" s="185">
        <f t="shared" si="54"/>
        <v>1.40734884E-7</v>
      </c>
      <c r="X142" s="185">
        <f t="shared" si="55"/>
        <v>69226.727487853816</v>
      </c>
      <c r="Y142" s="185">
        <f t="shared" si="56"/>
        <v>6.5918985487171147E-10</v>
      </c>
      <c r="AA142" s="259">
        <f t="shared" si="60"/>
        <v>5.273518838973693E-20</v>
      </c>
      <c r="AB142" s="260">
        <f t="shared" si="44"/>
        <v>4.2787154544343846E-19</v>
      </c>
      <c r="AC142" s="17">
        <f t="shared" si="57"/>
        <v>5.4737266219071552</v>
      </c>
      <c r="AD142" s="17">
        <f t="shared" si="58"/>
        <v>5.3636215557264846</v>
      </c>
      <c r="AE142" s="17">
        <f t="shared" si="59"/>
        <v>-36.82173730790187</v>
      </c>
      <c r="AF142" s="17">
        <f t="shared" si="45"/>
        <v>-15.776387971786347</v>
      </c>
      <c r="AG142" s="184">
        <f t="shared" si="46"/>
        <v>11.14514230240969</v>
      </c>
      <c r="AJ142" s="138"/>
    </row>
    <row r="143" spans="1:36" s="67" customFormat="1">
      <c r="A143" s="7" t="s">
        <v>11</v>
      </c>
      <c r="B143" s="7">
        <v>15</v>
      </c>
      <c r="C143" s="7">
        <v>-16.000299999999999</v>
      </c>
      <c r="D143" s="7">
        <v>-104.001</v>
      </c>
      <c r="E143" s="7">
        <v>75</v>
      </c>
      <c r="F143" s="7" t="s">
        <v>13</v>
      </c>
      <c r="G143" s="359">
        <v>7.0000000000000007E-2</v>
      </c>
      <c r="H143" s="7" t="s">
        <v>16</v>
      </c>
      <c r="I143" s="7" t="s">
        <v>16</v>
      </c>
      <c r="J143" s="123">
        <v>291.66500827954951</v>
      </c>
      <c r="K143" s="123">
        <v>415.74864092729092</v>
      </c>
      <c r="L143" s="32">
        <v>3.713632210169574E-12</v>
      </c>
      <c r="M143" s="31">
        <v>5.9000850000000004E-17</v>
      </c>
      <c r="N143" s="46"/>
      <c r="O143" s="128">
        <f t="shared" si="47"/>
        <v>1.7700255E-17</v>
      </c>
      <c r="P143" s="128">
        <f t="shared" si="48"/>
        <v>4.7662918669029315E-6</v>
      </c>
      <c r="Q143" s="128">
        <f t="shared" si="49"/>
        <v>2.5286078571428567E-7</v>
      </c>
      <c r="R143" s="128">
        <f t="shared" si="50"/>
        <v>68089.883812899003</v>
      </c>
      <c r="S143" s="128">
        <f t="shared" si="51"/>
        <v>6.0820592257451966E-10</v>
      </c>
      <c r="T143" s="630">
        <v>0.34800000000000003</v>
      </c>
      <c r="U143" s="197">
        <f t="shared" si="52"/>
        <v>2.0532295800000004E-17</v>
      </c>
      <c r="V143" s="128">
        <f t="shared" si="53"/>
        <v>5.5288985656074017E-6</v>
      </c>
      <c r="W143" s="128">
        <f t="shared" si="54"/>
        <v>2.9331851142857144E-7</v>
      </c>
      <c r="X143" s="128">
        <f t="shared" si="55"/>
        <v>78984.265222962858</v>
      </c>
      <c r="Y143" s="128">
        <f t="shared" si="56"/>
        <v>7.0551887018644299E-10</v>
      </c>
      <c r="AA143" s="128">
        <f t="shared" si="60"/>
        <v>4.9386320913051011E-20</v>
      </c>
      <c r="AB143" s="32">
        <f t="shared" si="44"/>
        <v>2.0228977877061617E-19</v>
      </c>
      <c r="AC143" s="111">
        <f t="shared" si="57"/>
        <v>5.6756059117746522</v>
      </c>
      <c r="AD143" s="111">
        <f t="shared" si="58"/>
        <v>6.0300808491014664</v>
      </c>
      <c r="AE143" s="111">
        <f t="shared" si="59"/>
        <v>-37.368979823311221</v>
      </c>
      <c r="AF143" s="111">
        <f t="shared" si="45"/>
        <v>-15.042006748639691</v>
      </c>
      <c r="AG143" s="111">
        <f t="shared" si="46"/>
        <v>11.27700393721843</v>
      </c>
      <c r="AJ143" s="32"/>
    </row>
    <row r="144" spans="1:36">
      <c r="A144" s="4" t="s">
        <v>11</v>
      </c>
      <c r="B144" s="4">
        <v>15</v>
      </c>
      <c r="C144" s="4">
        <v>-16.000299999999999</v>
      </c>
      <c r="D144" s="4">
        <v>-104.001</v>
      </c>
      <c r="E144" s="4">
        <v>75</v>
      </c>
      <c r="F144" s="4" t="s">
        <v>13</v>
      </c>
      <c r="G144" s="358">
        <v>7.0000000000000007E-2</v>
      </c>
      <c r="H144" s="4" t="s">
        <v>16</v>
      </c>
      <c r="I144" s="4" t="s">
        <v>16</v>
      </c>
      <c r="J144" s="18">
        <v>308.98123777569799</v>
      </c>
      <c r="K144" s="18">
        <v>553.28807847451185</v>
      </c>
      <c r="L144" s="30">
        <v>3.9202950580756974E-12</v>
      </c>
      <c r="M144" s="29">
        <v>3.1083390000000004E-17</v>
      </c>
      <c r="N144" s="46"/>
      <c r="O144" s="126">
        <f t="shared" si="47"/>
        <v>9.3250170000000002E-18</v>
      </c>
      <c r="P144" s="126">
        <f t="shared" si="48"/>
        <v>2.3786518264207506E-6</v>
      </c>
      <c r="Q144" s="126">
        <f t="shared" si="49"/>
        <v>1.3321452857142854E-7</v>
      </c>
      <c r="R144" s="126">
        <f t="shared" si="50"/>
        <v>33980.740377439288</v>
      </c>
      <c r="S144" s="126">
        <f t="shared" si="51"/>
        <v>2.4076883951434224E-10</v>
      </c>
      <c r="T144" s="354">
        <v>0.34800000000000003</v>
      </c>
      <c r="U144" s="193">
        <f t="shared" si="52"/>
        <v>1.0817019720000003E-17</v>
      </c>
      <c r="V144" s="185">
        <f t="shared" si="53"/>
        <v>2.7592361186480714E-6</v>
      </c>
      <c r="W144" s="185">
        <f t="shared" si="54"/>
        <v>1.5452885314285715E-7</v>
      </c>
      <c r="X144" s="185">
        <f t="shared" si="55"/>
        <v>39417.658837829586</v>
      </c>
      <c r="Y144" s="185">
        <f t="shared" si="56"/>
        <v>2.7929185383663707E-10</v>
      </c>
      <c r="AA144" s="259">
        <f t="shared" si="60"/>
        <v>1.95504297685646E-20</v>
      </c>
      <c r="AB144" s="260">
        <f t="shared" si="44"/>
        <v>1.0059960347030747E-19</v>
      </c>
      <c r="AC144" s="17">
        <f t="shared" si="57"/>
        <v>5.7332805558817634</v>
      </c>
      <c r="AD144" s="17">
        <f t="shared" si="58"/>
        <v>6.3158788034483946</v>
      </c>
      <c r="AE144" s="17">
        <f t="shared" si="59"/>
        <v>-38.009858080982369</v>
      </c>
      <c r="AF144" s="17">
        <f t="shared" si="45"/>
        <v>-15.682885006310842</v>
      </c>
      <c r="AG144" s="184">
        <f t="shared" si="46"/>
        <v>10.581969188730703</v>
      </c>
      <c r="AJ144" s="138"/>
    </row>
    <row r="145" spans="1:36">
      <c r="A145" s="4" t="s">
        <v>11</v>
      </c>
      <c r="B145" s="4">
        <v>15</v>
      </c>
      <c r="C145" s="4">
        <v>-16.000299999999999</v>
      </c>
      <c r="D145" s="4">
        <v>-104.001</v>
      </c>
      <c r="E145" s="4">
        <v>75</v>
      </c>
      <c r="F145" s="4" t="s">
        <v>13</v>
      </c>
      <c r="G145" s="358">
        <v>7.0000000000000007E-2</v>
      </c>
      <c r="H145" s="4" t="s">
        <v>18</v>
      </c>
      <c r="I145" s="4" t="s">
        <v>20</v>
      </c>
      <c r="J145" s="18">
        <v>392.37071339091375</v>
      </c>
      <c r="K145" s="18">
        <v>1055.9680035541578</v>
      </c>
      <c r="L145" s="30">
        <v>3.0457844944347948E-12</v>
      </c>
      <c r="M145" s="29">
        <v>1.1509360000000001E-16</v>
      </c>
      <c r="N145" s="46"/>
      <c r="O145" s="126">
        <f t="shared" si="47"/>
        <v>3.4528079999999998E-17</v>
      </c>
      <c r="P145" s="126">
        <f t="shared" si="48"/>
        <v>1.1336350310762009E-5</v>
      </c>
      <c r="Q145" s="126">
        <f t="shared" si="49"/>
        <v>4.9325828571428561E-7</v>
      </c>
      <c r="R145" s="126">
        <f t="shared" si="50"/>
        <v>161947.86158231439</v>
      </c>
      <c r="S145" s="126">
        <f t="shared" si="51"/>
        <v>4.6711480277251382E-10</v>
      </c>
      <c r="T145" s="354">
        <v>0.20700000000000002</v>
      </c>
      <c r="U145" s="193">
        <f t="shared" si="52"/>
        <v>2.3824375200000003E-17</v>
      </c>
      <c r="V145" s="185">
        <f t="shared" si="53"/>
        <v>7.8220817144257878E-6</v>
      </c>
      <c r="W145" s="185">
        <f t="shared" si="54"/>
        <v>3.4034821714285713E-7</v>
      </c>
      <c r="X145" s="185">
        <f t="shared" si="55"/>
        <v>111744.02449179694</v>
      </c>
      <c r="Y145" s="185">
        <f t="shared" si="56"/>
        <v>3.2230921391303459E-10</v>
      </c>
      <c r="AA145" s="259">
        <f t="shared" si="60"/>
        <v>2.2561644973912427E-20</v>
      </c>
      <c r="AB145" s="260">
        <f t="shared" si="44"/>
        <v>2.93328722231452E-19</v>
      </c>
      <c r="AC145" s="17">
        <f t="shared" si="57"/>
        <v>5.9722070903261786</v>
      </c>
      <c r="AD145" s="17">
        <f t="shared" si="58"/>
        <v>6.9622131641425398</v>
      </c>
      <c r="AE145" s="17">
        <f t="shared" si="59"/>
        <v>-36.700785963533697</v>
      </c>
      <c r="AF145" s="17">
        <f t="shared" si="45"/>
        <v>-14.893296575371277</v>
      </c>
      <c r="AG145" s="184">
        <f t="shared" si="46"/>
        <v>11.623966038936931</v>
      </c>
      <c r="AJ145" s="138"/>
    </row>
    <row r="146" spans="1:36">
      <c r="A146" s="4" t="s">
        <v>11</v>
      </c>
      <c r="B146" s="4">
        <v>15</v>
      </c>
      <c r="C146" s="4">
        <v>-16.000299999999999</v>
      </c>
      <c r="D146" s="4">
        <v>-104.001</v>
      </c>
      <c r="E146" s="4">
        <v>75</v>
      </c>
      <c r="F146" s="4" t="s">
        <v>13</v>
      </c>
      <c r="G146" s="358">
        <v>7.0000000000000007E-2</v>
      </c>
      <c r="H146" s="4" t="s">
        <v>18</v>
      </c>
      <c r="I146" s="4" t="s">
        <v>20</v>
      </c>
      <c r="J146" s="18">
        <v>89.525519316085081</v>
      </c>
      <c r="K146" s="18">
        <v>258.22575549951574</v>
      </c>
      <c r="L146" s="30">
        <v>9.1884051422669858E-13</v>
      </c>
      <c r="M146" s="29">
        <v>5.6347040000000009E-17</v>
      </c>
      <c r="N146" s="46"/>
      <c r="O146" s="126">
        <f t="shared" si="47"/>
        <v>1.6904112000000003E-17</v>
      </c>
      <c r="P146" s="126">
        <f t="shared" si="48"/>
        <v>1.8397220995666042E-5</v>
      </c>
      <c r="Q146" s="126">
        <f t="shared" si="49"/>
        <v>2.4148731428571424E-7</v>
      </c>
      <c r="R146" s="126">
        <f t="shared" si="50"/>
        <v>262817.44279522909</v>
      </c>
      <c r="S146" s="126">
        <f t="shared" si="51"/>
        <v>9.3517904059793571E-10</v>
      </c>
      <c r="T146" s="354">
        <v>0.20700000000000002</v>
      </c>
      <c r="U146" s="193">
        <f t="shared" si="52"/>
        <v>1.1663837280000003E-17</v>
      </c>
      <c r="V146" s="185">
        <f t="shared" si="53"/>
        <v>1.269408248700957E-5</v>
      </c>
      <c r="W146" s="185">
        <f t="shared" si="54"/>
        <v>1.6662624685714286E-7</v>
      </c>
      <c r="X146" s="185">
        <f t="shared" si="55"/>
        <v>181344.0355287081</v>
      </c>
      <c r="Y146" s="185">
        <f t="shared" si="56"/>
        <v>6.4527353801257578E-10</v>
      </c>
      <c r="AA146" s="259">
        <f t="shared" si="60"/>
        <v>4.516914766088031E-20</v>
      </c>
      <c r="AB146" s="260">
        <f t="shared" si="44"/>
        <v>6.293964048514167E-19</v>
      </c>
      <c r="AC146" s="17">
        <f t="shared" si="57"/>
        <v>4.4945237166616971</v>
      </c>
      <c r="AD146" s="17">
        <f t="shared" si="58"/>
        <v>5.553834223629595</v>
      </c>
      <c r="AE146" s="17">
        <f t="shared" si="59"/>
        <v>-37.415001963624348</v>
      </c>
      <c r="AF146" s="17">
        <f t="shared" si="45"/>
        <v>-15.607512575461925</v>
      </c>
      <c r="AG146" s="184">
        <f t="shared" si="46"/>
        <v>12.108151254888178</v>
      </c>
      <c r="AJ146" s="138"/>
    </row>
    <row r="147" spans="1:36">
      <c r="A147" s="4" t="s">
        <v>11</v>
      </c>
      <c r="B147" s="4">
        <v>15</v>
      </c>
      <c r="C147" s="4">
        <v>-16.000299999999999</v>
      </c>
      <c r="D147" s="4">
        <v>-104.001</v>
      </c>
      <c r="E147" s="4">
        <v>75</v>
      </c>
      <c r="F147" s="4" t="s">
        <v>13</v>
      </c>
      <c r="G147" s="358">
        <v>7.0000000000000007E-2</v>
      </c>
      <c r="H147" s="4" t="s">
        <v>18</v>
      </c>
      <c r="I147" s="4" t="s">
        <v>20</v>
      </c>
      <c r="J147" s="18">
        <v>174.27049963286149</v>
      </c>
      <c r="K147" s="18">
        <v>407.76983129666706</v>
      </c>
      <c r="L147" s="30">
        <v>1.5770439817044521E-12</v>
      </c>
      <c r="M147" s="29">
        <v>8.7429120000000008E-17</v>
      </c>
      <c r="N147" s="46"/>
      <c r="O147" s="126">
        <f t="shared" si="47"/>
        <v>2.6228736000000001E-17</v>
      </c>
      <c r="P147" s="126">
        <f t="shared" si="48"/>
        <v>1.6631581810199272E-5</v>
      </c>
      <c r="Q147" s="126">
        <f t="shared" si="49"/>
        <v>3.7469622857142851E-7</v>
      </c>
      <c r="R147" s="126">
        <f t="shared" si="50"/>
        <v>237594.02585998955</v>
      </c>
      <c r="S147" s="126">
        <f t="shared" si="51"/>
        <v>9.188914917514427E-10</v>
      </c>
      <c r="T147" s="354">
        <v>0.20700000000000002</v>
      </c>
      <c r="U147" s="193">
        <f t="shared" si="52"/>
        <v>1.8097827840000003E-17</v>
      </c>
      <c r="V147" s="185">
        <f t="shared" si="53"/>
        <v>1.14757914490375E-5</v>
      </c>
      <c r="W147" s="185">
        <f t="shared" si="54"/>
        <v>2.5854039771428567E-7</v>
      </c>
      <c r="X147" s="185">
        <f t="shared" si="55"/>
        <v>163939.87784339281</v>
      </c>
      <c r="Y147" s="185">
        <f t="shared" si="56"/>
        <v>6.3403512930849545E-10</v>
      </c>
      <c r="AA147" s="259">
        <f t="shared" si="60"/>
        <v>4.4382459051594693E-20</v>
      </c>
      <c r="AB147" s="260">
        <f t="shared" si="44"/>
        <v>5.0168628760569554E-19</v>
      </c>
      <c r="AC147" s="17">
        <f t="shared" si="57"/>
        <v>5.1606086876728678</v>
      </c>
      <c r="AD147" s="17">
        <f t="shared" si="58"/>
        <v>6.0107028762391392</v>
      </c>
      <c r="AE147" s="17">
        <f t="shared" si="59"/>
        <v>-36.97570326594569</v>
      </c>
      <c r="AF147" s="17">
        <f t="shared" si="45"/>
        <v>-15.16821387778327</v>
      </c>
      <c r="AG147" s="184">
        <f t="shared" si="46"/>
        <v>12.007255041076775</v>
      </c>
      <c r="AJ147" s="138"/>
    </row>
    <row r="148" spans="1:36">
      <c r="A148" s="4" t="s">
        <v>11</v>
      </c>
      <c r="B148" s="4">
        <v>15</v>
      </c>
      <c r="C148" s="4">
        <v>-16.000299999999999</v>
      </c>
      <c r="D148" s="4">
        <v>-104.001</v>
      </c>
      <c r="E148" s="4">
        <v>75</v>
      </c>
      <c r="F148" s="4" t="s">
        <v>13</v>
      </c>
      <c r="G148" s="358">
        <v>7.0000000000000007E-2</v>
      </c>
      <c r="H148" s="4" t="s">
        <v>18</v>
      </c>
      <c r="I148" s="4" t="s">
        <v>20</v>
      </c>
      <c r="J148" s="18">
        <v>548.17338747881593</v>
      </c>
      <c r="K148" s="18">
        <v>931.08381589456667</v>
      </c>
      <c r="L148" s="30">
        <v>3.9946036760666507E-12</v>
      </c>
      <c r="M148" s="29">
        <v>3.4938569999999998E-16</v>
      </c>
      <c r="N148" s="46"/>
      <c r="O148" s="126">
        <f t="shared" si="47"/>
        <v>1.0481570999999999E-16</v>
      </c>
      <c r="P148" s="126">
        <f t="shared" si="48"/>
        <v>2.623932647636484E-5</v>
      </c>
      <c r="Q148" s="126">
        <f t="shared" si="49"/>
        <v>1.4973672857142852E-6</v>
      </c>
      <c r="R148" s="126">
        <f t="shared" si="50"/>
        <v>374847.5210909262</v>
      </c>
      <c r="S148" s="126">
        <f t="shared" si="51"/>
        <v>1.6081981666447985E-9</v>
      </c>
      <c r="T148" s="354">
        <v>0.20700000000000002</v>
      </c>
      <c r="U148" s="193">
        <f t="shared" si="52"/>
        <v>7.2322839900000002E-17</v>
      </c>
      <c r="V148" s="185">
        <f t="shared" si="53"/>
        <v>1.8105135268691742E-5</v>
      </c>
      <c r="W148" s="185">
        <f t="shared" si="54"/>
        <v>1.033183427142857E-6</v>
      </c>
      <c r="X148" s="185">
        <f t="shared" si="55"/>
        <v>258644.78955273912</v>
      </c>
      <c r="Y148" s="185">
        <f t="shared" si="56"/>
        <v>1.1096567349849111E-9</v>
      </c>
      <c r="AA148" s="259">
        <f t="shared" si="60"/>
        <v>7.7675971448943792E-20</v>
      </c>
      <c r="AB148" s="260">
        <f t="shared" si="44"/>
        <v>6.373634838548267E-19</v>
      </c>
      <c r="AC148" s="17">
        <f t="shared" si="57"/>
        <v>6.3065916374127182</v>
      </c>
      <c r="AD148" s="17">
        <f t="shared" si="58"/>
        <v>6.8363493010385197</v>
      </c>
      <c r="AE148" s="17">
        <f t="shared" si="59"/>
        <v>-35.590355204334358</v>
      </c>
      <c r="AF148" s="17">
        <f t="shared" si="45"/>
        <v>-13.78286581617194</v>
      </c>
      <c r="AG148" s="184">
        <f t="shared" si="46"/>
        <v>12.463210930449085</v>
      </c>
      <c r="AJ148" s="138"/>
    </row>
    <row r="149" spans="1:36">
      <c r="A149" s="4" t="s">
        <v>11</v>
      </c>
      <c r="B149" s="4">
        <v>15</v>
      </c>
      <c r="C149" s="4">
        <v>-16.000299999999999</v>
      </c>
      <c r="D149" s="4">
        <v>-104.001</v>
      </c>
      <c r="E149" s="4">
        <v>75</v>
      </c>
      <c r="F149" s="4" t="s">
        <v>13</v>
      </c>
      <c r="G149" s="358">
        <v>7.0000000000000007E-2</v>
      </c>
      <c r="H149" s="2" t="s">
        <v>18</v>
      </c>
      <c r="I149" s="4" t="s">
        <v>20</v>
      </c>
      <c r="J149" s="18">
        <v>121.99079226912809</v>
      </c>
      <c r="K149" s="18">
        <v>355.08190047699429</v>
      </c>
      <c r="L149" s="30">
        <v>1.1809254462378209E-12</v>
      </c>
      <c r="M149" s="29">
        <v>1.3140790000000001E-16</v>
      </c>
      <c r="N149" s="46"/>
      <c r="O149" s="126">
        <f t="shared" si="47"/>
        <v>3.942237E-17</v>
      </c>
      <c r="P149" s="126">
        <f t="shared" si="48"/>
        <v>3.3382606942369939E-5</v>
      </c>
      <c r="Q149" s="126">
        <f t="shared" si="49"/>
        <v>5.6317671428571415E-7</v>
      </c>
      <c r="R149" s="126">
        <f t="shared" si="50"/>
        <v>476894.384890999</v>
      </c>
      <c r="S149" s="126">
        <f t="shared" si="51"/>
        <v>1.5860473697171797E-9</v>
      </c>
      <c r="T149" s="354">
        <v>0.20700000000000002</v>
      </c>
      <c r="U149" s="193">
        <f t="shared" si="52"/>
        <v>2.7201435300000003E-17</v>
      </c>
      <c r="V149" s="185">
        <f t="shared" si="53"/>
        <v>2.3033998790235263E-5</v>
      </c>
      <c r="W149" s="185">
        <f t="shared" si="54"/>
        <v>3.885919328571428E-7</v>
      </c>
      <c r="X149" s="185">
        <f t="shared" si="55"/>
        <v>329057.12557478936</v>
      </c>
      <c r="Y149" s="185">
        <f t="shared" si="56"/>
        <v>1.0943726851048541E-9</v>
      </c>
      <c r="AA149" s="259">
        <f t="shared" si="60"/>
        <v>7.660608795733981E-20</v>
      </c>
      <c r="AB149" s="260">
        <f t="shared" si="44"/>
        <v>1.077195233801716E-18</v>
      </c>
      <c r="AC149" s="17">
        <f t="shared" si="57"/>
        <v>4.8039455686811428</v>
      </c>
      <c r="AD149" s="17">
        <f t="shared" si="58"/>
        <v>5.8723484684359768</v>
      </c>
      <c r="AE149" s="17">
        <f t="shared" si="59"/>
        <v>-36.568225447883954</v>
      </c>
      <c r="AF149" s="17">
        <f t="shared" si="45"/>
        <v>-14.76073605972153</v>
      </c>
      <c r="AG149" s="184">
        <f t="shared" si="46"/>
        <v>12.703986648640802</v>
      </c>
      <c r="AJ149" s="138"/>
    </row>
    <row r="150" spans="1:36">
      <c r="A150" s="4" t="s">
        <v>11</v>
      </c>
      <c r="B150" s="4">
        <v>15</v>
      </c>
      <c r="C150" s="4">
        <v>-16.000299999999999</v>
      </c>
      <c r="D150" s="4">
        <v>-104.001</v>
      </c>
      <c r="E150" s="4">
        <v>75</v>
      </c>
      <c r="F150" s="4" t="s">
        <v>13</v>
      </c>
      <c r="G150" s="358">
        <v>7.0000000000000007E-2</v>
      </c>
      <c r="H150" s="2" t="s">
        <v>18</v>
      </c>
      <c r="I150" s="4" t="s">
        <v>20</v>
      </c>
      <c r="J150" s="18">
        <v>165.83658289971706</v>
      </c>
      <c r="K150" s="18">
        <v>448.7762925661346</v>
      </c>
      <c r="L150" s="30">
        <v>1.5148582547317555E-12</v>
      </c>
      <c r="M150" s="29">
        <v>1.533405E-16</v>
      </c>
      <c r="N150" s="46"/>
      <c r="O150" s="126">
        <f t="shared" si="47"/>
        <v>4.6002149999999997E-17</v>
      </c>
      <c r="P150" s="126">
        <f t="shared" si="48"/>
        <v>3.0367296647266748E-5</v>
      </c>
      <c r="Q150" s="126">
        <f t="shared" si="49"/>
        <v>6.5717357142857123E-7</v>
      </c>
      <c r="R150" s="126">
        <f t="shared" si="50"/>
        <v>433818.52353238198</v>
      </c>
      <c r="S150" s="126">
        <f t="shared" si="51"/>
        <v>1.4643678427637213E-9</v>
      </c>
      <c r="T150" s="354">
        <v>0.20700000000000002</v>
      </c>
      <c r="U150" s="193">
        <f t="shared" si="52"/>
        <v>3.1741483500000004E-17</v>
      </c>
      <c r="V150" s="185">
        <f t="shared" si="53"/>
        <v>2.095343468661406E-5</v>
      </c>
      <c r="W150" s="185">
        <f t="shared" si="54"/>
        <v>4.5344976428571424E-7</v>
      </c>
      <c r="X150" s="185">
        <f t="shared" si="55"/>
        <v>299334.78123734362</v>
      </c>
      <c r="Y150" s="185">
        <f t="shared" si="56"/>
        <v>1.010413811506968E-9</v>
      </c>
      <c r="AA150" s="259">
        <f t="shared" si="60"/>
        <v>7.072896680548777E-20</v>
      </c>
      <c r="AB150" s="260">
        <f t="shared" si="44"/>
        <v>9.246482128296532E-19</v>
      </c>
      <c r="AC150" s="17">
        <f t="shared" si="57"/>
        <v>5.111002863113729</v>
      </c>
      <c r="AD150" s="17">
        <f t="shared" si="58"/>
        <v>6.106524528762745</v>
      </c>
      <c r="AE150" s="17">
        <f t="shared" si="59"/>
        <v>-36.413870735039595</v>
      </c>
      <c r="AF150" s="17">
        <f t="shared" si="45"/>
        <v>-14.606381346877175</v>
      </c>
      <c r="AG150" s="184">
        <f t="shared" si="46"/>
        <v>12.609317895700331</v>
      </c>
      <c r="AJ150" s="138"/>
    </row>
    <row r="151" spans="1:36" s="186" customFormat="1">
      <c r="A151" s="53" t="s">
        <v>11</v>
      </c>
      <c r="B151" s="53">
        <v>18</v>
      </c>
      <c r="C151" s="53">
        <v>-14.983499999999999</v>
      </c>
      <c r="D151" s="53">
        <v>-112.7504</v>
      </c>
      <c r="E151" s="53">
        <v>20</v>
      </c>
      <c r="F151" s="53" t="s">
        <v>12</v>
      </c>
      <c r="G151" s="363">
        <v>0.11</v>
      </c>
      <c r="H151" s="53" t="s">
        <v>18</v>
      </c>
      <c r="I151" s="53" t="s">
        <v>19</v>
      </c>
      <c r="J151" s="188">
        <v>99.277380034007948</v>
      </c>
      <c r="K151" s="188">
        <v>155.19971463115584</v>
      </c>
      <c r="L151" s="190">
        <v>9.9921015942003382E-13</v>
      </c>
      <c r="M151" s="63">
        <v>2.9359600000000002E-17</v>
      </c>
      <c r="N151" s="46"/>
      <c r="O151" s="189">
        <f t="shared" si="47"/>
        <v>8.8078799999999997E-18</v>
      </c>
      <c r="P151" s="189">
        <f t="shared" si="48"/>
        <v>8.8148423201704739E-6</v>
      </c>
      <c r="Q151" s="189">
        <f t="shared" si="49"/>
        <v>8.007163636363636E-8</v>
      </c>
      <c r="R151" s="189">
        <f t="shared" si="50"/>
        <v>80134.930183367935</v>
      </c>
      <c r="S151" s="189">
        <f t="shared" si="51"/>
        <v>5.1592644067634284E-10</v>
      </c>
      <c r="T151" s="634">
        <v>0.124</v>
      </c>
      <c r="U151" s="220">
        <f t="shared" si="52"/>
        <v>3.6405904000000001E-18</v>
      </c>
      <c r="V151" s="189">
        <f t="shared" si="53"/>
        <v>3.6434681590037961E-6</v>
      </c>
      <c r="W151" s="189">
        <f t="shared" si="54"/>
        <v>3.3096276363636362E-8</v>
      </c>
      <c r="X151" s="189">
        <f t="shared" si="55"/>
        <v>33122.437809125418</v>
      </c>
      <c r="Y151" s="189">
        <f t="shared" si="56"/>
        <v>2.1324959547955503E-10</v>
      </c>
      <c r="AA151" s="259">
        <f t="shared" si="60"/>
        <v>2.3457455502751056E-20</v>
      </c>
      <c r="AB151" s="260">
        <f t="shared" si="44"/>
        <v>2.9573302589112169E-19</v>
      </c>
      <c r="AC151" s="187">
        <f t="shared" si="57"/>
        <v>4.5979177508826261</v>
      </c>
      <c r="AD151" s="187">
        <f t="shared" si="58"/>
        <v>5.0447127690306486</v>
      </c>
      <c r="AE151" s="187">
        <f t="shared" si="59"/>
        <v>-38.066912094217514</v>
      </c>
      <c r="AF151" s="17">
        <f t="shared" si="45"/>
        <v>-17.223845057458483</v>
      </c>
      <c r="AG151" s="184">
        <f t="shared" si="46"/>
        <v>10.407966211138445</v>
      </c>
      <c r="AJ151" s="190"/>
    </row>
    <row r="152" spans="1:36">
      <c r="A152" s="4" t="s">
        <v>11</v>
      </c>
      <c r="B152" s="4">
        <v>18</v>
      </c>
      <c r="C152" s="4">
        <v>-14.983499999999999</v>
      </c>
      <c r="D152" s="4">
        <v>-112.7504</v>
      </c>
      <c r="E152" s="4">
        <v>20</v>
      </c>
      <c r="F152" s="4" t="s">
        <v>12</v>
      </c>
      <c r="G152" s="358">
        <v>0.11</v>
      </c>
      <c r="H152" s="4" t="s">
        <v>18</v>
      </c>
      <c r="I152" s="4" t="s">
        <v>19</v>
      </c>
      <c r="J152" s="18">
        <v>99.277380034007948</v>
      </c>
      <c r="K152" s="18">
        <v>155.19971463115584</v>
      </c>
      <c r="L152" s="30">
        <v>9.9921015942003382E-13</v>
      </c>
      <c r="M152" s="29">
        <v>3.6375980000000002E-17</v>
      </c>
      <c r="N152" s="46"/>
      <c r="O152" s="126">
        <f t="shared" si="47"/>
        <v>1.0912794000000001E-17</v>
      </c>
      <c r="P152" s="126">
        <f t="shared" si="48"/>
        <v>1.0921420180849698E-5</v>
      </c>
      <c r="Q152" s="126">
        <f t="shared" si="49"/>
        <v>9.9207218181818183E-8</v>
      </c>
      <c r="R152" s="126">
        <f t="shared" si="50"/>
        <v>99285.638007724512</v>
      </c>
      <c r="S152" s="126">
        <f t="shared" si="51"/>
        <v>6.392229419853756E-10</v>
      </c>
      <c r="T152" s="354">
        <v>0.124</v>
      </c>
      <c r="U152" s="193">
        <f t="shared" si="52"/>
        <v>4.5106215200000005E-18</v>
      </c>
      <c r="V152" s="185">
        <f t="shared" si="53"/>
        <v>4.5141870080845417E-6</v>
      </c>
      <c r="W152" s="185">
        <f t="shared" si="54"/>
        <v>4.1005650181818181E-8</v>
      </c>
      <c r="X152" s="185">
        <f t="shared" si="55"/>
        <v>41038.063709859467</v>
      </c>
      <c r="Y152" s="185">
        <f t="shared" si="56"/>
        <v>2.6421214935395527E-10</v>
      </c>
      <c r="AA152" s="259">
        <f t="shared" si="60"/>
        <v>2.9063336428935081E-20</v>
      </c>
      <c r="AB152" s="260">
        <f t="shared" si="44"/>
        <v>3.6640753399756552E-19</v>
      </c>
      <c r="AC152" s="17">
        <f t="shared" si="57"/>
        <v>4.5979177508826261</v>
      </c>
      <c r="AD152" s="17">
        <f t="shared" si="58"/>
        <v>5.0447127690306486</v>
      </c>
      <c r="AE152" s="17">
        <f t="shared" si="59"/>
        <v>-37.852623007183325</v>
      </c>
      <c r="AF152" s="17">
        <f t="shared" si="45"/>
        <v>-17.009555970424294</v>
      </c>
      <c r="AG152" s="184">
        <f t="shared" si="46"/>
        <v>10.622255298172634</v>
      </c>
      <c r="AJ152" s="138"/>
    </row>
    <row r="153" spans="1:36">
      <c r="A153" s="4" t="s">
        <v>11</v>
      </c>
      <c r="B153" s="4">
        <v>18</v>
      </c>
      <c r="C153" s="4">
        <v>-14.983499999999999</v>
      </c>
      <c r="D153" s="4">
        <v>-112.7504</v>
      </c>
      <c r="E153" s="4">
        <v>20</v>
      </c>
      <c r="F153" s="4" t="s">
        <v>12</v>
      </c>
      <c r="G153" s="358">
        <v>0.11</v>
      </c>
      <c r="H153" s="2" t="s">
        <v>18</v>
      </c>
      <c r="I153" s="4" t="s">
        <v>19</v>
      </c>
      <c r="J153" s="18">
        <v>84.961140133690151</v>
      </c>
      <c r="K153" s="18">
        <v>115.89541544650456</v>
      </c>
      <c r="L153" s="30">
        <v>8.8066133805623854E-13</v>
      </c>
      <c r="M153" s="29">
        <v>4.1933220000000004E-17</v>
      </c>
      <c r="N153" s="46"/>
      <c r="O153" s="126">
        <f t="shared" si="47"/>
        <v>1.2579966000000001E-17</v>
      </c>
      <c r="P153" s="126">
        <f t="shared" si="48"/>
        <v>1.4284680678461498E-5</v>
      </c>
      <c r="Q153" s="126">
        <f t="shared" si="49"/>
        <v>1.1436332727272727E-7</v>
      </c>
      <c r="R153" s="126">
        <f t="shared" si="50"/>
        <v>129860.73344055907</v>
      </c>
      <c r="S153" s="126">
        <f t="shared" si="51"/>
        <v>9.8678042467965891E-10</v>
      </c>
      <c r="T153" s="354">
        <v>0.124</v>
      </c>
      <c r="U153" s="193">
        <f t="shared" si="52"/>
        <v>5.19971928E-18</v>
      </c>
      <c r="V153" s="185">
        <f t="shared" si="53"/>
        <v>5.9043346804307526E-6</v>
      </c>
      <c r="W153" s="185">
        <f t="shared" si="54"/>
        <v>4.727017527272727E-8</v>
      </c>
      <c r="X153" s="185">
        <f t="shared" si="55"/>
        <v>53675.769822097747</v>
      </c>
      <c r="Y153" s="185">
        <f t="shared" si="56"/>
        <v>4.0786924220092566E-10</v>
      </c>
      <c r="AA153" s="259">
        <f t="shared" si="60"/>
        <v>4.4865616642101825E-20</v>
      </c>
      <c r="AB153" s="260">
        <f t="shared" si="44"/>
        <v>4.9355764216459679E-19</v>
      </c>
      <c r="AC153" s="17">
        <f t="shared" si="57"/>
        <v>4.442193977056248</v>
      </c>
      <c r="AD153" s="17">
        <f t="shared" si="58"/>
        <v>4.7526881934503535</v>
      </c>
      <c r="AE153" s="17">
        <f t="shared" si="59"/>
        <v>-37.710453321000948</v>
      </c>
      <c r="AF153" s="17">
        <f t="shared" si="45"/>
        <v>-16.867386284241917</v>
      </c>
      <c r="AG153" s="184">
        <f t="shared" si="46"/>
        <v>10.890716964928208</v>
      </c>
      <c r="AJ153" s="138"/>
    </row>
    <row r="154" spans="1:36">
      <c r="A154" s="4" t="s">
        <v>11</v>
      </c>
      <c r="B154" s="4">
        <v>18</v>
      </c>
      <c r="C154" s="4">
        <v>-14.983499999999999</v>
      </c>
      <c r="D154" s="4">
        <v>-112.7504</v>
      </c>
      <c r="E154" s="4">
        <v>20</v>
      </c>
      <c r="F154" s="4" t="s">
        <v>12</v>
      </c>
      <c r="G154" s="358">
        <v>0.11</v>
      </c>
      <c r="H154" s="2" t="s">
        <v>18</v>
      </c>
      <c r="I154" s="4" t="s">
        <v>20</v>
      </c>
      <c r="J154" s="18">
        <v>540.74687509506305</v>
      </c>
      <c r="K154" s="18">
        <v>541.71671375747815</v>
      </c>
      <c r="L154" s="30">
        <v>3.9506575929980622E-12</v>
      </c>
      <c r="M154" s="29">
        <v>9.7632200000000007E-17</v>
      </c>
      <c r="N154" s="46"/>
      <c r="O154" s="126">
        <f t="shared" si="47"/>
        <v>2.9289660000000003E-17</v>
      </c>
      <c r="P154" s="126">
        <f t="shared" si="48"/>
        <v>7.4138695421014103E-6</v>
      </c>
      <c r="Q154" s="126">
        <f t="shared" si="49"/>
        <v>2.662696363636364E-7</v>
      </c>
      <c r="R154" s="126">
        <f t="shared" si="50"/>
        <v>67398.814019103724</v>
      </c>
      <c r="S154" s="126">
        <f t="shared" si="51"/>
        <v>4.9152929861943115E-10</v>
      </c>
      <c r="T154" s="354">
        <v>0.124</v>
      </c>
      <c r="U154" s="193">
        <f t="shared" si="52"/>
        <v>1.21063928E-17</v>
      </c>
      <c r="V154" s="185">
        <f t="shared" si="53"/>
        <v>3.0643994107352492E-6</v>
      </c>
      <c r="W154" s="185">
        <f t="shared" si="54"/>
        <v>1.1005811636363636E-7</v>
      </c>
      <c r="X154" s="185">
        <f t="shared" si="55"/>
        <v>27858.176461229537</v>
      </c>
      <c r="Y154" s="185">
        <f t="shared" si="56"/>
        <v>2.0316544342936484E-10</v>
      </c>
      <c r="AA154" s="259">
        <f t="shared" si="60"/>
        <v>2.2348198777230135E-20</v>
      </c>
      <c r="AB154" s="260">
        <f t="shared" si="44"/>
        <v>1.8055065039966493E-19</v>
      </c>
      <c r="AC154" s="17">
        <f t="shared" si="57"/>
        <v>6.2929512859816361</v>
      </c>
      <c r="AD154" s="17">
        <f t="shared" si="58"/>
        <v>6.2947431964567979</v>
      </c>
      <c r="AE154" s="17">
        <f t="shared" si="59"/>
        <v>-36.865324316851975</v>
      </c>
      <c r="AF154" s="17">
        <f t="shared" si="45"/>
        <v>-16.022257280092944</v>
      </c>
      <c r="AG154" s="184">
        <f t="shared" si="46"/>
        <v>10.234881791538688</v>
      </c>
      <c r="AJ154" s="138"/>
    </row>
    <row r="155" spans="1:36">
      <c r="A155" s="4" t="s">
        <v>11</v>
      </c>
      <c r="B155" s="4">
        <v>18</v>
      </c>
      <c r="C155" s="4">
        <v>-14.983499999999999</v>
      </c>
      <c r="D155" s="4">
        <v>-112.7504</v>
      </c>
      <c r="E155" s="4">
        <v>20</v>
      </c>
      <c r="F155" s="4" t="s">
        <v>12</v>
      </c>
      <c r="G155" s="358">
        <v>0.11</v>
      </c>
      <c r="H155" s="2" t="s">
        <v>18</v>
      </c>
      <c r="I155" s="4" t="s">
        <v>20</v>
      </c>
      <c r="J155" s="18">
        <v>552.77945457777764</v>
      </c>
      <c r="K155" s="18">
        <v>2323.3166945497569</v>
      </c>
      <c r="L155" s="30">
        <v>4.0218033077120819E-12</v>
      </c>
      <c r="M155" s="29">
        <v>2.782551E-16</v>
      </c>
      <c r="N155" s="46"/>
      <c r="O155" s="126">
        <f t="shared" si="47"/>
        <v>8.3476529999999999E-17</v>
      </c>
      <c r="P155" s="126">
        <f t="shared" si="48"/>
        <v>2.0755995162649566E-5</v>
      </c>
      <c r="Q155" s="126">
        <f t="shared" si="49"/>
        <v>7.5887754545454543E-7</v>
      </c>
      <c r="R155" s="126">
        <f t="shared" si="50"/>
        <v>188690.86511499604</v>
      </c>
      <c r="S155" s="126">
        <f t="shared" si="51"/>
        <v>3.2663542909788746E-10</v>
      </c>
      <c r="T155" s="354">
        <v>0.124</v>
      </c>
      <c r="U155" s="193">
        <f t="shared" si="52"/>
        <v>3.4503632400000003E-17</v>
      </c>
      <c r="V155" s="185">
        <f t="shared" si="53"/>
        <v>8.5791446672284889E-6</v>
      </c>
      <c r="W155" s="185">
        <f t="shared" si="54"/>
        <v>3.1366938545454548E-7</v>
      </c>
      <c r="X155" s="185">
        <f t="shared" si="55"/>
        <v>77992.224247531718</v>
      </c>
      <c r="Y155" s="185">
        <f t="shared" si="56"/>
        <v>1.3500931069379351E-10</v>
      </c>
      <c r="AA155" s="259">
        <f t="shared" si="60"/>
        <v>1.4851024176317285E-20</v>
      </c>
      <c r="AB155" s="260">
        <f t="shared" si="44"/>
        <v>5.0337453336165682E-19</v>
      </c>
      <c r="AC155" s="17">
        <f t="shared" si="57"/>
        <v>6.3149591056589083</v>
      </c>
      <c r="AD155" s="17">
        <f t="shared" si="58"/>
        <v>7.7507510534609976</v>
      </c>
      <c r="AE155" s="17">
        <f t="shared" si="59"/>
        <v>-35.817993355064168</v>
      </c>
      <c r="AF155" s="17">
        <f t="shared" si="45"/>
        <v>-14.974926318305137</v>
      </c>
      <c r="AG155" s="184">
        <f t="shared" si="46"/>
        <v>11.264364411568229</v>
      </c>
      <c r="AJ155" s="138"/>
    </row>
    <row r="156" spans="1:36">
      <c r="A156" s="4" t="s">
        <v>11</v>
      </c>
      <c r="B156" s="4">
        <v>18</v>
      </c>
      <c r="C156" s="4">
        <v>-14.983499999999999</v>
      </c>
      <c r="D156" s="4">
        <v>-112.7504</v>
      </c>
      <c r="E156" s="4">
        <v>20</v>
      </c>
      <c r="F156" s="4" t="s">
        <v>12</v>
      </c>
      <c r="G156" s="358">
        <v>0.11</v>
      </c>
      <c r="H156" s="4" t="s">
        <v>16</v>
      </c>
      <c r="I156" s="4" t="s">
        <v>17</v>
      </c>
      <c r="J156" s="18">
        <v>83.045682071810717</v>
      </c>
      <c r="K156" s="18">
        <v>147.11299986868045</v>
      </c>
      <c r="L156" s="30">
        <v>1.1415928000883086E-12</v>
      </c>
      <c r="M156" s="29">
        <v>1.9272670000000003E-17</v>
      </c>
      <c r="N156" s="46"/>
      <c r="O156" s="126">
        <f t="shared" si="47"/>
        <v>5.7818010000000006E-18</v>
      </c>
      <c r="P156" s="126">
        <f t="shared" si="48"/>
        <v>5.0646789289077031E-6</v>
      </c>
      <c r="Q156" s="126">
        <f t="shared" si="49"/>
        <v>5.2561827272727277E-8</v>
      </c>
      <c r="R156" s="126">
        <f t="shared" si="50"/>
        <v>46042.535717342755</v>
      </c>
      <c r="S156" s="126">
        <f t="shared" si="51"/>
        <v>3.5728880057946126E-10</v>
      </c>
      <c r="T156" s="354">
        <v>0.20480000000000001</v>
      </c>
      <c r="U156" s="193">
        <f t="shared" si="52"/>
        <v>3.9470428160000008E-18</v>
      </c>
      <c r="V156" s="185">
        <f t="shared" si="53"/>
        <v>3.4574874821343259E-6</v>
      </c>
      <c r="W156" s="185">
        <f t="shared" si="54"/>
        <v>3.588220741818182E-8</v>
      </c>
      <c r="X156" s="185">
        <f t="shared" si="55"/>
        <v>31431.704383039323</v>
      </c>
      <c r="Y156" s="185">
        <f t="shared" si="56"/>
        <v>2.4390915452891221E-10</v>
      </c>
      <c r="AA156" s="259">
        <f t="shared" si="60"/>
        <v>2.6830006998180346E-20</v>
      </c>
      <c r="AB156" s="260">
        <f t="shared" si="44"/>
        <v>2.3207311348631791E-19</v>
      </c>
      <c r="AC156" s="17">
        <f t="shared" si="57"/>
        <v>4.4193908427969095</v>
      </c>
      <c r="AD156" s="17">
        <f t="shared" si="58"/>
        <v>4.991200998064814</v>
      </c>
      <c r="AE156" s="17">
        <f t="shared" si="59"/>
        <v>-38.48784364372171</v>
      </c>
      <c r="AF156" s="17">
        <f t="shared" si="45"/>
        <v>-17.143024279402361</v>
      </c>
      <c r="AG156" s="184">
        <f t="shared" si="46"/>
        <v>10.355572356225862</v>
      </c>
      <c r="AJ156" s="138"/>
    </row>
    <row r="157" spans="1:36">
      <c r="A157" s="4" t="s">
        <v>11</v>
      </c>
      <c r="B157" s="4">
        <v>18</v>
      </c>
      <c r="C157" s="4">
        <v>-14.983499999999999</v>
      </c>
      <c r="D157" s="4">
        <v>-112.7504</v>
      </c>
      <c r="E157" s="4">
        <v>20</v>
      </c>
      <c r="F157" s="4" t="s">
        <v>12</v>
      </c>
      <c r="G157" s="358">
        <v>0.11</v>
      </c>
      <c r="H157" s="2" t="s">
        <v>16</v>
      </c>
      <c r="I157" s="4" t="s">
        <v>17</v>
      </c>
      <c r="J157" s="18">
        <v>26.443547821424733</v>
      </c>
      <c r="K157" s="18">
        <v>63.2521762093942</v>
      </c>
      <c r="L157" s="30">
        <v>3.8979002790920397E-13</v>
      </c>
      <c r="M157" s="29">
        <v>4.3355860000000002E-18</v>
      </c>
      <c r="N157" s="46"/>
      <c r="O157" s="126">
        <f t="shared" si="47"/>
        <v>1.3006758E-18</v>
      </c>
      <c r="P157" s="126">
        <f t="shared" si="48"/>
        <v>3.3368626872696034E-6</v>
      </c>
      <c r="Q157" s="126">
        <f t="shared" si="49"/>
        <v>1.1824325454545454E-8</v>
      </c>
      <c r="R157" s="126">
        <f t="shared" si="50"/>
        <v>30335.115338814576</v>
      </c>
      <c r="S157" s="126">
        <f t="shared" si="51"/>
        <v>1.86939425062648E-10</v>
      </c>
      <c r="T157" s="354">
        <v>0.20480000000000001</v>
      </c>
      <c r="U157" s="193">
        <f t="shared" si="52"/>
        <v>8.8792801280000015E-19</v>
      </c>
      <c r="V157" s="185">
        <f t="shared" si="53"/>
        <v>2.277964927842716E-6</v>
      </c>
      <c r="W157" s="185">
        <f t="shared" si="54"/>
        <v>8.0720728436363642E-9</v>
      </c>
      <c r="X157" s="185">
        <f t="shared" si="55"/>
        <v>20708.772071297415</v>
      </c>
      <c r="Y157" s="185">
        <f t="shared" si="56"/>
        <v>1.2761731417610105E-10</v>
      </c>
      <c r="AA157" s="259">
        <f t="shared" si="60"/>
        <v>1.4037904559371118E-20</v>
      </c>
      <c r="AB157" s="260">
        <f t="shared" si="44"/>
        <v>1.6395629018006731E-19</v>
      </c>
      <c r="AC157" s="17">
        <f t="shared" si="57"/>
        <v>3.275012189847927</v>
      </c>
      <c r="AD157" s="17">
        <f t="shared" si="58"/>
        <v>4.1471295334883758</v>
      </c>
      <c r="AE157" s="17">
        <f t="shared" si="59"/>
        <v>-39.97967489401875</v>
      </c>
      <c r="AF157" s="17">
        <f t="shared" si="45"/>
        <v>-18.634855529699404</v>
      </c>
      <c r="AG157" s="184">
        <f t="shared" si="46"/>
        <v>9.9383126610479131</v>
      </c>
      <c r="AJ157" s="138"/>
    </row>
    <row r="158" spans="1:36">
      <c r="A158" s="4" t="s">
        <v>11</v>
      </c>
      <c r="B158" s="4">
        <v>18</v>
      </c>
      <c r="C158" s="4">
        <v>-14.983499999999999</v>
      </c>
      <c r="D158" s="4">
        <v>-112.7504</v>
      </c>
      <c r="E158" s="4">
        <v>20</v>
      </c>
      <c r="F158" s="4" t="s">
        <v>12</v>
      </c>
      <c r="G158" s="358">
        <v>0.11</v>
      </c>
      <c r="H158" s="2" t="s">
        <v>16</v>
      </c>
      <c r="I158" s="4" t="s">
        <v>17</v>
      </c>
      <c r="J158" s="18">
        <v>121.19211812738364</v>
      </c>
      <c r="K158" s="18">
        <v>197.40942752290152</v>
      </c>
      <c r="L158" s="30">
        <v>1.6280020374241947E-12</v>
      </c>
      <c r="M158" s="29">
        <v>2.5896280000000003E-17</v>
      </c>
      <c r="N158" s="46"/>
      <c r="O158" s="126">
        <f t="shared" si="47"/>
        <v>7.7688840000000004E-18</v>
      </c>
      <c r="P158" s="126">
        <f t="shared" si="48"/>
        <v>4.7720357968911609E-6</v>
      </c>
      <c r="Q158" s="126">
        <f t="shared" si="49"/>
        <v>7.0626218181818186E-8</v>
      </c>
      <c r="R158" s="126">
        <f t="shared" si="50"/>
        <v>43382.143608101462</v>
      </c>
      <c r="S158" s="126">
        <f t="shared" si="51"/>
        <v>3.5776517397389657E-10</v>
      </c>
      <c r="T158" s="354">
        <v>0.20480000000000001</v>
      </c>
      <c r="U158" s="193">
        <f t="shared" si="52"/>
        <v>5.3035581440000006E-18</v>
      </c>
      <c r="V158" s="185">
        <f t="shared" si="53"/>
        <v>3.2577097706776994E-6</v>
      </c>
      <c r="W158" s="185">
        <f t="shared" si="54"/>
        <v>4.8214164945454546E-8</v>
      </c>
      <c r="X158" s="185">
        <f t="shared" si="55"/>
        <v>29615.543369797266</v>
      </c>
      <c r="Y158" s="185">
        <f t="shared" si="56"/>
        <v>2.4423435876618001E-10</v>
      </c>
      <c r="AA158" s="259">
        <f t="shared" si="60"/>
        <v>2.6865779464279808E-20</v>
      </c>
      <c r="AB158" s="260">
        <f t="shared" si="44"/>
        <v>2.1367957256742326E-19</v>
      </c>
      <c r="AC158" s="17">
        <f t="shared" si="57"/>
        <v>4.7973770395682651</v>
      </c>
      <c r="AD158" s="17">
        <f t="shared" si="58"/>
        <v>5.2852798843336597</v>
      </c>
      <c r="AE158" s="17">
        <f t="shared" si="59"/>
        <v>-38.192432344846644</v>
      </c>
      <c r="AF158" s="17">
        <f t="shared" si="45"/>
        <v>-16.847612980527295</v>
      </c>
      <c r="AG158" s="184">
        <f t="shared" si="46"/>
        <v>10.296054616332626</v>
      </c>
      <c r="AJ158" s="138"/>
    </row>
    <row r="159" spans="1:36">
      <c r="A159" s="4" t="s">
        <v>11</v>
      </c>
      <c r="B159" s="4">
        <v>18</v>
      </c>
      <c r="C159" s="4">
        <v>-14.983499999999999</v>
      </c>
      <c r="D159" s="4">
        <v>-112.7504</v>
      </c>
      <c r="E159" s="4">
        <v>20</v>
      </c>
      <c r="F159" s="4" t="s">
        <v>12</v>
      </c>
      <c r="G159" s="358">
        <v>0.11</v>
      </c>
      <c r="H159" s="2" t="s">
        <v>16</v>
      </c>
      <c r="I159" s="4" t="s">
        <v>17</v>
      </c>
      <c r="J159" s="18">
        <v>299.29779672365726</v>
      </c>
      <c r="K159" s="18">
        <v>247.61159666894312</v>
      </c>
      <c r="L159" s="30">
        <v>3.8048164464459554E-12</v>
      </c>
      <c r="M159" s="29">
        <v>7.8510460000000004E-16</v>
      </c>
      <c r="N159" s="46"/>
      <c r="O159" s="126">
        <f t="shared" si="47"/>
        <v>2.3553138E-16</v>
      </c>
      <c r="P159" s="126">
        <f t="shared" si="48"/>
        <v>6.1903480316378393E-5</v>
      </c>
      <c r="Q159" s="126">
        <f t="shared" si="49"/>
        <v>2.1411943636363635E-6</v>
      </c>
      <c r="R159" s="126">
        <f t="shared" si="50"/>
        <v>562758.91196707624</v>
      </c>
      <c r="S159" s="126">
        <f t="shared" si="51"/>
        <v>8.6473912871663344E-9</v>
      </c>
      <c r="T159" s="354">
        <v>0.20480000000000001</v>
      </c>
      <c r="U159" s="193">
        <f t="shared" si="52"/>
        <v>1.6078942208000003E-16</v>
      </c>
      <c r="V159" s="185">
        <f t="shared" si="53"/>
        <v>4.2259442562647658E-5</v>
      </c>
      <c r="W159" s="185">
        <f t="shared" si="54"/>
        <v>1.461722018909091E-6</v>
      </c>
      <c r="X159" s="185">
        <f t="shared" si="55"/>
        <v>384176.75056952413</v>
      </c>
      <c r="Y159" s="185"/>
      <c r="AA159" s="259">
        <f t="shared" si="60"/>
        <v>6.4936143639094413E-19</v>
      </c>
      <c r="AB159" s="260">
        <f t="shared" si="44"/>
        <v>2.6231552941396692E-18</v>
      </c>
      <c r="AC159" s="17">
        <f t="shared" si="57"/>
        <v>5.7014390534004091</v>
      </c>
      <c r="AD159" s="17">
        <f t="shared" si="58"/>
        <v>5.5118613760179489</v>
      </c>
      <c r="AE159" s="17">
        <f t="shared" si="59"/>
        <v>-34.780714716579553</v>
      </c>
      <c r="AF159" s="17">
        <f t="shared" si="45"/>
        <v>-13.435895352260204</v>
      </c>
      <c r="AG159" s="184">
        <f t="shared" si="46"/>
        <v>12.858858013611334</v>
      </c>
      <c r="AJ159" s="138"/>
    </row>
    <row r="160" spans="1:36">
      <c r="A160" s="4" t="s">
        <v>11</v>
      </c>
      <c r="B160" s="4">
        <v>18</v>
      </c>
      <c r="C160" s="4">
        <v>-14.983499999999999</v>
      </c>
      <c r="D160" s="4">
        <v>-112.7504</v>
      </c>
      <c r="E160" s="4">
        <v>20</v>
      </c>
      <c r="F160" s="4" t="s">
        <v>12</v>
      </c>
      <c r="G160" s="358">
        <v>0.11</v>
      </c>
      <c r="H160" s="4" t="s">
        <v>16</v>
      </c>
      <c r="I160" s="4" t="s">
        <v>17</v>
      </c>
      <c r="J160" s="18">
        <v>57.865617573157955</v>
      </c>
      <c r="K160" s="18">
        <v>132.3347803085812</v>
      </c>
      <c r="L160" s="30">
        <v>8.1317766464806228E-13</v>
      </c>
      <c r="M160" s="29">
        <v>5.449849E-18</v>
      </c>
      <c r="N160" s="46"/>
      <c r="O160" s="126">
        <f t="shared" si="47"/>
        <v>1.6349546999999999E-18</v>
      </c>
      <c r="P160" s="126">
        <f t="shared" si="48"/>
        <v>2.0105750207829395E-6</v>
      </c>
      <c r="Q160" s="126">
        <f t="shared" si="49"/>
        <v>1.4863224545454543E-8</v>
      </c>
      <c r="R160" s="126">
        <f t="shared" si="50"/>
        <v>18277.954734390358</v>
      </c>
      <c r="S160" s="126">
        <f t="shared" si="51"/>
        <v>1.1231533018603381E-10</v>
      </c>
      <c r="T160" s="354">
        <v>0.20480000000000001</v>
      </c>
      <c r="U160" s="193">
        <f t="shared" si="52"/>
        <v>1.1161290752000001E-18</v>
      </c>
      <c r="V160" s="185">
        <f t="shared" si="53"/>
        <v>1.3725525475211535E-6</v>
      </c>
      <c r="W160" s="185">
        <f t="shared" si="54"/>
        <v>1.0146627956363637E-8</v>
      </c>
      <c r="X160" s="185">
        <f t="shared" si="55"/>
        <v>12477.750432010485</v>
      </c>
      <c r="Y160" s="185">
        <f t="shared" si="56"/>
        <v>7.6673932073665772E-11</v>
      </c>
      <c r="AA160" s="259">
        <f t="shared" si="60"/>
        <v>8.4341325281032345E-21</v>
      </c>
      <c r="AB160" s="260">
        <f t="shared" ref="AB160:AB215" si="61">M160/J160</f>
        <v>9.4181125659117027E-20</v>
      </c>
      <c r="AC160" s="17">
        <f t="shared" si="57"/>
        <v>4.0581233838976809</v>
      </c>
      <c r="AD160" s="17">
        <f t="shared" si="58"/>
        <v>4.8853349262810735</v>
      </c>
      <c r="AE160" s="17">
        <f t="shared" si="59"/>
        <v>-39.750943772023518</v>
      </c>
      <c r="AF160" s="17">
        <f t="shared" si="45"/>
        <v>-18.406124407704169</v>
      </c>
      <c r="AG160" s="184">
        <f t="shared" si="46"/>
        <v>9.4317023718304274</v>
      </c>
      <c r="AJ160" s="138"/>
    </row>
    <row r="161" spans="1:36">
      <c r="A161" s="4" t="s">
        <v>11</v>
      </c>
      <c r="B161" s="4">
        <v>18</v>
      </c>
      <c r="C161" s="4">
        <v>-14.983499999999999</v>
      </c>
      <c r="D161" s="4">
        <v>-112.7504</v>
      </c>
      <c r="E161" s="4">
        <v>20</v>
      </c>
      <c r="F161" s="4" t="s">
        <v>12</v>
      </c>
      <c r="G161" s="358">
        <v>0.11</v>
      </c>
      <c r="H161" s="4" t="s">
        <v>16</v>
      </c>
      <c r="I161" s="4" t="s">
        <v>17</v>
      </c>
      <c r="J161" s="18">
        <v>341.44117891847787</v>
      </c>
      <c r="K161" s="18">
        <v>267.60017572425198</v>
      </c>
      <c r="L161" s="30">
        <v>4.3058225972668569E-12</v>
      </c>
      <c r="M161" s="29">
        <v>2.0270740000000003E-17</v>
      </c>
      <c r="N161" s="46"/>
      <c r="O161" s="126">
        <f t="shared" si="47"/>
        <v>6.0812220000000005E-18</v>
      </c>
      <c r="P161" s="126">
        <f t="shared" si="48"/>
        <v>1.4123252555412031E-6</v>
      </c>
      <c r="Q161" s="126">
        <f t="shared" si="49"/>
        <v>5.5283836363636361E-8</v>
      </c>
      <c r="R161" s="126">
        <f t="shared" si="50"/>
        <v>12839.320504920026</v>
      </c>
      <c r="S161" s="126">
        <f t="shared" si="51"/>
        <v>2.0659118109325708E-10</v>
      </c>
      <c r="T161" s="354">
        <v>0.20480000000000001</v>
      </c>
      <c r="U161" s="193">
        <f t="shared" si="52"/>
        <v>4.1514475520000007E-18</v>
      </c>
      <c r="V161" s="185">
        <f t="shared" si="53"/>
        <v>9.6414737444946143E-7</v>
      </c>
      <c r="W161" s="185">
        <f t="shared" si="54"/>
        <v>3.7740432290909096E-8</v>
      </c>
      <c r="X161" s="185">
        <f t="shared" si="55"/>
        <v>8764.9761313587405</v>
      </c>
      <c r="Y161" s="185">
        <f t="shared" si="56"/>
        <v>1.4103291295966354E-10</v>
      </c>
      <c r="AA161" s="259">
        <f t="shared" si="60"/>
        <v>1.5513620425562988E-20</v>
      </c>
      <c r="AB161" s="260">
        <f t="shared" si="61"/>
        <v>5.9368175989223086E-20</v>
      </c>
      <c r="AC161" s="17">
        <f t="shared" si="57"/>
        <v>5.8331754208911608</v>
      </c>
      <c r="AD161" s="17">
        <f t="shared" si="58"/>
        <v>5.5894939849214662</v>
      </c>
      <c r="AE161" s="17">
        <f t="shared" si="59"/>
        <v>-38.437353206941857</v>
      </c>
      <c r="AF161" s="17">
        <f t="shared" ref="AF161:AF211" si="62">LN(W161)</f>
        <v>-17.092533842622508</v>
      </c>
      <c r="AG161" s="184">
        <f t="shared" ref="AG161:AG211" si="63">LN(X161)</f>
        <v>9.0785190741752135</v>
      </c>
      <c r="AJ161" s="138"/>
    </row>
    <row r="162" spans="1:36">
      <c r="A162" s="4" t="s">
        <v>11</v>
      </c>
      <c r="B162" s="4">
        <v>18</v>
      </c>
      <c r="C162" s="4">
        <v>-14.983499999999999</v>
      </c>
      <c r="D162" s="4">
        <v>-112.7504</v>
      </c>
      <c r="E162" s="4">
        <v>20</v>
      </c>
      <c r="F162" s="4" t="s">
        <v>12</v>
      </c>
      <c r="G162" s="358">
        <v>0.11</v>
      </c>
      <c r="H162" s="2" t="s">
        <v>16</v>
      </c>
      <c r="I162" s="4" t="s">
        <v>17</v>
      </c>
      <c r="J162" s="18">
        <v>197.34564238153459</v>
      </c>
      <c r="K162" s="18">
        <v>263.34466731889313</v>
      </c>
      <c r="L162" s="30">
        <v>2.5733044214678496E-12</v>
      </c>
      <c r="M162" s="29">
        <v>5.2501060000000003E-17</v>
      </c>
      <c r="N162" s="46"/>
      <c r="O162" s="126">
        <f t="shared" si="47"/>
        <v>1.5750317999999999E-17</v>
      </c>
      <c r="P162" s="126">
        <f t="shared" si="48"/>
        <v>6.1206586630802871E-6</v>
      </c>
      <c r="Q162" s="126">
        <f t="shared" si="49"/>
        <v>1.4318470909090908E-7</v>
      </c>
      <c r="R162" s="126">
        <f t="shared" si="50"/>
        <v>55642.35148254806</v>
      </c>
      <c r="S162" s="126">
        <f t="shared" si="51"/>
        <v>5.437159998289306E-10</v>
      </c>
      <c r="T162" s="354">
        <v>0.20480000000000001</v>
      </c>
      <c r="U162" s="193">
        <f t="shared" si="52"/>
        <v>1.0752217088000001E-17</v>
      </c>
      <c r="V162" s="185">
        <f t="shared" si="53"/>
        <v>4.1783696473294765E-6</v>
      </c>
      <c r="W162" s="185">
        <f t="shared" si="54"/>
        <v>9.7747428072727267E-8</v>
      </c>
      <c r="X162" s="185">
        <f t="shared" si="55"/>
        <v>37985.178612086151</v>
      </c>
      <c r="Y162" s="185">
        <f t="shared" si="56"/>
        <v>3.7117678921654997E-10</v>
      </c>
      <c r="AA162" s="259">
        <f t="shared" si="60"/>
        <v>4.0829446813820498E-20</v>
      </c>
      <c r="AB162" s="260">
        <f t="shared" si="61"/>
        <v>2.6603607440440991E-19</v>
      </c>
      <c r="AC162" s="17">
        <f t="shared" si="57"/>
        <v>5.2849567212039883</v>
      </c>
      <c r="AD162" s="17">
        <f t="shared" si="58"/>
        <v>5.5734636963182371</v>
      </c>
      <c r="AE162" s="17">
        <f t="shared" si="59"/>
        <v>-37.485698314022876</v>
      </c>
      <c r="AF162" s="17">
        <f t="shared" si="62"/>
        <v>-16.140878949703531</v>
      </c>
      <c r="AG162" s="184">
        <f t="shared" si="63"/>
        <v>10.544951326100445</v>
      </c>
      <c r="AJ162" s="138"/>
    </row>
    <row r="163" spans="1:36">
      <c r="A163" s="4" t="s">
        <v>11</v>
      </c>
      <c r="B163" s="4">
        <v>18</v>
      </c>
      <c r="C163" s="4">
        <v>-14.983499999999999</v>
      </c>
      <c r="D163" s="4">
        <v>-112.7504</v>
      </c>
      <c r="E163" s="4">
        <v>20</v>
      </c>
      <c r="F163" s="4" t="s">
        <v>12</v>
      </c>
      <c r="G163" s="358">
        <v>0.11</v>
      </c>
      <c r="H163" s="2" t="s">
        <v>16</v>
      </c>
      <c r="I163" s="4" t="s">
        <v>17</v>
      </c>
      <c r="J163" s="18">
        <v>14.593710873574562</v>
      </c>
      <c r="K163" s="18">
        <v>39.538799948318207</v>
      </c>
      <c r="L163" s="30">
        <v>2.2306125071255296E-13</v>
      </c>
      <c r="M163" s="29">
        <v>6.4633210000000003E-17</v>
      </c>
      <c r="N163" s="46"/>
      <c r="O163" s="126">
        <f t="shared" si="47"/>
        <v>1.9389963E-17</v>
      </c>
      <c r="P163" s="126">
        <f t="shared" si="48"/>
        <v>8.6926630860627614E-5</v>
      </c>
      <c r="Q163" s="126">
        <f t="shared" si="49"/>
        <v>1.7627239090909091E-7</v>
      </c>
      <c r="R163" s="126">
        <f t="shared" si="50"/>
        <v>790242.09873297822</v>
      </c>
      <c r="S163" s="126">
        <f t="shared" si="51"/>
        <v>4.4582129740786099E-9</v>
      </c>
      <c r="T163" s="354">
        <v>0.20480000000000001</v>
      </c>
      <c r="U163" s="193">
        <f t="shared" si="52"/>
        <v>1.3236881408000001E-17</v>
      </c>
      <c r="V163" s="185">
        <f t="shared" si="53"/>
        <v>5.9341913334188458E-5</v>
      </c>
      <c r="W163" s="185">
        <f t="shared" si="54"/>
        <v>1.2033528552727274E-7</v>
      </c>
      <c r="X163" s="185">
        <f t="shared" si="55"/>
        <v>539471.9394017132</v>
      </c>
      <c r="Y163" s="185"/>
      <c r="AA163" s="259">
        <f t="shared" si="60"/>
        <v>3.3478207293347644E-19</v>
      </c>
      <c r="AB163" s="260">
        <f t="shared" si="61"/>
        <v>4.4288399681148982E-18</v>
      </c>
      <c r="AC163" s="17">
        <f t="shared" si="57"/>
        <v>2.6805906738257179</v>
      </c>
      <c r="AD163" s="17">
        <f t="shared" si="58"/>
        <v>3.6772824669611572</v>
      </c>
      <c r="AE163" s="17">
        <f t="shared" si="59"/>
        <v>-37.277803308514251</v>
      </c>
      <c r="AF163" s="17">
        <f t="shared" si="62"/>
        <v>-15.932983944194902</v>
      </c>
      <c r="AG163" s="184">
        <f t="shared" si="63"/>
        <v>13.198346050097269</v>
      </c>
      <c r="AJ163" s="138"/>
    </row>
    <row r="164" spans="1:36">
      <c r="A164" s="4" t="s">
        <v>11</v>
      </c>
      <c r="B164" s="4">
        <v>18</v>
      </c>
      <c r="C164" s="4">
        <v>-14.983499999999999</v>
      </c>
      <c r="D164" s="4">
        <v>-112.7504</v>
      </c>
      <c r="E164" s="4">
        <v>20</v>
      </c>
      <c r="F164" s="4" t="s">
        <v>12</v>
      </c>
      <c r="G164" s="358">
        <v>0.11</v>
      </c>
      <c r="H164" s="2" t="s">
        <v>16</v>
      </c>
      <c r="I164" s="4" t="s">
        <v>17</v>
      </c>
      <c r="J164" s="18">
        <v>65.393309801195798</v>
      </c>
      <c r="K164" s="18">
        <v>102.94775317623321</v>
      </c>
      <c r="L164" s="30">
        <v>9.1213325939284642E-13</v>
      </c>
      <c r="M164" s="29">
        <v>4.2809919999999998E-18</v>
      </c>
      <c r="N164" s="46"/>
      <c r="O164" s="126">
        <f t="shared" si="47"/>
        <v>1.2842975999999999E-18</v>
      </c>
      <c r="P164" s="126">
        <f t="shared" si="48"/>
        <v>1.4080153165940703E-6</v>
      </c>
      <c r="Q164" s="126">
        <f t="shared" si="49"/>
        <v>1.1675432727272725E-8</v>
      </c>
      <c r="R164" s="126">
        <f t="shared" si="50"/>
        <v>12800.139241764275</v>
      </c>
      <c r="S164" s="126">
        <f t="shared" si="51"/>
        <v>1.1341124373337121E-10</v>
      </c>
      <c r="T164" s="354">
        <v>0.20480000000000001</v>
      </c>
      <c r="U164" s="193">
        <f t="shared" si="52"/>
        <v>8.7674716160000003E-19</v>
      </c>
      <c r="V164" s="185">
        <f t="shared" si="53"/>
        <v>9.6120512279488553E-7</v>
      </c>
      <c r="W164" s="185">
        <f t="shared" si="54"/>
        <v>7.970428741818181E-9</v>
      </c>
      <c r="X164" s="185">
        <f t="shared" si="55"/>
        <v>8738.2283890444141</v>
      </c>
      <c r="Y164" s="185">
        <f t="shared" si="56"/>
        <v>7.7422075721981428E-11</v>
      </c>
      <c r="AA164" s="259">
        <f t="shared" si="60"/>
        <v>8.5164283294179583E-21</v>
      </c>
      <c r="AB164" s="260">
        <f t="shared" si="61"/>
        <v>6.5465290149936963E-20</v>
      </c>
      <c r="AC164" s="17">
        <f t="shared" si="57"/>
        <v>4.1804199566126963</v>
      </c>
      <c r="AD164" s="17">
        <f t="shared" si="58"/>
        <v>4.6342216088182866</v>
      </c>
      <c r="AE164" s="17">
        <f t="shared" si="59"/>
        <v>-39.992346915454021</v>
      </c>
      <c r="AF164" s="17">
        <f t="shared" si="62"/>
        <v>-18.647527551134672</v>
      </c>
      <c r="AG164" s="184">
        <f t="shared" si="63"/>
        <v>9.0754627466205271</v>
      </c>
      <c r="AJ164" s="138"/>
    </row>
    <row r="165" spans="1:36">
      <c r="A165" s="4" t="s">
        <v>11</v>
      </c>
      <c r="B165" s="4">
        <v>18</v>
      </c>
      <c r="C165" s="4">
        <v>-14.983499999999999</v>
      </c>
      <c r="D165" s="4">
        <v>-112.7504</v>
      </c>
      <c r="E165" s="4">
        <v>20</v>
      </c>
      <c r="F165" s="4" t="s">
        <v>12</v>
      </c>
      <c r="G165" s="358">
        <v>0.11</v>
      </c>
      <c r="H165" s="2" t="s">
        <v>16</v>
      </c>
      <c r="I165" s="4" t="s">
        <v>16</v>
      </c>
      <c r="J165" s="18">
        <v>58.523266877351375</v>
      </c>
      <c r="K165" s="18">
        <v>72.895910580051563</v>
      </c>
      <c r="L165" s="30">
        <v>8.2185277164097358E-13</v>
      </c>
      <c r="M165" s="29">
        <v>3.2016159999999999E-18</v>
      </c>
      <c r="N165" s="46"/>
      <c r="O165" s="126">
        <f t="shared" si="47"/>
        <v>9.6048479999999996E-19</v>
      </c>
      <c r="P165" s="126">
        <f t="shared" si="48"/>
        <v>1.1686823153035345E-6</v>
      </c>
      <c r="Q165" s="126">
        <f t="shared" si="49"/>
        <v>8.7316799999999989E-9</v>
      </c>
      <c r="R165" s="126">
        <f t="shared" si="50"/>
        <v>10624.384684577586</v>
      </c>
      <c r="S165" s="126">
        <f t="shared" si="51"/>
        <v>1.1978285106146241E-10</v>
      </c>
      <c r="T165" s="354">
        <v>0.20480000000000001</v>
      </c>
      <c r="U165" s="193">
        <f t="shared" si="52"/>
        <v>6.5569095680000002E-19</v>
      </c>
      <c r="V165" s="185">
        <f t="shared" si="53"/>
        <v>7.9782046058054623E-7</v>
      </c>
      <c r="W165" s="185">
        <f t="shared" si="54"/>
        <v>5.9608268800000001E-9</v>
      </c>
      <c r="X165" s="185">
        <f t="shared" si="55"/>
        <v>7252.9132780049649</v>
      </c>
      <c r="Y165" s="185">
        <f t="shared" si="56"/>
        <v>8.1771759657958362E-11</v>
      </c>
      <c r="AA165" s="259">
        <f t="shared" si="60"/>
        <v>8.9948935623754187E-21</v>
      </c>
      <c r="AB165" s="260">
        <f t="shared" si="61"/>
        <v>5.4706720434963143E-20</v>
      </c>
      <c r="AC165" s="17">
        <f t="shared" si="57"/>
        <v>4.0694243995655954</v>
      </c>
      <c r="AD165" s="17">
        <f t="shared" si="58"/>
        <v>4.2890325411455672</v>
      </c>
      <c r="AE165" s="17">
        <f t="shared" si="59"/>
        <v>-40.282875991556729</v>
      </c>
      <c r="AF165" s="17">
        <f t="shared" si="62"/>
        <v>-18.93805662723738</v>
      </c>
      <c r="AG165" s="184">
        <f t="shared" si="63"/>
        <v>8.8891584985850454</v>
      </c>
      <c r="AJ165" s="138"/>
    </row>
    <row r="166" spans="1:36" s="134" customFormat="1">
      <c r="A166" s="221" t="s">
        <v>11</v>
      </c>
      <c r="B166" s="221">
        <v>26</v>
      </c>
      <c r="C166" s="221">
        <v>-11.670400000000001</v>
      </c>
      <c r="D166" s="221">
        <v>-128.00069999999999</v>
      </c>
      <c r="E166" s="221">
        <v>20</v>
      </c>
      <c r="F166" s="221" t="s">
        <v>12</v>
      </c>
      <c r="G166" s="364">
        <v>0.21</v>
      </c>
      <c r="H166" s="221" t="s">
        <v>18</v>
      </c>
      <c r="I166" s="221" t="s">
        <v>20</v>
      </c>
      <c r="J166" s="136">
        <v>534.20100515137267</v>
      </c>
      <c r="K166" s="136">
        <v>410.21496870696103</v>
      </c>
      <c r="L166" s="139">
        <v>3.9118280284204803E-12</v>
      </c>
      <c r="M166" s="222">
        <v>2.2615480000000001E-16</v>
      </c>
      <c r="N166" s="46"/>
      <c r="O166" s="223">
        <f t="shared" si="47"/>
        <v>6.7846439999999996E-17</v>
      </c>
      <c r="P166" s="223">
        <f t="shared" si="48"/>
        <v>1.7343921948275179E-5</v>
      </c>
      <c r="Q166" s="223">
        <f t="shared" si="49"/>
        <v>3.2307828571428571E-7</v>
      </c>
      <c r="R166" s="223">
        <f t="shared" si="50"/>
        <v>82590.104515596089</v>
      </c>
      <c r="S166" s="223">
        <f t="shared" si="51"/>
        <v>7.875828781496225E-10</v>
      </c>
      <c r="T166" s="356">
        <v>0.14480000000000001</v>
      </c>
      <c r="U166" s="225">
        <f t="shared" si="52"/>
        <v>3.2747215040000004E-17</v>
      </c>
      <c r="V166" s="223">
        <f t="shared" si="53"/>
        <v>8.3713329937008219E-6</v>
      </c>
      <c r="W166" s="223">
        <f t="shared" si="54"/>
        <v>1.5593911923809526E-7</v>
      </c>
      <c r="X166" s="223">
        <f t="shared" si="55"/>
        <v>39863.490446194388</v>
      </c>
      <c r="Y166" s="223">
        <f t="shared" si="56"/>
        <v>3.8014000252021785E-10</v>
      </c>
      <c r="AA166" s="259">
        <f t="shared" si="60"/>
        <v>7.9829400529245745E-20</v>
      </c>
      <c r="AB166" s="260">
        <f t="shared" si="61"/>
        <v>4.2335150592971305E-19</v>
      </c>
      <c r="AC166" s="135">
        <f t="shared" si="57"/>
        <v>6.280772182275312</v>
      </c>
      <c r="AD166" s="135">
        <f t="shared" si="58"/>
        <v>6.0166813362132539</v>
      </c>
      <c r="AE166" s="135">
        <f t="shared" si="59"/>
        <v>-36.025311953343454</v>
      </c>
      <c r="AF166" s="17">
        <f t="shared" si="62"/>
        <v>-15.673800167162893</v>
      </c>
      <c r="AG166" s="184">
        <f t="shared" si="63"/>
        <v>10.593216157574568</v>
      </c>
      <c r="AJ166" s="139"/>
    </row>
    <row r="167" spans="1:36">
      <c r="A167" s="4" t="s">
        <v>11</v>
      </c>
      <c r="B167" s="4">
        <v>26</v>
      </c>
      <c r="C167" s="4">
        <v>-11.670400000000001</v>
      </c>
      <c r="D167" s="4">
        <v>-128.00069999999999</v>
      </c>
      <c r="E167" s="4">
        <v>20</v>
      </c>
      <c r="F167" s="4" t="s">
        <v>12</v>
      </c>
      <c r="G167" s="358">
        <v>0.21</v>
      </c>
      <c r="H167" s="2" t="s">
        <v>18</v>
      </c>
      <c r="I167" s="4" t="s">
        <v>20</v>
      </c>
      <c r="J167" s="18">
        <v>21.067236334997265</v>
      </c>
      <c r="K167" s="18">
        <v>60.37914885528523</v>
      </c>
      <c r="L167" s="30">
        <v>2.8422153378054164E-13</v>
      </c>
      <c r="M167" s="29">
        <v>3.5634010000000004E-17</v>
      </c>
      <c r="N167" s="46"/>
      <c r="O167" s="126">
        <f t="shared" si="47"/>
        <v>1.0690203E-17</v>
      </c>
      <c r="P167" s="126">
        <f t="shared" si="48"/>
        <v>3.7612220502104238E-5</v>
      </c>
      <c r="Q167" s="126">
        <f t="shared" si="49"/>
        <v>5.0905728571428575E-8</v>
      </c>
      <c r="R167" s="126">
        <f t="shared" si="50"/>
        <v>179105.8119147821</v>
      </c>
      <c r="S167" s="126">
        <f t="shared" si="51"/>
        <v>8.4310112905761162E-10</v>
      </c>
      <c r="T167" s="354">
        <v>0.14480000000000001</v>
      </c>
      <c r="U167" s="193">
        <f t="shared" si="52"/>
        <v>5.1598046480000011E-18</v>
      </c>
      <c r="V167" s="185">
        <f t="shared" si="53"/>
        <v>1.8154165095682316E-5</v>
      </c>
      <c r="W167" s="185">
        <f t="shared" si="54"/>
        <v>2.457049832380953E-8</v>
      </c>
      <c r="X167" s="185">
        <f t="shared" si="55"/>
        <v>86448.405217534833</v>
      </c>
      <c r="Y167" s="185">
        <f t="shared" si="56"/>
        <v>4.069368116251406E-10</v>
      </c>
      <c r="AA167" s="259">
        <f t="shared" si="60"/>
        <v>8.5456730441279525E-20</v>
      </c>
      <c r="AB167" s="260">
        <f t="shared" si="61"/>
        <v>1.6914420778013563E-18</v>
      </c>
      <c r="AC167" s="17">
        <f t="shared" si="57"/>
        <v>3.0477190533373193</v>
      </c>
      <c r="AD167" s="17">
        <f t="shared" si="58"/>
        <v>4.1006438277117185</v>
      </c>
      <c r="AE167" s="17">
        <f t="shared" si="59"/>
        <v>-37.873231155000227</v>
      </c>
      <c r="AF167" s="17">
        <f t="shared" si="62"/>
        <v>-17.521719368819667</v>
      </c>
      <c r="AG167" s="184">
        <f t="shared" si="63"/>
        <v>11.367303043486507</v>
      </c>
      <c r="AJ167" s="138"/>
    </row>
    <row r="168" spans="1:36">
      <c r="A168" s="4" t="s">
        <v>11</v>
      </c>
      <c r="B168" s="4">
        <v>26</v>
      </c>
      <c r="C168" s="4">
        <v>-11.670400000000001</v>
      </c>
      <c r="D168" s="4">
        <v>-128.00069999999999</v>
      </c>
      <c r="E168" s="4">
        <v>20</v>
      </c>
      <c r="F168" s="4" t="s">
        <v>12</v>
      </c>
      <c r="G168" s="358">
        <v>0.21</v>
      </c>
      <c r="H168" s="2" t="s">
        <v>16</v>
      </c>
      <c r="I168" s="4" t="s">
        <v>17</v>
      </c>
      <c r="J168" s="18">
        <v>72.033151815966448</v>
      </c>
      <c r="K168" s="18">
        <v>91.996304362760711</v>
      </c>
      <c r="L168" s="30">
        <v>9.9883889470171328E-13</v>
      </c>
      <c r="M168" s="29">
        <v>2.7653190000000002E-17</v>
      </c>
      <c r="N168" s="46"/>
      <c r="O168" s="126">
        <f t="shared" si="47"/>
        <v>8.2959570000000006E-18</v>
      </c>
      <c r="P168" s="126">
        <f t="shared" si="48"/>
        <v>8.3056006769514629E-6</v>
      </c>
      <c r="Q168" s="126">
        <f t="shared" si="49"/>
        <v>3.9504557142857146E-8</v>
      </c>
      <c r="R168" s="126">
        <f t="shared" si="50"/>
        <v>39550.479414054586</v>
      </c>
      <c r="S168" s="126">
        <f t="shared" si="51"/>
        <v>4.2941460982043799E-10</v>
      </c>
      <c r="T168" s="354">
        <v>0.2432</v>
      </c>
      <c r="U168" s="193">
        <f t="shared" si="52"/>
        <v>6.7252558080000008E-18</v>
      </c>
      <c r="V168" s="185">
        <f t="shared" si="53"/>
        <v>6.7330736154486527E-6</v>
      </c>
      <c r="W168" s="185">
        <f t="shared" si="54"/>
        <v>3.202502765714286E-8</v>
      </c>
      <c r="X168" s="185">
        <f t="shared" si="55"/>
        <v>32062.25531166025</v>
      </c>
      <c r="Y168" s="185">
        <f t="shared" si="56"/>
        <v>3.4811211036110171E-10</v>
      </c>
      <c r="AA168" s="259">
        <f t="shared" si="60"/>
        <v>7.3103543175831361E-20</v>
      </c>
      <c r="AB168" s="260">
        <f t="shared" si="61"/>
        <v>3.8389532184638569E-19</v>
      </c>
      <c r="AC168" s="17">
        <f t="shared" si="57"/>
        <v>4.2771264549336392</v>
      </c>
      <c r="AD168" s="17">
        <f t="shared" si="58"/>
        <v>4.5217484062722129</v>
      </c>
      <c r="AE168" s="17">
        <f t="shared" si="59"/>
        <v>-38.126790581873919</v>
      </c>
      <c r="AF168" s="17">
        <f t="shared" si="62"/>
        <v>-17.256748125552967</v>
      </c>
      <c r="AG168" s="184">
        <f t="shared" si="63"/>
        <v>10.375434770278867</v>
      </c>
      <c r="AJ168" s="138"/>
    </row>
    <row r="169" spans="1:36">
      <c r="A169" s="4" t="s">
        <v>11</v>
      </c>
      <c r="B169" s="4">
        <v>26</v>
      </c>
      <c r="C169" s="4">
        <v>-11.670400000000001</v>
      </c>
      <c r="D169" s="4">
        <v>-128.00069999999999</v>
      </c>
      <c r="E169" s="4">
        <v>20</v>
      </c>
      <c r="F169" s="4" t="s">
        <v>12</v>
      </c>
      <c r="G169" s="358">
        <v>0.21</v>
      </c>
      <c r="H169" s="2" t="s">
        <v>16</v>
      </c>
      <c r="I169" s="4" t="s">
        <v>17</v>
      </c>
      <c r="J169" s="18">
        <v>64.387538931687999</v>
      </c>
      <c r="K169" s="18">
        <v>102.06450044048761</v>
      </c>
      <c r="L169" s="30">
        <v>8.9895389657035292E-13</v>
      </c>
      <c r="M169" s="29">
        <v>4.774914E-18</v>
      </c>
      <c r="N169" s="46"/>
      <c r="O169" s="126">
        <f t="shared" si="47"/>
        <v>1.4324741999999999E-18</v>
      </c>
      <c r="P169" s="126">
        <f t="shared" si="48"/>
        <v>1.593490172816547E-6</v>
      </c>
      <c r="Q169" s="126">
        <f t="shared" si="49"/>
        <v>6.8213057142857138E-9</v>
      </c>
      <c r="R169" s="126">
        <f t="shared" si="50"/>
        <v>7588.0484419835566</v>
      </c>
      <c r="S169" s="126">
        <f t="shared" si="51"/>
        <v>6.6833283706347263E-11</v>
      </c>
      <c r="T169" s="354">
        <v>0.2432</v>
      </c>
      <c r="U169" s="193">
        <f t="shared" si="52"/>
        <v>1.1612590848E-18</v>
      </c>
      <c r="V169" s="185">
        <f t="shared" si="53"/>
        <v>1.2917893667632807E-6</v>
      </c>
      <c r="W169" s="185">
        <f t="shared" si="54"/>
        <v>5.5298051657142856E-9</v>
      </c>
      <c r="X169" s="185">
        <f t="shared" si="55"/>
        <v>6151.3779369680033</v>
      </c>
      <c r="Y169" s="185">
        <f t="shared" si="56"/>
        <v>5.4179515324612186E-11</v>
      </c>
      <c r="AA169" s="259">
        <f t="shared" si="60"/>
        <v>1.1377698218168559E-20</v>
      </c>
      <c r="AB169" s="260">
        <f t="shared" si="61"/>
        <v>7.4158976709234814E-20</v>
      </c>
      <c r="AC169" s="17">
        <f t="shared" si="57"/>
        <v>4.1649201195381993</v>
      </c>
      <c r="AD169" s="17">
        <f t="shared" si="58"/>
        <v>4.6256049706903495</v>
      </c>
      <c r="AE169" s="17">
        <f t="shared" si="59"/>
        <v>-39.88315571059352</v>
      </c>
      <c r="AF169" s="17">
        <f t="shared" si="62"/>
        <v>-19.013113254272568</v>
      </c>
      <c r="AG169" s="184">
        <f t="shared" si="63"/>
        <v>8.7244313904955835</v>
      </c>
      <c r="AJ169" s="138"/>
    </row>
    <row r="170" spans="1:36">
      <c r="A170" s="4" t="s">
        <v>11</v>
      </c>
      <c r="B170" s="4">
        <v>26</v>
      </c>
      <c r="C170" s="4">
        <v>-11.670400000000001</v>
      </c>
      <c r="D170" s="4">
        <v>-128.00069999999999</v>
      </c>
      <c r="E170" s="4">
        <v>20</v>
      </c>
      <c r="F170" s="4" t="s">
        <v>12</v>
      </c>
      <c r="G170" s="358">
        <v>0.21</v>
      </c>
      <c r="H170" s="4" t="s">
        <v>16</v>
      </c>
      <c r="I170" s="4" t="s">
        <v>17</v>
      </c>
      <c r="J170" s="18">
        <v>33.315941407414655</v>
      </c>
      <c r="K170" s="18">
        <v>66.238496946486805</v>
      </c>
      <c r="L170" s="30">
        <v>4.8422010467520371E-13</v>
      </c>
      <c r="M170" s="29">
        <v>2.0423680000000002E-18</v>
      </c>
      <c r="N170" s="46"/>
      <c r="O170" s="126">
        <f t="shared" si="47"/>
        <v>6.1271040000000007E-19</v>
      </c>
      <c r="P170" s="126">
        <f t="shared" si="48"/>
        <v>1.2653551434238417E-6</v>
      </c>
      <c r="Q170" s="126">
        <f t="shared" si="49"/>
        <v>2.9176685714285719E-9</v>
      </c>
      <c r="R170" s="126">
        <f t="shared" si="50"/>
        <v>6025.5006829706754</v>
      </c>
      <c r="S170" s="126">
        <f t="shared" si="51"/>
        <v>4.4047928409150303E-11</v>
      </c>
      <c r="T170" s="354">
        <v>0.2432</v>
      </c>
      <c r="U170" s="193">
        <f t="shared" si="52"/>
        <v>4.9670389760000006E-19</v>
      </c>
      <c r="V170" s="185">
        <f t="shared" si="53"/>
        <v>1.0257812362689278E-6</v>
      </c>
      <c r="W170" s="185">
        <f t="shared" si="54"/>
        <v>2.3652566552380955E-9</v>
      </c>
      <c r="X170" s="185">
        <f t="shared" si="55"/>
        <v>4884.6725536615604</v>
      </c>
      <c r="Y170" s="185">
        <f t="shared" si="56"/>
        <v>3.5708187297017848E-11</v>
      </c>
      <c r="AA170" s="259">
        <f t="shared" si="60"/>
        <v>7.4987193323737484E-21</v>
      </c>
      <c r="AB170" s="260">
        <f t="shared" si="61"/>
        <v>6.1303025330254049E-20</v>
      </c>
      <c r="AC170" s="17">
        <f t="shared" si="57"/>
        <v>3.5060360033794673</v>
      </c>
      <c r="AD170" s="17">
        <f t="shared" si="58"/>
        <v>4.1932618187942996</v>
      </c>
      <c r="AE170" s="17">
        <f t="shared" si="59"/>
        <v>-40.732421754912181</v>
      </c>
      <c r="AF170" s="17">
        <f t="shared" si="62"/>
        <v>-19.862379298591229</v>
      </c>
      <c r="AG170" s="184">
        <f t="shared" si="63"/>
        <v>8.493857531249974</v>
      </c>
      <c r="AJ170" s="138"/>
    </row>
    <row r="171" spans="1:36">
      <c r="A171" s="4" t="s">
        <v>11</v>
      </c>
      <c r="B171" s="4">
        <v>26</v>
      </c>
      <c r="C171" s="4">
        <v>-11.670400000000001</v>
      </c>
      <c r="D171" s="4">
        <v>-128.00069999999999</v>
      </c>
      <c r="E171" s="4">
        <v>20</v>
      </c>
      <c r="F171" s="4" t="s">
        <v>12</v>
      </c>
      <c r="G171" s="358">
        <v>0.21</v>
      </c>
      <c r="H171" s="2" t="s">
        <v>16</v>
      </c>
      <c r="I171" s="4" t="s">
        <v>17</v>
      </c>
      <c r="J171" s="18">
        <v>193.02524618737027</v>
      </c>
      <c r="K171" s="18">
        <v>301.93513915084111</v>
      </c>
      <c r="L171" s="30">
        <v>2.5203691733602938E-12</v>
      </c>
      <c r="M171" s="29">
        <v>2.7697840000000003E-17</v>
      </c>
      <c r="N171" s="46"/>
      <c r="O171" s="126">
        <f t="shared" si="47"/>
        <v>8.3093520000000002E-18</v>
      </c>
      <c r="P171" s="126">
        <f t="shared" si="48"/>
        <v>3.2968789206866544E-6</v>
      </c>
      <c r="Q171" s="126">
        <f t="shared" si="49"/>
        <v>3.9568342857142858E-8</v>
      </c>
      <c r="R171" s="126">
        <f t="shared" si="50"/>
        <v>15699.423431841211</v>
      </c>
      <c r="S171" s="126">
        <f t="shared" si="51"/>
        <v>1.3104914839797849E-10</v>
      </c>
      <c r="T171" s="354">
        <v>0.2432</v>
      </c>
      <c r="U171" s="193">
        <f t="shared" si="52"/>
        <v>6.7361146880000003E-18</v>
      </c>
      <c r="V171" s="185">
        <f t="shared" si="53"/>
        <v>2.6726698450366478E-6</v>
      </c>
      <c r="W171" s="185">
        <f t="shared" si="54"/>
        <v>3.2076736609523809E-8</v>
      </c>
      <c r="X171" s="185">
        <f t="shared" si="55"/>
        <v>12726.999262079275</v>
      </c>
      <c r="Y171" s="185">
        <f t="shared" si="56"/>
        <v>1.0623717630129455E-10</v>
      </c>
      <c r="AA171" s="259">
        <f t="shared" si="60"/>
        <v>2.2309807023271855E-20</v>
      </c>
      <c r="AB171" s="260">
        <f t="shared" si="61"/>
        <v>1.4349335409272636E-19</v>
      </c>
      <c r="AC171" s="17">
        <f t="shared" si="57"/>
        <v>5.262820989611086</v>
      </c>
      <c r="AD171" s="17">
        <f t="shared" si="58"/>
        <v>5.7102122232845653</v>
      </c>
      <c r="AE171" s="17">
        <f t="shared" si="59"/>
        <v>-38.125177242079346</v>
      </c>
      <c r="AF171" s="17">
        <f t="shared" si="62"/>
        <v>-17.255134785758393</v>
      </c>
      <c r="AG171" s="184">
        <f t="shared" si="63"/>
        <v>9.4514809420113171</v>
      </c>
      <c r="AJ171" s="138"/>
    </row>
    <row r="172" spans="1:36">
      <c r="A172" s="4" t="s">
        <v>11</v>
      </c>
      <c r="B172" s="4">
        <v>26</v>
      </c>
      <c r="C172" s="4">
        <v>-11.670400000000001</v>
      </c>
      <c r="D172" s="4">
        <v>-128.00069999999999</v>
      </c>
      <c r="E172" s="4">
        <v>20</v>
      </c>
      <c r="F172" s="4" t="s">
        <v>12</v>
      </c>
      <c r="G172" s="358">
        <v>0.21</v>
      </c>
      <c r="H172" s="2" t="s">
        <v>16</v>
      </c>
      <c r="I172" s="4" t="s">
        <v>17</v>
      </c>
      <c r="J172" s="18">
        <v>186.76080606926263</v>
      </c>
      <c r="K172" s="18">
        <v>227.09841211957061</v>
      </c>
      <c r="L172" s="30">
        <v>2.4434857727469237E-12</v>
      </c>
      <c r="M172" s="29">
        <v>1.1966710000000001E-17</v>
      </c>
      <c r="N172" s="46"/>
      <c r="O172" s="126">
        <f t="shared" si="47"/>
        <v>3.590013E-18</v>
      </c>
      <c r="P172" s="126">
        <f t="shared" si="48"/>
        <v>1.4692178853835397E-6</v>
      </c>
      <c r="Q172" s="126">
        <f t="shared" si="49"/>
        <v>1.7095300000000002E-8</v>
      </c>
      <c r="R172" s="126">
        <f t="shared" si="50"/>
        <v>6996.2756446835228</v>
      </c>
      <c r="S172" s="126">
        <f t="shared" si="51"/>
        <v>7.5277056499184492E-11</v>
      </c>
      <c r="T172" s="354">
        <v>0.2432</v>
      </c>
      <c r="U172" s="193">
        <f t="shared" si="52"/>
        <v>2.9103038720000002E-18</v>
      </c>
      <c r="V172" s="185">
        <f t="shared" si="53"/>
        <v>1.191045965750923E-6</v>
      </c>
      <c r="W172" s="185">
        <f t="shared" si="54"/>
        <v>1.3858589866666668E-8</v>
      </c>
      <c r="X172" s="185">
        <f t="shared" si="55"/>
        <v>5671.647455956776</v>
      </c>
      <c r="Y172" s="185">
        <f t="shared" si="56"/>
        <v>6.102460046867223E-11</v>
      </c>
      <c r="AA172" s="259">
        <f t="shared" si="60"/>
        <v>1.2815166098421167E-20</v>
      </c>
      <c r="AB172" s="260">
        <f t="shared" si="61"/>
        <v>6.4075060778876662E-20</v>
      </c>
      <c r="AC172" s="17">
        <f t="shared" si="57"/>
        <v>5.2298286861635797</v>
      </c>
      <c r="AD172" s="17">
        <f t="shared" si="58"/>
        <v>5.4253834570992687</v>
      </c>
      <c r="AE172" s="17">
        <f t="shared" si="59"/>
        <v>-38.964403045903339</v>
      </c>
      <c r="AF172" s="17">
        <f t="shared" si="62"/>
        <v>-18.094360589582383</v>
      </c>
      <c r="AG172" s="184">
        <f t="shared" si="63"/>
        <v>8.6432349111245355</v>
      </c>
      <c r="AJ172" s="138"/>
    </row>
    <row r="173" spans="1:36">
      <c r="A173" s="4" t="s">
        <v>11</v>
      </c>
      <c r="B173" s="4">
        <v>26</v>
      </c>
      <c r="C173" s="4">
        <v>-11.670400000000001</v>
      </c>
      <c r="D173" s="4">
        <v>-128.00069999999999</v>
      </c>
      <c r="E173" s="4">
        <v>20</v>
      </c>
      <c r="F173" s="4" t="s">
        <v>12</v>
      </c>
      <c r="G173" s="358">
        <v>0.21</v>
      </c>
      <c r="H173" s="2" t="s">
        <v>16</v>
      </c>
      <c r="I173" s="4" t="s">
        <v>17</v>
      </c>
      <c r="J173" s="18">
        <v>148.17455119746705</v>
      </c>
      <c r="K173" s="18">
        <v>204.31491323360456</v>
      </c>
      <c r="L173" s="30">
        <v>1.9662056273858367E-12</v>
      </c>
      <c r="M173" s="29">
        <v>1.996696E-16</v>
      </c>
      <c r="N173" s="46"/>
      <c r="O173" s="126">
        <f t="shared" si="47"/>
        <v>5.9900879999999999E-17</v>
      </c>
      <c r="P173" s="126">
        <f t="shared" si="48"/>
        <v>3.0465216438039112E-5</v>
      </c>
      <c r="Q173" s="126">
        <f t="shared" si="49"/>
        <v>2.8524228571428569E-7</v>
      </c>
      <c r="R173" s="126">
        <f t="shared" si="50"/>
        <v>145072.45922875768</v>
      </c>
      <c r="S173" s="126">
        <f t="shared" si="51"/>
        <v>1.3960913630820104E-9</v>
      </c>
      <c r="T173" s="354">
        <v>0.2432</v>
      </c>
      <c r="U173" s="193">
        <f t="shared" si="52"/>
        <v>4.8559646720000002E-17</v>
      </c>
      <c r="V173" s="185">
        <f t="shared" si="53"/>
        <v>2.4697135459103709E-5</v>
      </c>
      <c r="W173" s="185">
        <f t="shared" si="54"/>
        <v>2.3123641295238096E-7</v>
      </c>
      <c r="X173" s="185">
        <f t="shared" si="55"/>
        <v>117605.4069481129</v>
      </c>
      <c r="Y173" s="185">
        <f t="shared" si="56"/>
        <v>1.1317647316718166E-9</v>
      </c>
      <c r="AA173" s="259">
        <f t="shared" si="60"/>
        <v>2.376705936510815E-19</v>
      </c>
      <c r="AB173" s="260">
        <f t="shared" si="61"/>
        <v>1.3475296424816383E-18</v>
      </c>
      <c r="AC173" s="17">
        <f t="shared" si="57"/>
        <v>4.9983909788011998</v>
      </c>
      <c r="AD173" s="17">
        <f t="shared" si="58"/>
        <v>5.3196624958975969</v>
      </c>
      <c r="AE173" s="17">
        <f t="shared" si="59"/>
        <v>-36.149867673401474</v>
      </c>
      <c r="AF173" s="17">
        <f t="shared" si="62"/>
        <v>-15.279825217080523</v>
      </c>
      <c r="AG173" s="184">
        <f t="shared" si="63"/>
        <v>11.675090290839673</v>
      </c>
      <c r="AJ173" s="138"/>
    </row>
    <row r="174" spans="1:36">
      <c r="A174" s="4" t="s">
        <v>11</v>
      </c>
      <c r="B174" s="4">
        <v>26</v>
      </c>
      <c r="C174" s="4">
        <v>-11.670400000000001</v>
      </c>
      <c r="D174" s="4">
        <v>-128.00069999999999</v>
      </c>
      <c r="E174" s="4">
        <v>20</v>
      </c>
      <c r="F174" s="4" t="s">
        <v>12</v>
      </c>
      <c r="G174" s="358">
        <v>0.21</v>
      </c>
      <c r="H174" s="2" t="s">
        <v>16</v>
      </c>
      <c r="I174" s="4" t="s">
        <v>17</v>
      </c>
      <c r="J174" s="18">
        <v>16.052674096701899</v>
      </c>
      <c r="K174" s="18">
        <v>33.384253045678882</v>
      </c>
      <c r="L174" s="30">
        <v>2.4393914824945619E-13</v>
      </c>
      <c r="M174" s="29">
        <v>5.6139670000000003E-18</v>
      </c>
      <c r="N174" s="46"/>
      <c r="O174" s="126">
        <f t="shared" si="47"/>
        <v>1.6841901E-18</v>
      </c>
      <c r="P174" s="126">
        <f t="shared" si="48"/>
        <v>6.9041402828779224E-6</v>
      </c>
      <c r="Q174" s="126">
        <f t="shared" si="49"/>
        <v>8.0199528571428575E-9</v>
      </c>
      <c r="R174" s="126">
        <f t="shared" si="50"/>
        <v>32876.858489894868</v>
      </c>
      <c r="S174" s="126">
        <f t="shared" si="51"/>
        <v>2.4023160997999106E-10</v>
      </c>
      <c r="T174" s="354">
        <v>0.2432</v>
      </c>
      <c r="U174" s="193">
        <f t="shared" si="52"/>
        <v>1.3653167744E-18</v>
      </c>
      <c r="V174" s="185">
        <f t="shared" si="53"/>
        <v>5.5969563893197025E-6</v>
      </c>
      <c r="W174" s="185">
        <f t="shared" si="54"/>
        <v>6.5015084495238092E-9</v>
      </c>
      <c r="X174" s="185">
        <f t="shared" si="55"/>
        <v>26652.173282474774</v>
      </c>
      <c r="Y174" s="185">
        <f t="shared" si="56"/>
        <v>1.9474775849044605E-10</v>
      </c>
      <c r="AA174" s="259">
        <f t="shared" si="60"/>
        <v>4.0897029282993674E-20</v>
      </c>
      <c r="AB174" s="260">
        <f t="shared" si="61"/>
        <v>3.4972160813714004E-19</v>
      </c>
      <c r="AC174" s="17">
        <f t="shared" si="57"/>
        <v>2.7758754460844672</v>
      </c>
      <c r="AD174" s="17">
        <f t="shared" si="58"/>
        <v>3.5080843231095207</v>
      </c>
      <c r="AE174" s="17">
        <f t="shared" si="59"/>
        <v>-39.721274074132147</v>
      </c>
      <c r="AF174" s="17">
        <f t="shared" si="62"/>
        <v>-18.851231617811191</v>
      </c>
      <c r="AG174" s="184">
        <f t="shared" si="63"/>
        <v>10.190625975330013</v>
      </c>
      <c r="AJ174" s="138"/>
    </row>
    <row r="175" spans="1:36">
      <c r="A175" s="4" t="s">
        <v>11</v>
      </c>
      <c r="B175" s="4">
        <v>26</v>
      </c>
      <c r="C175" s="4">
        <v>-11.670400000000001</v>
      </c>
      <c r="D175" s="4">
        <v>-128.00069999999999</v>
      </c>
      <c r="E175" s="4">
        <v>20</v>
      </c>
      <c r="F175" s="4" t="s">
        <v>12</v>
      </c>
      <c r="G175" s="358">
        <v>0.21</v>
      </c>
      <c r="H175" s="2" t="s">
        <v>16</v>
      </c>
      <c r="I175" s="4" t="s">
        <v>16</v>
      </c>
      <c r="J175" s="18">
        <v>29.285568156322519</v>
      </c>
      <c r="K175" s="18">
        <v>54.90769645893802</v>
      </c>
      <c r="L175" s="30">
        <v>4.2900295753499583E-13</v>
      </c>
      <c r="M175" s="29">
        <v>3.1644980000000004E-17</v>
      </c>
      <c r="N175" s="46"/>
      <c r="O175" s="126">
        <f t="shared" si="47"/>
        <v>9.493494000000001E-18</v>
      </c>
      <c r="P175" s="126">
        <f t="shared" si="48"/>
        <v>2.2129204084159655E-5</v>
      </c>
      <c r="Q175" s="126">
        <f t="shared" si="49"/>
        <v>4.5207114285714291E-8</v>
      </c>
      <c r="R175" s="126">
        <f t="shared" si="50"/>
        <v>105377.16230552217</v>
      </c>
      <c r="S175" s="126">
        <f t="shared" si="51"/>
        <v>8.2332928170683362E-10</v>
      </c>
      <c r="T175" s="354">
        <v>0.2432</v>
      </c>
      <c r="U175" s="193">
        <f t="shared" si="52"/>
        <v>7.6960591360000008E-18</v>
      </c>
      <c r="V175" s="185">
        <f t="shared" si="53"/>
        <v>1.7939408110892095E-5</v>
      </c>
      <c r="W175" s="185">
        <f t="shared" si="54"/>
        <v>3.6647900647619051E-8</v>
      </c>
      <c r="X175" s="185">
        <f t="shared" si="55"/>
        <v>85425.752909009971</v>
      </c>
      <c r="Y175" s="185">
        <f t="shared" si="56"/>
        <v>6.6744560437033975E-10</v>
      </c>
      <c r="AA175" s="259">
        <f t="shared" si="60"/>
        <v>1.4016357691777135E-19</v>
      </c>
      <c r="AB175" s="260">
        <f t="shared" si="61"/>
        <v>1.0805656844724082E-18</v>
      </c>
      <c r="AC175" s="17">
        <f t="shared" si="57"/>
        <v>3.3770948402865368</v>
      </c>
      <c r="AD175" s="17">
        <f t="shared" si="58"/>
        <v>4.0056535291986028</v>
      </c>
      <c r="AE175" s="17">
        <f t="shared" si="59"/>
        <v>-37.991952147677132</v>
      </c>
      <c r="AF175" s="17">
        <f t="shared" si="62"/>
        <v>-17.121909691356176</v>
      </c>
      <c r="AG175" s="184">
        <f t="shared" si="63"/>
        <v>11.355402890629287</v>
      </c>
      <c r="AJ175" s="138"/>
    </row>
    <row r="176" spans="1:36">
      <c r="A176" s="4" t="s">
        <v>11</v>
      </c>
      <c r="B176" s="4">
        <v>26</v>
      </c>
      <c r="C176" s="4">
        <v>-11.670400000000001</v>
      </c>
      <c r="D176" s="4">
        <v>-128.00069999999999</v>
      </c>
      <c r="E176" s="4">
        <v>20</v>
      </c>
      <c r="F176" s="4" t="s">
        <v>12</v>
      </c>
      <c r="G176" s="358">
        <v>0.21</v>
      </c>
      <c r="H176" s="2" t="s">
        <v>16</v>
      </c>
      <c r="I176" s="4" t="s">
        <v>16</v>
      </c>
      <c r="J176" s="18">
        <v>11.56941676600534</v>
      </c>
      <c r="K176" s="18">
        <v>26.694534353332333</v>
      </c>
      <c r="L176" s="30">
        <v>1.793585034925777E-13</v>
      </c>
      <c r="M176" s="29">
        <v>7.5772609999999997E-19</v>
      </c>
      <c r="N176" s="46"/>
      <c r="O176" s="126">
        <f t="shared" si="47"/>
        <v>2.2731783E-19</v>
      </c>
      <c r="P176" s="126">
        <f t="shared" si="48"/>
        <v>1.2673936589207045E-6</v>
      </c>
      <c r="Q176" s="126">
        <f t="shared" si="49"/>
        <v>1.0824658571428572E-9</v>
      </c>
      <c r="R176" s="126">
        <f t="shared" si="50"/>
        <v>6035.2078996224027</v>
      </c>
      <c r="S176" s="126">
        <f t="shared" si="51"/>
        <v>4.0550093244377226E-11</v>
      </c>
      <c r="T176" s="354">
        <v>0.2432</v>
      </c>
      <c r="U176" s="193">
        <f t="shared" si="52"/>
        <v>1.8427898751999998E-19</v>
      </c>
      <c r="V176" s="185">
        <f t="shared" si="53"/>
        <v>1.0274337928317176E-6</v>
      </c>
      <c r="W176" s="185">
        <f t="shared" si="54"/>
        <v>8.7751898819047617E-10</v>
      </c>
      <c r="X176" s="185">
        <f t="shared" si="55"/>
        <v>4892.5418706272267</v>
      </c>
      <c r="Y176" s="185">
        <f t="shared" si="56"/>
        <v>3.2872608923441803E-11</v>
      </c>
      <c r="AA176" s="259">
        <f t="shared" si="60"/>
        <v>6.9032478739227781E-21</v>
      </c>
      <c r="AB176" s="260">
        <f t="shared" si="61"/>
        <v>6.5493889218896717E-20</v>
      </c>
      <c r="AC176" s="17">
        <f t="shared" si="57"/>
        <v>2.4483651307738374</v>
      </c>
      <c r="AD176" s="17">
        <f t="shared" si="58"/>
        <v>3.284458838583395</v>
      </c>
      <c r="AE176" s="17">
        <f t="shared" si="59"/>
        <v>-41.723964978180092</v>
      </c>
      <c r="AF176" s="17">
        <f t="shared" si="62"/>
        <v>-20.85392252185914</v>
      </c>
      <c r="AG176" s="184">
        <f t="shared" si="63"/>
        <v>8.4954672573587473</v>
      </c>
      <c r="AJ176" s="138"/>
    </row>
    <row r="177" spans="1:36">
      <c r="A177" s="4" t="s">
        <v>11</v>
      </c>
      <c r="B177" s="4">
        <v>26</v>
      </c>
      <c r="C177" s="4">
        <v>-11.670400000000001</v>
      </c>
      <c r="D177" s="4">
        <v>-128.00069999999999</v>
      </c>
      <c r="E177" s="4">
        <v>20</v>
      </c>
      <c r="F177" s="4" t="s">
        <v>12</v>
      </c>
      <c r="G177" s="358">
        <v>0.21</v>
      </c>
      <c r="H177" s="2" t="s">
        <v>16</v>
      </c>
      <c r="I177" s="4" t="s">
        <v>16</v>
      </c>
      <c r="J177" s="18">
        <v>19.786428903339708</v>
      </c>
      <c r="K177" s="18">
        <v>35.377657280798111</v>
      </c>
      <c r="L177" s="30">
        <v>2.9686671818324234E-13</v>
      </c>
      <c r="M177" s="29">
        <v>8.0046819999999998E-18</v>
      </c>
      <c r="N177" s="46"/>
      <c r="O177" s="126">
        <f t="shared" si="47"/>
        <v>2.4014045999999999E-18</v>
      </c>
      <c r="P177" s="126">
        <f t="shared" si="48"/>
        <v>8.0891674711670508E-6</v>
      </c>
      <c r="Q177" s="126">
        <f t="shared" si="49"/>
        <v>1.143526E-8</v>
      </c>
      <c r="R177" s="126">
        <f t="shared" si="50"/>
        <v>38519.845100795479</v>
      </c>
      <c r="S177" s="126">
        <f t="shared" si="51"/>
        <v>3.2323395269609051E-10</v>
      </c>
      <c r="T177" s="354">
        <v>0.2432</v>
      </c>
      <c r="U177" s="193">
        <f t="shared" si="52"/>
        <v>1.9467386623999999E-18</v>
      </c>
      <c r="V177" s="185">
        <f t="shared" si="53"/>
        <v>6.5576184299594227E-6</v>
      </c>
      <c r="W177" s="185">
        <f t="shared" si="54"/>
        <v>9.2701841066666659E-9</v>
      </c>
      <c r="X177" s="185">
        <f t="shared" si="55"/>
        <v>31226.754428378204</v>
      </c>
      <c r="Y177" s="185">
        <f t="shared" si="56"/>
        <v>2.620349909856307E-10</v>
      </c>
      <c r="AA177" s="259">
        <f t="shared" si="60"/>
        <v>5.5027348106982451E-20</v>
      </c>
      <c r="AB177" s="260">
        <f t="shared" si="61"/>
        <v>4.0455415371335183E-19</v>
      </c>
      <c r="AC177" s="17">
        <f t="shared" si="57"/>
        <v>2.9849962937781704</v>
      </c>
      <c r="AD177" s="17">
        <f t="shared" si="58"/>
        <v>3.5660804706206171</v>
      </c>
      <c r="AE177" s="17">
        <f t="shared" si="59"/>
        <v>-39.366505053404978</v>
      </c>
      <c r="AF177" s="17">
        <f t="shared" si="62"/>
        <v>-18.496462597084022</v>
      </c>
      <c r="AG177" s="184">
        <f t="shared" si="63"/>
        <v>10.349030520072796</v>
      </c>
      <c r="AJ177" s="138"/>
    </row>
    <row r="178" spans="1:36">
      <c r="A178" s="4" t="s">
        <v>11</v>
      </c>
      <c r="B178" s="4">
        <v>26</v>
      </c>
      <c r="C178" s="4">
        <v>-11.670400000000001</v>
      </c>
      <c r="D178" s="4">
        <v>-128.00069999999999</v>
      </c>
      <c r="E178" s="4">
        <v>20</v>
      </c>
      <c r="F178" s="4" t="s">
        <v>12</v>
      </c>
      <c r="G178" s="358">
        <v>0.21</v>
      </c>
      <c r="H178" s="2" t="s">
        <v>16</v>
      </c>
      <c r="I178" s="4" t="s">
        <v>16</v>
      </c>
      <c r="J178" s="18">
        <v>7.7525623774536214</v>
      </c>
      <c r="K178" s="18">
        <v>20.683344023370228</v>
      </c>
      <c r="L178" s="30">
        <v>1.2315771225108772E-13</v>
      </c>
      <c r="M178" s="29">
        <v>9.1419539999999997E-19</v>
      </c>
      <c r="N178" s="46"/>
      <c r="O178" s="126">
        <f t="shared" si="47"/>
        <v>2.7425861999999999E-19</v>
      </c>
      <c r="P178" s="126">
        <f t="shared" si="48"/>
        <v>2.2268895304002999E-6</v>
      </c>
      <c r="Q178" s="126">
        <f t="shared" si="49"/>
        <v>1.3059934285714286E-9</v>
      </c>
      <c r="R178" s="126">
        <f t="shared" si="50"/>
        <v>10604.235859049048</v>
      </c>
      <c r="S178" s="126">
        <f t="shared" si="51"/>
        <v>6.3142276563005436E-11</v>
      </c>
      <c r="T178" s="354">
        <v>0.2432</v>
      </c>
      <c r="U178" s="193">
        <f t="shared" si="52"/>
        <v>2.2233232128E-19</v>
      </c>
      <c r="V178" s="185">
        <f t="shared" si="53"/>
        <v>1.8052651126445099E-6</v>
      </c>
      <c r="W178" s="185">
        <f t="shared" si="54"/>
        <v>1.0587253394285715E-9</v>
      </c>
      <c r="X178" s="185">
        <f t="shared" si="55"/>
        <v>8596.5005364024273</v>
      </c>
      <c r="Y178" s="185">
        <f t="shared" si="56"/>
        <v>5.1187338867076414E-11</v>
      </c>
      <c r="AA178" s="259">
        <f t="shared" si="60"/>
        <v>1.0749341162086046E-20</v>
      </c>
      <c r="AB178" s="260">
        <f t="shared" si="61"/>
        <v>1.1792170839653061E-19</v>
      </c>
      <c r="AC178" s="17">
        <f t="shared" si="57"/>
        <v>2.0480234180682717</v>
      </c>
      <c r="AD178" s="17">
        <f t="shared" si="58"/>
        <v>3.0293287398254138</v>
      </c>
      <c r="AE178" s="17">
        <f t="shared" si="59"/>
        <v>-41.536242618711697</v>
      </c>
      <c r="AF178" s="17">
        <f t="shared" si="62"/>
        <v>-20.666200162390744</v>
      </c>
      <c r="AG178" s="184">
        <f t="shared" si="63"/>
        <v>9.0591104850576691</v>
      </c>
      <c r="AJ178" s="138"/>
    </row>
    <row r="179" spans="1:36">
      <c r="A179" s="4" t="s">
        <v>11</v>
      </c>
      <c r="B179" s="4">
        <v>26</v>
      </c>
      <c r="C179" s="4">
        <v>-11.670400000000001</v>
      </c>
      <c r="D179" s="4">
        <v>-128.00069999999999</v>
      </c>
      <c r="E179" s="4">
        <v>20</v>
      </c>
      <c r="F179" s="4" t="s">
        <v>12</v>
      </c>
      <c r="G179" s="358">
        <v>0.21</v>
      </c>
      <c r="H179" s="2" t="s">
        <v>16</v>
      </c>
      <c r="I179" s="4" t="s">
        <v>16</v>
      </c>
      <c r="J179" s="18">
        <v>8.1273534493483162</v>
      </c>
      <c r="K179" s="18">
        <v>19.548655320140266</v>
      </c>
      <c r="L179" s="30">
        <v>1.2874037038726814E-13</v>
      </c>
      <c r="M179" s="29">
        <v>9.1672910000000012E-17</v>
      </c>
      <c r="N179" s="46"/>
      <c r="O179" s="126">
        <f t="shared" si="47"/>
        <v>2.7501873000000002E-17</v>
      </c>
      <c r="P179" s="126">
        <f t="shared" si="48"/>
        <v>2.1362275809266911E-4</v>
      </c>
      <c r="Q179" s="126">
        <f t="shared" si="49"/>
        <v>1.3096130000000001E-7</v>
      </c>
      <c r="R179" s="126">
        <f t="shared" si="50"/>
        <v>1017251.22901271</v>
      </c>
      <c r="S179" s="126">
        <f t="shared" si="51"/>
        <v>6.6992485086723765E-9</v>
      </c>
      <c r="T179" s="354">
        <v>0.2432</v>
      </c>
      <c r="U179" s="193">
        <f t="shared" si="52"/>
        <v>2.2294851712000003E-17</v>
      </c>
      <c r="V179" s="185">
        <f t="shared" si="53"/>
        <v>1.7317684922712377E-4</v>
      </c>
      <c r="W179" s="185">
        <f t="shared" si="54"/>
        <v>1.0616596053333336E-7</v>
      </c>
      <c r="X179" s="185">
        <f t="shared" si="55"/>
        <v>824651.66298630368</v>
      </c>
      <c r="Y179" s="185"/>
      <c r="AA179" s="259">
        <f t="shared" si="60"/>
        <v>1.1404800661163855E-18</v>
      </c>
      <c r="AB179" s="260">
        <f t="shared" si="61"/>
        <v>1.1279552510091795E-17</v>
      </c>
      <c r="AC179" s="17">
        <f t="shared" si="57"/>
        <v>2.0952353415782108</v>
      </c>
      <c r="AD179" s="17">
        <f t="shared" si="58"/>
        <v>2.9729065024873105</v>
      </c>
      <c r="AE179" s="17">
        <f t="shared" si="59"/>
        <v>-36.928304758122771</v>
      </c>
      <c r="AF179" s="17">
        <f t="shared" si="62"/>
        <v>-16.058262301801815</v>
      </c>
      <c r="AG179" s="184">
        <f t="shared" si="63"/>
        <v>13.622716349470766</v>
      </c>
      <c r="AJ179" s="138"/>
    </row>
    <row r="180" spans="1:36">
      <c r="A180" s="4" t="s">
        <v>11</v>
      </c>
      <c r="B180" s="4">
        <v>26</v>
      </c>
      <c r="C180" s="4">
        <v>-11.670400000000001</v>
      </c>
      <c r="D180" s="4">
        <v>-128.00069999999999</v>
      </c>
      <c r="E180" s="4">
        <v>20</v>
      </c>
      <c r="F180" s="4" t="s">
        <v>12</v>
      </c>
      <c r="G180" s="358">
        <v>0.21</v>
      </c>
      <c r="H180" s="2" t="s">
        <v>16</v>
      </c>
      <c r="I180" s="4" t="s">
        <v>16</v>
      </c>
      <c r="J180" s="18">
        <v>12.361658193749454</v>
      </c>
      <c r="K180" s="18">
        <v>25.854448509802779</v>
      </c>
      <c r="L180" s="30">
        <v>1.908677506654027E-13</v>
      </c>
      <c r="M180" s="29">
        <v>8.3760369999999996E-19</v>
      </c>
      <c r="N180" s="46"/>
      <c r="O180" s="126">
        <f t="shared" si="47"/>
        <v>2.5128110999999996E-19</v>
      </c>
      <c r="P180" s="126">
        <f t="shared" si="48"/>
        <v>1.3165194702823518E-6</v>
      </c>
      <c r="Q180" s="126">
        <f t="shared" si="49"/>
        <v>1.1965767142857142E-9</v>
      </c>
      <c r="R180" s="126">
        <f t="shared" si="50"/>
        <v>6269.1403346778661</v>
      </c>
      <c r="S180" s="126">
        <f t="shared" si="51"/>
        <v>4.6281270081318081E-11</v>
      </c>
      <c r="T180" s="354">
        <v>0.2432</v>
      </c>
      <c r="U180" s="193">
        <f t="shared" si="52"/>
        <v>2.0370521983999999E-19</v>
      </c>
      <c r="V180" s="185">
        <f t="shared" si="53"/>
        <v>1.0672584505755599E-6</v>
      </c>
      <c r="W180" s="185">
        <f t="shared" si="54"/>
        <v>9.7002485638095233E-10</v>
      </c>
      <c r="X180" s="185">
        <f t="shared" si="55"/>
        <v>5082.1830979788565</v>
      </c>
      <c r="Y180" s="185">
        <f t="shared" si="56"/>
        <v>3.7518682945921858E-11</v>
      </c>
      <c r="AA180" s="259">
        <f t="shared" si="60"/>
        <v>7.8789234186435894E-21</v>
      </c>
      <c r="AB180" s="260">
        <f t="shared" si="61"/>
        <v>6.77581993347402E-20</v>
      </c>
      <c r="AC180" s="17">
        <f t="shared" si="57"/>
        <v>2.5145996011014997</v>
      </c>
      <c r="AD180" s="17">
        <f t="shared" si="58"/>
        <v>3.2524826755028364</v>
      </c>
      <c r="AE180" s="17">
        <f t="shared" si="59"/>
        <v>-41.623741875945392</v>
      </c>
      <c r="AF180" s="17">
        <f t="shared" si="62"/>
        <v>-20.753699419624436</v>
      </c>
      <c r="AG180" s="184">
        <f t="shared" si="63"/>
        <v>8.533496191955777</v>
      </c>
      <c r="AJ180" s="138"/>
    </row>
    <row r="181" spans="1:36">
      <c r="A181" s="4" t="s">
        <v>11</v>
      </c>
      <c r="B181" s="4">
        <v>26</v>
      </c>
      <c r="C181" s="4">
        <v>-11.670400000000001</v>
      </c>
      <c r="D181" s="4">
        <v>-128.00069999999999</v>
      </c>
      <c r="E181" s="4">
        <v>20</v>
      </c>
      <c r="F181" s="4" t="s">
        <v>12</v>
      </c>
      <c r="G181" s="358">
        <v>0.21</v>
      </c>
      <c r="H181" s="2" t="s">
        <v>23</v>
      </c>
      <c r="I181" s="4" t="s">
        <v>23</v>
      </c>
      <c r="J181" s="18">
        <v>2.1557380085160398</v>
      </c>
      <c r="K181" s="18">
        <v>8.0701469668359014</v>
      </c>
      <c r="L181" s="30">
        <v>3.7027051434153545E-14</v>
      </c>
      <c r="M181" s="29">
        <v>7.167681999999999E-19</v>
      </c>
      <c r="N181" s="46"/>
      <c r="O181" s="126">
        <f t="shared" si="47"/>
        <v>2.1503045999999997E-19</v>
      </c>
      <c r="P181" s="126">
        <f t="shared" si="48"/>
        <v>5.8073881573420961E-6</v>
      </c>
      <c r="Q181" s="126">
        <f t="shared" si="49"/>
        <v>1.0239545714285714E-9</v>
      </c>
      <c r="R181" s="126">
        <f t="shared" si="50"/>
        <v>27654.229320676648</v>
      </c>
      <c r="S181" s="126">
        <f t="shared" si="51"/>
        <v>1.2688177497095048E-10</v>
      </c>
      <c r="T181" s="354">
        <v>0.2432</v>
      </c>
      <c r="U181" s="193">
        <f t="shared" si="52"/>
        <v>1.7431802623999997E-19</v>
      </c>
      <c r="V181" s="185">
        <f t="shared" si="53"/>
        <v>4.7078559995519923E-6</v>
      </c>
      <c r="W181" s="185">
        <f t="shared" si="54"/>
        <v>8.3008583923809506E-10</v>
      </c>
      <c r="X181" s="185">
        <f t="shared" si="55"/>
        <v>22418.361902628534</v>
      </c>
      <c r="Y181" s="185">
        <f t="shared" si="56"/>
        <v>1.0285882557645051E-10</v>
      </c>
      <c r="AA181" s="259">
        <f t="shared" si="60"/>
        <v>2.1600353371054608E-20</v>
      </c>
      <c r="AB181" s="260">
        <f t="shared" si="61"/>
        <v>3.3249318663421747E-19</v>
      </c>
      <c r="AC181" s="17">
        <f t="shared" si="57"/>
        <v>0.76813312827703362</v>
      </c>
      <c r="AD181" s="17">
        <f t="shared" si="58"/>
        <v>2.0881716936198593</v>
      </c>
      <c r="AE181" s="17">
        <f t="shared" si="59"/>
        <v>-41.779534456037631</v>
      </c>
      <c r="AF181" s="17">
        <f t="shared" si="62"/>
        <v>-20.909491999716675</v>
      </c>
      <c r="AG181" s="184">
        <f t="shared" si="63"/>
        <v>10.017635629845712</v>
      </c>
      <c r="AJ181" s="138"/>
    </row>
    <row r="182" spans="1:36">
      <c r="A182" s="4" t="s">
        <v>11</v>
      </c>
      <c r="B182" s="4">
        <v>26</v>
      </c>
      <c r="C182" s="4">
        <v>-11.670400000000001</v>
      </c>
      <c r="D182" s="4">
        <v>-128.00069999999999</v>
      </c>
      <c r="E182" s="4">
        <v>20</v>
      </c>
      <c r="F182" s="4" t="s">
        <v>12</v>
      </c>
      <c r="G182" s="358">
        <v>0.21</v>
      </c>
      <c r="H182" s="2" t="s">
        <v>23</v>
      </c>
      <c r="I182" s="4" t="s">
        <v>23</v>
      </c>
      <c r="J182" s="18">
        <v>2.259237166507944</v>
      </c>
      <c r="K182" s="18">
        <v>8.3264269035919316</v>
      </c>
      <c r="L182" s="30">
        <v>3.8693913620429364E-14</v>
      </c>
      <c r="M182" s="29">
        <v>3.8744599999999999E-19</v>
      </c>
      <c r="N182" s="46"/>
      <c r="O182" s="126">
        <f t="shared" si="47"/>
        <v>1.1623379999999999E-19</v>
      </c>
      <c r="P182" s="126">
        <f t="shared" si="48"/>
        <v>3.0039297947528268E-6</v>
      </c>
      <c r="Q182" s="126">
        <f t="shared" si="49"/>
        <v>5.5349428571428564E-10</v>
      </c>
      <c r="R182" s="126">
        <f t="shared" si="50"/>
        <v>14304.427594061081</v>
      </c>
      <c r="S182" s="126">
        <f t="shared" si="51"/>
        <v>6.64744063837892E-11</v>
      </c>
      <c r="T182" s="354">
        <v>0.2432</v>
      </c>
      <c r="U182" s="193">
        <f t="shared" si="52"/>
        <v>9.4226867199999997E-20</v>
      </c>
      <c r="V182" s="185">
        <f t="shared" si="53"/>
        <v>2.4351857536129582E-6</v>
      </c>
      <c r="W182" s="185">
        <f t="shared" si="54"/>
        <v>4.4869936761904761E-10</v>
      </c>
      <c r="X182" s="185">
        <f t="shared" si="55"/>
        <v>11596.122636252183</v>
      </c>
      <c r="Y182" s="185">
        <f t="shared" si="56"/>
        <v>5.3888585441791787E-11</v>
      </c>
      <c r="AA182" s="259">
        <f t="shared" si="60"/>
        <v>1.1316602942776274E-20</v>
      </c>
      <c r="AB182" s="260">
        <f t="shared" si="61"/>
        <v>1.7149416880338738E-19</v>
      </c>
      <c r="AC182" s="17">
        <f t="shared" si="57"/>
        <v>0.81502721936239098</v>
      </c>
      <c r="AD182" s="17">
        <f t="shared" si="58"/>
        <v>2.1194344210100975</v>
      </c>
      <c r="AE182" s="17">
        <f t="shared" si="59"/>
        <v>-42.394710468631054</v>
      </c>
      <c r="AF182" s="17">
        <f t="shared" si="62"/>
        <v>-21.524668012310102</v>
      </c>
      <c r="AG182" s="184">
        <f t="shared" si="63"/>
        <v>9.3584260657231351</v>
      </c>
      <c r="AJ182" s="138"/>
    </row>
    <row r="183" spans="1:36" s="200" customFormat="1">
      <c r="A183" s="40" t="s">
        <v>11</v>
      </c>
      <c r="B183" s="40">
        <v>36</v>
      </c>
      <c r="C183" s="40">
        <v>-10.500400000000001</v>
      </c>
      <c r="D183" s="40">
        <v>-151.99959999999999</v>
      </c>
      <c r="E183" s="40">
        <v>30</v>
      </c>
      <c r="F183" s="40"/>
      <c r="G183" s="365">
        <v>0.1</v>
      </c>
      <c r="H183" s="44" t="s">
        <v>16</v>
      </c>
      <c r="I183" s="40" t="s">
        <v>17</v>
      </c>
      <c r="J183" s="45">
        <v>155.16372181095988</v>
      </c>
      <c r="K183" s="45">
        <v>184.72094134300966</v>
      </c>
      <c r="L183" s="198">
        <v>2.0531680233742313E-12</v>
      </c>
      <c r="M183" s="199">
        <v>4.7657670000000004E-18</v>
      </c>
      <c r="N183" s="46"/>
      <c r="O183" s="201">
        <f t="shared" si="47"/>
        <v>1.4297301E-18</v>
      </c>
      <c r="P183" s="201">
        <f t="shared" si="48"/>
        <v>6.9635318869341403E-7</v>
      </c>
      <c r="Q183" s="201">
        <f t="shared" si="49"/>
        <v>1.4297300999999997E-8</v>
      </c>
      <c r="R183" s="201">
        <f t="shared" si="50"/>
        <v>6963.531886934139</v>
      </c>
      <c r="S183" s="201">
        <f t="shared" si="51"/>
        <v>7.7399459401039085E-11</v>
      </c>
      <c r="T183" s="635">
        <v>0.18400000000000002</v>
      </c>
      <c r="U183" s="202">
        <f t="shared" si="52"/>
        <v>8.7690112800000024E-19</v>
      </c>
      <c r="V183" s="201">
        <f t="shared" si="53"/>
        <v>4.270966223986274E-7</v>
      </c>
      <c r="W183" s="201">
        <f t="shared" si="54"/>
        <v>8.7690112800000013E-9</v>
      </c>
      <c r="X183" s="201">
        <f t="shared" si="55"/>
        <v>4270.9662239862737</v>
      </c>
      <c r="Y183" s="201">
        <f t="shared" si="56"/>
        <v>4.7471668432637321E-11</v>
      </c>
      <c r="AA183" s="259">
        <f t="shared" si="60"/>
        <v>4.7471668432637325E-21</v>
      </c>
      <c r="AB183" s="260">
        <f t="shared" si="61"/>
        <v>3.071444113596516E-20</v>
      </c>
      <c r="AC183" s="203">
        <f t="shared" si="57"/>
        <v>5.0444808292070027</v>
      </c>
      <c r="AD183" s="203">
        <f t="shared" si="58"/>
        <v>5.2188462610867941</v>
      </c>
      <c r="AE183" s="203">
        <f t="shared" si="59"/>
        <v>-39.885073184367684</v>
      </c>
      <c r="AF183" s="17">
        <f t="shared" si="62"/>
        <v>-18.552041775800379</v>
      </c>
      <c r="AG183" s="184">
        <f t="shared" si="63"/>
        <v>8.3595953625887667</v>
      </c>
      <c r="AJ183" s="198"/>
    </row>
    <row r="184" spans="1:36">
      <c r="A184" s="4" t="s">
        <v>11</v>
      </c>
      <c r="B184" s="4">
        <v>36</v>
      </c>
      <c r="C184" s="4">
        <v>-10.500400000000001</v>
      </c>
      <c r="D184" s="4">
        <v>-151.99959999999999</v>
      </c>
      <c r="E184" s="4">
        <v>30</v>
      </c>
      <c r="G184" s="358">
        <v>0.1</v>
      </c>
      <c r="H184" s="2" t="s">
        <v>16</v>
      </c>
      <c r="I184" s="4" t="s">
        <v>17</v>
      </c>
      <c r="J184" s="18">
        <v>126.14766723524015</v>
      </c>
      <c r="K184" s="18">
        <v>207.30974218148148</v>
      </c>
      <c r="L184" s="30">
        <v>1.6904335215733659E-12</v>
      </c>
      <c r="M184" s="29">
        <v>2.9143460000000002E-18</v>
      </c>
      <c r="N184" s="46"/>
      <c r="O184" s="126">
        <f t="shared" si="47"/>
        <v>8.7430379999999996E-19</v>
      </c>
      <c r="P184" s="126">
        <f t="shared" si="48"/>
        <v>5.1720685187681576E-7</v>
      </c>
      <c r="Q184" s="126">
        <f t="shared" si="49"/>
        <v>8.7430379999999982E-9</v>
      </c>
      <c r="R184" s="126">
        <f t="shared" si="50"/>
        <v>5172.0685187681565</v>
      </c>
      <c r="S184" s="126">
        <f t="shared" si="51"/>
        <v>4.2173792258861797E-11</v>
      </c>
      <c r="T184" s="354">
        <v>0.18400000000000002</v>
      </c>
      <c r="U184" s="193">
        <f t="shared" si="52"/>
        <v>5.362396640000001E-19</v>
      </c>
      <c r="V184" s="185">
        <f t="shared" si="53"/>
        <v>3.1722020248444712E-7</v>
      </c>
      <c r="W184" s="185">
        <f t="shared" si="54"/>
        <v>5.3623966400000003E-9</v>
      </c>
      <c r="X184" s="185">
        <f t="shared" si="55"/>
        <v>3172.2020248444705</v>
      </c>
      <c r="Y184" s="185">
        <f t="shared" si="56"/>
        <v>2.5866592585435241E-11</v>
      </c>
      <c r="AA184" s="259">
        <f t="shared" si="60"/>
        <v>2.5866592585435244E-21</v>
      </c>
      <c r="AB184" s="260">
        <f t="shared" si="61"/>
        <v>2.3102654721036801E-20</v>
      </c>
      <c r="AC184" s="17">
        <f t="shared" si="57"/>
        <v>4.8374531829243335</v>
      </c>
      <c r="AD184" s="17">
        <f t="shared" si="58"/>
        <v>5.3342140139066103</v>
      </c>
      <c r="AE184" s="17">
        <f t="shared" si="59"/>
        <v>-40.376886236037414</v>
      </c>
      <c r="AF184" s="17">
        <f t="shared" si="62"/>
        <v>-19.043854827470106</v>
      </c>
      <c r="AG184" s="184">
        <f t="shared" si="63"/>
        <v>8.0621812707784635</v>
      </c>
      <c r="AJ184" s="138"/>
    </row>
    <row r="185" spans="1:36">
      <c r="A185" s="4" t="s">
        <v>11</v>
      </c>
      <c r="B185" s="4">
        <v>36</v>
      </c>
      <c r="C185" s="4">
        <v>-10.500400000000001</v>
      </c>
      <c r="D185" s="4">
        <v>-151.99959999999999</v>
      </c>
      <c r="E185" s="4">
        <v>30</v>
      </c>
      <c r="G185" s="358">
        <v>0.1</v>
      </c>
      <c r="H185" s="2" t="s">
        <v>16</v>
      </c>
      <c r="I185" s="4" t="s">
        <v>17</v>
      </c>
      <c r="J185" s="18">
        <v>147.48711338713048</v>
      </c>
      <c r="K185" s="18">
        <v>297.40173837516471</v>
      </c>
      <c r="L185" s="30">
        <v>1.9576388817539708E-12</v>
      </c>
      <c r="M185" s="29">
        <v>4.1166160000000006E-17</v>
      </c>
      <c r="N185" s="46"/>
      <c r="O185" s="126">
        <f t="shared" si="47"/>
        <v>1.2349848000000002E-17</v>
      </c>
      <c r="P185" s="126">
        <f t="shared" si="48"/>
        <v>6.3085424564795126E-6</v>
      </c>
      <c r="Q185" s="126">
        <f t="shared" si="49"/>
        <v>1.2349848000000001E-7</v>
      </c>
      <c r="R185" s="126">
        <f t="shared" si="50"/>
        <v>63085.424564795117</v>
      </c>
      <c r="S185" s="126">
        <f t="shared" si="51"/>
        <v>4.1525809726172419E-10</v>
      </c>
      <c r="T185" s="354">
        <v>0.18400000000000002</v>
      </c>
      <c r="U185" s="193">
        <f t="shared" si="52"/>
        <v>7.5745734400000018E-18</v>
      </c>
      <c r="V185" s="185">
        <f t="shared" si="53"/>
        <v>3.8692393733074354E-6</v>
      </c>
      <c r="W185" s="185">
        <f t="shared" si="54"/>
        <v>7.5745734400000003E-8</v>
      </c>
      <c r="X185" s="185">
        <f t="shared" si="55"/>
        <v>38692.39373307435</v>
      </c>
      <c r="Y185" s="185">
        <f t="shared" si="56"/>
        <v>2.5469163298719083E-10</v>
      </c>
      <c r="AA185" s="259">
        <f t="shared" si="60"/>
        <v>2.546916329871909E-20</v>
      </c>
      <c r="AB185" s="260">
        <f t="shared" si="61"/>
        <v>2.7911699574691185E-19</v>
      </c>
      <c r="AC185" s="17">
        <f t="shared" si="57"/>
        <v>4.9937408050962553</v>
      </c>
      <c r="AD185" s="17">
        <f t="shared" si="58"/>
        <v>5.695083879251623</v>
      </c>
      <c r="AE185" s="17">
        <f t="shared" si="59"/>
        <v>-37.72891511426095</v>
      </c>
      <c r="AF185" s="17">
        <f t="shared" si="62"/>
        <v>-16.395883705693642</v>
      </c>
      <c r="AG185" s="184">
        <f t="shared" si="63"/>
        <v>10.563398315335494</v>
      </c>
      <c r="AJ185" s="138"/>
    </row>
    <row r="186" spans="1:36">
      <c r="A186" s="4" t="s">
        <v>11</v>
      </c>
      <c r="B186" s="4">
        <v>36</v>
      </c>
      <c r="C186" s="4">
        <v>-10.500400000000001</v>
      </c>
      <c r="D186" s="4">
        <v>-151.99959999999999</v>
      </c>
      <c r="E186" s="4">
        <v>30</v>
      </c>
      <c r="G186" s="358">
        <v>0.1</v>
      </c>
      <c r="H186" s="4" t="s">
        <v>16</v>
      </c>
      <c r="I186" s="4" t="s">
        <v>17</v>
      </c>
      <c r="J186" s="18">
        <v>57.437631461992446</v>
      </c>
      <c r="K186" s="18">
        <v>115.15926542363697</v>
      </c>
      <c r="L186" s="30">
        <v>8.0752883688355852E-13</v>
      </c>
      <c r="M186" s="29">
        <v>2.211531E-18</v>
      </c>
      <c r="N186" s="46"/>
      <c r="O186" s="126">
        <f t="shared" si="47"/>
        <v>6.6345929999999995E-19</v>
      </c>
      <c r="P186" s="126">
        <f t="shared" si="48"/>
        <v>8.2159208401825449E-7</v>
      </c>
      <c r="Q186" s="126">
        <f t="shared" si="49"/>
        <v>6.634592999999998E-9</v>
      </c>
      <c r="R186" s="126">
        <f t="shared" si="50"/>
        <v>8215.9208401825435</v>
      </c>
      <c r="S186" s="126">
        <f t="shared" si="51"/>
        <v>5.7612324771205229E-11</v>
      </c>
      <c r="T186" s="354">
        <v>0.18400000000000002</v>
      </c>
      <c r="U186" s="193">
        <f t="shared" si="52"/>
        <v>4.0692170400000005E-19</v>
      </c>
      <c r="V186" s="185">
        <f t="shared" si="53"/>
        <v>5.0390981153119624E-7</v>
      </c>
      <c r="W186" s="185">
        <f t="shared" si="54"/>
        <v>4.0692170399999998E-9</v>
      </c>
      <c r="X186" s="185">
        <f t="shared" si="55"/>
        <v>5039.0981153119619</v>
      </c>
      <c r="Y186" s="185">
        <f t="shared" si="56"/>
        <v>3.5335559193005884E-11</v>
      </c>
      <c r="AA186" s="259">
        <f t="shared" si="60"/>
        <v>3.5335559193005891E-21</v>
      </c>
      <c r="AB186" s="260">
        <f t="shared" si="61"/>
        <v>3.8503171939870316E-20</v>
      </c>
      <c r="AC186" s="17">
        <f t="shared" si="57"/>
        <v>4.0506996888966151</v>
      </c>
      <c r="AD186" s="17">
        <f t="shared" si="58"/>
        <v>4.7463160869778598</v>
      </c>
      <c r="AE186" s="17">
        <f t="shared" si="59"/>
        <v>-40.652846638029736</v>
      </c>
      <c r="AF186" s="17">
        <f t="shared" si="62"/>
        <v>-19.319815229462428</v>
      </c>
      <c r="AG186" s="184">
        <f t="shared" si="63"/>
        <v>8.5249823996781693</v>
      </c>
      <c r="AJ186" s="138"/>
    </row>
    <row r="187" spans="1:36">
      <c r="A187" s="4" t="s">
        <v>11</v>
      </c>
      <c r="B187" s="4">
        <v>36</v>
      </c>
      <c r="C187" s="4">
        <v>-10.500400000000001</v>
      </c>
      <c r="D187" s="4">
        <v>-151.99959999999999</v>
      </c>
      <c r="E187" s="4">
        <v>30</v>
      </c>
      <c r="G187" s="358">
        <v>0.1</v>
      </c>
      <c r="H187" s="4" t="s">
        <v>16</v>
      </c>
      <c r="I187" s="4" t="s">
        <v>17</v>
      </c>
      <c r="J187" s="18">
        <v>406.79439415652206</v>
      </c>
      <c r="K187" s="18">
        <v>654.0059100406454</v>
      </c>
      <c r="L187" s="30">
        <v>5.0754621343752031E-12</v>
      </c>
      <c r="M187" s="29">
        <v>1.6845070000000002E-17</v>
      </c>
      <c r="N187" s="46"/>
      <c r="O187" s="126">
        <f t="shared" si="47"/>
        <v>5.0535210000000006E-18</v>
      </c>
      <c r="P187" s="126">
        <f t="shared" si="48"/>
        <v>9.9567701742337927E-7</v>
      </c>
      <c r="Q187" s="126">
        <f t="shared" si="49"/>
        <v>5.0535209999999996E-8</v>
      </c>
      <c r="R187" s="126">
        <f t="shared" si="50"/>
        <v>9956.7701742337904</v>
      </c>
      <c r="S187" s="126">
        <f t="shared" si="51"/>
        <v>7.7270265029958698E-11</v>
      </c>
      <c r="T187" s="354">
        <v>0.18400000000000002</v>
      </c>
      <c r="U187" s="193">
        <f t="shared" si="52"/>
        <v>3.0994928800000009E-18</v>
      </c>
      <c r="V187" s="185">
        <f t="shared" si="53"/>
        <v>6.106819040196727E-7</v>
      </c>
      <c r="W187" s="185">
        <f t="shared" si="54"/>
        <v>3.0994928800000004E-8</v>
      </c>
      <c r="X187" s="185">
        <f t="shared" si="55"/>
        <v>6106.8190401967258</v>
      </c>
      <c r="Y187" s="185">
        <f t="shared" si="56"/>
        <v>4.7392429218374677E-11</v>
      </c>
      <c r="AA187" s="259">
        <f t="shared" si="60"/>
        <v>4.7392429218374685E-21</v>
      </c>
      <c r="AB187" s="260">
        <f t="shared" si="61"/>
        <v>4.1409297281315368E-20</v>
      </c>
      <c r="AC187" s="17">
        <f t="shared" si="57"/>
        <v>6.0083078837365891</v>
      </c>
      <c r="AD187" s="17">
        <f t="shared" si="58"/>
        <v>6.4831163881757643</v>
      </c>
      <c r="AE187" s="17">
        <f t="shared" si="59"/>
        <v>-38.62247364150717</v>
      </c>
      <c r="AF187" s="17">
        <f t="shared" si="62"/>
        <v>-17.289442232939866</v>
      </c>
      <c r="AG187" s="184">
        <f t="shared" si="63"/>
        <v>8.7171613012459961</v>
      </c>
      <c r="AJ187" s="138"/>
    </row>
    <row r="188" spans="1:36">
      <c r="A188" s="4" t="s">
        <v>11</v>
      </c>
      <c r="B188" s="4">
        <v>36</v>
      </c>
      <c r="C188" s="4">
        <v>-10.500400000000001</v>
      </c>
      <c r="D188" s="4">
        <v>-151.99959999999999</v>
      </c>
      <c r="E188" s="4">
        <v>30</v>
      </c>
      <c r="G188" s="358">
        <v>0.1</v>
      </c>
      <c r="H188" s="2" t="s">
        <v>16</v>
      </c>
      <c r="I188" s="4" t="s">
        <v>17</v>
      </c>
      <c r="J188" s="18">
        <v>217.98794228234931</v>
      </c>
      <c r="K188" s="18">
        <v>205.5843529855542</v>
      </c>
      <c r="L188" s="30">
        <v>2.8252741517403449E-12</v>
      </c>
      <c r="M188" s="29">
        <v>8.6891960000000004E-18</v>
      </c>
      <c r="N188" s="46"/>
      <c r="O188" s="126">
        <f t="shared" si="47"/>
        <v>2.6067588000000002E-18</v>
      </c>
      <c r="P188" s="126">
        <f t="shared" si="48"/>
        <v>9.2265693875911436E-7</v>
      </c>
      <c r="Q188" s="126">
        <f t="shared" si="49"/>
        <v>2.6067587999999997E-8</v>
      </c>
      <c r="R188" s="126">
        <f t="shared" si="50"/>
        <v>9226.569387591142</v>
      </c>
      <c r="S188" s="126">
        <f t="shared" si="51"/>
        <v>1.2679752919635712E-10</v>
      </c>
      <c r="T188" s="354">
        <v>0.18400000000000002</v>
      </c>
      <c r="U188" s="193">
        <f t="shared" si="52"/>
        <v>1.5988120640000002E-18</v>
      </c>
      <c r="V188" s="185">
        <f t="shared" si="53"/>
        <v>5.658962557722569E-7</v>
      </c>
      <c r="W188" s="185">
        <f t="shared" si="54"/>
        <v>1.5988120639999999E-8</v>
      </c>
      <c r="X188" s="185">
        <f t="shared" si="55"/>
        <v>5658.9625577225679</v>
      </c>
      <c r="Y188" s="185">
        <f t="shared" si="56"/>
        <v>7.7769151240432363E-11</v>
      </c>
      <c r="AA188" s="259">
        <f t="shared" si="60"/>
        <v>7.7769151240432383E-21</v>
      </c>
      <c r="AB188" s="260">
        <f t="shared" si="61"/>
        <v>3.9860901979364081E-20</v>
      </c>
      <c r="AC188" s="17">
        <f t="shared" si="57"/>
        <v>5.3844397506279744</v>
      </c>
      <c r="AD188" s="17">
        <f t="shared" si="58"/>
        <v>5.3258564265290769</v>
      </c>
      <c r="AE188" s="17">
        <f t="shared" si="59"/>
        <v>-39.284451259033865</v>
      </c>
      <c r="AF188" s="17">
        <f t="shared" si="62"/>
        <v>-17.951419850466557</v>
      </c>
      <c r="AG188" s="184">
        <f t="shared" si="63"/>
        <v>8.640995860708296</v>
      </c>
      <c r="AJ188" s="138"/>
    </row>
    <row r="189" spans="1:36">
      <c r="A189" s="4" t="s">
        <v>11</v>
      </c>
      <c r="B189" s="4">
        <v>36</v>
      </c>
      <c r="C189" s="4">
        <v>-10.500400000000001</v>
      </c>
      <c r="D189" s="4">
        <v>-151.99959999999999</v>
      </c>
      <c r="E189" s="4">
        <v>30</v>
      </c>
      <c r="G189" s="358">
        <v>0.1</v>
      </c>
      <c r="H189" s="2" t="s">
        <v>16</v>
      </c>
      <c r="I189" s="4" t="s">
        <v>17</v>
      </c>
      <c r="J189" s="18">
        <v>331.87517418939478</v>
      </c>
      <c r="K189" s="18">
        <v>340.21721929155126</v>
      </c>
      <c r="L189" s="30">
        <v>4.1924492171036118E-12</v>
      </c>
      <c r="M189" s="29">
        <v>5.2069680000000003E-17</v>
      </c>
      <c r="N189" s="46"/>
      <c r="O189" s="126">
        <f t="shared" si="47"/>
        <v>1.5620904000000001E-17</v>
      </c>
      <c r="P189" s="126">
        <f t="shared" si="48"/>
        <v>3.7259614108794933E-6</v>
      </c>
      <c r="Q189" s="126">
        <f t="shared" si="49"/>
        <v>1.5620903999999998E-7</v>
      </c>
      <c r="R189" s="126">
        <f t="shared" si="50"/>
        <v>37259.614108794929</v>
      </c>
      <c r="S189" s="126">
        <f t="shared" si="51"/>
        <v>4.5914501425083858E-10</v>
      </c>
      <c r="T189" s="354">
        <v>0.18400000000000002</v>
      </c>
      <c r="U189" s="193">
        <f t="shared" si="52"/>
        <v>9.5808211200000014E-18</v>
      </c>
      <c r="V189" s="185">
        <f t="shared" si="53"/>
        <v>2.2852563320060893E-6</v>
      </c>
      <c r="W189" s="185">
        <f t="shared" si="54"/>
        <v>9.5808211199999995E-8</v>
      </c>
      <c r="X189" s="185">
        <f t="shared" si="55"/>
        <v>22852.56332006089</v>
      </c>
      <c r="Y189" s="185">
        <f t="shared" si="56"/>
        <v>2.8160894207384768E-10</v>
      </c>
      <c r="AA189" s="259">
        <f t="shared" si="60"/>
        <v>2.8160894207384775E-20</v>
      </c>
      <c r="AB189" s="260">
        <f t="shared" si="61"/>
        <v>1.5689537527831123E-19</v>
      </c>
      <c r="AC189" s="17">
        <f t="shared" si="57"/>
        <v>5.804758916860532</v>
      </c>
      <c r="AD189" s="17">
        <f t="shared" si="58"/>
        <v>5.8295842938823581</v>
      </c>
      <c r="AE189" s="17">
        <f t="shared" si="59"/>
        <v>-37.493948852310169</v>
      </c>
      <c r="AF189" s="17">
        <f t="shared" si="62"/>
        <v>-16.160917443742861</v>
      </c>
      <c r="AG189" s="184">
        <f t="shared" si="63"/>
        <v>10.036818570339621</v>
      </c>
      <c r="AJ189" s="138"/>
    </row>
    <row r="190" spans="1:36">
      <c r="A190" s="4" t="s">
        <v>11</v>
      </c>
      <c r="B190" s="4">
        <v>36</v>
      </c>
      <c r="C190" s="4">
        <v>-10.500400000000001</v>
      </c>
      <c r="D190" s="4">
        <v>-151.99959999999999</v>
      </c>
      <c r="E190" s="4">
        <v>30</v>
      </c>
      <c r="G190" s="358">
        <v>0.1</v>
      </c>
      <c r="H190" s="2" t="s">
        <v>16</v>
      </c>
      <c r="I190" s="4" t="s">
        <v>17</v>
      </c>
      <c r="J190" s="18">
        <v>363.0708560062389</v>
      </c>
      <c r="K190" s="18">
        <v>363.09740266560834</v>
      </c>
      <c r="L190" s="30">
        <v>4.5614657627702004E-12</v>
      </c>
      <c r="M190" s="29">
        <v>1.4266900000000002E-17</v>
      </c>
      <c r="N190" s="46"/>
      <c r="O190" s="126">
        <f t="shared" si="47"/>
        <v>4.2800700000000008E-18</v>
      </c>
      <c r="P190" s="126">
        <f t="shared" si="48"/>
        <v>9.3831023241106026E-7</v>
      </c>
      <c r="Q190" s="126">
        <f t="shared" si="49"/>
        <v>4.2800700000000004E-8</v>
      </c>
      <c r="R190" s="126">
        <f t="shared" si="50"/>
        <v>9383.1023241106013</v>
      </c>
      <c r="S190" s="126">
        <f t="shared" si="51"/>
        <v>1.1787663499046554E-10</v>
      </c>
      <c r="T190" s="354">
        <v>0.18400000000000002</v>
      </c>
      <c r="U190" s="193">
        <f t="shared" si="52"/>
        <v>2.6251096000000008E-18</v>
      </c>
      <c r="V190" s="185">
        <f t="shared" si="53"/>
        <v>5.7549694254545032E-7</v>
      </c>
      <c r="W190" s="185">
        <f t="shared" si="54"/>
        <v>2.6251096000000002E-8</v>
      </c>
      <c r="X190" s="185">
        <f t="shared" si="55"/>
        <v>5754.969425454502</v>
      </c>
      <c r="Y190" s="185">
        <f t="shared" si="56"/>
        <v>7.2297669460818859E-11</v>
      </c>
      <c r="AA190" s="259">
        <f t="shared" si="60"/>
        <v>7.2297669460818881E-21</v>
      </c>
      <c r="AB190" s="260">
        <f t="shared" si="61"/>
        <v>3.9295084592950211E-20</v>
      </c>
      <c r="AC190" s="17">
        <f t="shared" si="57"/>
        <v>5.8945980108261402</v>
      </c>
      <c r="AD190" s="17">
        <f t="shared" si="58"/>
        <v>5.8946711251741286</v>
      </c>
      <c r="AE190" s="17">
        <f t="shared" si="59"/>
        <v>-38.788589504966737</v>
      </c>
      <c r="AF190" s="17">
        <f t="shared" si="62"/>
        <v>-17.455558096399432</v>
      </c>
      <c r="AG190" s="184">
        <f t="shared" si="63"/>
        <v>8.6578190084493425</v>
      </c>
      <c r="AJ190" s="138"/>
    </row>
    <row r="191" spans="1:36">
      <c r="A191" s="4" t="s">
        <v>11</v>
      </c>
      <c r="B191" s="4">
        <v>36</v>
      </c>
      <c r="C191" s="4">
        <v>-10.500400000000001</v>
      </c>
      <c r="D191" s="4">
        <v>-151.99959999999999</v>
      </c>
      <c r="E191" s="4">
        <v>30</v>
      </c>
      <c r="G191" s="358">
        <v>0.1</v>
      </c>
      <c r="H191" s="2" t="s">
        <v>16</v>
      </c>
      <c r="I191" s="4" t="s">
        <v>16</v>
      </c>
      <c r="J191" s="18">
        <v>15.44308900026342</v>
      </c>
      <c r="K191" s="18">
        <v>38.933811713354501</v>
      </c>
      <c r="L191" s="30">
        <v>2.3523064250901221E-13</v>
      </c>
      <c r="M191" s="29">
        <v>1.8553960000000002E-18</v>
      </c>
      <c r="N191" s="46"/>
      <c r="O191" s="126">
        <f t="shared" si="47"/>
        <v>5.566188E-19</v>
      </c>
      <c r="P191" s="126">
        <f t="shared" si="48"/>
        <v>2.3662682466153393E-6</v>
      </c>
      <c r="Q191" s="126">
        <f t="shared" si="49"/>
        <v>5.5661879999999987E-9</v>
      </c>
      <c r="R191" s="126">
        <f t="shared" si="50"/>
        <v>23662.68246615339</v>
      </c>
      <c r="S191" s="126">
        <f t="shared" si="51"/>
        <v>1.4296540089576607E-10</v>
      </c>
      <c r="T191" s="354">
        <v>0.18400000000000002</v>
      </c>
      <c r="U191" s="193">
        <f t="shared" si="52"/>
        <v>3.4139286400000007E-19</v>
      </c>
      <c r="V191" s="185">
        <f t="shared" si="53"/>
        <v>1.4513111912574085E-6</v>
      </c>
      <c r="W191" s="185">
        <f t="shared" si="54"/>
        <v>3.4139286400000002E-9</v>
      </c>
      <c r="X191" s="185">
        <f t="shared" si="55"/>
        <v>14513.111912574082</v>
      </c>
      <c r="Y191" s="185">
        <f t="shared" si="56"/>
        <v>8.7685445882736541E-11</v>
      </c>
      <c r="AA191" s="259">
        <f t="shared" si="60"/>
        <v>8.7685445882736559E-21</v>
      </c>
      <c r="AB191" s="260">
        <f t="shared" si="61"/>
        <v>1.2014409811200025E-19</v>
      </c>
      <c r="AC191" s="17">
        <f t="shared" si="57"/>
        <v>2.7371615893702406</v>
      </c>
      <c r="AD191" s="17">
        <f t="shared" si="58"/>
        <v>3.6618630688086085</v>
      </c>
      <c r="AE191" s="17">
        <f t="shared" si="59"/>
        <v>-40.828433523527465</v>
      </c>
      <c r="AF191" s="17">
        <f t="shared" si="62"/>
        <v>-19.495402114960161</v>
      </c>
      <c r="AG191" s="184">
        <f t="shared" si="63"/>
        <v>9.5828077896357033</v>
      </c>
      <c r="AJ191" s="138"/>
    </row>
    <row r="192" spans="1:36">
      <c r="A192" s="4" t="s">
        <v>11</v>
      </c>
      <c r="B192" s="4">
        <v>36</v>
      </c>
      <c r="C192" s="4">
        <v>-10.500400000000001</v>
      </c>
      <c r="D192" s="4">
        <v>-151.99959999999999</v>
      </c>
      <c r="E192" s="4">
        <v>30</v>
      </c>
      <c r="G192" s="358">
        <v>0.1</v>
      </c>
      <c r="H192" s="2" t="s">
        <v>16</v>
      </c>
      <c r="I192" s="4" t="s">
        <v>16</v>
      </c>
      <c r="J192" s="18">
        <v>21.865760223297862</v>
      </c>
      <c r="K192" s="18">
        <v>43.368052834794483</v>
      </c>
      <c r="L192" s="30">
        <v>3.2607045314841223E-13</v>
      </c>
      <c r="M192" s="29">
        <v>6.0513119999999998E-18</v>
      </c>
      <c r="N192" s="46"/>
      <c r="O192" s="126">
        <f t="shared" si="47"/>
        <v>1.8153935999999997E-18</v>
      </c>
      <c r="P192" s="126">
        <f t="shared" si="48"/>
        <v>5.5674888125288562E-6</v>
      </c>
      <c r="Q192" s="126">
        <f t="shared" si="49"/>
        <v>1.8153935999999994E-8</v>
      </c>
      <c r="R192" s="126">
        <f t="shared" si="50"/>
        <v>55674.888125288555</v>
      </c>
      <c r="S192" s="126">
        <f t="shared" si="51"/>
        <v>4.186015929549636E-10</v>
      </c>
      <c r="T192" s="354">
        <v>0.18400000000000002</v>
      </c>
      <c r="U192" s="193">
        <f t="shared" si="52"/>
        <v>1.1134414080000001E-18</v>
      </c>
      <c r="V192" s="185">
        <f t="shared" si="53"/>
        <v>3.4147264716843663E-6</v>
      </c>
      <c r="W192" s="185">
        <f t="shared" si="54"/>
        <v>1.1134414079999999E-8</v>
      </c>
      <c r="X192" s="185">
        <f t="shared" si="55"/>
        <v>34147.26471684366</v>
      </c>
      <c r="Y192" s="185">
        <f t="shared" si="56"/>
        <v>2.5674231034571102E-10</v>
      </c>
      <c r="AA192" s="259">
        <f t="shared" si="60"/>
        <v>2.567423103457111E-20</v>
      </c>
      <c r="AB192" s="260">
        <f t="shared" si="61"/>
        <v>2.7674830137176555E-19</v>
      </c>
      <c r="AC192" s="17">
        <f t="shared" si="57"/>
        <v>3.0849219532198844</v>
      </c>
      <c r="AD192" s="17">
        <f t="shared" si="58"/>
        <v>3.7697230602471512</v>
      </c>
      <c r="AE192" s="17">
        <f t="shared" si="59"/>
        <v>-39.646256565856561</v>
      </c>
      <c r="AF192" s="17">
        <f t="shared" si="62"/>
        <v>-18.313225157289256</v>
      </c>
      <c r="AG192" s="184">
        <f t="shared" si="63"/>
        <v>10.438437765651791</v>
      </c>
      <c r="AJ192" s="138"/>
    </row>
    <row r="193" spans="1:36">
      <c r="A193" s="4" t="s">
        <v>11</v>
      </c>
      <c r="B193" s="4">
        <v>36</v>
      </c>
      <c r="C193" s="4">
        <v>-10.500400000000001</v>
      </c>
      <c r="D193" s="4">
        <v>-151.99959999999999</v>
      </c>
      <c r="E193" s="4">
        <v>30</v>
      </c>
      <c r="G193" s="358">
        <v>0.1</v>
      </c>
      <c r="H193" s="2" t="s">
        <v>16</v>
      </c>
      <c r="I193" s="4" t="s">
        <v>16</v>
      </c>
      <c r="J193" s="18">
        <v>25.579873271891593</v>
      </c>
      <c r="K193" s="18">
        <v>41.983926223584277</v>
      </c>
      <c r="L193" s="30">
        <v>3.778236088630718E-13</v>
      </c>
      <c r="M193" s="29">
        <v>3.26295E-18</v>
      </c>
      <c r="N193" s="46"/>
      <c r="O193" s="126">
        <f t="shared" si="47"/>
        <v>9.7888500000000005E-19</v>
      </c>
      <c r="P193" s="126">
        <f t="shared" si="48"/>
        <v>2.5908518605960401E-6</v>
      </c>
      <c r="Q193" s="126">
        <f t="shared" si="49"/>
        <v>9.7888499999999993E-9</v>
      </c>
      <c r="R193" s="126">
        <f t="shared" si="50"/>
        <v>25908.518605960395</v>
      </c>
      <c r="S193" s="126">
        <f t="shared" si="51"/>
        <v>2.3315708845022595E-10</v>
      </c>
      <c r="T193" s="354">
        <v>0.18400000000000002</v>
      </c>
      <c r="U193" s="193">
        <f t="shared" si="52"/>
        <v>6.0038280000000006E-19</v>
      </c>
      <c r="V193" s="185">
        <f t="shared" si="53"/>
        <v>1.5890558078322379E-6</v>
      </c>
      <c r="W193" s="185">
        <f t="shared" si="54"/>
        <v>6.0038279999999993E-9</v>
      </c>
      <c r="X193" s="185">
        <f t="shared" si="55"/>
        <v>15890.558078322376</v>
      </c>
      <c r="Y193" s="185">
        <f t="shared" si="56"/>
        <v>1.430030142494719E-10</v>
      </c>
      <c r="AA193" s="259">
        <f t="shared" si="60"/>
        <v>1.4300301424947192E-20</v>
      </c>
      <c r="AB193" s="260">
        <f t="shared" si="61"/>
        <v>1.2755927151466727E-19</v>
      </c>
      <c r="AC193" s="17">
        <f t="shared" si="57"/>
        <v>3.2418058419512312</v>
      </c>
      <c r="AD193" s="17">
        <f t="shared" si="58"/>
        <v>3.7372868360693241</v>
      </c>
      <c r="AE193" s="17">
        <f t="shared" si="59"/>
        <v>-40.263899979721138</v>
      </c>
      <c r="AF193" s="17">
        <f t="shared" si="62"/>
        <v>-18.930868571153834</v>
      </c>
      <c r="AG193" s="184">
        <f t="shared" si="63"/>
        <v>9.6734803802684812</v>
      </c>
      <c r="AJ193" s="138"/>
    </row>
    <row r="194" spans="1:36">
      <c r="A194" s="4" t="s">
        <v>11</v>
      </c>
      <c r="B194" s="4">
        <v>36</v>
      </c>
      <c r="C194" s="4">
        <v>-10.500400000000001</v>
      </c>
      <c r="D194" s="4">
        <v>-151.99959999999999</v>
      </c>
      <c r="E194" s="4">
        <v>30</v>
      </c>
      <c r="G194" s="358">
        <v>0.1</v>
      </c>
      <c r="H194" s="2" t="s">
        <v>16</v>
      </c>
      <c r="I194" s="4" t="s">
        <v>16</v>
      </c>
      <c r="J194" s="18">
        <v>24.989698871348605</v>
      </c>
      <c r="K194" s="18">
        <v>41.335653343528286</v>
      </c>
      <c r="L194" s="30">
        <v>3.6963246248932235E-13</v>
      </c>
      <c r="M194" s="29">
        <v>1.8910139999999999E-18</v>
      </c>
      <c r="N194" s="46"/>
      <c r="O194" s="126">
        <f t="shared" si="47"/>
        <v>5.6730419999999999E-19</v>
      </c>
      <c r="P194" s="126">
        <f t="shared" si="48"/>
        <v>1.5347791592205943E-6</v>
      </c>
      <c r="Q194" s="126">
        <f t="shared" si="49"/>
        <v>5.6730419999999991E-9</v>
      </c>
      <c r="R194" s="126">
        <f t="shared" si="50"/>
        <v>15347.79159220594</v>
      </c>
      <c r="S194" s="126">
        <f t="shared" si="51"/>
        <v>1.3724331276085172E-10</v>
      </c>
      <c r="T194" s="354">
        <v>0.18400000000000002</v>
      </c>
      <c r="U194" s="193">
        <f t="shared" si="52"/>
        <v>3.4794657600000002E-19</v>
      </c>
      <c r="V194" s="185">
        <f t="shared" si="53"/>
        <v>9.4133121765529787E-7</v>
      </c>
      <c r="W194" s="185">
        <f t="shared" si="54"/>
        <v>3.4794657599999995E-9</v>
      </c>
      <c r="X194" s="185">
        <f t="shared" si="55"/>
        <v>9413.3121765529777</v>
      </c>
      <c r="Y194" s="185">
        <f t="shared" si="56"/>
        <v>8.4175898493322398E-11</v>
      </c>
      <c r="AA194" s="259">
        <f t="shared" si="60"/>
        <v>8.417589849332242E-21</v>
      </c>
      <c r="AB194" s="260">
        <f t="shared" si="61"/>
        <v>7.5671740173231968E-20</v>
      </c>
      <c r="AC194" s="17">
        <f t="shared" si="57"/>
        <v>3.2184636948082175</v>
      </c>
      <c r="AD194" s="17">
        <f t="shared" si="58"/>
        <v>3.7217254046406483</v>
      </c>
      <c r="AE194" s="17">
        <f t="shared" si="59"/>
        <v>-40.809418480753692</v>
      </c>
      <c r="AF194" s="17">
        <f t="shared" si="62"/>
        <v>-19.476387072186384</v>
      </c>
      <c r="AG194" s="184">
        <f t="shared" si="63"/>
        <v>9.1498801554032188</v>
      </c>
      <c r="AJ194" s="138"/>
    </row>
    <row r="195" spans="1:36">
      <c r="A195" s="4" t="s">
        <v>11</v>
      </c>
      <c r="B195" s="4">
        <v>36</v>
      </c>
      <c r="C195" s="4">
        <v>-10.500400000000001</v>
      </c>
      <c r="D195" s="4">
        <v>-151.99959999999999</v>
      </c>
      <c r="E195" s="4">
        <v>30</v>
      </c>
      <c r="G195" s="358">
        <v>0.1</v>
      </c>
      <c r="H195" s="2" t="s">
        <v>16</v>
      </c>
      <c r="I195" s="4" t="s">
        <v>16</v>
      </c>
      <c r="J195" s="18">
        <v>94.773936328768102</v>
      </c>
      <c r="K195" s="18">
        <v>120.318496331761</v>
      </c>
      <c r="L195" s="30">
        <v>1.2923596796016526E-12</v>
      </c>
      <c r="M195" s="29">
        <v>4.3906769999999997E-18</v>
      </c>
      <c r="N195" s="46"/>
      <c r="O195" s="126">
        <f t="shared" si="47"/>
        <v>1.3172030999999999E-18</v>
      </c>
      <c r="P195" s="126">
        <f t="shared" si="48"/>
        <v>1.0192233019881934E-6</v>
      </c>
      <c r="Q195" s="126">
        <f t="shared" si="49"/>
        <v>1.3172030999999997E-8</v>
      </c>
      <c r="R195" s="126">
        <f t="shared" si="50"/>
        <v>10192.233019881933</v>
      </c>
      <c r="S195" s="126">
        <f t="shared" si="51"/>
        <v>1.0947635984146619E-10</v>
      </c>
      <c r="T195" s="354">
        <v>0.18400000000000002</v>
      </c>
      <c r="U195" s="193">
        <f t="shared" si="52"/>
        <v>8.0788456800000003E-19</v>
      </c>
      <c r="V195" s="185">
        <f t="shared" si="53"/>
        <v>6.2512362521942526E-7</v>
      </c>
      <c r="W195" s="185">
        <f t="shared" si="54"/>
        <v>8.0788456799999982E-9</v>
      </c>
      <c r="X195" s="185">
        <f t="shared" si="55"/>
        <v>6251.2362521942514</v>
      </c>
      <c r="Y195" s="185">
        <f t="shared" si="56"/>
        <v>6.7145500702765936E-11</v>
      </c>
      <c r="AA195" s="259">
        <f t="shared" si="60"/>
        <v>6.7145500702765947E-21</v>
      </c>
      <c r="AB195" s="260">
        <f t="shared" si="61"/>
        <v>4.6327895306246074E-20</v>
      </c>
      <c r="AC195" s="17">
        <f t="shared" si="57"/>
        <v>4.551494438219061</v>
      </c>
      <c r="AD195" s="17">
        <f t="shared" si="58"/>
        <v>4.7901423628807605</v>
      </c>
      <c r="AE195" s="17">
        <f t="shared" si="59"/>
        <v>-39.96704824457251</v>
      </c>
      <c r="AF195" s="17">
        <f t="shared" si="62"/>
        <v>-18.634016836005205</v>
      </c>
      <c r="AG195" s="184">
        <f t="shared" si="63"/>
        <v>8.7405345235216174</v>
      </c>
      <c r="AJ195" s="138"/>
    </row>
    <row r="196" spans="1:36">
      <c r="A196" s="4" t="s">
        <v>11</v>
      </c>
      <c r="B196" s="4">
        <v>36</v>
      </c>
      <c r="C196" s="4">
        <v>-10.500400000000001</v>
      </c>
      <c r="D196" s="4">
        <v>-151.99959999999999</v>
      </c>
      <c r="E196" s="4">
        <v>30</v>
      </c>
      <c r="G196" s="358">
        <v>0.1</v>
      </c>
      <c r="H196" s="2" t="s">
        <v>16</v>
      </c>
      <c r="I196" s="4" t="s">
        <v>16</v>
      </c>
      <c r="J196" s="18">
        <v>29.339737792312746</v>
      </c>
      <c r="K196" s="18">
        <v>70.684076252579771</v>
      </c>
      <c r="L196" s="30">
        <v>4.2974803882166527E-13</v>
      </c>
      <c r="M196" s="29">
        <v>2.774307E-18</v>
      </c>
      <c r="N196" s="46"/>
      <c r="O196" s="126">
        <f t="shared" si="47"/>
        <v>8.3229209999999998E-19</v>
      </c>
      <c r="P196" s="126">
        <f t="shared" si="48"/>
        <v>1.9366978434202477E-6</v>
      </c>
      <c r="Q196" s="126">
        <f t="shared" si="49"/>
        <v>8.3229209999999991E-9</v>
      </c>
      <c r="R196" s="126">
        <f t="shared" si="50"/>
        <v>19366.978434202472</v>
      </c>
      <c r="S196" s="126">
        <f t="shared" si="51"/>
        <v>1.177481752786751E-10</v>
      </c>
      <c r="T196" s="354">
        <v>0.18400000000000002</v>
      </c>
      <c r="U196" s="193">
        <f t="shared" si="52"/>
        <v>5.104724880000001E-19</v>
      </c>
      <c r="V196" s="185">
        <f t="shared" si="53"/>
        <v>1.1878413439644188E-6</v>
      </c>
      <c r="W196" s="185">
        <f t="shared" si="54"/>
        <v>5.1047248800000004E-9</v>
      </c>
      <c r="X196" s="185">
        <f t="shared" si="55"/>
        <v>11878.413439644186</v>
      </c>
      <c r="Y196" s="185">
        <f t="shared" si="56"/>
        <v>7.2218880837587408E-11</v>
      </c>
      <c r="AA196" s="259">
        <f t="shared" si="60"/>
        <v>7.221888083758741E-21</v>
      </c>
      <c r="AB196" s="260">
        <f t="shared" si="61"/>
        <v>9.455800251653548E-20</v>
      </c>
      <c r="AC196" s="17">
        <f t="shared" si="57"/>
        <v>3.3789428358075786</v>
      </c>
      <c r="AD196" s="17">
        <f t="shared" si="58"/>
        <v>4.2582203177265603</v>
      </c>
      <c r="AE196" s="17">
        <f t="shared" si="59"/>
        <v>-40.426130687611817</v>
      </c>
      <c r="AF196" s="17">
        <f t="shared" si="62"/>
        <v>-19.093099279044509</v>
      </c>
      <c r="AG196" s="184">
        <f t="shared" si="63"/>
        <v>9.3824780351466952</v>
      </c>
      <c r="AJ196" s="138"/>
    </row>
    <row r="197" spans="1:36">
      <c r="A197" s="4" t="s">
        <v>11</v>
      </c>
      <c r="B197" s="4">
        <v>36</v>
      </c>
      <c r="C197" s="4">
        <v>-10.500400000000001</v>
      </c>
      <c r="D197" s="4">
        <v>-151.99959999999999</v>
      </c>
      <c r="E197" s="4">
        <v>30</v>
      </c>
      <c r="G197" s="358">
        <v>0.1</v>
      </c>
      <c r="H197" s="2" t="s">
        <v>16</v>
      </c>
      <c r="I197" s="4" t="s">
        <v>16</v>
      </c>
      <c r="J197" s="18">
        <v>7.3323437797730948</v>
      </c>
      <c r="K197" s="18">
        <v>21.061256512317588</v>
      </c>
      <c r="L197" s="30">
        <v>1.1687873755236018E-13</v>
      </c>
      <c r="M197" s="29">
        <v>1.064622E-18</v>
      </c>
      <c r="N197" s="46"/>
      <c r="O197" s="126">
        <f t="shared" si="47"/>
        <v>3.1938659999999999E-19</v>
      </c>
      <c r="P197" s="126">
        <f t="shared" si="48"/>
        <v>2.7326321851903894E-6</v>
      </c>
      <c r="Q197" s="126">
        <f t="shared" si="49"/>
        <v>3.1938659999999994E-9</v>
      </c>
      <c r="R197" s="126">
        <f t="shared" si="50"/>
        <v>27326.321851903889</v>
      </c>
      <c r="S197" s="126">
        <f t="shared" si="51"/>
        <v>1.5164650780128337E-10</v>
      </c>
      <c r="T197" s="354">
        <v>0.18400000000000002</v>
      </c>
      <c r="U197" s="193">
        <f t="shared" si="52"/>
        <v>1.9589044800000002E-19</v>
      </c>
      <c r="V197" s="185">
        <f t="shared" si="53"/>
        <v>1.6760144069167722E-6</v>
      </c>
      <c r="W197" s="185">
        <f t="shared" si="54"/>
        <v>1.95890448E-9</v>
      </c>
      <c r="X197" s="185">
        <f t="shared" si="55"/>
        <v>16760.14406916772</v>
      </c>
      <c r="Y197" s="185">
        <f t="shared" si="56"/>
        <v>9.3009858118120493E-11</v>
      </c>
      <c r="AA197" s="259">
        <f t="shared" si="60"/>
        <v>9.30098581181205E-21</v>
      </c>
      <c r="AB197" s="260">
        <f t="shared" si="61"/>
        <v>1.4519531980167813E-19</v>
      </c>
      <c r="AC197" s="17">
        <f t="shared" si="57"/>
        <v>1.992295216463253</v>
      </c>
      <c r="AD197" s="17">
        <f t="shared" si="58"/>
        <v>3.0474351683789132</v>
      </c>
      <c r="AE197" s="17">
        <f t="shared" si="59"/>
        <v>-41.383911867311312</v>
      </c>
      <c r="AF197" s="17">
        <f t="shared" si="62"/>
        <v>-20.050880458744004</v>
      </c>
      <c r="AG197" s="184">
        <f t="shared" si="63"/>
        <v>9.726758970011522</v>
      </c>
      <c r="AJ197" s="138"/>
    </row>
    <row r="198" spans="1:36">
      <c r="A198" s="4" t="s">
        <v>11</v>
      </c>
      <c r="B198" s="4">
        <v>36</v>
      </c>
      <c r="C198" s="4">
        <v>-10.500400000000001</v>
      </c>
      <c r="D198" s="4">
        <v>-151.99959999999999</v>
      </c>
      <c r="E198" s="4">
        <v>30</v>
      </c>
      <c r="G198" s="358">
        <v>0.1</v>
      </c>
      <c r="H198" s="2" t="s">
        <v>16</v>
      </c>
      <c r="I198" s="4" t="s">
        <v>16</v>
      </c>
      <c r="J198" s="18">
        <v>39.074665349283059</v>
      </c>
      <c r="K198" s="18">
        <v>57.689033911313359</v>
      </c>
      <c r="L198" s="30">
        <v>5.6242181947568406E-13</v>
      </c>
      <c r="M198" s="29">
        <v>2.9109089999999999E-18</v>
      </c>
      <c r="N198" s="46"/>
      <c r="O198" s="126">
        <f t="shared" ref="O198:O244" si="64">M198*0.3</f>
        <v>8.7327270000000001E-19</v>
      </c>
      <c r="P198" s="126">
        <f t="shared" ref="P198:P244" si="65">0.3*M198/L198</f>
        <v>1.5527006061288761E-6</v>
      </c>
      <c r="Q198" s="126">
        <f t="shared" ref="Q198:Q244" si="66">O198/(G198*0.000000001)</f>
        <v>8.7327269999999985E-9</v>
      </c>
      <c r="R198" s="126">
        <f t="shared" ref="R198:R244" si="67">P198/(G198*0.000000001)</f>
        <v>15527.006061288759</v>
      </c>
      <c r="S198" s="126">
        <f t="shared" ref="S198:S244" si="68">Q198/K198</f>
        <v>1.5137585790438118E-10</v>
      </c>
      <c r="T198" s="354">
        <v>0.18400000000000002</v>
      </c>
      <c r="U198" s="193">
        <f t="shared" ref="U198:U211" si="69">M198*T198</f>
        <v>5.3560725600000006E-19</v>
      </c>
      <c r="V198" s="185">
        <f t="shared" ref="V198:V211" si="70">T198*M198/L198</f>
        <v>9.5232303842571082E-7</v>
      </c>
      <c r="W198" s="185">
        <f t="shared" ref="W198:W211" si="71">U198/(G198*0.000000001)</f>
        <v>5.3560725599999999E-9</v>
      </c>
      <c r="X198" s="185">
        <f t="shared" ref="X198:X211" si="72">V198/(G198*0.000000001)</f>
        <v>9523.2303842571073</v>
      </c>
      <c r="Y198" s="185">
        <f t="shared" ref="Y198:Y211" si="73">W198/K198</f>
        <v>9.2843859514687142E-11</v>
      </c>
      <c r="AA198" s="259">
        <f t="shared" si="60"/>
        <v>9.2843859514687156E-21</v>
      </c>
      <c r="AB198" s="260">
        <f t="shared" si="61"/>
        <v>7.4496069869819355E-20</v>
      </c>
      <c r="AC198" s="17">
        <f t="shared" ref="AC198:AC244" si="74">LN(J198)</f>
        <v>3.6654743119530941</v>
      </c>
      <c r="AD198" s="17">
        <f t="shared" ref="AD198:AD244" si="75">LN(K198)</f>
        <v>4.0550671019214954</v>
      </c>
      <c r="AE198" s="17">
        <f t="shared" ref="AE198:AE244" si="76">LN(M198)</f>
        <v>-40.378066270353109</v>
      </c>
      <c r="AF198" s="17">
        <f t="shared" si="62"/>
        <v>-19.045034861785801</v>
      </c>
      <c r="AG198" s="184">
        <f t="shared" si="63"/>
        <v>9.1614893963047646</v>
      </c>
      <c r="AJ198" s="138"/>
    </row>
    <row r="199" spans="1:36">
      <c r="A199" s="4" t="s">
        <v>11</v>
      </c>
      <c r="B199" s="4">
        <v>36</v>
      </c>
      <c r="C199" s="4">
        <v>-10.500400000000001</v>
      </c>
      <c r="D199" s="4">
        <v>-151.99959999999999</v>
      </c>
      <c r="E199" s="4">
        <v>30</v>
      </c>
      <c r="G199" s="358">
        <v>0.1</v>
      </c>
      <c r="H199" s="4" t="s">
        <v>16</v>
      </c>
      <c r="I199" s="4" t="s">
        <v>16</v>
      </c>
      <c r="J199" s="18">
        <v>136.72866675747775</v>
      </c>
      <c r="K199" s="18">
        <v>225.14200389504094</v>
      </c>
      <c r="L199" s="30">
        <v>1.823243398610779E-12</v>
      </c>
      <c r="M199" s="29">
        <v>1.4383170000000001E-17</v>
      </c>
      <c r="N199" s="46"/>
      <c r="O199" s="126">
        <f t="shared" si="64"/>
        <v>4.3149510000000006E-18</v>
      </c>
      <c r="P199" s="126">
        <f t="shared" si="65"/>
        <v>2.3666346486090551E-6</v>
      </c>
      <c r="Q199" s="126">
        <f t="shared" si="66"/>
        <v>4.3149510000000002E-8</v>
      </c>
      <c r="R199" s="126">
        <f t="shared" si="67"/>
        <v>23666.346486090548</v>
      </c>
      <c r="S199" s="126">
        <f t="shared" si="68"/>
        <v>1.9165464130858447E-10</v>
      </c>
      <c r="T199" s="354">
        <v>0.18400000000000002</v>
      </c>
      <c r="U199" s="193">
        <f t="shared" si="69"/>
        <v>2.6465032800000005E-18</v>
      </c>
      <c r="V199" s="185">
        <f t="shared" si="70"/>
        <v>1.4515359178135539E-6</v>
      </c>
      <c r="W199" s="185">
        <f t="shared" si="71"/>
        <v>2.64650328E-8</v>
      </c>
      <c r="X199" s="185">
        <f t="shared" si="72"/>
        <v>14515.359178135537</v>
      </c>
      <c r="Y199" s="185">
        <f t="shared" si="73"/>
        <v>1.1754818000259847E-10</v>
      </c>
      <c r="AA199" s="259">
        <f t="shared" ref="AA199:AA245" si="77">U199/K199</f>
        <v>1.1754818000259849E-20</v>
      </c>
      <c r="AB199" s="260">
        <f t="shared" si="61"/>
        <v>1.0519498464438423E-19</v>
      </c>
      <c r="AC199" s="17">
        <f t="shared" si="74"/>
        <v>4.9179984273590769</v>
      </c>
      <c r="AD199" s="17">
        <f t="shared" si="75"/>
        <v>5.4167313315490393</v>
      </c>
      <c r="AE199" s="17">
        <f t="shared" si="76"/>
        <v>-38.780472900831775</v>
      </c>
      <c r="AF199" s="17">
        <f t="shared" si="62"/>
        <v>-17.44744149226447</v>
      </c>
      <c r="AG199" s="184">
        <f t="shared" si="63"/>
        <v>9.5829626214598758</v>
      </c>
      <c r="AJ199" s="138"/>
    </row>
    <row r="200" spans="1:36">
      <c r="A200" s="4" t="s">
        <v>11</v>
      </c>
      <c r="B200" s="4">
        <v>36</v>
      </c>
      <c r="C200" s="4">
        <v>-10.500400000000001</v>
      </c>
      <c r="D200" s="4">
        <v>-151.99959999999999</v>
      </c>
      <c r="E200" s="4">
        <v>30</v>
      </c>
      <c r="G200" s="358">
        <v>0.1</v>
      </c>
      <c r="H200" s="4" t="s">
        <v>16</v>
      </c>
      <c r="I200" s="4" t="s">
        <v>16</v>
      </c>
      <c r="J200" s="18">
        <v>63.757474883991172</v>
      </c>
      <c r="K200" s="18">
        <v>185.64364945278589</v>
      </c>
      <c r="L200" s="30">
        <v>8.9069131167396208E-13</v>
      </c>
      <c r="M200" s="29">
        <v>4.8076810000000003E-18</v>
      </c>
      <c r="N200" s="46"/>
      <c r="O200" s="126">
        <f t="shared" si="64"/>
        <v>1.4423043000000001E-18</v>
      </c>
      <c r="P200" s="126">
        <f t="shared" si="65"/>
        <v>1.6193088234905295E-6</v>
      </c>
      <c r="Q200" s="126">
        <f t="shared" si="66"/>
        <v>1.4423042999999998E-8</v>
      </c>
      <c r="R200" s="126">
        <f t="shared" si="67"/>
        <v>16193.088234905292</v>
      </c>
      <c r="S200" s="126">
        <f t="shared" si="68"/>
        <v>7.7692089347059306E-11</v>
      </c>
      <c r="T200" s="354">
        <v>0.18400000000000002</v>
      </c>
      <c r="U200" s="193">
        <f t="shared" si="69"/>
        <v>8.846133040000001E-19</v>
      </c>
      <c r="V200" s="185">
        <f t="shared" si="70"/>
        <v>9.9317607840752483E-7</v>
      </c>
      <c r="W200" s="185">
        <f t="shared" si="71"/>
        <v>8.846133039999999E-9</v>
      </c>
      <c r="X200" s="185">
        <f t="shared" si="72"/>
        <v>9931.7607840752462</v>
      </c>
      <c r="Y200" s="185">
        <f t="shared" si="73"/>
        <v>4.7651148132863038E-11</v>
      </c>
      <c r="AA200" s="259">
        <f t="shared" si="77"/>
        <v>4.7651148132863051E-21</v>
      </c>
      <c r="AB200" s="260">
        <f t="shared" si="61"/>
        <v>7.5405762363514774E-20</v>
      </c>
      <c r="AC200" s="17">
        <f t="shared" si="74"/>
        <v>4.1550864302471444</v>
      </c>
      <c r="AD200" s="17">
        <f t="shared" si="75"/>
        <v>5.223828972942866</v>
      </c>
      <c r="AE200" s="17">
        <f t="shared" si="76"/>
        <v>-39.876316826614769</v>
      </c>
      <c r="AF200" s="17">
        <f t="shared" si="62"/>
        <v>-18.543285418047464</v>
      </c>
      <c r="AG200" s="184">
        <f t="shared" si="63"/>
        <v>9.2034930609649876</v>
      </c>
      <c r="AJ200" s="138"/>
    </row>
    <row r="201" spans="1:36">
      <c r="A201" s="4" t="s">
        <v>11</v>
      </c>
      <c r="B201" s="4">
        <v>36</v>
      </c>
      <c r="C201" s="4">
        <v>-10.500400000000001</v>
      </c>
      <c r="D201" s="4">
        <v>-151.99959999999999</v>
      </c>
      <c r="E201" s="4">
        <v>30</v>
      </c>
      <c r="G201" s="358">
        <v>0.1</v>
      </c>
      <c r="H201" s="4" t="s">
        <v>16</v>
      </c>
      <c r="I201" s="4" t="s">
        <v>16</v>
      </c>
      <c r="J201" s="18">
        <v>127.64126629826302</v>
      </c>
      <c r="K201" s="18">
        <v>195.18632869352081</v>
      </c>
      <c r="L201" s="30">
        <v>1.7092207315071608E-12</v>
      </c>
      <c r="M201" s="29">
        <v>1.9563080000000001E-17</v>
      </c>
      <c r="N201" s="46"/>
      <c r="O201" s="126">
        <f t="shared" si="64"/>
        <v>5.8689240000000002E-18</v>
      </c>
      <c r="P201" s="126">
        <f t="shared" si="65"/>
        <v>3.4336840712345483E-6</v>
      </c>
      <c r="Q201" s="126">
        <f t="shared" si="66"/>
        <v>5.8689239999999994E-8</v>
      </c>
      <c r="R201" s="126">
        <f t="shared" si="67"/>
        <v>34336.840712345474</v>
      </c>
      <c r="S201" s="126">
        <f t="shared" si="68"/>
        <v>3.00683149239172E-10</v>
      </c>
      <c r="T201" s="354">
        <v>0.18400000000000002</v>
      </c>
      <c r="U201" s="193">
        <f t="shared" si="69"/>
        <v>3.599606720000001E-18</v>
      </c>
      <c r="V201" s="185">
        <f t="shared" si="70"/>
        <v>2.1059928970238565E-6</v>
      </c>
      <c r="W201" s="185">
        <f t="shared" si="71"/>
        <v>3.5996067200000002E-8</v>
      </c>
      <c r="X201" s="185">
        <f t="shared" si="72"/>
        <v>21059.928970238561</v>
      </c>
      <c r="Y201" s="185">
        <f t="shared" si="73"/>
        <v>1.8441899820002551E-10</v>
      </c>
      <c r="AA201" s="259">
        <f t="shared" si="77"/>
        <v>1.8441899820002554E-20</v>
      </c>
      <c r="AB201" s="260">
        <f t="shared" si="61"/>
        <v>1.5326610717169155E-19</v>
      </c>
      <c r="AC201" s="17">
        <f t="shared" si="74"/>
        <v>4.8492237222184231</v>
      </c>
      <c r="AD201" s="17">
        <f t="shared" si="75"/>
        <v>5.2739546340955235</v>
      </c>
      <c r="AE201" s="17">
        <f t="shared" si="76"/>
        <v>-38.472887557469662</v>
      </c>
      <c r="AF201" s="17">
        <f t="shared" si="62"/>
        <v>-17.139856148902354</v>
      </c>
      <c r="AG201" s="184">
        <f t="shared" si="63"/>
        <v>9.9551274129490679</v>
      </c>
      <c r="AJ201" s="138"/>
    </row>
    <row r="202" spans="1:36">
      <c r="A202" s="4" t="s">
        <v>11</v>
      </c>
      <c r="B202" s="4">
        <v>36</v>
      </c>
      <c r="C202" s="4">
        <v>-10.500400000000001</v>
      </c>
      <c r="D202" s="4">
        <v>-151.99959999999999</v>
      </c>
      <c r="E202" s="4">
        <v>30</v>
      </c>
      <c r="G202" s="358">
        <v>0.1</v>
      </c>
      <c r="H202" s="4" t="s">
        <v>21</v>
      </c>
      <c r="I202" s="4" t="s">
        <v>21</v>
      </c>
      <c r="J202" s="18">
        <v>1111.4644046538301</v>
      </c>
      <c r="K202" s="18">
        <v>518.89700453065154</v>
      </c>
      <c r="L202" s="30">
        <v>1.3042727920755326E-11</v>
      </c>
      <c r="M202" s="29">
        <v>9.4771350000000013E-17</v>
      </c>
      <c r="N202" s="46"/>
      <c r="O202" s="126">
        <f t="shared" si="64"/>
        <v>2.8431405E-17</v>
      </c>
      <c r="P202" s="126">
        <f t="shared" si="65"/>
        <v>2.1798664491617708E-6</v>
      </c>
      <c r="Q202" s="126">
        <f t="shared" si="66"/>
        <v>2.8431404999999996E-7</v>
      </c>
      <c r="R202" s="126">
        <f t="shared" si="67"/>
        <v>21798.664491617707</v>
      </c>
      <c r="S202" s="126">
        <f t="shared" si="68"/>
        <v>5.4792000631640834E-10</v>
      </c>
      <c r="T202" s="354">
        <v>0.18400000000000002</v>
      </c>
      <c r="U202" s="193">
        <f t="shared" si="69"/>
        <v>1.7437928400000005E-17</v>
      </c>
      <c r="V202" s="185">
        <f t="shared" si="70"/>
        <v>1.3369847554858866E-6</v>
      </c>
      <c r="W202" s="185">
        <f t="shared" si="71"/>
        <v>1.7437928400000003E-7</v>
      </c>
      <c r="X202" s="185">
        <f t="shared" si="72"/>
        <v>13369.847554858865</v>
      </c>
      <c r="Y202" s="185">
        <f t="shared" si="73"/>
        <v>3.3605760387406388E-10</v>
      </c>
      <c r="AA202" s="259">
        <f t="shared" si="77"/>
        <v>3.3605760387406395E-20</v>
      </c>
      <c r="AB202" s="260">
        <f t="shared" si="61"/>
        <v>8.5267103114756894E-20</v>
      </c>
      <c r="AC202" s="17">
        <f t="shared" si="74"/>
        <v>7.0134337082885105</v>
      </c>
      <c r="AD202" s="17">
        <f t="shared" si="75"/>
        <v>6.2517054136275103</v>
      </c>
      <c r="AE202" s="17">
        <f t="shared" si="76"/>
        <v>-36.895064525497936</v>
      </c>
      <c r="AF202" s="17">
        <f t="shared" si="62"/>
        <v>-15.562033116930628</v>
      </c>
      <c r="AG202" s="184">
        <f t="shared" si="63"/>
        <v>9.5007572680009833</v>
      </c>
      <c r="AJ202" s="138"/>
    </row>
    <row r="203" spans="1:36">
      <c r="A203" s="4" t="s">
        <v>11</v>
      </c>
      <c r="B203" s="4">
        <v>36</v>
      </c>
      <c r="C203" s="4">
        <v>-10.500400000000001</v>
      </c>
      <c r="D203" s="4">
        <v>-151.99959999999999</v>
      </c>
      <c r="E203" s="4">
        <v>30</v>
      </c>
      <c r="G203" s="358">
        <v>0.1</v>
      </c>
      <c r="H203" s="4" t="s">
        <v>18</v>
      </c>
      <c r="I203" s="4" t="s">
        <v>20</v>
      </c>
      <c r="J203" s="18">
        <v>43.063435598896518</v>
      </c>
      <c r="K203" s="18">
        <v>88.04036594162929</v>
      </c>
      <c r="L203" s="30">
        <v>5.0754362480664638E-13</v>
      </c>
      <c r="M203" s="29">
        <v>2.4676070000000003E-17</v>
      </c>
      <c r="N203" s="46"/>
      <c r="O203" s="126">
        <f t="shared" si="64"/>
        <v>7.4028210000000009E-18</v>
      </c>
      <c r="P203" s="126">
        <f t="shared" si="65"/>
        <v>1.4585585628861316E-5</v>
      </c>
      <c r="Q203" s="126">
        <f t="shared" si="66"/>
        <v>7.402821E-8</v>
      </c>
      <c r="R203" s="126">
        <f t="shared" si="67"/>
        <v>145855.85628861314</v>
      </c>
      <c r="S203" s="126">
        <f t="shared" si="68"/>
        <v>8.4084396070185192E-10</v>
      </c>
      <c r="T203" s="354">
        <v>0.10400000000000001</v>
      </c>
      <c r="U203" s="193">
        <f t="shared" si="69"/>
        <v>2.5663112800000007E-18</v>
      </c>
      <c r="V203" s="185">
        <f t="shared" si="70"/>
        <v>5.05633635133859E-6</v>
      </c>
      <c r="W203" s="185">
        <f t="shared" si="71"/>
        <v>2.5663112800000002E-8</v>
      </c>
      <c r="X203" s="185">
        <f t="shared" si="72"/>
        <v>50563.363513385892</v>
      </c>
      <c r="Y203" s="185">
        <f t="shared" si="73"/>
        <v>2.9149257304330869E-10</v>
      </c>
      <c r="AA203" s="259">
        <f t="shared" si="77"/>
        <v>2.9149257304330872E-20</v>
      </c>
      <c r="AB203" s="260">
        <f t="shared" si="61"/>
        <v>5.7301675207336023E-19</v>
      </c>
      <c r="AC203" s="17">
        <f t="shared" si="74"/>
        <v>3.7626742750724667</v>
      </c>
      <c r="AD203" s="17">
        <f t="shared" si="75"/>
        <v>4.4777954131878923</v>
      </c>
      <c r="AE203" s="17">
        <f t="shared" si="76"/>
        <v>-38.240697725784983</v>
      </c>
      <c r="AF203" s="17">
        <f t="shared" si="62"/>
        <v>-17.478211175685292</v>
      </c>
      <c r="AG203" s="184">
        <f t="shared" si="63"/>
        <v>10.830982551793676</v>
      </c>
      <c r="AJ203" s="138"/>
    </row>
    <row r="204" spans="1:36">
      <c r="A204" s="4" t="s">
        <v>11</v>
      </c>
      <c r="B204" s="4">
        <v>36</v>
      </c>
      <c r="C204" s="4">
        <v>-10.500400000000001</v>
      </c>
      <c r="D204" s="4">
        <v>-151.99959999999999</v>
      </c>
      <c r="E204" s="4">
        <v>30</v>
      </c>
      <c r="G204" s="358">
        <v>0.1</v>
      </c>
      <c r="H204" s="4" t="s">
        <v>18</v>
      </c>
      <c r="I204" s="4" t="s">
        <v>20</v>
      </c>
      <c r="J204" s="18">
        <v>43.938751356151521</v>
      </c>
      <c r="K204" s="18">
        <v>94.546031212474517</v>
      </c>
      <c r="L204" s="30">
        <v>5.1589430700709442E-13</v>
      </c>
      <c r="M204" s="29">
        <v>2.5948190000000004E-17</v>
      </c>
      <c r="N204" s="46"/>
      <c r="O204" s="126">
        <f t="shared" si="64"/>
        <v>7.7844570000000014E-18</v>
      </c>
      <c r="P204" s="126">
        <f t="shared" si="65"/>
        <v>1.508924772820366E-5</v>
      </c>
      <c r="Q204" s="126">
        <f t="shared" si="66"/>
        <v>7.7844569999999995E-8</v>
      </c>
      <c r="R204" s="126">
        <f t="shared" si="67"/>
        <v>150892.47728203659</v>
      </c>
      <c r="S204" s="126">
        <f t="shared" si="68"/>
        <v>8.2335100692972385E-10</v>
      </c>
      <c r="T204" s="354">
        <v>0.10400000000000001</v>
      </c>
      <c r="U204" s="193">
        <f t="shared" si="69"/>
        <v>2.6986117600000007E-18</v>
      </c>
      <c r="V204" s="185">
        <f t="shared" si="70"/>
        <v>5.2309392124439364E-6</v>
      </c>
      <c r="W204" s="185">
        <f t="shared" si="71"/>
        <v>2.6986117600000002E-8</v>
      </c>
      <c r="X204" s="185">
        <f t="shared" si="72"/>
        <v>52309.392124439357</v>
      </c>
      <c r="Y204" s="185">
        <f t="shared" si="73"/>
        <v>2.85428349068971E-10</v>
      </c>
      <c r="AA204" s="259">
        <f t="shared" si="77"/>
        <v>2.8542834906897106E-20</v>
      </c>
      <c r="AB204" s="260">
        <f t="shared" si="61"/>
        <v>5.9055365023173788E-19</v>
      </c>
      <c r="AC204" s="17">
        <f t="shared" si="74"/>
        <v>3.7827966495329277</v>
      </c>
      <c r="AD204" s="17">
        <f t="shared" si="75"/>
        <v>4.5490868186811584</v>
      </c>
      <c r="AE204" s="17">
        <f t="shared" si="76"/>
        <v>-38.190429816231841</v>
      </c>
      <c r="AF204" s="17">
        <f t="shared" si="62"/>
        <v>-17.427943266132147</v>
      </c>
      <c r="AG204" s="184">
        <f t="shared" si="63"/>
        <v>10.864931215659388</v>
      </c>
      <c r="AJ204" s="138"/>
    </row>
    <row r="205" spans="1:36">
      <c r="A205" s="4" t="s">
        <v>11</v>
      </c>
      <c r="B205" s="4">
        <v>36</v>
      </c>
      <c r="C205" s="4">
        <v>-10.500400000000001</v>
      </c>
      <c r="D205" s="4">
        <v>-151.99959999999999</v>
      </c>
      <c r="E205" s="4">
        <v>30</v>
      </c>
      <c r="G205" s="358">
        <v>0.1</v>
      </c>
      <c r="H205" s="4" t="s">
        <v>18</v>
      </c>
      <c r="I205" s="4" t="s">
        <v>20</v>
      </c>
      <c r="J205" s="18">
        <v>42.581369767910182</v>
      </c>
      <c r="K205" s="18">
        <v>93.874288575712356</v>
      </c>
      <c r="L205" s="30">
        <v>5.0293094683437061E-13</v>
      </c>
      <c r="M205" s="29">
        <v>2.2408300000000001E-17</v>
      </c>
      <c r="N205" s="46"/>
      <c r="O205" s="126">
        <f t="shared" si="64"/>
        <v>6.7224899999999997E-18</v>
      </c>
      <c r="P205" s="126">
        <f t="shared" si="65"/>
        <v>1.3366626258164834E-5</v>
      </c>
      <c r="Q205" s="126">
        <f t="shared" si="66"/>
        <v>6.7224899999999989E-8</v>
      </c>
      <c r="R205" s="126">
        <f t="shared" si="67"/>
        <v>133666.26258164831</v>
      </c>
      <c r="S205" s="126">
        <f t="shared" si="68"/>
        <v>7.1611621264944283E-10</v>
      </c>
      <c r="T205" s="354">
        <v>0.10400000000000001</v>
      </c>
      <c r="U205" s="193">
        <f t="shared" si="69"/>
        <v>2.3304632000000004E-18</v>
      </c>
      <c r="V205" s="185">
        <f t="shared" si="70"/>
        <v>4.6337637694971429E-6</v>
      </c>
      <c r="W205" s="185">
        <f t="shared" si="71"/>
        <v>2.3304632000000001E-8</v>
      </c>
      <c r="X205" s="185">
        <f t="shared" si="72"/>
        <v>46337.637694971418</v>
      </c>
      <c r="Y205" s="185">
        <f t="shared" si="73"/>
        <v>2.4825362038514025E-10</v>
      </c>
      <c r="AA205" s="259">
        <f t="shared" si="77"/>
        <v>2.4825362038514026E-20</v>
      </c>
      <c r="AB205" s="260">
        <f t="shared" si="61"/>
        <v>5.2624657501946209E-19</v>
      </c>
      <c r="AC205" s="17">
        <f t="shared" si="74"/>
        <v>3.7514168282271565</v>
      </c>
      <c r="AD205" s="17">
        <f t="shared" si="75"/>
        <v>4.5419565316344093</v>
      </c>
      <c r="AE205" s="17">
        <f t="shared" si="76"/>
        <v>-38.337100247948946</v>
      </c>
      <c r="AF205" s="17">
        <f t="shared" si="62"/>
        <v>-17.574613697849255</v>
      </c>
      <c r="AG205" s="184">
        <f t="shared" si="63"/>
        <v>10.743709819021261</v>
      </c>
      <c r="AJ205" s="138"/>
    </row>
    <row r="206" spans="1:36">
      <c r="A206" s="4" t="s">
        <v>11</v>
      </c>
      <c r="B206" s="4">
        <v>36</v>
      </c>
      <c r="C206" s="4">
        <v>-10.500400000000001</v>
      </c>
      <c r="D206" s="4">
        <v>-151.99959999999999</v>
      </c>
      <c r="E206" s="4">
        <v>30</v>
      </c>
      <c r="G206" s="358">
        <v>0.1</v>
      </c>
      <c r="H206" s="2" t="s">
        <v>18</v>
      </c>
      <c r="I206" s="4" t="s">
        <v>20</v>
      </c>
      <c r="J206" s="18">
        <v>16.490361190172813</v>
      </c>
      <c r="K206" s="18">
        <v>52.593772436386381</v>
      </c>
      <c r="L206" s="30">
        <v>2.3301555214068159E-13</v>
      </c>
      <c r="M206" s="29">
        <v>2.4959700000000001E-17</v>
      </c>
      <c r="N206" s="46"/>
      <c r="O206" s="126">
        <f t="shared" si="64"/>
        <v>7.4879099999999998E-18</v>
      </c>
      <c r="P206" s="126">
        <f t="shared" si="65"/>
        <v>3.2134807875309647E-5</v>
      </c>
      <c r="Q206" s="126">
        <f t="shared" si="66"/>
        <v>7.4879099999999984E-8</v>
      </c>
      <c r="R206" s="126">
        <f t="shared" si="67"/>
        <v>321348.0787530964</v>
      </c>
      <c r="S206" s="126">
        <f t="shared" si="68"/>
        <v>1.4237255958501232E-9</v>
      </c>
      <c r="T206" s="354">
        <v>0.10400000000000001</v>
      </c>
      <c r="U206" s="193">
        <f t="shared" si="69"/>
        <v>2.5958088000000003E-18</v>
      </c>
      <c r="V206" s="185">
        <f t="shared" si="70"/>
        <v>1.1140066730107344E-5</v>
      </c>
      <c r="W206" s="185">
        <f t="shared" si="71"/>
        <v>2.5958087999999998E-8</v>
      </c>
      <c r="X206" s="185">
        <f t="shared" si="72"/>
        <v>111400.66730107342</v>
      </c>
      <c r="Y206" s="185">
        <f t="shared" si="73"/>
        <v>4.9355820656137606E-10</v>
      </c>
      <c r="AA206" s="259">
        <f t="shared" si="77"/>
        <v>4.935582065613762E-20</v>
      </c>
      <c r="AB206" s="260">
        <f t="shared" si="61"/>
        <v>1.513593287142453E-18</v>
      </c>
      <c r="AC206" s="17">
        <f t="shared" si="74"/>
        <v>2.8027760399200332</v>
      </c>
      <c r="AD206" s="17">
        <f t="shared" si="75"/>
        <v>3.9625977179889471</v>
      </c>
      <c r="AE206" s="17">
        <f t="shared" si="76"/>
        <v>-38.229269149694595</v>
      </c>
      <c r="AF206" s="17">
        <f t="shared" si="62"/>
        <v>-17.466782599594904</v>
      </c>
      <c r="AG206" s="184">
        <f t="shared" si="63"/>
        <v>11.620888596592689</v>
      </c>
      <c r="AJ206" s="138"/>
    </row>
    <row r="207" spans="1:36">
      <c r="A207" s="4" t="s">
        <v>11</v>
      </c>
      <c r="B207" s="4">
        <v>36</v>
      </c>
      <c r="C207" s="4">
        <v>-10.500400000000001</v>
      </c>
      <c r="D207" s="4">
        <v>-151.99959999999999</v>
      </c>
      <c r="E207" s="4">
        <v>30</v>
      </c>
      <c r="G207" s="358">
        <v>0.1</v>
      </c>
      <c r="H207" s="2" t="s">
        <v>18</v>
      </c>
      <c r="I207" s="4" t="s">
        <v>20</v>
      </c>
      <c r="J207" s="18">
        <v>64.141393994017335</v>
      </c>
      <c r="K207" s="18">
        <v>117.67676349995629</v>
      </c>
      <c r="L207" s="30">
        <v>7.0113311475411295E-13</v>
      </c>
      <c r="M207" s="29">
        <v>2.8189640000000005E-17</v>
      </c>
      <c r="N207" s="46"/>
      <c r="O207" s="126">
        <f t="shared" si="64"/>
        <v>8.4568920000000009E-18</v>
      </c>
      <c r="P207" s="126">
        <f t="shared" si="65"/>
        <v>1.2061749505250268E-5</v>
      </c>
      <c r="Q207" s="126">
        <f t="shared" si="66"/>
        <v>8.4568919999999995E-8</v>
      </c>
      <c r="R207" s="126">
        <f t="shared" si="67"/>
        <v>120617.49505250267</v>
      </c>
      <c r="S207" s="126">
        <f t="shared" si="68"/>
        <v>7.1865436713877163E-10</v>
      </c>
      <c r="T207" s="354">
        <v>0.10400000000000001</v>
      </c>
      <c r="U207" s="193">
        <f t="shared" si="69"/>
        <v>2.9317225600000006E-18</v>
      </c>
      <c r="V207" s="185">
        <f t="shared" si="70"/>
        <v>4.1814064951534263E-6</v>
      </c>
      <c r="W207" s="185">
        <f t="shared" si="71"/>
        <v>2.9317225600000003E-8</v>
      </c>
      <c r="X207" s="185">
        <f t="shared" si="72"/>
        <v>41814.064951534259</v>
      </c>
      <c r="Y207" s="185">
        <f t="shared" si="73"/>
        <v>2.4913351394144088E-10</v>
      </c>
      <c r="AA207" s="259">
        <f t="shared" si="77"/>
        <v>2.491335139414409E-20</v>
      </c>
      <c r="AB207" s="260">
        <f>M207/J207</f>
        <v>4.394921632453036E-19</v>
      </c>
      <c r="AC207" s="17">
        <f t="shared" si="74"/>
        <v>4.1610899276430766</v>
      </c>
      <c r="AD207" s="17">
        <f t="shared" si="75"/>
        <v>4.7679415733653228</v>
      </c>
      <c r="AE207" s="17">
        <f t="shared" si="76"/>
        <v>-38.107577139334332</v>
      </c>
      <c r="AF207" s="17">
        <f t="shared" si="62"/>
        <v>-17.345090589234641</v>
      </c>
      <c r="AG207" s="184">
        <f t="shared" si="63"/>
        <v>10.640988044009564</v>
      </c>
      <c r="AJ207" s="138"/>
    </row>
    <row r="208" spans="1:36">
      <c r="A208" s="4" t="s">
        <v>11</v>
      </c>
      <c r="B208" s="4">
        <v>36</v>
      </c>
      <c r="C208" s="4">
        <v>-10.500400000000001</v>
      </c>
      <c r="D208" s="4">
        <v>-151.99959999999999</v>
      </c>
      <c r="E208" s="4">
        <v>30</v>
      </c>
      <c r="G208" s="358">
        <v>0.1</v>
      </c>
      <c r="H208" s="4" t="s">
        <v>18</v>
      </c>
      <c r="I208" s="4" t="s">
        <v>20</v>
      </c>
      <c r="J208" s="18">
        <v>60.982182034367099</v>
      </c>
      <c r="K208" s="18">
        <v>117.45640445636803</v>
      </c>
      <c r="L208" s="30">
        <v>6.7299345754961678E-13</v>
      </c>
      <c r="M208" s="29">
        <v>2.7259420000000001E-17</v>
      </c>
      <c r="N208" s="46"/>
      <c r="O208" s="126">
        <f t="shared" si="64"/>
        <v>8.1778259999999994E-18</v>
      </c>
      <c r="P208" s="126">
        <f t="shared" si="65"/>
        <v>1.2151419762349004E-5</v>
      </c>
      <c r="Q208" s="126">
        <f t="shared" si="66"/>
        <v>8.1778259999999983E-8</v>
      </c>
      <c r="R208" s="126">
        <f t="shared" si="67"/>
        <v>121514.19762349002</v>
      </c>
      <c r="S208" s="126">
        <f t="shared" si="68"/>
        <v>6.9624351586871926E-10</v>
      </c>
      <c r="T208" s="354">
        <v>0.10400000000000001</v>
      </c>
      <c r="U208" s="193">
        <f t="shared" si="69"/>
        <v>2.8349796800000002E-18</v>
      </c>
      <c r="V208" s="185">
        <f t="shared" si="70"/>
        <v>4.2124921842809891E-6</v>
      </c>
      <c r="W208" s="185">
        <f t="shared" si="71"/>
        <v>2.8349796799999997E-8</v>
      </c>
      <c r="X208" s="185">
        <f t="shared" si="72"/>
        <v>42124.921842809883</v>
      </c>
      <c r="Y208" s="185">
        <f t="shared" si="73"/>
        <v>2.4136441883448936E-10</v>
      </c>
      <c r="AA208" s="259">
        <f t="shared" si="77"/>
        <v>2.4136441883448941E-20</v>
      </c>
      <c r="AB208" s="260">
        <f t="shared" si="61"/>
        <v>4.4700630726263113E-19</v>
      </c>
      <c r="AC208" s="17">
        <f t="shared" si="74"/>
        <v>4.1105817237071802</v>
      </c>
      <c r="AD208" s="17">
        <f t="shared" si="75"/>
        <v>4.7660672388338226</v>
      </c>
      <c r="AE208" s="17">
        <f t="shared" si="76"/>
        <v>-38.141132524446533</v>
      </c>
      <c r="AF208" s="17">
        <f t="shared" si="62"/>
        <v>-17.378645974346838</v>
      </c>
      <c r="AG208" s="184">
        <f t="shared" si="63"/>
        <v>10.648394812289379</v>
      </c>
      <c r="AJ208" s="138"/>
    </row>
    <row r="209" spans="1:42">
      <c r="A209" s="4" t="s">
        <v>11</v>
      </c>
      <c r="B209" s="4">
        <v>36</v>
      </c>
      <c r="C209" s="4">
        <v>-10.500400000000001</v>
      </c>
      <c r="D209" s="4">
        <v>-151.99959999999999</v>
      </c>
      <c r="E209" s="4">
        <v>30</v>
      </c>
      <c r="G209" s="358">
        <v>0.1</v>
      </c>
      <c r="H209" s="4" t="s">
        <v>18</v>
      </c>
      <c r="I209" s="4" t="s">
        <v>20</v>
      </c>
      <c r="J209" s="18">
        <v>111.12706415941426</v>
      </c>
      <c r="K209" s="18">
        <v>158.19327728165555</v>
      </c>
      <c r="L209" s="30">
        <v>1.0948916223440427E-12</v>
      </c>
      <c r="M209" s="29">
        <v>2.5270510000000003E-17</v>
      </c>
      <c r="N209" s="46"/>
      <c r="O209" s="126">
        <f t="shared" si="64"/>
        <v>7.5811530000000008E-18</v>
      </c>
      <c r="P209" s="126">
        <f t="shared" si="65"/>
        <v>6.9241127115116515E-6</v>
      </c>
      <c r="Q209" s="126">
        <f t="shared" si="66"/>
        <v>7.5811529999999993E-8</v>
      </c>
      <c r="R209" s="126">
        <f t="shared" si="67"/>
        <v>69241.127115116498</v>
      </c>
      <c r="S209" s="126">
        <f t="shared" si="68"/>
        <v>4.7923357618428494E-10</v>
      </c>
      <c r="T209" s="354">
        <v>0.10400000000000001</v>
      </c>
      <c r="U209" s="193">
        <f t="shared" si="69"/>
        <v>2.6281330400000007E-18</v>
      </c>
      <c r="V209" s="185">
        <f t="shared" si="70"/>
        <v>2.4003590733240397E-6</v>
      </c>
      <c r="W209" s="185">
        <f t="shared" si="71"/>
        <v>2.6281330400000002E-8</v>
      </c>
      <c r="X209" s="185">
        <f t="shared" si="72"/>
        <v>24003.590733240391</v>
      </c>
      <c r="Y209" s="185">
        <f t="shared" si="73"/>
        <v>1.6613430641055214E-10</v>
      </c>
      <c r="AA209" s="259">
        <f t="shared" si="77"/>
        <v>1.6613430641055217E-20</v>
      </c>
      <c r="AB209" s="260">
        <f t="shared" si="61"/>
        <v>2.2740194021277205E-19</v>
      </c>
      <c r="AC209" s="17">
        <f t="shared" si="74"/>
        <v>4.710674268774393</v>
      </c>
      <c r="AD209" s="17">
        <f t="shared" si="75"/>
        <v>5.0638175593715458</v>
      </c>
      <c r="AE209" s="17">
        <f t="shared" si="76"/>
        <v>-38.216893570662343</v>
      </c>
      <c r="AF209" s="17">
        <f t="shared" si="62"/>
        <v>-17.454407020562648</v>
      </c>
      <c r="AG209" s="184">
        <f t="shared" si="63"/>
        <v>10.085958712024057</v>
      </c>
      <c r="AJ209" s="138"/>
    </row>
    <row r="210" spans="1:42">
      <c r="A210" s="4" t="s">
        <v>11</v>
      </c>
      <c r="B210" s="4">
        <v>36</v>
      </c>
      <c r="C210" s="4">
        <v>-10.500400000000001</v>
      </c>
      <c r="D210" s="4">
        <v>-151.99959999999999</v>
      </c>
      <c r="E210" s="4">
        <v>30</v>
      </c>
      <c r="G210" s="358">
        <v>0.1</v>
      </c>
      <c r="H210" s="2" t="s">
        <v>18</v>
      </c>
      <c r="I210" s="4" t="s">
        <v>20</v>
      </c>
      <c r="J210" s="18">
        <v>34.685811798427999</v>
      </c>
      <c r="K210" s="18">
        <v>112.6896636169468</v>
      </c>
      <c r="L210" s="30">
        <v>4.2586740648701022E-13</v>
      </c>
      <c r="M210" s="29">
        <v>4.9621530000000001E-17</v>
      </c>
      <c r="N210" s="46"/>
      <c r="O210" s="126">
        <f t="shared" si="64"/>
        <v>1.4886458999999999E-17</v>
      </c>
      <c r="P210" s="126">
        <f t="shared" si="65"/>
        <v>3.4955619456296811E-5</v>
      </c>
      <c r="Q210" s="126">
        <f t="shared" si="66"/>
        <v>1.4886458999999997E-7</v>
      </c>
      <c r="R210" s="126">
        <f t="shared" si="67"/>
        <v>349556.19456296804</v>
      </c>
      <c r="S210" s="126">
        <f t="shared" si="68"/>
        <v>1.321013704557842E-9</v>
      </c>
      <c r="T210" s="354">
        <v>0.10400000000000001</v>
      </c>
      <c r="U210" s="193">
        <f t="shared" si="69"/>
        <v>5.1606391200000005E-18</v>
      </c>
      <c r="V210" s="185">
        <f t="shared" si="70"/>
        <v>1.2117948078182899E-5</v>
      </c>
      <c r="W210" s="185">
        <f t="shared" si="71"/>
        <v>5.1606391199999998E-8</v>
      </c>
      <c r="X210" s="185">
        <f t="shared" si="72"/>
        <v>121179.48078182897</v>
      </c>
      <c r="Y210" s="185">
        <f t="shared" si="73"/>
        <v>4.5795141758005202E-10</v>
      </c>
      <c r="AA210" s="259">
        <f t="shared" si="77"/>
        <v>4.5795141758005205E-20</v>
      </c>
      <c r="AB210" s="260">
        <f t="shared" si="61"/>
        <v>1.4306002202966721E-18</v>
      </c>
      <c r="AC210" s="17">
        <f t="shared" si="74"/>
        <v>3.5463307214481374</v>
      </c>
      <c r="AD210" s="17">
        <f t="shared" si="75"/>
        <v>4.7246377009296028</v>
      </c>
      <c r="AE210" s="17">
        <f t="shared" si="76"/>
        <v>-37.542106861763543</v>
      </c>
      <c r="AF210" s="17">
        <f t="shared" si="62"/>
        <v>-16.779620311663852</v>
      </c>
      <c r="AG210" s="184">
        <f t="shared" si="63"/>
        <v>11.705028037804448</v>
      </c>
      <c r="AJ210" s="138"/>
    </row>
    <row r="211" spans="1:42">
      <c r="A211" s="4" t="s">
        <v>11</v>
      </c>
      <c r="B211" s="4">
        <v>36</v>
      </c>
      <c r="C211" s="4">
        <v>-10.500400000000001</v>
      </c>
      <c r="D211" s="4">
        <v>-151.99959999999999</v>
      </c>
      <c r="E211" s="4">
        <v>30</v>
      </c>
      <c r="G211" s="358">
        <v>0.1</v>
      </c>
      <c r="H211" s="2" t="s">
        <v>18</v>
      </c>
      <c r="I211" s="4" t="s">
        <v>19</v>
      </c>
      <c r="J211" s="18">
        <v>327.06463392685379</v>
      </c>
      <c r="K211" s="18">
        <v>266.90041273473418</v>
      </c>
      <c r="L211" s="30">
        <v>2.6277199582803065E-12</v>
      </c>
      <c r="M211" s="29">
        <v>6.8074000000000009E-17</v>
      </c>
      <c r="N211" s="46"/>
      <c r="O211" s="126">
        <f t="shared" si="64"/>
        <v>2.0422200000000002E-17</v>
      </c>
      <c r="P211" s="126">
        <f t="shared" si="65"/>
        <v>7.7718327387387091E-6</v>
      </c>
      <c r="Q211" s="126">
        <f t="shared" si="66"/>
        <v>2.0422199999999999E-7</v>
      </c>
      <c r="R211" s="126">
        <f t="shared" si="67"/>
        <v>77718.327387387078</v>
      </c>
      <c r="S211" s="126">
        <f t="shared" si="68"/>
        <v>7.6516179914255608E-10</v>
      </c>
      <c r="T211" s="354">
        <v>0.10400000000000001</v>
      </c>
      <c r="U211" s="193">
        <f t="shared" si="69"/>
        <v>7.0796960000000013E-18</v>
      </c>
      <c r="V211" s="185">
        <f t="shared" si="70"/>
        <v>2.6942353494294196E-6</v>
      </c>
      <c r="W211" s="185">
        <f t="shared" si="71"/>
        <v>7.0796959999999996E-8</v>
      </c>
      <c r="X211" s="185">
        <f t="shared" si="72"/>
        <v>26942.353494294191</v>
      </c>
      <c r="Y211" s="185">
        <f t="shared" si="73"/>
        <v>2.6525609036941946E-10</v>
      </c>
      <c r="AA211" s="259">
        <f t="shared" si="77"/>
        <v>2.6525609036941949E-20</v>
      </c>
      <c r="AB211" s="260">
        <f t="shared" si="61"/>
        <v>2.081362303917714E-19</v>
      </c>
      <c r="AC211" s="17">
        <f t="shared" si="74"/>
        <v>5.7901578086342953</v>
      </c>
      <c r="AD211" s="17">
        <f t="shared" si="75"/>
        <v>5.5868756028114337</v>
      </c>
      <c r="AE211" s="17">
        <f t="shared" si="76"/>
        <v>-37.225936325121395</v>
      </c>
      <c r="AF211" s="17">
        <f t="shared" si="62"/>
        <v>-16.463449775021701</v>
      </c>
      <c r="AG211" s="184">
        <f t="shared" si="63"/>
        <v>10.201454806738626</v>
      </c>
      <c r="AJ211" s="138"/>
    </row>
    <row r="212" spans="1:42" s="25" customFormat="1">
      <c r="A212" s="19"/>
      <c r="B212" s="20"/>
      <c r="C212" s="21"/>
      <c r="D212" s="22"/>
      <c r="E212" s="19"/>
      <c r="F212" s="20"/>
      <c r="G212" s="23"/>
      <c r="H212" s="24"/>
      <c r="I212" s="19"/>
      <c r="N212" s="46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AA212" s="259"/>
      <c r="AB212" s="260"/>
      <c r="AC212" s="107"/>
      <c r="AD212" s="107"/>
      <c r="AE212" s="107"/>
      <c r="AF212" s="107"/>
      <c r="AG212" s="107"/>
      <c r="AJ212" s="138"/>
    </row>
    <row r="213" spans="1:42" s="25" customFormat="1">
      <c r="A213" s="19"/>
      <c r="B213" s="20"/>
      <c r="C213" s="21"/>
      <c r="D213" s="22"/>
      <c r="E213" s="19"/>
      <c r="F213" s="20"/>
      <c r="G213" s="23"/>
      <c r="H213" s="24"/>
      <c r="I213" s="19"/>
      <c r="N213" s="46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AA213" s="259"/>
      <c r="AB213" s="260"/>
      <c r="AC213" s="107"/>
      <c r="AD213" s="107"/>
      <c r="AE213" s="107"/>
      <c r="AF213" s="107"/>
      <c r="AG213" s="107"/>
      <c r="AJ213" s="138"/>
    </row>
    <row r="214" spans="1:42">
      <c r="A214" s="4" t="s">
        <v>31</v>
      </c>
      <c r="B214" s="518" t="s">
        <v>32</v>
      </c>
      <c r="C214" s="519">
        <v>31.002099999999999</v>
      </c>
      <c r="D214" s="519">
        <v>-21.9999</v>
      </c>
      <c r="E214" s="520">
        <v>30.7</v>
      </c>
      <c r="F214" s="518" t="s">
        <v>12</v>
      </c>
      <c r="G214" s="521">
        <v>0.17</v>
      </c>
      <c r="H214" s="522" t="s">
        <v>16</v>
      </c>
      <c r="I214" s="520" t="s">
        <v>17</v>
      </c>
      <c r="J214" s="523">
        <v>75.288146468363465</v>
      </c>
      <c r="K214" s="523">
        <v>172.91954283888941</v>
      </c>
      <c r="L214" s="524">
        <v>1.0411631471352324E-12</v>
      </c>
      <c r="M214" s="525">
        <v>3.5094958289444997E-16</v>
      </c>
      <c r="N214" s="46"/>
      <c r="O214" s="126">
        <f t="shared" si="64"/>
        <v>1.0528487486833499E-16</v>
      </c>
      <c r="P214" s="126">
        <f t="shared" si="65"/>
        <v>1.0112236027372565E-4</v>
      </c>
      <c r="Q214" s="126">
        <f t="shared" si="66"/>
        <v>6.1932279334314685E-7</v>
      </c>
      <c r="R214" s="126">
        <f t="shared" si="67"/>
        <v>594837.41337485658</v>
      </c>
      <c r="S214" s="126">
        <f t="shared" si="68"/>
        <v>3.5815662196156458E-9</v>
      </c>
      <c r="T214" s="368">
        <v>0.2</v>
      </c>
      <c r="U214" s="193">
        <f>M214*T214</f>
        <v>7.0189916578889993E-17</v>
      </c>
      <c r="V214" s="185">
        <f>T214*M214/L214</f>
        <v>6.7414906849150422E-5</v>
      </c>
      <c r="W214" s="185">
        <f>U214/(G214*0.000000001)</f>
        <v>4.128818622287646E-7</v>
      </c>
      <c r="X214" s="185">
        <f>V214/(G214*0.000000001)</f>
        <v>396558.2755832377</v>
      </c>
      <c r="Y214" s="185"/>
      <c r="AA214" s="259">
        <f t="shared" si="77"/>
        <v>4.0591083822310659E-19</v>
      </c>
      <c r="AB214" s="260">
        <f t="shared" si="61"/>
        <v>4.6614188203174997E-18</v>
      </c>
      <c r="AC214" s="17">
        <f t="shared" si="74"/>
        <v>4.3213227049956133</v>
      </c>
      <c r="AD214" s="17">
        <f t="shared" si="75"/>
        <v>5.1528264160236104</v>
      </c>
      <c r="AE214" s="17">
        <f t="shared" si="76"/>
        <v>-35.585889099221298</v>
      </c>
      <c r="AF214" s="17">
        <f>LN(W214)</f>
        <v>-14.700104332777116</v>
      </c>
      <c r="AG214" s="17">
        <f>LN(X214)</f>
        <v>12.890578284246525</v>
      </c>
      <c r="AJ214" s="380"/>
      <c r="AK214" s="381"/>
      <c r="AL214" s="382" t="s">
        <v>180</v>
      </c>
      <c r="AM214" s="383" t="s">
        <v>181</v>
      </c>
      <c r="AN214" s="380" t="s">
        <v>182</v>
      </c>
      <c r="AO214" s="382" t="s">
        <v>4</v>
      </c>
      <c r="AP214" s="383" t="s">
        <v>183</v>
      </c>
    </row>
    <row r="215" spans="1:42">
      <c r="A215" s="4" t="s">
        <v>31</v>
      </c>
      <c r="B215" s="526" t="s">
        <v>32</v>
      </c>
      <c r="C215" s="527">
        <v>31.002099999999999</v>
      </c>
      <c r="D215" s="527">
        <v>-21.9999</v>
      </c>
      <c r="E215" s="528">
        <v>30.7</v>
      </c>
      <c r="F215" s="526" t="s">
        <v>12</v>
      </c>
      <c r="G215" s="529">
        <v>0.17</v>
      </c>
      <c r="H215" s="530" t="s">
        <v>16</v>
      </c>
      <c r="I215" s="528" t="s">
        <v>17</v>
      </c>
      <c r="J215" s="419">
        <v>261.04016957453189</v>
      </c>
      <c r="K215" s="419">
        <v>297.23504822211362</v>
      </c>
      <c r="L215" s="420">
        <v>3.346267844066526E-12</v>
      </c>
      <c r="M215" s="531">
        <v>6.2659148101537597E-17</v>
      </c>
      <c r="N215" s="46"/>
      <c r="O215" s="126">
        <f t="shared" si="64"/>
        <v>1.879774443046128E-17</v>
      </c>
      <c r="P215" s="126">
        <f t="shared" si="65"/>
        <v>5.6175253465716204E-6</v>
      </c>
      <c r="Q215" s="126">
        <f t="shared" si="66"/>
        <v>1.1057496723800751E-7</v>
      </c>
      <c r="R215" s="126">
        <f t="shared" si="67"/>
        <v>33044.266744538938</v>
      </c>
      <c r="S215" s="126">
        <f t="shared" si="68"/>
        <v>3.720118737659046E-10</v>
      </c>
      <c r="T215" s="368">
        <v>0.2</v>
      </c>
      <c r="U215" s="193">
        <f t="shared" ref="U215:U240" si="78">M215*T215</f>
        <v>1.253182962030752E-17</v>
      </c>
      <c r="V215" s="185">
        <f t="shared" ref="V215:V240" si="79">T215*M215/L215</f>
        <v>3.7450168977144138E-6</v>
      </c>
      <c r="W215" s="185">
        <f t="shared" ref="W215:W240" si="80">U215/(G215*0.000000001)</f>
        <v>7.3716644825338346E-8</v>
      </c>
      <c r="X215" s="185">
        <f t="shared" ref="X215:X240" si="81">V215/(G215*0.000000001)</f>
        <v>22029.51116302596</v>
      </c>
      <c r="Y215" s="185">
        <f t="shared" ref="Y215:Y240" si="82">W215/K215</f>
        <v>2.4800791584393647E-10</v>
      </c>
      <c r="AA215" s="259">
        <f t="shared" si="77"/>
        <v>4.2161345693469204E-20</v>
      </c>
      <c r="AB215" s="260">
        <f t="shared" si="61"/>
        <v>2.400364212284471E-19</v>
      </c>
      <c r="AC215" s="17">
        <f t="shared" si="74"/>
        <v>5.5646743018961473</v>
      </c>
      <c r="AD215" s="17">
        <f t="shared" si="75"/>
        <v>5.694523233959659</v>
      </c>
      <c r="AE215" s="17">
        <f t="shared" si="76"/>
        <v>-37.308821984031937</v>
      </c>
      <c r="AF215" s="17">
        <f t="shared" ref="AF215:AF240" si="83">LN(W215)</f>
        <v>-16.423037217587748</v>
      </c>
      <c r="AG215" s="17">
        <f t="shared" ref="AG215:AG240" si="84">LN(X215)</f>
        <v>10.000138249946291</v>
      </c>
      <c r="AI215" s="448" t="s">
        <v>203</v>
      </c>
      <c r="AJ215" s="384" t="s">
        <v>31</v>
      </c>
      <c r="AK215" s="385"/>
      <c r="AL215" s="386" t="s">
        <v>70</v>
      </c>
      <c r="AM215" s="387" t="s">
        <v>136</v>
      </c>
      <c r="AN215" s="397"/>
      <c r="AO215" s="173"/>
      <c r="AP215" s="398"/>
    </row>
    <row r="216" spans="1:42">
      <c r="A216" s="4" t="s">
        <v>31</v>
      </c>
      <c r="B216" s="526" t="s">
        <v>32</v>
      </c>
      <c r="C216" s="527">
        <v>31.002099999999999</v>
      </c>
      <c r="D216" s="527">
        <v>-21.9999</v>
      </c>
      <c r="E216" s="528">
        <v>30.7</v>
      </c>
      <c r="F216" s="526" t="s">
        <v>12</v>
      </c>
      <c r="G216" s="529">
        <v>0.17</v>
      </c>
      <c r="H216" s="530" t="s">
        <v>16</v>
      </c>
      <c r="I216" s="528" t="s">
        <v>16</v>
      </c>
      <c r="J216" s="419">
        <v>5.2052095727557699</v>
      </c>
      <c r="K216" s="419">
        <v>18.546962599446417</v>
      </c>
      <c r="L216" s="420">
        <v>8.4724300812590384E-14</v>
      </c>
      <c r="M216" s="531">
        <v>5.4510387096706284E-18</v>
      </c>
      <c r="N216" s="46"/>
      <c r="O216" s="126">
        <f t="shared" si="64"/>
        <v>1.6353116129011885E-18</v>
      </c>
      <c r="P216" s="126">
        <f t="shared" si="65"/>
        <v>1.9301565161552496E-5</v>
      </c>
      <c r="Q216" s="126">
        <f t="shared" si="66"/>
        <v>9.619480075889342E-9</v>
      </c>
      <c r="R216" s="126">
        <f t="shared" si="67"/>
        <v>113538.6185973676</v>
      </c>
      <c r="S216" s="126">
        <f t="shared" si="68"/>
        <v>5.1865527976944647E-10</v>
      </c>
      <c r="T216" s="368">
        <v>0.2</v>
      </c>
      <c r="U216" s="193">
        <f t="shared" si="78"/>
        <v>1.0902077419341257E-18</v>
      </c>
      <c r="V216" s="185">
        <f t="shared" si="79"/>
        <v>1.2867710107701665E-5</v>
      </c>
      <c r="W216" s="185">
        <f>U216/(G216*0.000000001)</f>
        <v>6.4129867172595619E-9</v>
      </c>
      <c r="X216" s="185">
        <f t="shared" si="81"/>
        <v>75692.412398245069</v>
      </c>
      <c r="Y216" s="185">
        <f t="shared" si="82"/>
        <v>3.4577018651296435E-10</v>
      </c>
      <c r="AA216" s="259">
        <f t="shared" si="77"/>
        <v>5.878093170720395E-20</v>
      </c>
      <c r="AB216" s="260">
        <f t="shared" ref="AB216:AB265" si="85">M216/J216</f>
        <v>1.0472275195606986E-18</v>
      </c>
      <c r="AC216" s="17">
        <f t="shared" si="74"/>
        <v>1.6496599649942698</v>
      </c>
      <c r="AD216" s="17">
        <f t="shared" si="75"/>
        <v>2.9203060343766438</v>
      </c>
      <c r="AE216" s="17">
        <f t="shared" si="76"/>
        <v>-39.750725494447039</v>
      </c>
      <c r="AF216" s="17">
        <f t="shared" si="83"/>
        <v>-18.864940728002857</v>
      </c>
      <c r="AG216" s="17">
        <f t="shared" si="84"/>
        <v>11.234433201882045</v>
      </c>
      <c r="AI216" s="449">
        <f>AM216/AL216</f>
        <v>0.49519629875148735</v>
      </c>
      <c r="AJ216" s="569" t="s">
        <v>32</v>
      </c>
      <c r="AL216" s="388">
        <f>AVERAGE(Y214:Y227)</f>
        <v>2.6615813500654528E-10</v>
      </c>
      <c r="AM216" s="389">
        <f>STDEV(Y214:Y227)</f>
        <v>1.318005233378399E-10</v>
      </c>
      <c r="AN216" s="235">
        <v>0.17</v>
      </c>
      <c r="AO216" s="446" t="s">
        <v>188</v>
      </c>
      <c r="AP216" s="398" t="s">
        <v>196</v>
      </c>
    </row>
    <row r="217" spans="1:42">
      <c r="A217" s="4" t="s">
        <v>31</v>
      </c>
      <c r="B217" s="526" t="s">
        <v>32</v>
      </c>
      <c r="C217" s="527">
        <v>31.002099999999999</v>
      </c>
      <c r="D217" s="527">
        <v>-21.9999</v>
      </c>
      <c r="E217" s="528">
        <v>30.7</v>
      </c>
      <c r="F217" s="526" t="s">
        <v>12</v>
      </c>
      <c r="G217" s="529">
        <v>0.17</v>
      </c>
      <c r="H217" s="530" t="s">
        <v>16</v>
      </c>
      <c r="I217" s="528" t="s">
        <v>16</v>
      </c>
      <c r="J217" s="419">
        <v>9.0746621202925137</v>
      </c>
      <c r="K217" s="419">
        <v>25.62911620031085</v>
      </c>
      <c r="L217" s="420">
        <v>1.427826080941825E-13</v>
      </c>
      <c r="M217" s="531">
        <v>4.2690959253502122E-18</v>
      </c>
      <c r="N217" s="46"/>
      <c r="O217" s="126">
        <f t="shared" si="64"/>
        <v>1.2807287776050637E-18</v>
      </c>
      <c r="P217" s="126">
        <f t="shared" si="65"/>
        <v>8.9697813669313793E-6</v>
      </c>
      <c r="Q217" s="126">
        <f t="shared" si="66"/>
        <v>7.5336986917944905E-9</v>
      </c>
      <c r="R217" s="126">
        <f t="shared" si="67"/>
        <v>52763.41980547869</v>
      </c>
      <c r="S217" s="126">
        <f t="shared" si="68"/>
        <v>2.9395077976598803E-10</v>
      </c>
      <c r="T217" s="368">
        <v>0.2</v>
      </c>
      <c r="U217" s="193">
        <f t="shared" si="78"/>
        <v>8.5381918507004245E-19</v>
      </c>
      <c r="V217" s="185">
        <f t="shared" si="79"/>
        <v>5.9798542446209189E-6</v>
      </c>
      <c r="W217" s="185">
        <f t="shared" si="80"/>
        <v>5.0224657945296609E-9</v>
      </c>
      <c r="X217" s="185">
        <f t="shared" si="81"/>
        <v>35175.613203652458</v>
      </c>
      <c r="Y217" s="185">
        <f t="shared" si="82"/>
        <v>1.959671865106587E-10</v>
      </c>
      <c r="AA217" s="259">
        <f t="shared" si="77"/>
        <v>3.3314421706811986E-20</v>
      </c>
      <c r="AB217" s="260">
        <f t="shared" si="85"/>
        <v>4.7044130886193275E-19</v>
      </c>
      <c r="AC217" s="17">
        <f t="shared" si="74"/>
        <v>2.2054861475340992</v>
      </c>
      <c r="AD217" s="17">
        <f t="shared" si="75"/>
        <v>3.2437290567658534</v>
      </c>
      <c r="AE217" s="17">
        <f t="shared" si="76"/>
        <v>-39.995129596153895</v>
      </c>
      <c r="AF217" s="17">
        <f t="shared" si="83"/>
        <v>-19.109344829709705</v>
      </c>
      <c r="AG217" s="17">
        <f t="shared" si="84"/>
        <v>10.468108314770296</v>
      </c>
      <c r="AI217" s="449">
        <f t="shared" ref="AI217:AI226" si="86">AM217/AL217</f>
        <v>0.2886629675799553</v>
      </c>
      <c r="AJ217" s="569" t="s">
        <v>197</v>
      </c>
      <c r="AL217" s="388">
        <f>AVERAGE(Y228:Y240)</f>
        <v>1.0092664489409186E-10</v>
      </c>
      <c r="AM217" s="389">
        <f>STDEV(Y228:Y240)</f>
        <v>2.9133784823016896E-11</v>
      </c>
      <c r="AN217" s="235">
        <v>0.32</v>
      </c>
      <c r="AO217" s="446" t="s">
        <v>189</v>
      </c>
      <c r="AP217" s="400"/>
    </row>
    <row r="218" spans="1:42">
      <c r="A218" s="4" t="s">
        <v>31</v>
      </c>
      <c r="B218" s="526" t="s">
        <v>32</v>
      </c>
      <c r="C218" s="527">
        <v>31.002099999999999</v>
      </c>
      <c r="D218" s="527">
        <v>-21.9999</v>
      </c>
      <c r="E218" s="528">
        <v>30.7</v>
      </c>
      <c r="F218" s="526" t="s">
        <v>12</v>
      </c>
      <c r="G218" s="529">
        <v>0.17</v>
      </c>
      <c r="H218" s="530" t="s">
        <v>16</v>
      </c>
      <c r="I218" s="528" t="s">
        <v>16</v>
      </c>
      <c r="J218" s="419">
        <v>6.868276570181699</v>
      </c>
      <c r="K218" s="419">
        <v>25.061718426373641</v>
      </c>
      <c r="L218" s="420">
        <v>1.0991894863447505E-13</v>
      </c>
      <c r="M218" s="531">
        <v>8.5266572682028043E-18</v>
      </c>
      <c r="N218" s="46"/>
      <c r="O218" s="126">
        <f t="shared" si="64"/>
        <v>2.5579971804608411E-18</v>
      </c>
      <c r="P218" s="126">
        <f t="shared" si="65"/>
        <v>2.3271667098702119E-5</v>
      </c>
      <c r="Q218" s="126">
        <f t="shared" si="66"/>
        <v>1.5047042238004945E-8</v>
      </c>
      <c r="R218" s="126">
        <f t="shared" si="67"/>
        <v>136892.1594041301</v>
      </c>
      <c r="S218" s="126">
        <f t="shared" si="68"/>
        <v>6.0039946112275467E-10</v>
      </c>
      <c r="T218" s="368">
        <v>0.2</v>
      </c>
      <c r="U218" s="193">
        <f t="shared" si="78"/>
        <v>1.705331453640561E-18</v>
      </c>
      <c r="V218" s="185">
        <f t="shared" si="79"/>
        <v>1.5514444732468081E-5</v>
      </c>
      <c r="W218" s="185">
        <f t="shared" si="80"/>
        <v>1.0031361492003298E-8</v>
      </c>
      <c r="X218" s="185">
        <f t="shared" si="81"/>
        <v>91261.439602753395</v>
      </c>
      <c r="Y218" s="185">
        <f t="shared" si="82"/>
        <v>4.0026630741516983E-10</v>
      </c>
      <c r="AA218" s="259">
        <f t="shared" si="77"/>
        <v>6.8045272260578889E-20</v>
      </c>
      <c r="AB218" s="260">
        <f t="shared" si="85"/>
        <v>1.2414551425056014E-18</v>
      </c>
      <c r="AC218" s="17">
        <f t="shared" si="74"/>
        <v>1.9269132116160665</v>
      </c>
      <c r="AD218" s="17">
        <f t="shared" si="75"/>
        <v>3.2213415195979285</v>
      </c>
      <c r="AE218" s="17">
        <f t="shared" si="76"/>
        <v>-39.303334268654453</v>
      </c>
      <c r="AF218" s="17">
        <f t="shared" si="83"/>
        <v>-18.417549502210267</v>
      </c>
      <c r="AG218" s="17">
        <f t="shared" si="84"/>
        <v>11.421483629096766</v>
      </c>
      <c r="AI218" s="449">
        <f t="shared" si="86"/>
        <v>0.67973766011159487</v>
      </c>
      <c r="AJ218" s="570" t="s">
        <v>33</v>
      </c>
      <c r="AL218" s="388">
        <f>AVERAGE(Y241:Y259)</f>
        <v>2.0837921766257797E-10</v>
      </c>
      <c r="AM218" s="389">
        <f>STDEV(Y241:Y259)</f>
        <v>1.4164320182984547E-10</v>
      </c>
      <c r="AN218" s="235">
        <v>1.1499999999999999</v>
      </c>
      <c r="AO218" s="446" t="s">
        <v>190</v>
      </c>
    </row>
    <row r="219" spans="1:42">
      <c r="A219" s="4" t="s">
        <v>31</v>
      </c>
      <c r="B219" s="526" t="s">
        <v>32</v>
      </c>
      <c r="C219" s="527">
        <v>31.002099999999999</v>
      </c>
      <c r="D219" s="527">
        <v>-21.9999</v>
      </c>
      <c r="E219" s="528">
        <v>30.7</v>
      </c>
      <c r="F219" s="526" t="s">
        <v>12</v>
      </c>
      <c r="G219" s="529">
        <v>0.17</v>
      </c>
      <c r="H219" s="530" t="s">
        <v>16</v>
      </c>
      <c r="I219" s="528" t="s">
        <v>16</v>
      </c>
      <c r="J219" s="419">
        <v>5.8456284057279566</v>
      </c>
      <c r="K219" s="419">
        <v>15.692962163028072</v>
      </c>
      <c r="L219" s="420">
        <v>9.4477198395402548E-14</v>
      </c>
      <c r="M219" s="531">
        <v>3.9856763913424077E-18</v>
      </c>
      <c r="N219" s="46"/>
      <c r="O219" s="126">
        <f t="shared" si="64"/>
        <v>1.1957029174027222E-18</v>
      </c>
      <c r="P219" s="126">
        <f t="shared" si="65"/>
        <v>1.2655994649613864E-5</v>
      </c>
      <c r="Q219" s="126">
        <f t="shared" si="66"/>
        <v>7.0335465729571883E-9</v>
      </c>
      <c r="R219" s="126">
        <f t="shared" si="67"/>
        <v>74447.02735066977</v>
      </c>
      <c r="S219" s="126">
        <f t="shared" si="68"/>
        <v>4.4819751044375255E-10</v>
      </c>
      <c r="T219" s="368">
        <v>0.2</v>
      </c>
      <c r="U219" s="193">
        <f t="shared" si="78"/>
        <v>7.9713527826848157E-19</v>
      </c>
      <c r="V219" s="185">
        <f t="shared" si="79"/>
        <v>8.4373297664092434E-6</v>
      </c>
      <c r="W219" s="185">
        <f t="shared" si="80"/>
        <v>4.6890310486381263E-9</v>
      </c>
      <c r="X219" s="185">
        <f t="shared" si="81"/>
        <v>49631.35156711319</v>
      </c>
      <c r="Y219" s="185">
        <f t="shared" si="82"/>
        <v>2.9879834029583509E-10</v>
      </c>
      <c r="AA219" s="259">
        <f t="shared" si="77"/>
        <v>5.0795717850291971E-20</v>
      </c>
      <c r="AB219" s="260">
        <f t="shared" si="85"/>
        <v>6.8182171611130163E-19</v>
      </c>
      <c r="AC219" s="17">
        <f t="shared" si="74"/>
        <v>1.7656941008179414</v>
      </c>
      <c r="AD219" s="17">
        <f t="shared" si="75"/>
        <v>2.7532123419804644</v>
      </c>
      <c r="AE219" s="17">
        <f t="shared" si="76"/>
        <v>-40.063824641714511</v>
      </c>
      <c r="AF219" s="17">
        <f t="shared" si="83"/>
        <v>-19.178039875270326</v>
      </c>
      <c r="AG219" s="17">
        <f t="shared" si="84"/>
        <v>10.812378001076148</v>
      </c>
      <c r="AI219" s="449">
        <f t="shared" si="86"/>
        <v>1.2922747719140633</v>
      </c>
      <c r="AJ219" s="570" t="s">
        <v>202</v>
      </c>
      <c r="AL219" s="388">
        <f>AVERAGE(Y261:Y279)</f>
        <v>1.2449375384835379E-9</v>
      </c>
      <c r="AM219" s="389">
        <f>STDEV(Y261:Y279)</f>
        <v>1.6088013735910691E-9</v>
      </c>
      <c r="AN219" s="235">
        <v>0.32</v>
      </c>
      <c r="AO219" s="447" t="s">
        <v>191</v>
      </c>
    </row>
    <row r="220" spans="1:42">
      <c r="A220" s="4" t="s">
        <v>31</v>
      </c>
      <c r="B220" s="526" t="s">
        <v>32</v>
      </c>
      <c r="C220" s="527">
        <v>31.002099999999999</v>
      </c>
      <c r="D220" s="527">
        <v>-21.9999</v>
      </c>
      <c r="E220" s="528">
        <v>30.7</v>
      </c>
      <c r="F220" s="526" t="s">
        <v>12</v>
      </c>
      <c r="G220" s="529">
        <v>0.17</v>
      </c>
      <c r="H220" s="530" t="s">
        <v>16</v>
      </c>
      <c r="I220" s="528" t="s">
        <v>16</v>
      </c>
      <c r="J220" s="419">
        <v>15.359520849158912</v>
      </c>
      <c r="K220" s="419">
        <v>50.37939853188854</v>
      </c>
      <c r="L220" s="420">
        <v>2.3403517461521377E-13</v>
      </c>
      <c r="M220" s="531">
        <v>4.5168462556525072E-18</v>
      </c>
      <c r="N220" s="46"/>
      <c r="O220" s="126">
        <f t="shared" si="64"/>
        <v>1.355053876695752E-18</v>
      </c>
      <c r="P220" s="126">
        <f t="shared" si="65"/>
        <v>5.7899581929239838E-6</v>
      </c>
      <c r="Q220" s="126">
        <f t="shared" si="66"/>
        <v>7.9709051570338338E-9</v>
      </c>
      <c r="R220" s="126">
        <f t="shared" si="67"/>
        <v>34058.577605435195</v>
      </c>
      <c r="S220" s="126">
        <f t="shared" si="68"/>
        <v>1.5821755299417691E-10</v>
      </c>
      <c r="T220" s="368">
        <v>0.2</v>
      </c>
      <c r="U220" s="193">
        <f t="shared" si="78"/>
        <v>9.0336925113050155E-19</v>
      </c>
      <c r="V220" s="185">
        <f t="shared" si="79"/>
        <v>3.8599721286159895E-6</v>
      </c>
      <c r="W220" s="185">
        <f t="shared" si="80"/>
        <v>5.3139367713558903E-9</v>
      </c>
      <c r="X220" s="185">
        <f t="shared" si="81"/>
        <v>22705.718403623461</v>
      </c>
      <c r="Y220" s="185">
        <f t="shared" si="82"/>
        <v>1.0547836866278463E-10</v>
      </c>
      <c r="AA220" s="259">
        <f t="shared" si="77"/>
        <v>1.7931322672673391E-20</v>
      </c>
      <c r="AB220" s="260">
        <f t="shared" si="85"/>
        <v>2.9407468501205555E-19</v>
      </c>
      <c r="AC220" s="17">
        <f t="shared" si="74"/>
        <v>2.7317355325167441</v>
      </c>
      <c r="AD220" s="17">
        <f t="shared" si="75"/>
        <v>3.9195823322245467</v>
      </c>
      <c r="AE220" s="17">
        <f t="shared" si="76"/>
        <v>-39.938717654626608</v>
      </c>
      <c r="AF220" s="17">
        <f t="shared" si="83"/>
        <v>-19.052932888182422</v>
      </c>
      <c r="AG220" s="17">
        <f t="shared" si="84"/>
        <v>10.030372083798877</v>
      </c>
      <c r="AI220" s="449">
        <f t="shared" si="86"/>
        <v>0.45540116431608596</v>
      </c>
      <c r="AJ220" s="569" t="s">
        <v>201</v>
      </c>
      <c r="AL220" s="388">
        <f>AVERAGE(Y280:Y293)</f>
        <v>2.903099320988124E-10</v>
      </c>
      <c r="AM220" s="389">
        <f>STDEV(Y280:Y293)</f>
        <v>1.3220748109032302E-10</v>
      </c>
      <c r="AN220" s="235">
        <v>0.17</v>
      </c>
      <c r="AO220" s="446" t="s">
        <v>192</v>
      </c>
    </row>
    <row r="221" spans="1:42">
      <c r="A221" s="4" t="s">
        <v>31</v>
      </c>
      <c r="B221" s="526" t="s">
        <v>32</v>
      </c>
      <c r="C221" s="527">
        <v>31.002099999999999</v>
      </c>
      <c r="D221" s="527">
        <v>-21.9999</v>
      </c>
      <c r="E221" s="528">
        <v>30.7</v>
      </c>
      <c r="F221" s="526" t="s">
        <v>12</v>
      </c>
      <c r="G221" s="529">
        <v>0.17</v>
      </c>
      <c r="H221" s="530" t="s">
        <v>16</v>
      </c>
      <c r="I221" s="528" t="s">
        <v>16</v>
      </c>
      <c r="J221" s="419">
        <v>3.7059734906218917</v>
      </c>
      <c r="K221" s="419">
        <v>11.581167158193413</v>
      </c>
      <c r="L221" s="420">
        <v>6.1584550048329345E-14</v>
      </c>
      <c r="M221" s="531">
        <v>1.3414696108850006E-18</v>
      </c>
      <c r="N221" s="46"/>
      <c r="O221" s="126">
        <f t="shared" si="64"/>
        <v>4.0244088326550016E-19</v>
      </c>
      <c r="P221" s="126">
        <f t="shared" si="65"/>
        <v>6.534770213465536E-6</v>
      </c>
      <c r="Q221" s="126">
        <f t="shared" si="66"/>
        <v>2.3672993133264712E-9</v>
      </c>
      <c r="R221" s="126">
        <f t="shared" si="67"/>
        <v>38439.824785091383</v>
      </c>
      <c r="S221" s="126">
        <f t="shared" si="68"/>
        <v>2.0440938991642657E-10</v>
      </c>
      <c r="T221" s="368">
        <v>0.2</v>
      </c>
      <c r="U221" s="193">
        <f t="shared" si="78"/>
        <v>2.6829392217700012E-19</v>
      </c>
      <c r="V221" s="185">
        <f t="shared" si="79"/>
        <v>4.3565134756436912E-6</v>
      </c>
      <c r="W221" s="185">
        <f t="shared" si="80"/>
        <v>1.5781995422176474E-9</v>
      </c>
      <c r="X221" s="185">
        <f t="shared" si="81"/>
        <v>25626.54985672759</v>
      </c>
      <c r="Y221" s="185">
        <f t="shared" si="82"/>
        <v>1.3627292661095106E-10</v>
      </c>
      <c r="AA221" s="259">
        <f t="shared" si="77"/>
        <v>2.3166397523861684E-20</v>
      </c>
      <c r="AB221" s="260">
        <f t="shared" si="85"/>
        <v>3.6197496131033881E-19</v>
      </c>
      <c r="AC221" s="17">
        <f t="shared" si="74"/>
        <v>1.3099459747404156</v>
      </c>
      <c r="AD221" s="17">
        <f t="shared" si="75"/>
        <v>2.4493802579287807</v>
      </c>
      <c r="AE221" s="17">
        <f t="shared" si="76"/>
        <v>-41.152765936351962</v>
      </c>
      <c r="AF221" s="17">
        <f t="shared" si="83"/>
        <v>-20.266981169907776</v>
      </c>
      <c r="AG221" s="17">
        <f t="shared" si="84"/>
        <v>10.151384196825493</v>
      </c>
      <c r="AI221" s="449">
        <f t="shared" si="86"/>
        <v>0.52701839815985418</v>
      </c>
      <c r="AJ221" s="569" t="s">
        <v>35</v>
      </c>
      <c r="AL221" s="388">
        <f>AVERAGE(Y294:Y309)</f>
        <v>1.9639362863834632E-10</v>
      </c>
      <c r="AM221" s="389">
        <f>STDEV(Y294:Y309)</f>
        <v>1.0350305557378255E-10</v>
      </c>
      <c r="AN221" s="235"/>
      <c r="AO221" s="446" t="s">
        <v>36</v>
      </c>
    </row>
    <row r="222" spans="1:42">
      <c r="A222" s="4" t="s">
        <v>31</v>
      </c>
      <c r="B222" s="526" t="s">
        <v>32</v>
      </c>
      <c r="C222" s="527">
        <v>31.002099999999999</v>
      </c>
      <c r="D222" s="527">
        <v>-21.9999</v>
      </c>
      <c r="E222" s="528">
        <v>30.7</v>
      </c>
      <c r="F222" s="526" t="s">
        <v>12</v>
      </c>
      <c r="G222" s="529">
        <v>0.17</v>
      </c>
      <c r="H222" s="530" t="s">
        <v>16</v>
      </c>
      <c r="I222" s="528" t="s">
        <v>16</v>
      </c>
      <c r="J222" s="419">
        <v>6.926152626292307</v>
      </c>
      <c r="K222" s="419">
        <v>17.571634569874774</v>
      </c>
      <c r="L222" s="420">
        <v>1.1078846550121064E-13</v>
      </c>
      <c r="M222" s="531">
        <v>2.4009695966930281E-18</v>
      </c>
      <c r="N222" s="46"/>
      <c r="O222" s="126">
        <f t="shared" si="64"/>
        <v>7.2029087900790842E-19</v>
      </c>
      <c r="P222" s="126">
        <f t="shared" si="65"/>
        <v>6.5014970263311157E-6</v>
      </c>
      <c r="Q222" s="126">
        <f t="shared" si="66"/>
        <v>4.2370051706347542E-9</v>
      </c>
      <c r="R222" s="126">
        <f t="shared" si="67"/>
        <v>38244.100154888911</v>
      </c>
      <c r="S222" s="126">
        <f t="shared" si="68"/>
        <v>2.4112754870846084E-10</v>
      </c>
      <c r="T222" s="368">
        <v>0.2</v>
      </c>
      <c r="U222" s="193">
        <f t="shared" si="78"/>
        <v>4.8019391933860564E-19</v>
      </c>
      <c r="V222" s="185">
        <f t="shared" si="79"/>
        <v>4.3343313508874108E-6</v>
      </c>
      <c r="W222" s="185">
        <f t="shared" si="80"/>
        <v>2.8246701137565032E-9</v>
      </c>
      <c r="X222" s="185">
        <f t="shared" si="81"/>
        <v>25496.066769925939</v>
      </c>
      <c r="Y222" s="185">
        <f t="shared" si="82"/>
        <v>1.6075169913897394E-10</v>
      </c>
      <c r="AA222" s="259">
        <f t="shared" si="77"/>
        <v>2.732778885362557E-20</v>
      </c>
      <c r="AB222" s="260">
        <f t="shared" si="85"/>
        <v>3.4665271273097976E-19</v>
      </c>
      <c r="AC222" s="17">
        <f t="shared" si="74"/>
        <v>1.9353044824530343</v>
      </c>
      <c r="AD222" s="17">
        <f t="shared" si="75"/>
        <v>2.866285929737193</v>
      </c>
      <c r="AE222" s="17">
        <f t="shared" si="76"/>
        <v>-40.570659019502301</v>
      </c>
      <c r="AF222" s="17">
        <f t="shared" si="83"/>
        <v>-19.684874253058112</v>
      </c>
      <c r="AG222" s="17">
        <f t="shared" si="84"/>
        <v>10.14627947493301</v>
      </c>
      <c r="AI222" s="449">
        <f t="shared" si="86"/>
        <v>0.81248584967175141</v>
      </c>
      <c r="AJ222" s="569" t="s">
        <v>37</v>
      </c>
      <c r="AL222" s="388">
        <f>AVERAGE(Y310:Y319)</f>
        <v>6.204341869559649E-11</v>
      </c>
      <c r="AM222" s="389">
        <f>STDEV(Y310:Y319)</f>
        <v>5.0409399755431941E-11</v>
      </c>
      <c r="AN222" s="235"/>
      <c r="AO222" s="446" t="s">
        <v>36</v>
      </c>
    </row>
    <row r="223" spans="1:42">
      <c r="A223" s="4" t="s">
        <v>31</v>
      </c>
      <c r="B223" s="526" t="s">
        <v>32</v>
      </c>
      <c r="C223" s="527">
        <v>31.002099999999999</v>
      </c>
      <c r="D223" s="527">
        <v>-21.9999</v>
      </c>
      <c r="E223" s="528">
        <v>30.7</v>
      </c>
      <c r="F223" s="526" t="s">
        <v>12</v>
      </c>
      <c r="G223" s="529">
        <v>0.17</v>
      </c>
      <c r="H223" s="530" t="s">
        <v>16</v>
      </c>
      <c r="I223" s="528" t="s">
        <v>16</v>
      </c>
      <c r="J223" s="419">
        <v>10.478717304350731</v>
      </c>
      <c r="K223" s="419">
        <v>23.15738630795742</v>
      </c>
      <c r="L223" s="420">
        <v>1.6343378307022477E-13</v>
      </c>
      <c r="M223" s="531">
        <v>3.9258464880400852E-18</v>
      </c>
      <c r="N223" s="46"/>
      <c r="O223" s="126">
        <f t="shared" si="64"/>
        <v>1.1777539464120256E-18</v>
      </c>
      <c r="P223" s="126">
        <f t="shared" si="65"/>
        <v>7.2063065804819817E-6</v>
      </c>
      <c r="Q223" s="126">
        <f t="shared" si="66"/>
        <v>6.9279643906589722E-9</v>
      </c>
      <c r="R223" s="126">
        <f t="shared" si="67"/>
        <v>42390.038708717533</v>
      </c>
      <c r="S223" s="126">
        <f t="shared" si="68"/>
        <v>2.9916866690082213E-10</v>
      </c>
      <c r="T223" s="368">
        <v>0.2</v>
      </c>
      <c r="U223" s="193">
        <f t="shared" si="78"/>
        <v>7.8516929760801704E-19</v>
      </c>
      <c r="V223" s="185">
        <f t="shared" si="79"/>
        <v>4.8042043869879878E-6</v>
      </c>
      <c r="W223" s="185">
        <f t="shared" si="80"/>
        <v>4.6186429271059818E-9</v>
      </c>
      <c r="X223" s="185">
        <f t="shared" si="81"/>
        <v>28260.025805811689</v>
      </c>
      <c r="Y223" s="185">
        <f t="shared" si="82"/>
        <v>1.9944577793388141E-10</v>
      </c>
      <c r="AA223" s="259">
        <f t="shared" si="77"/>
        <v>3.3905782248759849E-20</v>
      </c>
      <c r="AB223" s="260">
        <f t="shared" si="85"/>
        <v>3.7464952761060611E-19</v>
      </c>
      <c r="AC223" s="17">
        <f t="shared" si="74"/>
        <v>2.3493462767790412</v>
      </c>
      <c r="AD223" s="17">
        <f t="shared" si="75"/>
        <v>3.1423137926211977</v>
      </c>
      <c r="AE223" s="17">
        <f t="shared" si="76"/>
        <v>-40.078949680168265</v>
      </c>
      <c r="AF223" s="17">
        <f t="shared" si="83"/>
        <v>-19.193164913724083</v>
      </c>
      <c r="AG223" s="17">
        <f t="shared" si="84"/>
        <v>10.24920356939492</v>
      </c>
      <c r="AI223" s="449">
        <f t="shared" si="86"/>
        <v>0.68593314475616973</v>
      </c>
      <c r="AJ223" s="569" t="s">
        <v>38</v>
      </c>
      <c r="AL223" s="388">
        <f>AVERAGE(Y320:Y329)</f>
        <v>6.5333128210010256E-10</v>
      </c>
      <c r="AM223" s="389">
        <f>STDEV(Y320:Y329)</f>
        <v>4.4814158089850361E-10</v>
      </c>
      <c r="AN223" s="235">
        <v>0.72</v>
      </c>
      <c r="AO223" s="446" t="s">
        <v>188</v>
      </c>
    </row>
    <row r="224" spans="1:42">
      <c r="A224" s="4" t="s">
        <v>31</v>
      </c>
      <c r="B224" s="526" t="s">
        <v>32</v>
      </c>
      <c r="C224" s="527">
        <v>31.002099999999999</v>
      </c>
      <c r="D224" s="527">
        <v>-21.9999</v>
      </c>
      <c r="E224" s="528">
        <v>30.7</v>
      </c>
      <c r="F224" s="526" t="s">
        <v>12</v>
      </c>
      <c r="G224" s="529">
        <v>0.17</v>
      </c>
      <c r="H224" s="530" t="s">
        <v>16</v>
      </c>
      <c r="I224" s="528" t="s">
        <v>16</v>
      </c>
      <c r="J224" s="419">
        <v>7.7947814620102358</v>
      </c>
      <c r="K224" s="419">
        <v>19.01166210246399</v>
      </c>
      <c r="L224" s="420">
        <v>1.2378739057798856E-13</v>
      </c>
      <c r="M224" s="531">
        <v>3.1810379195557846E-18</v>
      </c>
      <c r="N224" s="46"/>
      <c r="O224" s="126">
        <f t="shared" si="64"/>
        <v>9.5431137586673534E-19</v>
      </c>
      <c r="P224" s="126">
        <f t="shared" si="65"/>
        <v>7.7092777496226468E-6</v>
      </c>
      <c r="Q224" s="126">
        <f t="shared" si="66"/>
        <v>5.6135963286278535E-9</v>
      </c>
      <c r="R224" s="126">
        <f t="shared" si="67"/>
        <v>45348.692644839088</v>
      </c>
      <c r="S224" s="126">
        <f t="shared" si="68"/>
        <v>2.9527120240056802E-10</v>
      </c>
      <c r="T224" s="368">
        <v>0.2</v>
      </c>
      <c r="U224" s="193">
        <f t="shared" si="78"/>
        <v>6.3620758391115695E-19</v>
      </c>
      <c r="V224" s="185">
        <f t="shared" si="79"/>
        <v>5.1395184997484315E-6</v>
      </c>
      <c r="W224" s="185">
        <f t="shared" si="80"/>
        <v>3.7423975524185693E-9</v>
      </c>
      <c r="X224" s="185">
        <f t="shared" si="81"/>
        <v>30232.461763226063</v>
      </c>
      <c r="Y224" s="185">
        <f t="shared" si="82"/>
        <v>1.9684746826704537E-10</v>
      </c>
      <c r="AA224" s="259">
        <f t="shared" si="77"/>
        <v>3.3464069605397723E-20</v>
      </c>
      <c r="AB224" s="260">
        <f t="shared" si="85"/>
        <v>4.080984098219234E-19</v>
      </c>
      <c r="AC224" s="17">
        <f t="shared" si="74"/>
        <v>2.0534544664541592</v>
      </c>
      <c r="AD224" s="17">
        <f t="shared" si="75"/>
        <v>2.945052585737943</v>
      </c>
      <c r="AE224" s="17">
        <f t="shared" si="76"/>
        <v>-40.289324140556886</v>
      </c>
      <c r="AF224" s="17">
        <f t="shared" si="83"/>
        <v>-19.403539374112697</v>
      </c>
      <c r="AG224" s="17">
        <f t="shared" si="84"/>
        <v>10.316671518901368</v>
      </c>
      <c r="AI224" s="449">
        <f t="shared" si="86"/>
        <v>0.8610946300394815</v>
      </c>
      <c r="AJ224" s="569" t="s">
        <v>200</v>
      </c>
      <c r="AL224" s="388">
        <f>AVERAGE(Y330:Y345)</f>
        <v>5.7706656778865524E-10</v>
      </c>
      <c r="AM224" s="389">
        <f>STDEV(Y330:Y345)</f>
        <v>4.9690892269812547E-10</v>
      </c>
      <c r="AN224" s="235">
        <v>0.77</v>
      </c>
      <c r="AO224" s="447" t="s">
        <v>193</v>
      </c>
    </row>
    <row r="225" spans="1:41">
      <c r="A225" s="4" t="s">
        <v>31</v>
      </c>
      <c r="B225" s="526" t="s">
        <v>32</v>
      </c>
      <c r="C225" s="527">
        <v>31.002099999999999</v>
      </c>
      <c r="D225" s="527">
        <v>-21.9999</v>
      </c>
      <c r="E225" s="528">
        <v>30.7</v>
      </c>
      <c r="F225" s="526" t="s">
        <v>12</v>
      </c>
      <c r="G225" s="529">
        <v>0.17</v>
      </c>
      <c r="H225" s="530" t="s">
        <v>16</v>
      </c>
      <c r="I225" s="528" t="s">
        <v>16</v>
      </c>
      <c r="J225" s="419">
        <v>6.7088208462585444</v>
      </c>
      <c r="K225" s="419">
        <v>17.202104733996268</v>
      </c>
      <c r="L225" s="420">
        <v>1.0752099675404555E-13</v>
      </c>
      <c r="M225" s="531">
        <v>2.6643847285983003E-18</v>
      </c>
      <c r="N225" s="46"/>
      <c r="O225" s="126">
        <f t="shared" si="64"/>
        <v>7.9931541857949005E-19</v>
      </c>
      <c r="P225" s="126">
        <f t="shared" si="65"/>
        <v>7.4340402592056079E-6</v>
      </c>
      <c r="Q225" s="126">
        <f t="shared" si="66"/>
        <v>4.7018554034087641E-9</v>
      </c>
      <c r="R225" s="126">
        <f t="shared" si="67"/>
        <v>43729.64858356239</v>
      </c>
      <c r="S225" s="126">
        <f t="shared" si="68"/>
        <v>2.733302393001105E-10</v>
      </c>
      <c r="T225" s="368">
        <v>0.2</v>
      </c>
      <c r="U225" s="193">
        <f t="shared" si="78"/>
        <v>5.328769457196601E-19</v>
      </c>
      <c r="V225" s="185">
        <f t="shared" si="79"/>
        <v>4.9560268394704058E-6</v>
      </c>
      <c r="W225" s="185">
        <f t="shared" si="80"/>
        <v>3.1345702689391765E-9</v>
      </c>
      <c r="X225" s="185">
        <f t="shared" si="81"/>
        <v>29153.099055708262</v>
      </c>
      <c r="Y225" s="185">
        <f t="shared" si="82"/>
        <v>1.8222015953340704E-10</v>
      </c>
      <c r="AA225" s="259">
        <f t="shared" si="77"/>
        <v>3.0977427120679201E-20</v>
      </c>
      <c r="AB225" s="260">
        <f t="shared" si="85"/>
        <v>3.9714650154716926E-19</v>
      </c>
      <c r="AC225" s="17">
        <f t="shared" si="74"/>
        <v>1.9034232047301751</v>
      </c>
      <c r="AD225" s="17">
        <f t="shared" si="75"/>
        <v>2.8450317445886202</v>
      </c>
      <c r="AE225" s="17">
        <f t="shared" si="76"/>
        <v>-40.4665585139999</v>
      </c>
      <c r="AF225" s="17">
        <f t="shared" si="83"/>
        <v>-19.580773747555714</v>
      </c>
      <c r="AG225" s="17">
        <f t="shared" si="84"/>
        <v>10.280316500217173</v>
      </c>
      <c r="AI225" s="449">
        <f t="shared" si="86"/>
        <v>0.6229403794019015</v>
      </c>
      <c r="AJ225" s="569" t="s">
        <v>198</v>
      </c>
      <c r="AL225" s="388">
        <f>AVERAGE(Y346:Y360)</f>
        <v>9.1410302412534194E-11</v>
      </c>
      <c r="AM225" s="389">
        <f>STDEV(Y346:Y360)</f>
        <v>5.6943168466106607E-11</v>
      </c>
      <c r="AN225" s="235">
        <v>0.63</v>
      </c>
      <c r="AO225" s="446" t="s">
        <v>194</v>
      </c>
    </row>
    <row r="226" spans="1:41">
      <c r="A226" s="4" t="s">
        <v>31</v>
      </c>
      <c r="B226" s="526" t="s">
        <v>32</v>
      </c>
      <c r="C226" s="527">
        <v>31.002099999999999</v>
      </c>
      <c r="D226" s="527">
        <v>-21.9999</v>
      </c>
      <c r="E226" s="528">
        <v>30.7</v>
      </c>
      <c r="F226" s="526" t="s">
        <v>12</v>
      </c>
      <c r="G226" s="529">
        <v>0.17</v>
      </c>
      <c r="H226" s="530" t="s">
        <v>23</v>
      </c>
      <c r="I226" s="528" t="s">
        <v>23</v>
      </c>
      <c r="J226" s="419">
        <v>3.2563901143433931</v>
      </c>
      <c r="K226" s="419">
        <v>12.600208782575368</v>
      </c>
      <c r="L226" s="420">
        <v>5.4542119513437804E-14</v>
      </c>
      <c r="M226" s="531">
        <v>4.8969874633102043E-18</v>
      </c>
      <c r="N226" s="46"/>
      <c r="O226" s="126">
        <f t="shared" si="64"/>
        <v>1.4690962389930612E-18</v>
      </c>
      <c r="P226" s="126">
        <f t="shared" si="65"/>
        <v>2.6935077919572099E-5</v>
      </c>
      <c r="Q226" s="126">
        <f t="shared" si="66"/>
        <v>8.6417425823121236E-9</v>
      </c>
      <c r="R226" s="126">
        <f t="shared" si="67"/>
        <v>158441.63482101233</v>
      </c>
      <c r="S226" s="126">
        <f t="shared" si="68"/>
        <v>6.858412214774293E-10</v>
      </c>
      <c r="T226" s="368">
        <v>0.2</v>
      </c>
      <c r="U226" s="193">
        <f t="shared" si="78"/>
        <v>9.7939749266204093E-19</v>
      </c>
      <c r="V226" s="185">
        <f t="shared" si="79"/>
        <v>1.7956718613048071E-5</v>
      </c>
      <c r="W226" s="185">
        <f t="shared" si="80"/>
        <v>5.7611617215414157E-9</v>
      </c>
      <c r="X226" s="185">
        <f t="shared" si="81"/>
        <v>105627.75654734157</v>
      </c>
      <c r="Y226" s="185">
        <f t="shared" si="82"/>
        <v>4.5722748098495288E-10</v>
      </c>
      <c r="AA226" s="259">
        <f t="shared" si="77"/>
        <v>7.7728671767442018E-20</v>
      </c>
      <c r="AB226" s="260">
        <f t="shared" si="85"/>
        <v>1.5038086013529172E-18</v>
      </c>
      <c r="AC226" s="17">
        <f t="shared" si="74"/>
        <v>1.1806192549507</v>
      </c>
      <c r="AD226" s="17">
        <f t="shared" si="75"/>
        <v>2.5337133838658148</v>
      </c>
      <c r="AE226" s="17">
        <f t="shared" si="76"/>
        <v>-39.857911461251433</v>
      </c>
      <c r="AF226" s="17">
        <f t="shared" si="83"/>
        <v>-18.972126694807248</v>
      </c>
      <c r="AG226" s="17">
        <f t="shared" si="84"/>
        <v>11.567676461808565</v>
      </c>
      <c r="AI226" s="449">
        <f t="shared" si="86"/>
        <v>0.75032272460320026</v>
      </c>
      <c r="AJ226" s="569" t="s">
        <v>199</v>
      </c>
      <c r="AL226" s="388">
        <f>AVERAGE(Y361:Y371)</f>
        <v>3.5858955036666095E-10</v>
      </c>
      <c r="AM226" s="389">
        <f>STDEV(Y361:Y371)</f>
        <v>2.6905788844534956E-10</v>
      </c>
      <c r="AN226" s="235">
        <v>0.2</v>
      </c>
      <c r="AO226" s="446" t="s">
        <v>195</v>
      </c>
    </row>
    <row r="227" spans="1:41" s="43" customFormat="1">
      <c r="A227" s="4" t="s">
        <v>31</v>
      </c>
      <c r="B227" s="526" t="s">
        <v>32</v>
      </c>
      <c r="C227" s="527">
        <v>31.002099999999999</v>
      </c>
      <c r="D227" s="527">
        <v>-21.9999</v>
      </c>
      <c r="E227" s="528">
        <v>30.7</v>
      </c>
      <c r="F227" s="526" t="s">
        <v>12</v>
      </c>
      <c r="G227" s="529">
        <v>0.17</v>
      </c>
      <c r="H227" s="530" t="s">
        <v>23</v>
      </c>
      <c r="I227" s="528" t="s">
        <v>23</v>
      </c>
      <c r="J227" s="419">
        <v>2.6108519906923338</v>
      </c>
      <c r="K227" s="419">
        <v>10.008220287429769</v>
      </c>
      <c r="L227" s="420">
        <v>4.4323193107815002E-14</v>
      </c>
      <c r="M227" s="531">
        <v>3.0228271216269666E-18</v>
      </c>
      <c r="N227" s="46"/>
      <c r="O227" s="185">
        <f t="shared" si="64"/>
        <v>9.0684813648808994E-19</v>
      </c>
      <c r="P227" s="185">
        <f t="shared" si="65"/>
        <v>2.0459900853311847E-5</v>
      </c>
      <c r="Q227" s="185">
        <f t="shared" si="66"/>
        <v>5.3344008028711161E-9</v>
      </c>
      <c r="R227" s="185">
        <f t="shared" si="67"/>
        <v>120352.3579606579</v>
      </c>
      <c r="S227" s="185">
        <f t="shared" si="68"/>
        <v>5.3300193737452737E-10</v>
      </c>
      <c r="T227" s="368">
        <v>0.3</v>
      </c>
      <c r="U227" s="193">
        <f t="shared" si="78"/>
        <v>9.0684813648808994E-19</v>
      </c>
      <c r="V227" s="185">
        <f t="shared" si="79"/>
        <v>2.0459900853311847E-5</v>
      </c>
      <c r="W227" s="185">
        <f t="shared" si="80"/>
        <v>5.3344008028711161E-9</v>
      </c>
      <c r="X227" s="185">
        <f t="shared" si="81"/>
        <v>120352.3579606579</v>
      </c>
      <c r="Y227" s="185">
        <f t="shared" si="82"/>
        <v>5.3300193737452737E-10</v>
      </c>
      <c r="AA227" s="185">
        <f t="shared" si="77"/>
        <v>9.0610329353669674E-20</v>
      </c>
      <c r="AB227" s="30">
        <f t="shared" si="85"/>
        <v>1.1577933687559927E-18</v>
      </c>
      <c r="AC227" s="184">
        <f t="shared" si="74"/>
        <v>0.95967660128232546</v>
      </c>
      <c r="AD227" s="184">
        <f t="shared" si="75"/>
        <v>2.3034067840564383</v>
      </c>
      <c r="AE227" s="184">
        <f t="shared" si="76"/>
        <v>-40.340339147416202</v>
      </c>
      <c r="AF227" s="184">
        <f t="shared" si="83"/>
        <v>-19.049089272863853</v>
      </c>
      <c r="AG227" s="184">
        <f t="shared" si="84"/>
        <v>11.698179035546564</v>
      </c>
      <c r="AJ227" s="30"/>
    </row>
    <row r="228" spans="1:41" s="120" customFormat="1">
      <c r="A228" s="72" t="s">
        <v>31</v>
      </c>
      <c r="B228" s="532" t="s">
        <v>32</v>
      </c>
      <c r="C228" s="533">
        <v>31.002099999999999</v>
      </c>
      <c r="D228" s="533">
        <v>-21.9999</v>
      </c>
      <c r="E228" s="532">
        <v>101.3</v>
      </c>
      <c r="F228" s="532" t="s">
        <v>13</v>
      </c>
      <c r="G228" s="534">
        <v>0.3</v>
      </c>
      <c r="H228" s="535" t="s">
        <v>16</v>
      </c>
      <c r="I228" s="536" t="s">
        <v>16</v>
      </c>
      <c r="J228" s="537">
        <v>53.517659172432836</v>
      </c>
      <c r="K228" s="537">
        <v>98.853612155378983</v>
      </c>
      <c r="L228" s="538">
        <v>7.5566845091963639E-13</v>
      </c>
      <c r="M228" s="539">
        <v>1.0481966916144171E-17</v>
      </c>
      <c r="N228" s="46"/>
      <c r="O228" s="133">
        <f t="shared" si="64"/>
        <v>3.1445900748432513E-18</v>
      </c>
      <c r="P228" s="133">
        <f t="shared" si="65"/>
        <v>4.1613356638302623E-6</v>
      </c>
      <c r="Q228" s="133">
        <f t="shared" si="66"/>
        <v>1.048196691614417E-8</v>
      </c>
      <c r="R228" s="133">
        <f t="shared" si="67"/>
        <v>13871.118879434207</v>
      </c>
      <c r="S228" s="133">
        <f t="shared" si="68"/>
        <v>1.0603524431326314E-10</v>
      </c>
      <c r="T228" s="369">
        <v>0.3</v>
      </c>
      <c r="U228" s="237">
        <f t="shared" si="78"/>
        <v>3.1445900748432513E-18</v>
      </c>
      <c r="V228" s="133">
        <f t="shared" si="79"/>
        <v>4.1613356638302623E-6</v>
      </c>
      <c r="W228" s="133">
        <f t="shared" si="80"/>
        <v>1.048196691614417E-8</v>
      </c>
      <c r="X228" s="133">
        <f t="shared" si="81"/>
        <v>13871.118879434207</v>
      </c>
      <c r="Y228" s="137">
        <f t="shared" si="82"/>
        <v>1.0603524431326314E-10</v>
      </c>
      <c r="AA228" s="133">
        <f t="shared" si="77"/>
        <v>3.1810573293978949E-20</v>
      </c>
      <c r="AB228" s="137">
        <f t="shared" si="85"/>
        <v>1.9585996619118713E-19</v>
      </c>
      <c r="AC228" s="121">
        <f t="shared" si="74"/>
        <v>3.9800116774276049</v>
      </c>
      <c r="AD228" s="121">
        <f t="shared" si="75"/>
        <v>4.5936400907333006</v>
      </c>
      <c r="AE228" s="121">
        <f t="shared" si="76"/>
        <v>-39.096875329771962</v>
      </c>
      <c r="AF228" s="121">
        <f t="shared" si="83"/>
        <v>-18.373609492825551</v>
      </c>
      <c r="AG228" s="121">
        <f t="shared" si="84"/>
        <v>9.5375641790844483</v>
      </c>
      <c r="AJ228" s="137"/>
    </row>
    <row r="229" spans="1:41">
      <c r="A229" s="4" t="s">
        <v>31</v>
      </c>
      <c r="B229" s="526" t="s">
        <v>32</v>
      </c>
      <c r="C229" s="527">
        <v>31.002099999999999</v>
      </c>
      <c r="D229" s="527">
        <v>-21.9999</v>
      </c>
      <c r="E229" s="526">
        <v>101.3</v>
      </c>
      <c r="F229" s="526" t="s">
        <v>13</v>
      </c>
      <c r="G229" s="529">
        <v>0.3</v>
      </c>
      <c r="H229" s="530" t="s">
        <v>16</v>
      </c>
      <c r="I229" s="528" t="s">
        <v>16</v>
      </c>
      <c r="J229" s="419">
        <v>9.854702821018039</v>
      </c>
      <c r="K229" s="419">
        <v>22.228652979739941</v>
      </c>
      <c r="L229" s="420">
        <v>1.5427792242908584E-13</v>
      </c>
      <c r="M229" s="531">
        <v>1.8915682691250434E-18</v>
      </c>
      <c r="N229" s="46"/>
      <c r="O229" s="126">
        <f t="shared" si="64"/>
        <v>5.6747048073751297E-19</v>
      </c>
      <c r="P229" s="126">
        <f t="shared" si="65"/>
        <v>3.6782351732688904E-6</v>
      </c>
      <c r="Q229" s="126">
        <f t="shared" si="66"/>
        <v>1.8915682691250434E-9</v>
      </c>
      <c r="R229" s="126">
        <f t="shared" si="67"/>
        <v>12260.783910896302</v>
      </c>
      <c r="S229" s="126">
        <f t="shared" si="68"/>
        <v>8.5095946697674044E-11</v>
      </c>
      <c r="T229" s="369">
        <v>0.3</v>
      </c>
      <c r="U229" s="193">
        <f t="shared" si="78"/>
        <v>5.6747048073751297E-19</v>
      </c>
      <c r="V229" s="185">
        <f t="shared" si="79"/>
        <v>3.6782351732688904E-6</v>
      </c>
      <c r="W229" s="185">
        <f t="shared" si="80"/>
        <v>1.8915682691250434E-9</v>
      </c>
      <c r="X229" s="185">
        <f t="shared" si="81"/>
        <v>12260.783910896302</v>
      </c>
      <c r="Y229" s="185">
        <f t="shared" si="82"/>
        <v>8.5095946697674044E-11</v>
      </c>
      <c r="AA229" s="259">
        <f t="shared" si="77"/>
        <v>2.5528784009302212E-20</v>
      </c>
      <c r="AB229" s="260">
        <f t="shared" si="85"/>
        <v>1.9194574443084375E-19</v>
      </c>
      <c r="AC229" s="17">
        <f t="shared" si="74"/>
        <v>2.2879487850021683</v>
      </c>
      <c r="AD229" s="17">
        <f t="shared" si="75"/>
        <v>3.1013821314366155</v>
      </c>
      <c r="AE229" s="17">
        <f t="shared" si="76"/>
        <v>-40.809125416867921</v>
      </c>
      <c r="AF229" s="17">
        <f t="shared" si="83"/>
        <v>-20.085859579921514</v>
      </c>
      <c r="AG229" s="17">
        <f t="shared" si="84"/>
        <v>9.414161147975971</v>
      </c>
      <c r="AJ229" t="s">
        <v>220</v>
      </c>
      <c r="AK229" s="138"/>
    </row>
    <row r="230" spans="1:41">
      <c r="A230" s="4" t="s">
        <v>31</v>
      </c>
      <c r="B230" s="526" t="s">
        <v>32</v>
      </c>
      <c r="C230" s="527">
        <v>31.002099999999999</v>
      </c>
      <c r="D230" s="527">
        <v>-21.9999</v>
      </c>
      <c r="E230" s="526">
        <v>101.3</v>
      </c>
      <c r="F230" s="526" t="s">
        <v>13</v>
      </c>
      <c r="G230" s="529">
        <v>0.3</v>
      </c>
      <c r="H230" s="530" t="s">
        <v>16</v>
      </c>
      <c r="I230" s="528" t="s">
        <v>16</v>
      </c>
      <c r="J230" s="419">
        <v>14.066598850722963</v>
      </c>
      <c r="K230" s="419">
        <v>28.18016464251679</v>
      </c>
      <c r="L230" s="420">
        <v>2.1548749487310255E-13</v>
      </c>
      <c r="M230" s="531">
        <v>3.8558516489964249E-18</v>
      </c>
      <c r="N230" s="46"/>
      <c r="O230" s="126">
        <f t="shared" si="64"/>
        <v>1.1567554946989274E-18</v>
      </c>
      <c r="P230" s="126">
        <f t="shared" si="65"/>
        <v>5.368086419029206E-6</v>
      </c>
      <c r="Q230" s="126">
        <f t="shared" si="66"/>
        <v>3.8558516489964246E-9</v>
      </c>
      <c r="R230" s="126">
        <f t="shared" si="67"/>
        <v>17893.621396764021</v>
      </c>
      <c r="S230" s="126">
        <f t="shared" si="68"/>
        <v>1.3682857065990711E-10</v>
      </c>
      <c r="T230" s="369">
        <v>0.3</v>
      </c>
      <c r="U230" s="193">
        <f t="shared" si="78"/>
        <v>1.1567554946989274E-18</v>
      </c>
      <c r="V230" s="185">
        <f t="shared" si="79"/>
        <v>5.368086419029206E-6</v>
      </c>
      <c r="W230" s="185">
        <f t="shared" si="80"/>
        <v>3.8558516489964246E-9</v>
      </c>
      <c r="X230" s="185">
        <f t="shared" si="81"/>
        <v>17893.621396764021</v>
      </c>
      <c r="Y230" s="185">
        <f t="shared" si="82"/>
        <v>1.3682857065990711E-10</v>
      </c>
      <c r="AA230" s="259">
        <f t="shared" si="77"/>
        <v>4.1048571197972132E-20</v>
      </c>
      <c r="AB230" s="260">
        <f t="shared" si="85"/>
        <v>2.7411399798311946E-19</v>
      </c>
      <c r="AC230" s="17">
        <f t="shared" si="74"/>
        <v>2.6438031113235834</v>
      </c>
      <c r="AD230" s="17">
        <f t="shared" si="75"/>
        <v>3.3386183489842258</v>
      </c>
      <c r="AE230" s="17">
        <f t="shared" si="76"/>
        <v>-40.096939770655254</v>
      </c>
      <c r="AF230" s="17">
        <f t="shared" si="83"/>
        <v>-19.373673933708844</v>
      </c>
      <c r="AG230" s="17">
        <f t="shared" si="84"/>
        <v>9.7921995817728309</v>
      </c>
      <c r="AK230" s="138"/>
      <c r="AM230" s="388"/>
      <c r="AN230" s="389"/>
    </row>
    <row r="231" spans="1:41">
      <c r="A231" s="4" t="s">
        <v>31</v>
      </c>
      <c r="B231" s="526" t="s">
        <v>32</v>
      </c>
      <c r="C231" s="527">
        <v>31.002099999999999</v>
      </c>
      <c r="D231" s="527">
        <v>-21.9999</v>
      </c>
      <c r="E231" s="526">
        <v>101.3</v>
      </c>
      <c r="F231" s="526" t="s">
        <v>13</v>
      </c>
      <c r="G231" s="529">
        <v>0.3</v>
      </c>
      <c r="H231" s="530" t="s">
        <v>16</v>
      </c>
      <c r="I231" s="528" t="s">
        <v>16</v>
      </c>
      <c r="J231" s="419">
        <v>7.0587775127076284</v>
      </c>
      <c r="K231" s="419">
        <v>17.795237426994024</v>
      </c>
      <c r="L231" s="420">
        <v>1.1277932721614925E-13</v>
      </c>
      <c r="M231" s="531">
        <v>2.1280618476202794E-18</v>
      </c>
      <c r="N231" s="46"/>
      <c r="O231" s="126">
        <f t="shared" si="64"/>
        <v>6.3841855428608385E-19</v>
      </c>
      <c r="P231" s="126">
        <f t="shared" si="65"/>
        <v>5.6607764033075959E-6</v>
      </c>
      <c r="Q231" s="126">
        <f t="shared" si="66"/>
        <v>2.1280618476202795E-9</v>
      </c>
      <c r="R231" s="126">
        <f t="shared" si="67"/>
        <v>18869.254677691988</v>
      </c>
      <c r="S231" s="126">
        <f t="shared" si="68"/>
        <v>1.1958603285574438E-10</v>
      </c>
      <c r="T231" s="369">
        <v>0.3</v>
      </c>
      <c r="U231" s="193">
        <f t="shared" si="78"/>
        <v>6.3841855428608385E-19</v>
      </c>
      <c r="V231" s="185">
        <f t="shared" si="79"/>
        <v>5.6607764033075959E-6</v>
      </c>
      <c r="W231" s="185">
        <f t="shared" si="80"/>
        <v>2.1280618476202795E-9</v>
      </c>
      <c r="X231" s="185">
        <f t="shared" si="81"/>
        <v>18869.254677691988</v>
      </c>
      <c r="Y231" s="185">
        <f t="shared" si="82"/>
        <v>1.1958603285574438E-10</v>
      </c>
      <c r="AA231" s="259">
        <f t="shared" si="77"/>
        <v>3.5875809856723317E-20</v>
      </c>
      <c r="AB231" s="260">
        <f t="shared" si="85"/>
        <v>3.0147739375397747E-19</v>
      </c>
      <c r="AC231" s="17">
        <f t="shared" si="74"/>
        <v>1.9542718796714948</v>
      </c>
      <c r="AD231" s="17">
        <f t="shared" si="75"/>
        <v>2.8789308612161668</v>
      </c>
      <c r="AE231" s="17">
        <f t="shared" si="76"/>
        <v>-40.691320039104433</v>
      </c>
      <c r="AF231" s="17">
        <f t="shared" si="83"/>
        <v>-19.968054202158022</v>
      </c>
      <c r="AG231" s="17">
        <f t="shared" si="84"/>
        <v>9.8452891398449669</v>
      </c>
      <c r="AK231" s="138" t="s">
        <v>221</v>
      </c>
      <c r="AL231" s="388">
        <f>AVERAGE(Y320:Y323, Y330:Y333)</f>
        <v>2.3879102684029537E-10</v>
      </c>
      <c r="AM231" s="388">
        <f>STDEV(Y320:Y323, Y330:Y333)</f>
        <v>1.3157274056984413E-10</v>
      </c>
      <c r="AN231" s="389"/>
    </row>
    <row r="232" spans="1:41">
      <c r="A232" s="4" t="s">
        <v>31</v>
      </c>
      <c r="B232" s="526" t="s">
        <v>32</v>
      </c>
      <c r="C232" s="527">
        <v>31.002099999999999</v>
      </c>
      <c r="D232" s="527">
        <v>-21.9999</v>
      </c>
      <c r="E232" s="526">
        <v>101.3</v>
      </c>
      <c r="F232" s="526" t="s">
        <v>13</v>
      </c>
      <c r="G232" s="529">
        <v>0.3</v>
      </c>
      <c r="H232" s="530" t="s">
        <v>16</v>
      </c>
      <c r="I232" s="528" t="s">
        <v>16</v>
      </c>
      <c r="J232" s="419">
        <v>136.93682960467527</v>
      </c>
      <c r="K232" s="419">
        <v>128.47865170102449</v>
      </c>
      <c r="L232" s="420">
        <v>1.8258497545575707E-12</v>
      </c>
      <c r="M232" s="531">
        <v>1.8568086422656621E-18</v>
      </c>
      <c r="N232" s="46"/>
      <c r="O232" s="126">
        <f t="shared" si="64"/>
        <v>5.5704259267969858E-19</v>
      </c>
      <c r="P232" s="126">
        <f t="shared" si="65"/>
        <v>3.0508676373247253E-7</v>
      </c>
      <c r="Q232" s="126">
        <f t="shared" si="66"/>
        <v>1.856808642265662E-9</v>
      </c>
      <c r="R232" s="126">
        <f t="shared" si="67"/>
        <v>1016.9558791082418</v>
      </c>
      <c r="S232" s="126">
        <f t="shared" si="68"/>
        <v>1.4452273725494395E-11</v>
      </c>
      <c r="T232" s="369">
        <v>0.3</v>
      </c>
      <c r="U232" s="193">
        <f t="shared" si="78"/>
        <v>5.5704259267969858E-19</v>
      </c>
      <c r="V232" s="185">
        <f t="shared" si="79"/>
        <v>3.0508676373247253E-7</v>
      </c>
      <c r="W232" s="185">
        <f t="shared" si="80"/>
        <v>1.856808642265662E-9</v>
      </c>
      <c r="X232" s="185">
        <f t="shared" si="81"/>
        <v>1016.9558791082418</v>
      </c>
      <c r="Y232" s="185"/>
      <c r="AA232" s="259">
        <f t="shared" si="77"/>
        <v>4.3356821176483183E-21</v>
      </c>
      <c r="AB232" s="260">
        <f t="shared" si="85"/>
        <v>1.3559600055194118E-20</v>
      </c>
      <c r="AC232" s="17">
        <f t="shared" si="74"/>
        <v>4.9195197217137627</v>
      </c>
      <c r="AD232" s="17">
        <f t="shared" si="75"/>
        <v>4.8557627559110124</v>
      </c>
      <c r="AE232" s="17">
        <f t="shared" si="76"/>
        <v>-40.827672443538631</v>
      </c>
      <c r="AF232" s="17">
        <f t="shared" si="83"/>
        <v>-20.104406606592217</v>
      </c>
      <c r="AG232" s="17">
        <f t="shared" si="84"/>
        <v>6.9245690117330803</v>
      </c>
      <c r="AK232" s="138" t="s">
        <v>247</v>
      </c>
      <c r="AL232" s="126">
        <f>AVERAGE($Y258:$Y260,$Y359:$Y360,$Y371)</f>
        <v>1.4336100393554073E-10</v>
      </c>
      <c r="AM232" s="126">
        <f>STDEV($Y258:$Y259,$Y260,$Y359:$Y360,$Y371)</f>
        <v>3.7036267270364215E-11</v>
      </c>
      <c r="AN232" s="389"/>
    </row>
    <row r="233" spans="1:41">
      <c r="A233" s="4" t="s">
        <v>31</v>
      </c>
      <c r="B233" s="526" t="s">
        <v>32</v>
      </c>
      <c r="C233" s="527">
        <v>31.002099999999999</v>
      </c>
      <c r="D233" s="527">
        <v>-21.9999</v>
      </c>
      <c r="E233" s="526">
        <v>101.3</v>
      </c>
      <c r="F233" s="526" t="s">
        <v>13</v>
      </c>
      <c r="G233" s="529">
        <v>0.3</v>
      </c>
      <c r="H233" s="530" t="s">
        <v>16</v>
      </c>
      <c r="I233" s="528" t="s">
        <v>16</v>
      </c>
      <c r="J233" s="419">
        <v>6.8823163477505949</v>
      </c>
      <c r="K233" s="419">
        <v>17.497414443433716</v>
      </c>
      <c r="L233" s="420">
        <v>1.1012992001871626E-13</v>
      </c>
      <c r="M233" s="531">
        <v>1.4430682052228941E-18</v>
      </c>
      <c r="N233" s="46"/>
      <c r="O233" s="126">
        <f t="shared" si="64"/>
        <v>4.3292046156686823E-19</v>
      </c>
      <c r="P233" s="126">
        <f t="shared" si="65"/>
        <v>3.9309976933906306E-6</v>
      </c>
      <c r="Q233" s="126">
        <f t="shared" si="66"/>
        <v>1.4430682052228942E-9</v>
      </c>
      <c r="R233" s="126">
        <f t="shared" si="67"/>
        <v>13103.325644635435</v>
      </c>
      <c r="S233" s="126">
        <f t="shared" si="68"/>
        <v>8.2473225394991817E-11</v>
      </c>
      <c r="T233" s="369">
        <v>0.3</v>
      </c>
      <c r="U233" s="193">
        <f t="shared" si="78"/>
        <v>4.3292046156686823E-19</v>
      </c>
      <c r="V233" s="185">
        <f t="shared" si="79"/>
        <v>3.9309976933906306E-6</v>
      </c>
      <c r="W233" s="185">
        <f t="shared" si="80"/>
        <v>1.4430682052228942E-9</v>
      </c>
      <c r="X233" s="185">
        <f t="shared" si="81"/>
        <v>13103.325644635435</v>
      </c>
      <c r="Y233" s="185">
        <f t="shared" si="82"/>
        <v>8.2473225394991817E-11</v>
      </c>
      <c r="AA233" s="259">
        <f t="shared" si="77"/>
        <v>2.4741967618497545E-20</v>
      </c>
      <c r="AB233" s="260">
        <f t="shared" si="85"/>
        <v>2.0967769168218258E-19</v>
      </c>
      <c r="AC233" s="17">
        <f t="shared" si="74"/>
        <v>1.9289552737339015</v>
      </c>
      <c r="AD233" s="17">
        <f t="shared" si="75"/>
        <v>2.8620531239244378</v>
      </c>
      <c r="AE233" s="17">
        <f t="shared" si="76"/>
        <v>-41.079760128951371</v>
      </c>
      <c r="AF233" s="17">
        <f t="shared" si="83"/>
        <v>-20.35649429200496</v>
      </c>
      <c r="AG233" s="17">
        <f t="shared" si="84"/>
        <v>9.4806213429734267</v>
      </c>
      <c r="AK233" s="138"/>
      <c r="AM233" s="388"/>
      <c r="AN233" s="389"/>
    </row>
    <row r="234" spans="1:41">
      <c r="A234" s="4" t="s">
        <v>31</v>
      </c>
      <c r="B234" s="526" t="s">
        <v>32</v>
      </c>
      <c r="C234" s="527">
        <v>31.002099999999999</v>
      </c>
      <c r="D234" s="527">
        <v>-21.9999</v>
      </c>
      <c r="E234" s="526">
        <v>101.3</v>
      </c>
      <c r="F234" s="526" t="s">
        <v>13</v>
      </c>
      <c r="G234" s="529">
        <v>0.3</v>
      </c>
      <c r="H234" s="530" t="s">
        <v>16</v>
      </c>
      <c r="I234" s="528" t="s">
        <v>16</v>
      </c>
      <c r="J234" s="419">
        <v>6.7113466867520319</v>
      </c>
      <c r="K234" s="419">
        <v>22.290305806581131</v>
      </c>
      <c r="L234" s="420">
        <v>1.0755900813208624E-13</v>
      </c>
      <c r="M234" s="531">
        <v>1.9327243396482635E-18</v>
      </c>
      <c r="N234" s="46"/>
      <c r="O234" s="126">
        <f t="shared" si="64"/>
        <v>5.7981730189447908E-19</v>
      </c>
      <c r="P234" s="126">
        <f t="shared" si="65"/>
        <v>5.3906903007365323E-6</v>
      </c>
      <c r="Q234" s="126">
        <f t="shared" si="66"/>
        <v>1.9327243396482636E-9</v>
      </c>
      <c r="R234" s="126">
        <f t="shared" si="67"/>
        <v>17968.967669121776</v>
      </c>
      <c r="S234" s="126">
        <f t="shared" si="68"/>
        <v>8.6706945899218393E-11</v>
      </c>
      <c r="T234" s="369">
        <v>0.3</v>
      </c>
      <c r="U234" s="193">
        <f t="shared" si="78"/>
        <v>5.7981730189447908E-19</v>
      </c>
      <c r="V234" s="185">
        <f t="shared" si="79"/>
        <v>5.3906903007365323E-6</v>
      </c>
      <c r="W234" s="185">
        <f t="shared" si="80"/>
        <v>1.9327243396482636E-9</v>
      </c>
      <c r="X234" s="185">
        <f t="shared" si="81"/>
        <v>17968.967669121776</v>
      </c>
      <c r="Y234" s="185">
        <f t="shared" si="82"/>
        <v>8.6706945899218393E-11</v>
      </c>
      <c r="AA234" s="259">
        <f t="shared" si="77"/>
        <v>2.6012083769765516E-20</v>
      </c>
      <c r="AB234" s="260">
        <f t="shared" si="85"/>
        <v>2.8797861738589588E-19</v>
      </c>
      <c r="AC234" s="17">
        <f t="shared" si="74"/>
        <v>1.9037996293190782</v>
      </c>
      <c r="AD234" s="17">
        <f t="shared" si="75"/>
        <v>3.1041518667554895</v>
      </c>
      <c r="AE234" s="17">
        <f t="shared" si="76"/>
        <v>-40.78760109136411</v>
      </c>
      <c r="AF234" s="17">
        <f t="shared" si="83"/>
        <v>-20.064335254417696</v>
      </c>
      <c r="AG234" s="17">
        <f t="shared" si="84"/>
        <v>9.7964015306662109</v>
      </c>
      <c r="AJ234" s="138"/>
      <c r="AK234" t="s">
        <v>252</v>
      </c>
    </row>
    <row r="235" spans="1:41">
      <c r="A235" s="4" t="s">
        <v>31</v>
      </c>
      <c r="B235" s="526" t="s">
        <v>32</v>
      </c>
      <c r="C235" s="527">
        <v>31.002099999999999</v>
      </c>
      <c r="D235" s="527">
        <v>-21.9999</v>
      </c>
      <c r="E235" s="526">
        <v>101.3</v>
      </c>
      <c r="F235" s="526" t="s">
        <v>13</v>
      </c>
      <c r="G235" s="529">
        <v>0.3</v>
      </c>
      <c r="H235" s="530" t="s">
        <v>16</v>
      </c>
      <c r="I235" s="528" t="s">
        <v>16</v>
      </c>
      <c r="J235" s="419">
        <v>16.917139569218783</v>
      </c>
      <c r="K235" s="419">
        <v>31.86902273636192</v>
      </c>
      <c r="L235" s="420">
        <v>2.5625449641513712E-13</v>
      </c>
      <c r="M235" s="531">
        <v>1.8428462290022399E-18</v>
      </c>
      <c r="N235" s="46"/>
      <c r="O235" s="126">
        <f t="shared" si="64"/>
        <v>5.5285386870067194E-19</v>
      </c>
      <c r="P235" s="126">
        <f t="shared" si="65"/>
        <v>2.1574406554218593E-6</v>
      </c>
      <c r="Q235" s="126">
        <f t="shared" si="66"/>
        <v>1.8428462290022399E-9</v>
      </c>
      <c r="R235" s="126">
        <f t="shared" si="67"/>
        <v>7191.4688514061982</v>
      </c>
      <c r="S235" s="126">
        <f t="shared" si="68"/>
        <v>5.7825627232038997E-11</v>
      </c>
      <c r="T235" s="369">
        <v>0.3</v>
      </c>
      <c r="U235" s="193">
        <f t="shared" si="78"/>
        <v>5.5285386870067194E-19</v>
      </c>
      <c r="V235" s="185">
        <f t="shared" si="79"/>
        <v>2.1574406554218593E-6</v>
      </c>
      <c r="W235" s="185">
        <f t="shared" si="80"/>
        <v>1.8428462290022399E-9</v>
      </c>
      <c r="X235" s="185">
        <f t="shared" si="81"/>
        <v>7191.4688514061982</v>
      </c>
      <c r="Y235" s="185">
        <f t="shared" si="82"/>
        <v>5.7825627232038997E-11</v>
      </c>
      <c r="AA235" s="259">
        <f t="shared" si="77"/>
        <v>1.73476881696117E-20</v>
      </c>
      <c r="AB235" s="260">
        <f t="shared" si="85"/>
        <v>1.0893367767417082E-19</v>
      </c>
      <c r="AC235" s="17">
        <f t="shared" si="74"/>
        <v>2.8283272836937252</v>
      </c>
      <c r="AD235" s="17">
        <f t="shared" si="75"/>
        <v>3.4616344638976537</v>
      </c>
      <c r="AE235" s="17">
        <f t="shared" si="76"/>
        <v>-40.835220433844896</v>
      </c>
      <c r="AF235" s="17">
        <f t="shared" si="83"/>
        <v>-20.111954596898482</v>
      </c>
      <c r="AG235" s="17">
        <f t="shared" si="84"/>
        <v>8.8806507207276315</v>
      </c>
      <c r="AJ235" s="138"/>
    </row>
    <row r="236" spans="1:41">
      <c r="A236" s="4" t="s">
        <v>31</v>
      </c>
      <c r="B236" s="526" t="s">
        <v>32</v>
      </c>
      <c r="C236" s="527">
        <v>31.002099999999999</v>
      </c>
      <c r="D236" s="527">
        <v>-21.9999</v>
      </c>
      <c r="E236" s="526">
        <v>101.3</v>
      </c>
      <c r="F236" s="526" t="s">
        <v>13</v>
      </c>
      <c r="G236" s="529">
        <v>0.3</v>
      </c>
      <c r="H236" s="530" t="s">
        <v>16</v>
      </c>
      <c r="I236" s="528" t="s">
        <v>16</v>
      </c>
      <c r="J236" s="419">
        <v>6.1570120472739527</v>
      </c>
      <c r="K236" s="419">
        <v>16.245414372754492</v>
      </c>
      <c r="L236" s="420">
        <v>9.9195264151559722E-14</v>
      </c>
      <c r="M236" s="531">
        <v>1.4800575438920003E-18</v>
      </c>
      <c r="N236" s="46"/>
      <c r="O236" s="126">
        <f t="shared" si="64"/>
        <v>4.4401726316760004E-19</v>
      </c>
      <c r="P236" s="126">
        <f t="shared" si="65"/>
        <v>4.4761941708143377E-6</v>
      </c>
      <c r="Q236" s="126">
        <f t="shared" si="66"/>
        <v>1.4800575438920001E-9</v>
      </c>
      <c r="R236" s="126">
        <f t="shared" si="67"/>
        <v>14920.647236047793</v>
      </c>
      <c r="S236" s="126">
        <f t="shared" si="68"/>
        <v>9.1106173713502438E-11</v>
      </c>
      <c r="T236" s="369">
        <v>0.3</v>
      </c>
      <c r="U236" s="193">
        <f t="shared" si="78"/>
        <v>4.4401726316760004E-19</v>
      </c>
      <c r="V236" s="185">
        <f t="shared" si="79"/>
        <v>4.4761941708143377E-6</v>
      </c>
      <c r="W236" s="185">
        <f t="shared" si="80"/>
        <v>1.4800575438920001E-9</v>
      </c>
      <c r="X236" s="185">
        <f t="shared" si="81"/>
        <v>14920.647236047793</v>
      </c>
      <c r="Y236" s="185">
        <f t="shared" si="82"/>
        <v>9.1106173713502438E-11</v>
      </c>
      <c r="AA236" s="259">
        <f t="shared" si="77"/>
        <v>2.733185211405073E-20</v>
      </c>
      <c r="AB236" s="260">
        <f t="shared" si="85"/>
        <v>2.4038568262137851E-19</v>
      </c>
      <c r="AC236" s="17">
        <f t="shared" si="74"/>
        <v>1.8175916026063781</v>
      </c>
      <c r="AD236" s="17">
        <f t="shared" si="75"/>
        <v>2.7878106765060888</v>
      </c>
      <c r="AE236" s="17">
        <f t="shared" si="76"/>
        <v>-41.054450705864539</v>
      </c>
      <c r="AF236" s="17">
        <f t="shared" si="83"/>
        <v>-20.331184868918125</v>
      </c>
      <c r="AG236" s="17">
        <f t="shared" si="84"/>
        <v>9.6105012532490051</v>
      </c>
      <c r="AJ236" s="138"/>
    </row>
    <row r="237" spans="1:41">
      <c r="A237" s="4" t="s">
        <v>31</v>
      </c>
      <c r="B237" s="526" t="s">
        <v>32</v>
      </c>
      <c r="C237" s="527">
        <v>31.002099999999999</v>
      </c>
      <c r="D237" s="527">
        <v>-21.9999</v>
      </c>
      <c r="E237" s="526">
        <v>101.3</v>
      </c>
      <c r="F237" s="526" t="s">
        <v>13</v>
      </c>
      <c r="G237" s="529">
        <v>0.3</v>
      </c>
      <c r="H237" s="530" t="s">
        <v>16</v>
      </c>
      <c r="I237" s="528" t="s">
        <v>16</v>
      </c>
      <c r="J237" s="419">
        <v>25.461103110865427</v>
      </c>
      <c r="K237" s="419">
        <v>41.853868127450021</v>
      </c>
      <c r="L237" s="420">
        <v>3.7617610955691768E-13</v>
      </c>
      <c r="M237" s="531">
        <v>5.0852233604302557E-18</v>
      </c>
      <c r="N237" s="46"/>
      <c r="O237" s="126">
        <f t="shared" si="64"/>
        <v>1.5255670081290767E-18</v>
      </c>
      <c r="P237" s="126">
        <f t="shared" si="65"/>
        <v>4.0554595822844232E-6</v>
      </c>
      <c r="Q237" s="126">
        <f t="shared" si="66"/>
        <v>5.0852233604302559E-9</v>
      </c>
      <c r="R237" s="126">
        <f t="shared" si="67"/>
        <v>13518.198607614744</v>
      </c>
      <c r="S237" s="126">
        <f t="shared" si="68"/>
        <v>1.2149948351118096E-10</v>
      </c>
      <c r="T237" s="369">
        <v>0.3</v>
      </c>
      <c r="U237" s="193">
        <f t="shared" si="78"/>
        <v>1.5255670081290767E-18</v>
      </c>
      <c r="V237" s="185">
        <f t="shared" si="79"/>
        <v>4.0554595822844232E-6</v>
      </c>
      <c r="W237" s="185">
        <f t="shared" si="80"/>
        <v>5.0852233604302559E-9</v>
      </c>
      <c r="X237" s="185">
        <f t="shared" si="81"/>
        <v>13518.198607614744</v>
      </c>
      <c r="Y237" s="185">
        <f t="shared" si="82"/>
        <v>1.2149948351118096E-10</v>
      </c>
      <c r="AA237" s="259">
        <f t="shared" si="77"/>
        <v>3.6449845053354286E-20</v>
      </c>
      <c r="AB237" s="260">
        <f t="shared" si="85"/>
        <v>1.9972517837454404E-19</v>
      </c>
      <c r="AC237" s="17">
        <f t="shared" si="74"/>
        <v>3.2371519194045453</v>
      </c>
      <c r="AD237" s="17">
        <f t="shared" si="75"/>
        <v>3.7341842210382006</v>
      </c>
      <c r="AE237" s="17">
        <f t="shared" si="76"/>
        <v>-39.820192720001977</v>
      </c>
      <c r="AF237" s="17">
        <f t="shared" si="83"/>
        <v>-19.096926883055563</v>
      </c>
      <c r="AG237" s="17">
        <f t="shared" si="84"/>
        <v>9.5117921016380897</v>
      </c>
      <c r="AJ237" s="138"/>
    </row>
    <row r="238" spans="1:41">
      <c r="A238" s="4" t="s">
        <v>31</v>
      </c>
      <c r="B238" s="526" t="s">
        <v>32</v>
      </c>
      <c r="C238" s="527">
        <v>31.002099999999999</v>
      </c>
      <c r="D238" s="527">
        <v>-21.9999</v>
      </c>
      <c r="E238" s="526">
        <v>101.3</v>
      </c>
      <c r="F238" s="526" t="s">
        <v>13</v>
      </c>
      <c r="G238" s="529">
        <v>0.3</v>
      </c>
      <c r="H238" s="530" t="s">
        <v>16</v>
      </c>
      <c r="I238" s="528" t="s">
        <v>16</v>
      </c>
      <c r="J238" s="419">
        <v>5.5752797625706876</v>
      </c>
      <c r="K238" s="419">
        <v>15.205308443374602</v>
      </c>
      <c r="L238" s="420">
        <v>9.0368464566728664E-14</v>
      </c>
      <c r="M238" s="531">
        <v>1.3688262253745032E-18</v>
      </c>
      <c r="N238" s="46"/>
      <c r="O238" s="126">
        <f t="shared" si="64"/>
        <v>4.1064786761235093E-19</v>
      </c>
      <c r="P238" s="126">
        <f t="shared" si="65"/>
        <v>4.5441501034813515E-6</v>
      </c>
      <c r="Q238" s="126">
        <f t="shared" si="66"/>
        <v>1.3688262253745031E-9</v>
      </c>
      <c r="R238" s="126">
        <f t="shared" si="67"/>
        <v>15147.167011604504</v>
      </c>
      <c r="S238" s="126">
        <f t="shared" si="68"/>
        <v>9.0022917356269792E-11</v>
      </c>
      <c r="T238" s="369">
        <v>0.3</v>
      </c>
      <c r="U238" s="193">
        <f t="shared" si="78"/>
        <v>4.1064786761235093E-19</v>
      </c>
      <c r="V238" s="185">
        <f t="shared" si="79"/>
        <v>4.5441501034813515E-6</v>
      </c>
      <c r="W238" s="185">
        <f t="shared" si="80"/>
        <v>1.3688262253745031E-9</v>
      </c>
      <c r="X238" s="185">
        <f t="shared" si="81"/>
        <v>15147.167011604504</v>
      </c>
      <c r="Y238" s="185">
        <f t="shared" si="82"/>
        <v>9.0022917356269792E-11</v>
      </c>
      <c r="AA238" s="259">
        <f t="shared" si="77"/>
        <v>2.7006875206880938E-20</v>
      </c>
      <c r="AB238" s="260">
        <f t="shared" si="85"/>
        <v>2.4551704733528127E-19</v>
      </c>
      <c r="AC238" s="17">
        <f t="shared" si="74"/>
        <v>1.7183424977141559</v>
      </c>
      <c r="AD238" s="17">
        <f t="shared" si="75"/>
        <v>2.7216446065779407</v>
      </c>
      <c r="AE238" s="17">
        <f t="shared" si="76"/>
        <v>-41.132578071089441</v>
      </c>
      <c r="AF238" s="17">
        <f t="shared" si="83"/>
        <v>-20.40931223414303</v>
      </c>
      <c r="AG238" s="17">
        <f t="shared" si="84"/>
        <v>9.6255687975179001</v>
      </c>
      <c r="AJ238" s="138"/>
    </row>
    <row r="239" spans="1:41">
      <c r="A239" s="4" t="s">
        <v>31</v>
      </c>
      <c r="B239" s="526" t="s">
        <v>32</v>
      </c>
      <c r="C239" s="527">
        <v>31.002099999999999</v>
      </c>
      <c r="D239" s="527">
        <v>-21.9999</v>
      </c>
      <c r="E239" s="526">
        <v>101.3</v>
      </c>
      <c r="F239" s="526" t="s">
        <v>13</v>
      </c>
      <c r="G239" s="529">
        <v>0.3</v>
      </c>
      <c r="H239" s="530" t="s">
        <v>16</v>
      </c>
      <c r="I239" s="528" t="s">
        <v>17</v>
      </c>
      <c r="J239" s="419">
        <v>24.626488887856535</v>
      </c>
      <c r="K239" s="419">
        <v>67.164552605673464</v>
      </c>
      <c r="L239" s="420">
        <v>3.6458554820761232E-13</v>
      </c>
      <c r="M239" s="531">
        <v>1.0810301827265734E-17</v>
      </c>
      <c r="N239" s="46"/>
      <c r="O239" s="126">
        <f t="shared" si="64"/>
        <v>3.24309054817972E-18</v>
      </c>
      <c r="P239" s="126">
        <f t="shared" si="65"/>
        <v>8.8952800354361549E-6</v>
      </c>
      <c r="Q239" s="126">
        <f t="shared" si="66"/>
        <v>1.0810301827265733E-8</v>
      </c>
      <c r="R239" s="126">
        <f t="shared" si="67"/>
        <v>29650.93345145385</v>
      </c>
      <c r="S239" s="126">
        <f t="shared" si="68"/>
        <v>1.6095248770186217E-10</v>
      </c>
      <c r="T239" s="369">
        <v>0.3</v>
      </c>
      <c r="U239" s="193">
        <f t="shared" si="78"/>
        <v>3.24309054817972E-18</v>
      </c>
      <c r="V239" s="185">
        <f t="shared" si="79"/>
        <v>8.8952800354361549E-6</v>
      </c>
      <c r="W239" s="185">
        <f t="shared" si="80"/>
        <v>1.0810301827265733E-8</v>
      </c>
      <c r="X239" s="185">
        <f t="shared" si="81"/>
        <v>29650.93345145385</v>
      </c>
      <c r="Y239" s="185">
        <f t="shared" si="82"/>
        <v>1.6095248770186217E-10</v>
      </c>
      <c r="AA239" s="259">
        <f t="shared" si="77"/>
        <v>4.8285746310558654E-20</v>
      </c>
      <c r="AB239" s="260">
        <f t="shared" si="85"/>
        <v>4.3897048728681567E-19</v>
      </c>
      <c r="AC239" s="17">
        <f t="shared" si="74"/>
        <v>3.2038226476813989</v>
      </c>
      <c r="AD239" s="17">
        <f t="shared" si="75"/>
        <v>4.2071456173697879</v>
      </c>
      <c r="AE239" s="17">
        <f t="shared" si="76"/>
        <v>-39.066032121515327</v>
      </c>
      <c r="AF239" s="17">
        <f t="shared" si="83"/>
        <v>-18.342766284568917</v>
      </c>
      <c r="AG239" s="17">
        <f t="shared" si="84"/>
        <v>10.29724888627277</v>
      </c>
      <c r="AJ239" s="138"/>
    </row>
    <row r="240" spans="1:41">
      <c r="A240" s="4" t="s">
        <v>31</v>
      </c>
      <c r="B240" s="526" t="s">
        <v>32</v>
      </c>
      <c r="C240" s="527">
        <v>31.002099999999999</v>
      </c>
      <c r="D240" s="527">
        <v>-21.9999</v>
      </c>
      <c r="E240" s="526">
        <v>101.3</v>
      </c>
      <c r="F240" s="526" t="s">
        <v>13</v>
      </c>
      <c r="G240" s="529">
        <v>0.3</v>
      </c>
      <c r="H240" s="530" t="s">
        <v>23</v>
      </c>
      <c r="I240" s="528" t="s">
        <v>23</v>
      </c>
      <c r="J240" s="419">
        <v>3.3692827227513664</v>
      </c>
      <c r="K240" s="419">
        <v>10.868653944359247</v>
      </c>
      <c r="L240" s="420">
        <v>5.6315789289854312E-14</v>
      </c>
      <c r="M240" s="531">
        <v>7.9327135181148893E-19</v>
      </c>
      <c r="N240" s="46"/>
      <c r="O240" s="126">
        <f t="shared" si="64"/>
        <v>2.3798140554344668E-19</v>
      </c>
      <c r="P240" s="126">
        <f t="shared" si="65"/>
        <v>4.2258380561545414E-6</v>
      </c>
      <c r="Q240" s="126">
        <f t="shared" si="66"/>
        <v>7.9327135181148895E-10</v>
      </c>
      <c r="R240" s="126">
        <f t="shared" si="67"/>
        <v>14086.126853848471</v>
      </c>
      <c r="S240" s="126">
        <f t="shared" si="68"/>
        <v>7.2987083393449196E-11</v>
      </c>
      <c r="T240" s="369">
        <v>0.3</v>
      </c>
      <c r="U240" s="193">
        <f t="shared" si="78"/>
        <v>2.3798140554344668E-19</v>
      </c>
      <c r="V240" s="185">
        <f t="shared" si="79"/>
        <v>4.2258380561545414E-6</v>
      </c>
      <c r="W240" s="185">
        <f t="shared" si="80"/>
        <v>7.9327135181148895E-10</v>
      </c>
      <c r="X240" s="185">
        <f t="shared" si="81"/>
        <v>14086.126853848471</v>
      </c>
      <c r="Y240" s="185">
        <f t="shared" si="82"/>
        <v>7.2987083393449196E-11</v>
      </c>
      <c r="AA240" s="259">
        <f t="shared" si="77"/>
        <v>2.1896125018034761E-20</v>
      </c>
      <c r="AB240" s="260">
        <f t="shared" si="85"/>
        <v>2.3544220449499741E-19</v>
      </c>
      <c r="AC240" s="17">
        <f t="shared" si="74"/>
        <v>1.2146998797966746</v>
      </c>
      <c r="AD240" s="17">
        <f t="shared" si="75"/>
        <v>2.3858828612996197</v>
      </c>
      <c r="AE240" s="17">
        <f t="shared" si="76"/>
        <v>-41.678121605898411</v>
      </c>
      <c r="AF240" s="17">
        <f t="shared" si="83"/>
        <v>-20.954855768951997</v>
      </c>
      <c r="AG240" s="17">
        <f t="shared" si="84"/>
        <v>9.5529456809334459</v>
      </c>
      <c r="AJ240" s="138"/>
    </row>
    <row r="241" spans="1:36" s="109" customFormat="1">
      <c r="A241" s="8" t="s">
        <v>31</v>
      </c>
      <c r="B241" s="540" t="s">
        <v>33</v>
      </c>
      <c r="C241" s="541">
        <v>17.3505</v>
      </c>
      <c r="D241" s="541">
        <v>-18.2545</v>
      </c>
      <c r="E241" s="542">
        <v>28</v>
      </c>
      <c r="F241" s="540" t="s">
        <v>12</v>
      </c>
      <c r="G241" s="543">
        <v>1.1499999999999999</v>
      </c>
      <c r="H241" s="540" t="s">
        <v>16</v>
      </c>
      <c r="I241" s="542" t="s">
        <v>16</v>
      </c>
      <c r="J241" s="544">
        <v>29.301708311109824</v>
      </c>
      <c r="K241" s="544">
        <v>45.963464017427171</v>
      </c>
      <c r="L241" s="545">
        <v>4.2922496757800337E-13</v>
      </c>
      <c r="M241" s="546">
        <v>1.0424190954159721E-17</v>
      </c>
      <c r="N241" s="46"/>
      <c r="O241" s="127">
        <f t="shared" si="64"/>
        <v>3.1272572862479163E-18</v>
      </c>
      <c r="P241" s="127">
        <f t="shared" si="65"/>
        <v>7.2858233385027805E-6</v>
      </c>
      <c r="Q241" s="127">
        <f t="shared" si="66"/>
        <v>2.7193541619547097E-9</v>
      </c>
      <c r="R241" s="127">
        <f t="shared" si="67"/>
        <v>6335.4985552198095</v>
      </c>
      <c r="S241" s="127">
        <f t="shared" si="68"/>
        <v>5.9163385965071286E-11</v>
      </c>
      <c r="T241" s="368">
        <v>0.80400000000000005</v>
      </c>
      <c r="U241" s="205">
        <f>M241*T241</f>
        <v>8.3810495271444157E-18</v>
      </c>
      <c r="V241" s="127">
        <f>T241*M241/L241</f>
        <v>1.9526006547187454E-5</v>
      </c>
      <c r="W241" s="127">
        <f>U241/(G241*0.000000001)</f>
        <v>7.2878691540386226E-9</v>
      </c>
      <c r="X241" s="127">
        <f>V241/(G241*0.000000001)</f>
        <v>16979.136127989092</v>
      </c>
      <c r="Y241" s="127">
        <f>W241/K241</f>
        <v>1.5855787438639105E-10</v>
      </c>
      <c r="AA241" s="127">
        <f t="shared" si="77"/>
        <v>1.823415555443497E-19</v>
      </c>
      <c r="AB241" s="34">
        <f t="shared" si="85"/>
        <v>3.5575369338474235E-19</v>
      </c>
      <c r="AC241" s="110">
        <f t="shared" si="74"/>
        <v>3.377645818456843</v>
      </c>
      <c r="AD241" s="110">
        <f t="shared" si="75"/>
        <v>3.8278468204063985</v>
      </c>
      <c r="AE241" s="110">
        <f t="shared" si="76"/>
        <v>-39.102402515535097</v>
      </c>
      <c r="AF241" s="110">
        <f t="shared" ref="AF241:AG259" si="87">LN(W241)</f>
        <v>-18.737054630767016</v>
      </c>
      <c r="AG241" s="110">
        <f t="shared" si="87"/>
        <v>9.7397405827165304</v>
      </c>
      <c r="AJ241" s="34"/>
    </row>
    <row r="242" spans="1:36">
      <c r="A242" s="4" t="s">
        <v>31</v>
      </c>
      <c r="B242" s="530" t="s">
        <v>33</v>
      </c>
      <c r="C242" s="527">
        <v>17.3505</v>
      </c>
      <c r="D242" s="527">
        <v>-18.2545</v>
      </c>
      <c r="E242" s="528">
        <v>28</v>
      </c>
      <c r="F242" s="526" t="s">
        <v>12</v>
      </c>
      <c r="G242" s="529">
        <v>1.1499999999999999</v>
      </c>
      <c r="H242" s="530" t="s">
        <v>16</v>
      </c>
      <c r="I242" s="528" t="s">
        <v>16</v>
      </c>
      <c r="J242" s="419">
        <v>10.948722080075116</v>
      </c>
      <c r="K242" s="419">
        <v>23.844766780562868</v>
      </c>
      <c r="L242" s="420">
        <v>1.7030788971392278E-13</v>
      </c>
      <c r="M242" s="531">
        <v>5.370648420279122E-18</v>
      </c>
      <c r="N242" s="46"/>
      <c r="O242" s="126">
        <f t="shared" si="64"/>
        <v>1.6111945260837366E-18</v>
      </c>
      <c r="P242" s="126">
        <f t="shared" si="65"/>
        <v>9.460480831452756E-6</v>
      </c>
      <c r="Q242" s="126">
        <f t="shared" si="66"/>
        <v>1.401038718333684E-9</v>
      </c>
      <c r="R242" s="126">
        <f t="shared" si="67"/>
        <v>8226.5050708284834</v>
      </c>
      <c r="S242" s="126">
        <f t="shared" si="68"/>
        <v>5.8756654289265054E-11</v>
      </c>
      <c r="T242" s="368">
        <v>0.80400000000000005</v>
      </c>
      <c r="U242" s="193">
        <f t="shared" ref="U242:U259" si="88">M242*T242</f>
        <v>4.3180013299044146E-18</v>
      </c>
      <c r="V242" s="185">
        <f t="shared" ref="V242:V259" si="89">T242*M242/L242</f>
        <v>2.5354088628293393E-5</v>
      </c>
      <c r="W242" s="185">
        <f t="shared" ref="W242:W259" si="90">U242/(G242*0.000000001)</f>
        <v>3.7547837651342736E-9</v>
      </c>
      <c r="X242" s="185">
        <f t="shared" ref="X242:X259" si="91">V242/(G242*0.000000001)</f>
        <v>22047.033589820341</v>
      </c>
      <c r="Y242" s="185">
        <f t="shared" ref="Y242:Y259" si="92">W242/K242</f>
        <v>1.5746783349523035E-10</v>
      </c>
      <c r="AA242" s="259">
        <f t="shared" si="77"/>
        <v>1.8108800851951491E-19</v>
      </c>
      <c r="AB242" s="260">
        <f t="shared" si="85"/>
        <v>4.905274223786193E-19</v>
      </c>
      <c r="AC242" s="17">
        <f t="shared" si="74"/>
        <v>2.3932227444359784</v>
      </c>
      <c r="AD242" s="17">
        <f t="shared" si="75"/>
        <v>3.1715647710591557</v>
      </c>
      <c r="AE242" s="17">
        <f t="shared" si="76"/>
        <v>-39.765583024006254</v>
      </c>
      <c r="AF242" s="17">
        <f t="shared" si="87"/>
        <v>-19.40023513923817</v>
      </c>
      <c r="AG242" s="17">
        <f t="shared" si="87"/>
        <v>10.000933340750969</v>
      </c>
      <c r="AJ242" s="138"/>
    </row>
    <row r="243" spans="1:36">
      <c r="A243" s="4" t="s">
        <v>31</v>
      </c>
      <c r="B243" s="530" t="s">
        <v>33</v>
      </c>
      <c r="C243" s="527">
        <v>17.3505</v>
      </c>
      <c r="D243" s="527">
        <v>-18.2545</v>
      </c>
      <c r="E243" s="528">
        <v>28</v>
      </c>
      <c r="F243" s="526" t="s">
        <v>12</v>
      </c>
      <c r="G243" s="529">
        <v>1.1499999999999999</v>
      </c>
      <c r="H243" s="530" t="s">
        <v>16</v>
      </c>
      <c r="I243" s="528" t="s">
        <v>16</v>
      </c>
      <c r="J243" s="419">
        <v>5.9641173032993722</v>
      </c>
      <c r="K243" s="419">
        <v>15.904312808798327</v>
      </c>
      <c r="L243" s="420">
        <v>9.6274298974602546E-14</v>
      </c>
      <c r="M243" s="531">
        <v>5.8363012815275472E-18</v>
      </c>
      <c r="N243" s="46"/>
      <c r="O243" s="126">
        <f t="shared" si="64"/>
        <v>1.7508903844582642E-18</v>
      </c>
      <c r="P243" s="126">
        <f t="shared" si="65"/>
        <v>1.8186477628054757E-5</v>
      </c>
      <c r="Q243" s="126">
        <f t="shared" si="66"/>
        <v>1.522513377789795E-9</v>
      </c>
      <c r="R243" s="126">
        <f t="shared" si="67"/>
        <v>15814.328372221529</v>
      </c>
      <c r="S243" s="126">
        <f t="shared" si="68"/>
        <v>9.5729592098285108E-11</v>
      </c>
      <c r="T243" s="368">
        <v>0.80400000000000005</v>
      </c>
      <c r="U243" s="193">
        <f t="shared" si="88"/>
        <v>4.6923862303481482E-18</v>
      </c>
      <c r="V243" s="185">
        <f t="shared" si="89"/>
        <v>4.8739760043186748E-5</v>
      </c>
      <c r="W243" s="185">
        <f t="shared" si="90"/>
        <v>4.080335852476651E-9</v>
      </c>
      <c r="X243" s="185">
        <f t="shared" si="91"/>
        <v>42382.400037553693</v>
      </c>
      <c r="Y243" s="395">
        <f t="shared" si="92"/>
        <v>2.5655530682340413E-10</v>
      </c>
      <c r="AA243" s="259">
        <f t="shared" si="77"/>
        <v>2.9503860284691473E-19</v>
      </c>
      <c r="AB243" s="260">
        <f t="shared" si="85"/>
        <v>9.7856916367135902E-19</v>
      </c>
      <c r="AC243" s="17">
        <f t="shared" si="74"/>
        <v>1.7857610652703313</v>
      </c>
      <c r="AD243" s="17">
        <f t="shared" si="75"/>
        <v>2.7665903182820575</v>
      </c>
      <c r="AE243" s="17">
        <f t="shared" si="76"/>
        <v>-39.682434419902769</v>
      </c>
      <c r="AF243" s="17">
        <f t="shared" si="87"/>
        <v>-19.317086535134688</v>
      </c>
      <c r="AG243" s="17">
        <f t="shared" si="87"/>
        <v>10.654488461590992</v>
      </c>
      <c r="AJ243" s="138"/>
    </row>
    <row r="244" spans="1:36">
      <c r="A244" s="4" t="s">
        <v>31</v>
      </c>
      <c r="B244" s="530" t="s">
        <v>33</v>
      </c>
      <c r="C244" s="527">
        <v>17.3505</v>
      </c>
      <c r="D244" s="527">
        <v>-18.2545</v>
      </c>
      <c r="E244" s="528">
        <v>28</v>
      </c>
      <c r="F244" s="526" t="s">
        <v>12</v>
      </c>
      <c r="G244" s="529">
        <v>1.1499999999999999</v>
      </c>
      <c r="H244" s="530" t="s">
        <v>16</v>
      </c>
      <c r="I244" s="528" t="s">
        <v>16</v>
      </c>
      <c r="J244" s="419">
        <v>10.207034531513235</v>
      </c>
      <c r="K244" s="419">
        <v>31.523297352380652</v>
      </c>
      <c r="L244" s="420">
        <v>1.5945172227367526E-13</v>
      </c>
      <c r="M244" s="531">
        <v>1.4566068514111417E-17</v>
      </c>
      <c r="N244" s="46"/>
      <c r="O244" s="126">
        <f t="shared" si="64"/>
        <v>4.369820554233425E-18</v>
      </c>
      <c r="P244" s="126">
        <f t="shared" si="65"/>
        <v>2.7405289149108566E-5</v>
      </c>
      <c r="Q244" s="126">
        <f t="shared" si="66"/>
        <v>3.7998439602029784E-9</v>
      </c>
      <c r="R244" s="126">
        <f t="shared" si="67"/>
        <v>23830.686216616145</v>
      </c>
      <c r="S244" s="126">
        <f t="shared" si="68"/>
        <v>1.2054081518588386E-10</v>
      </c>
      <c r="T244" s="368">
        <v>0.80400000000000005</v>
      </c>
      <c r="U244" s="193">
        <f t="shared" si="88"/>
        <v>1.171111908534558E-17</v>
      </c>
      <c r="V244" s="185">
        <f t="shared" si="89"/>
        <v>7.3446174919610956E-5</v>
      </c>
      <c r="W244" s="185">
        <f t="shared" si="90"/>
        <v>1.0183581813343983E-8</v>
      </c>
      <c r="X244" s="185">
        <f t="shared" si="91"/>
        <v>63866.239060531268</v>
      </c>
      <c r="Y244" s="395">
        <f t="shared" si="92"/>
        <v>3.2304938469816876E-10</v>
      </c>
      <c r="AA244" s="259">
        <f t="shared" si="77"/>
        <v>3.7150679240289412E-19</v>
      </c>
      <c r="AB244" s="260">
        <f t="shared" si="85"/>
        <v>1.4270617454207767E-18</v>
      </c>
      <c r="AC244" s="17">
        <f t="shared" si="74"/>
        <v>2.3230771425363632</v>
      </c>
      <c r="AD244" s="17">
        <f t="shared" si="75"/>
        <v>3.4507268709516801</v>
      </c>
      <c r="AE244" s="17">
        <f t="shared" si="76"/>
        <v>-38.767836924406978</v>
      </c>
      <c r="AF244" s="17">
        <f t="shared" si="87"/>
        <v>-18.402489039638898</v>
      </c>
      <c r="AG244" s="17">
        <f t="shared" si="87"/>
        <v>11.064546160533979</v>
      </c>
      <c r="AJ244" s="138"/>
    </row>
    <row r="245" spans="1:36">
      <c r="A245" s="4" t="s">
        <v>31</v>
      </c>
      <c r="B245" s="530" t="s">
        <v>33</v>
      </c>
      <c r="C245" s="527">
        <v>17.3505</v>
      </c>
      <c r="D245" s="527">
        <v>-18.2545</v>
      </c>
      <c r="E245" s="528">
        <v>28</v>
      </c>
      <c r="F245" s="526" t="s">
        <v>12</v>
      </c>
      <c r="G245" s="529">
        <v>1.1499999999999999</v>
      </c>
      <c r="H245" s="530" t="s">
        <v>16</v>
      </c>
      <c r="I245" s="528" t="s">
        <v>16</v>
      </c>
      <c r="J245" s="419">
        <v>4.3478415141052418</v>
      </c>
      <c r="K245" s="419">
        <v>12.882493375126645</v>
      </c>
      <c r="L245" s="420">
        <v>7.1550309066219341E-14</v>
      </c>
      <c r="M245" s="531">
        <v>8.0974149151786034E-19</v>
      </c>
      <c r="N245" s="46"/>
      <c r="O245" s="126">
        <f t="shared" ref="O245:O282" si="93">M245*0.3</f>
        <v>2.4292244745535808E-19</v>
      </c>
      <c r="P245" s="126">
        <f t="shared" ref="P245:P282" si="94">0.3*M245/L245</f>
        <v>3.3951278565482499E-6</v>
      </c>
      <c r="Q245" s="126">
        <f t="shared" ref="Q245:Q282" si="95">O245/(G245*0.000000001)</f>
        <v>2.1123691083074617E-10</v>
      </c>
      <c r="R245" s="126">
        <f t="shared" ref="R245:R282" si="96">P245/(G245*0.000000001)</f>
        <v>2952.2850926506521</v>
      </c>
      <c r="S245" s="126">
        <f t="shared" ref="S245:S282" si="97">Q245/K245</f>
        <v>1.6397207021941864E-11</v>
      </c>
      <c r="T245" s="368">
        <v>0.80400000000000005</v>
      </c>
      <c r="U245" s="193">
        <f t="shared" si="88"/>
        <v>6.5103215918035979E-19</v>
      </c>
      <c r="V245" s="185">
        <f t="shared" si="89"/>
        <v>9.0989426555493115E-6</v>
      </c>
      <c r="W245" s="185">
        <f t="shared" si="90"/>
        <v>5.6611492102639985E-10</v>
      </c>
      <c r="X245" s="185">
        <f t="shared" si="91"/>
        <v>7912.1240483037491</v>
      </c>
      <c r="Y245" s="395">
        <f t="shared" si="92"/>
        <v>4.3944514818804207E-11</v>
      </c>
      <c r="AA245" s="259">
        <f t="shared" si="77"/>
        <v>5.0536192041624833E-20</v>
      </c>
      <c r="AB245" s="260">
        <f t="shared" si="85"/>
        <v>1.8623988222452491E-19</v>
      </c>
      <c r="AC245" s="17">
        <f t="shared" ref="AC245:AC282" si="98">LN(J245)</f>
        <v>1.4696795182968523</v>
      </c>
      <c r="AD245" s="17">
        <f t="shared" ref="AD245:AD282" si="99">LN(K245)</f>
        <v>2.5558692869664048</v>
      </c>
      <c r="AE245" s="17">
        <f t="shared" ref="AE245:AE282" si="100">LN(M245)</f>
        <v>-41.657571902420734</v>
      </c>
      <c r="AF245" s="17">
        <f t="shared" si="87"/>
        <v>-21.29222401765265</v>
      </c>
      <c r="AG245" s="17">
        <f t="shared" si="87"/>
        <v>8.9761515516811272</v>
      </c>
      <c r="AJ245" s="138"/>
    </row>
    <row r="246" spans="1:36">
      <c r="A246" s="4" t="s">
        <v>31</v>
      </c>
      <c r="B246" s="530" t="s">
        <v>33</v>
      </c>
      <c r="C246" s="527">
        <v>17.3505</v>
      </c>
      <c r="D246" s="527">
        <v>-18.2545</v>
      </c>
      <c r="E246" s="528">
        <v>28</v>
      </c>
      <c r="F246" s="526" t="s">
        <v>12</v>
      </c>
      <c r="G246" s="529">
        <v>1.1499999999999999</v>
      </c>
      <c r="H246" s="530" t="s">
        <v>16</v>
      </c>
      <c r="I246" s="528" t="s">
        <v>16</v>
      </c>
      <c r="J246" s="419">
        <v>7.3747962736682995</v>
      </c>
      <c r="K246" s="419">
        <v>18.322475214082733</v>
      </c>
      <c r="L246" s="420">
        <v>1.1751404647143432E-13</v>
      </c>
      <c r="M246" s="531">
        <v>1.8822152574682299E-18</v>
      </c>
      <c r="N246" s="46"/>
      <c r="O246" s="126">
        <f t="shared" si="93"/>
        <v>5.6466457724046896E-19</v>
      </c>
      <c r="P246" s="126">
        <f t="shared" si="94"/>
        <v>4.8050815557417587E-6</v>
      </c>
      <c r="Q246" s="126">
        <f t="shared" si="95"/>
        <v>4.9101267586127738E-10</v>
      </c>
      <c r="R246" s="126">
        <f t="shared" si="96"/>
        <v>4178.3317876015299</v>
      </c>
      <c r="S246" s="126">
        <f t="shared" si="97"/>
        <v>2.6798381229839674E-11</v>
      </c>
      <c r="T246" s="368">
        <v>0.80400000000000005</v>
      </c>
      <c r="U246" s="193">
        <f t="shared" si="88"/>
        <v>1.513301067004457E-18</v>
      </c>
      <c r="V246" s="185">
        <f t="shared" si="89"/>
        <v>1.2877618569387915E-5</v>
      </c>
      <c r="W246" s="185">
        <f t="shared" si="90"/>
        <v>1.3159139713082235E-9</v>
      </c>
      <c r="X246" s="185">
        <f t="shared" si="91"/>
        <v>11197.9291907721</v>
      </c>
      <c r="Y246" s="395">
        <f t="shared" si="92"/>
        <v>7.1819661695970337E-11</v>
      </c>
      <c r="AA246" s="259">
        <f t="shared" ref="AA246:AA283" si="101">U246/K246</f>
        <v>8.2592610950365887E-20</v>
      </c>
      <c r="AB246" s="260">
        <f t="shared" si="85"/>
        <v>2.5522267837942546E-19</v>
      </c>
      <c r="AC246" s="17">
        <f t="shared" si="98"/>
        <v>1.9980682779349532</v>
      </c>
      <c r="AD246" s="17">
        <f t="shared" si="99"/>
        <v>2.9081284600584723</v>
      </c>
      <c r="AE246" s="17">
        <f t="shared" si="100"/>
        <v>-40.814082262294505</v>
      </c>
      <c r="AF246" s="17">
        <f t="shared" si="87"/>
        <v>-20.448734377526421</v>
      </c>
      <c r="AG246" s="17">
        <f t="shared" si="87"/>
        <v>9.3234841465071803</v>
      </c>
      <c r="AJ246" s="138"/>
    </row>
    <row r="247" spans="1:36">
      <c r="A247" s="4" t="s">
        <v>31</v>
      </c>
      <c r="B247" s="530" t="s">
        <v>33</v>
      </c>
      <c r="C247" s="527">
        <v>17.3505</v>
      </c>
      <c r="D247" s="527">
        <v>-18.2545</v>
      </c>
      <c r="E247" s="528">
        <v>28</v>
      </c>
      <c r="F247" s="526" t="s">
        <v>12</v>
      </c>
      <c r="G247" s="529">
        <v>1.1499999999999999</v>
      </c>
      <c r="H247" s="530" t="s">
        <v>16</v>
      </c>
      <c r="I247" s="528" t="s">
        <v>16</v>
      </c>
      <c r="J247" s="419">
        <v>51.525832881389135</v>
      </c>
      <c r="K247" s="419">
        <v>85.048135063078661</v>
      </c>
      <c r="L247" s="420">
        <v>7.2922911431293424E-13</v>
      </c>
      <c r="M247" s="547">
        <v>9.378437971716457E-16</v>
      </c>
      <c r="N247" s="46"/>
      <c r="O247" s="126">
        <f t="shared" si="93"/>
        <v>2.8135313915149372E-16</v>
      </c>
      <c r="P247" s="126">
        <f t="shared" si="94"/>
        <v>3.8582269087895547E-4</v>
      </c>
      <c r="Q247" s="126">
        <f t="shared" si="95"/>
        <v>2.4465490360999454E-7</v>
      </c>
      <c r="R247" s="126">
        <f t="shared" si="96"/>
        <v>335497.99206865695</v>
      </c>
      <c r="S247" s="126">
        <f t="shared" si="97"/>
        <v>2.8766639436424849E-9</v>
      </c>
      <c r="T247" s="368">
        <v>0.80400000000000005</v>
      </c>
      <c r="U247" s="193">
        <f t="shared" si="88"/>
        <v>7.5402641292600323E-16</v>
      </c>
      <c r="V247" s="185">
        <f t="shared" si="89"/>
        <v>1.0340048115556008E-3</v>
      </c>
      <c r="W247" s="185">
        <f t="shared" si="90"/>
        <v>6.5567514167478547E-7</v>
      </c>
      <c r="X247" s="185">
        <f t="shared" si="91"/>
        <v>899134.61874400068</v>
      </c>
      <c r="Y247" s="395"/>
      <c r="AA247" s="259">
        <f t="shared" si="101"/>
        <v>8.8658782743061389E-18</v>
      </c>
      <c r="AB247" s="260">
        <f t="shared" si="85"/>
        <v>1.8201429161378778E-17</v>
      </c>
      <c r="AC247" s="17">
        <f t="shared" si="98"/>
        <v>3.9420832912531383</v>
      </c>
      <c r="AD247" s="17">
        <f t="shared" si="99"/>
        <v>4.443217391065641</v>
      </c>
      <c r="AE247" s="17">
        <f t="shared" si="100"/>
        <v>-34.60294826628941</v>
      </c>
      <c r="AF247" s="17">
        <f t="shared" si="87"/>
        <v>-14.237600381521323</v>
      </c>
      <c r="AG247" s="17">
        <f t="shared" si="87"/>
        <v>13.709188045006499</v>
      </c>
      <c r="AJ247" s="138"/>
    </row>
    <row r="248" spans="1:36">
      <c r="A248" s="4" t="s">
        <v>31</v>
      </c>
      <c r="B248" s="530" t="s">
        <v>33</v>
      </c>
      <c r="C248" s="527">
        <v>17.3505</v>
      </c>
      <c r="D248" s="527">
        <v>-18.2545</v>
      </c>
      <c r="E248" s="528">
        <v>28</v>
      </c>
      <c r="F248" s="526" t="s">
        <v>12</v>
      </c>
      <c r="G248" s="529">
        <v>1.1499999999999999</v>
      </c>
      <c r="H248" s="530" t="s">
        <v>16</v>
      </c>
      <c r="I248" s="528" t="s">
        <v>16</v>
      </c>
      <c r="J248" s="419">
        <v>7.6997252458930179</v>
      </c>
      <c r="K248" s="419">
        <v>18.933750604654964</v>
      </c>
      <c r="L248" s="420">
        <v>1.2236937571535955E-13</v>
      </c>
      <c r="M248" s="531">
        <v>1.8610618319130044E-18</v>
      </c>
      <c r="N248" s="46"/>
      <c r="O248" s="126">
        <f t="shared" si="93"/>
        <v>5.5831854957390127E-19</v>
      </c>
      <c r="P248" s="126">
        <f t="shared" si="94"/>
        <v>4.5625676057430625E-6</v>
      </c>
      <c r="Q248" s="126">
        <f t="shared" si="95"/>
        <v>4.8549439093382721E-10</v>
      </c>
      <c r="R248" s="126">
        <f t="shared" si="96"/>
        <v>3967.4500919504894</v>
      </c>
      <c r="S248" s="126">
        <f t="shared" si="97"/>
        <v>2.5641744262463552E-11</v>
      </c>
      <c r="T248" s="368">
        <v>0.80400000000000005</v>
      </c>
      <c r="U248" s="193">
        <f t="shared" si="88"/>
        <v>1.4962937128580557E-18</v>
      </c>
      <c r="V248" s="185">
        <f t="shared" si="89"/>
        <v>1.222768118339141E-5</v>
      </c>
      <c r="W248" s="185">
        <f t="shared" si="90"/>
        <v>1.3011249677026572E-9</v>
      </c>
      <c r="X248" s="185">
        <f t="shared" si="91"/>
        <v>10632.766246427313</v>
      </c>
      <c r="Y248" s="395">
        <f t="shared" si="92"/>
        <v>6.871987462340233E-11</v>
      </c>
      <c r="AA248" s="259">
        <f t="shared" si="101"/>
        <v>7.9027855816912678E-20</v>
      </c>
      <c r="AB248" s="260">
        <f t="shared" si="85"/>
        <v>2.4170496640846792E-19</v>
      </c>
      <c r="AC248" s="17">
        <f t="shared" si="98"/>
        <v>2.0411846458714518</v>
      </c>
      <c r="AD248" s="17">
        <f t="shared" si="99"/>
        <v>2.9409460757943964</v>
      </c>
      <c r="AE248" s="17">
        <f t="shared" si="100"/>
        <v>-40.825384471683627</v>
      </c>
      <c r="AF248" s="17">
        <f t="shared" si="87"/>
        <v>-20.460036586915546</v>
      </c>
      <c r="AG248" s="17">
        <f t="shared" si="87"/>
        <v>9.2716956676256821</v>
      </c>
      <c r="AJ248" s="138"/>
    </row>
    <row r="249" spans="1:36">
      <c r="A249" s="4" t="s">
        <v>31</v>
      </c>
      <c r="B249" s="530" t="s">
        <v>33</v>
      </c>
      <c r="C249" s="527">
        <v>17.3505</v>
      </c>
      <c r="D249" s="527">
        <v>-18.2545</v>
      </c>
      <c r="E249" s="528">
        <v>28</v>
      </c>
      <c r="F249" s="526" t="s">
        <v>12</v>
      </c>
      <c r="G249" s="529">
        <v>1.1499999999999999</v>
      </c>
      <c r="H249" s="530" t="s">
        <v>16</v>
      </c>
      <c r="I249" s="528" t="s">
        <v>16</v>
      </c>
      <c r="J249" s="419">
        <v>10.889218286270872</v>
      </c>
      <c r="K249" s="419">
        <v>23.758294442772812</v>
      </c>
      <c r="L249" s="420">
        <v>1.6943862168724883E-13</v>
      </c>
      <c r="M249" s="531">
        <v>4.4572548771344816E-18</v>
      </c>
      <c r="N249" s="46"/>
      <c r="O249" s="126">
        <f t="shared" si="93"/>
        <v>1.3371764631403444E-18</v>
      </c>
      <c r="P249" s="126">
        <f t="shared" si="94"/>
        <v>7.8918044175814617E-6</v>
      </c>
      <c r="Q249" s="126">
        <f t="shared" si="95"/>
        <v>1.162762141861169E-9</v>
      </c>
      <c r="R249" s="126">
        <f t="shared" si="96"/>
        <v>6862.4386239838796</v>
      </c>
      <c r="S249" s="126">
        <f t="shared" si="97"/>
        <v>4.8941313723590002E-11</v>
      </c>
      <c r="T249" s="368">
        <v>0.80400000000000005</v>
      </c>
      <c r="U249" s="193">
        <f t="shared" si="88"/>
        <v>3.5836329212161232E-18</v>
      </c>
      <c r="V249" s="185">
        <f t="shared" si="89"/>
        <v>2.115003583911832E-5</v>
      </c>
      <c r="W249" s="185">
        <f t="shared" si="90"/>
        <v>3.1162025401879332E-9</v>
      </c>
      <c r="X249" s="185">
        <f t="shared" si="91"/>
        <v>18391.335512276801</v>
      </c>
      <c r="Y249" s="395">
        <f t="shared" si="92"/>
        <v>1.3116272077922121E-10</v>
      </c>
      <c r="AA249" s="259">
        <f t="shared" si="101"/>
        <v>1.508371288961044E-19</v>
      </c>
      <c r="AB249" s="260">
        <f t="shared" si="85"/>
        <v>4.0932735114275277E-19</v>
      </c>
      <c r="AC249" s="17">
        <f t="shared" si="98"/>
        <v>2.3877731516567851</v>
      </c>
      <c r="AD249" s="17">
        <f t="shared" si="99"/>
        <v>3.1679317092063601</v>
      </c>
      <c r="AE249" s="17">
        <f t="shared" si="100"/>
        <v>-39.951998595758091</v>
      </c>
      <c r="AF249" s="17">
        <f t="shared" si="87"/>
        <v>-19.586650710990011</v>
      </c>
      <c r="AG249" s="17">
        <f t="shared" si="87"/>
        <v>9.8196349366187903</v>
      </c>
      <c r="AJ249" s="138"/>
    </row>
    <row r="250" spans="1:36">
      <c r="A250" s="4" t="s">
        <v>31</v>
      </c>
      <c r="B250" s="530" t="s">
        <v>33</v>
      </c>
      <c r="C250" s="527">
        <v>17.3505</v>
      </c>
      <c r="D250" s="527">
        <v>-18.2545</v>
      </c>
      <c r="E250" s="528">
        <v>28</v>
      </c>
      <c r="F250" s="526" t="s">
        <v>12</v>
      </c>
      <c r="G250" s="529">
        <v>1.1499999999999999</v>
      </c>
      <c r="H250" s="530" t="s">
        <v>16</v>
      </c>
      <c r="I250" s="528" t="s">
        <v>16</v>
      </c>
      <c r="J250" s="419">
        <v>11.930477114704784</v>
      </c>
      <c r="K250" s="419">
        <v>25.249687015248224</v>
      </c>
      <c r="L250" s="420">
        <v>1.8460956143295365E-13</v>
      </c>
      <c r="M250" s="531">
        <v>8.6354980195591739E-18</v>
      </c>
      <c r="N250" s="46"/>
      <c r="O250" s="126">
        <f t="shared" si="93"/>
        <v>2.5906494058677519E-18</v>
      </c>
      <c r="P250" s="126">
        <f t="shared" si="94"/>
        <v>1.4033126918015142E-5</v>
      </c>
      <c r="Q250" s="126">
        <f t="shared" si="95"/>
        <v>2.2527386137980453E-9</v>
      </c>
      <c r="R250" s="126">
        <f t="shared" si="96"/>
        <v>12202.719059143603</v>
      </c>
      <c r="S250" s="126">
        <f t="shared" si="97"/>
        <v>8.9218476745379936E-11</v>
      </c>
      <c r="T250" s="368">
        <v>0.80400000000000005</v>
      </c>
      <c r="U250" s="193">
        <f t="shared" si="88"/>
        <v>6.9429404077255761E-18</v>
      </c>
      <c r="V250" s="185">
        <f t="shared" si="89"/>
        <v>3.7608780140280586E-5</v>
      </c>
      <c r="W250" s="185">
        <f t="shared" si="90"/>
        <v>6.037339484978762E-9</v>
      </c>
      <c r="X250" s="185">
        <f t="shared" si="91"/>
        <v>32703.287078504858</v>
      </c>
      <c r="Y250" s="395">
        <f t="shared" si="92"/>
        <v>2.3910551767761822E-10</v>
      </c>
      <c r="AA250" s="259">
        <f t="shared" si="101"/>
        <v>2.7497134532926097E-19</v>
      </c>
      <c r="AB250" s="260">
        <f t="shared" si="85"/>
        <v>7.2381832985669797E-19</v>
      </c>
      <c r="AC250" s="17">
        <f t="shared" si="98"/>
        <v>2.4790962281604911</v>
      </c>
      <c r="AD250" s="17">
        <f t="shared" si="99"/>
        <v>3.2288137602088307</v>
      </c>
      <c r="AE250" s="17">
        <f t="shared" si="100"/>
        <v>-39.290650289428143</v>
      </c>
      <c r="AF250" s="17">
        <f t="shared" si="87"/>
        <v>-18.925302404660066</v>
      </c>
      <c r="AG250" s="17">
        <f t="shared" si="87"/>
        <v>10.395230874111755</v>
      </c>
      <c r="AJ250" s="138"/>
    </row>
    <row r="251" spans="1:36">
      <c r="A251" s="4" t="s">
        <v>31</v>
      </c>
      <c r="B251" s="530" t="s">
        <v>33</v>
      </c>
      <c r="C251" s="527">
        <v>17.3505</v>
      </c>
      <c r="D251" s="527">
        <v>-18.2545</v>
      </c>
      <c r="E251" s="528">
        <v>28</v>
      </c>
      <c r="F251" s="526" t="s">
        <v>12</v>
      </c>
      <c r="G251" s="529">
        <v>1.1499999999999999</v>
      </c>
      <c r="H251" s="530" t="s">
        <v>16</v>
      </c>
      <c r="I251" s="528" t="s">
        <v>16</v>
      </c>
      <c r="J251" s="419">
        <v>48.477204143209292</v>
      </c>
      <c r="K251" s="419">
        <v>71.691092926733447</v>
      </c>
      <c r="L251" s="420">
        <v>6.8864005215119719E-13</v>
      </c>
      <c r="M251" s="531">
        <v>2.2431607298064534E-17</v>
      </c>
      <c r="N251" s="46"/>
      <c r="O251" s="126">
        <f t="shared" si="93"/>
        <v>6.7294821894193599E-18</v>
      </c>
      <c r="P251" s="126">
        <f t="shared" si="94"/>
        <v>9.772133015495649E-6</v>
      </c>
      <c r="Q251" s="126">
        <f t="shared" si="95"/>
        <v>5.8517236429733568E-9</v>
      </c>
      <c r="R251" s="126">
        <f t="shared" si="96"/>
        <v>8497.5069699962169</v>
      </c>
      <c r="S251" s="126">
        <f t="shared" si="97"/>
        <v>8.162413772870886E-11</v>
      </c>
      <c r="T251" s="368">
        <v>0.80400000000000005</v>
      </c>
      <c r="U251" s="193">
        <f t="shared" si="88"/>
        <v>1.8035012267643887E-17</v>
      </c>
      <c r="V251" s="185">
        <f t="shared" si="89"/>
        <v>2.6189316481528345E-5</v>
      </c>
      <c r="W251" s="185">
        <f t="shared" si="90"/>
        <v>1.5682619363168599E-8</v>
      </c>
      <c r="X251" s="185">
        <f t="shared" si="91"/>
        <v>22773.318679589865</v>
      </c>
      <c r="Y251" s="395">
        <f t="shared" si="92"/>
        <v>2.1875268911293979E-10</v>
      </c>
      <c r="AA251" s="259">
        <f t="shared" si="101"/>
        <v>2.5156559247988075E-19</v>
      </c>
      <c r="AB251" s="260">
        <f t="shared" si="85"/>
        <v>4.6272485582704061E-19</v>
      </c>
      <c r="AC251" s="17">
        <f t="shared" si="98"/>
        <v>3.8810936697847227</v>
      </c>
      <c r="AD251" s="17">
        <f t="shared" si="99"/>
        <v>4.2723665129254949</v>
      </c>
      <c r="AE251" s="17">
        <f t="shared" si="100"/>
        <v>-38.336060669521245</v>
      </c>
      <c r="AF251" s="17">
        <f t="shared" si="87"/>
        <v>-17.970712784753164</v>
      </c>
      <c r="AG251" s="17">
        <f t="shared" si="87"/>
        <v>10.033344896333503</v>
      </c>
      <c r="AJ251" s="138"/>
    </row>
    <row r="252" spans="1:36">
      <c r="A252" s="4" t="s">
        <v>31</v>
      </c>
      <c r="B252" s="530" t="s">
        <v>33</v>
      </c>
      <c r="C252" s="527">
        <v>17.3505</v>
      </c>
      <c r="D252" s="527">
        <v>-18.2545</v>
      </c>
      <c r="E252" s="528">
        <v>28</v>
      </c>
      <c r="F252" s="526" t="s">
        <v>12</v>
      </c>
      <c r="G252" s="529">
        <v>1.1499999999999999</v>
      </c>
      <c r="H252" s="530" t="s">
        <v>16</v>
      </c>
      <c r="I252" s="528" t="s">
        <v>16</v>
      </c>
      <c r="J252" s="419">
        <v>16.210169891971415</v>
      </c>
      <c r="K252" s="419">
        <v>30.974846927333921</v>
      </c>
      <c r="L252" s="420">
        <v>2.4618581749823142E-13</v>
      </c>
      <c r="M252" s="531">
        <v>8.0247624577877938E-18</v>
      </c>
      <c r="N252" s="46"/>
      <c r="O252" s="126">
        <f t="shared" si="93"/>
        <v>2.4074287373363379E-18</v>
      </c>
      <c r="P252" s="126">
        <f t="shared" si="94"/>
        <v>9.7789091256389403E-6</v>
      </c>
      <c r="Q252" s="126">
        <f t="shared" si="95"/>
        <v>2.093416293335946E-9</v>
      </c>
      <c r="R252" s="126">
        <f t="shared" si="96"/>
        <v>8503.3992396860358</v>
      </c>
      <c r="S252" s="126">
        <f t="shared" si="97"/>
        <v>6.7584395114107871E-11</v>
      </c>
      <c r="T252" s="368">
        <v>0.80400000000000005</v>
      </c>
      <c r="U252" s="193">
        <f t="shared" si="88"/>
        <v>6.4519090160613865E-18</v>
      </c>
      <c r="V252" s="185">
        <f t="shared" si="89"/>
        <v>2.6207476456712363E-5</v>
      </c>
      <c r="W252" s="185">
        <f t="shared" si="90"/>
        <v>5.6103556661403364E-9</v>
      </c>
      <c r="X252" s="185">
        <f t="shared" si="91"/>
        <v>22789.109962358576</v>
      </c>
      <c r="Y252" s="395">
        <f t="shared" si="92"/>
        <v>1.8112617890580915E-10</v>
      </c>
      <c r="AA252" s="259">
        <f t="shared" si="101"/>
        <v>2.082951057416805E-19</v>
      </c>
      <c r="AB252" s="260">
        <f t="shared" si="85"/>
        <v>4.9504493236448458E-19</v>
      </c>
      <c r="AC252" s="17">
        <f t="shared" si="98"/>
        <v>2.7856388163818306</v>
      </c>
      <c r="AD252" s="17">
        <f t="shared" si="99"/>
        <v>3.4331754856897239</v>
      </c>
      <c r="AE252" s="17">
        <f t="shared" si="100"/>
        <v>-39.363999605590507</v>
      </c>
      <c r="AF252" s="17">
        <f t="shared" si="87"/>
        <v>-18.998651720822423</v>
      </c>
      <c r="AG252" s="17">
        <f t="shared" si="87"/>
        <v>10.03403806760956</v>
      </c>
      <c r="AJ252" s="138"/>
    </row>
    <row r="253" spans="1:36">
      <c r="A253" s="4" t="s">
        <v>31</v>
      </c>
      <c r="B253" s="530" t="s">
        <v>33</v>
      </c>
      <c r="C253" s="527">
        <v>17.3505</v>
      </c>
      <c r="D253" s="527">
        <v>-18.2545</v>
      </c>
      <c r="E253" s="528">
        <v>28</v>
      </c>
      <c r="F253" s="526" t="s">
        <v>12</v>
      </c>
      <c r="G253" s="529">
        <v>1.1499999999999999</v>
      </c>
      <c r="H253" s="530" t="s">
        <v>16</v>
      </c>
      <c r="I253" s="528" t="s">
        <v>16</v>
      </c>
      <c r="J253" s="419">
        <v>6.942123894294534</v>
      </c>
      <c r="K253" s="419">
        <v>21.476534962995267</v>
      </c>
      <c r="L253" s="420">
        <v>1.1102833606649286E-13</v>
      </c>
      <c r="M253" s="531">
        <v>6.4240644131589845E-18</v>
      </c>
      <c r="N253" s="46"/>
      <c r="O253" s="126">
        <f t="shared" si="93"/>
        <v>1.9272193239476952E-18</v>
      </c>
      <c r="P253" s="126">
        <f t="shared" si="94"/>
        <v>1.7357905127872206E-5</v>
      </c>
      <c r="Q253" s="126">
        <f t="shared" si="95"/>
        <v>1.6758428903893003E-9</v>
      </c>
      <c r="R253" s="126">
        <f t="shared" si="96"/>
        <v>15093.830545975832</v>
      </c>
      <c r="S253" s="126">
        <f t="shared" si="97"/>
        <v>7.8031344128688793E-11</v>
      </c>
      <c r="T253" s="368">
        <v>0.80400000000000005</v>
      </c>
      <c r="U253" s="193">
        <f t="shared" si="88"/>
        <v>5.1649477881798235E-18</v>
      </c>
      <c r="V253" s="185">
        <f t="shared" si="89"/>
        <v>4.6519185742697522E-5</v>
      </c>
      <c r="W253" s="185">
        <f t="shared" si="90"/>
        <v>4.4912589462433246E-9</v>
      </c>
      <c r="X253" s="185">
        <f t="shared" si="91"/>
        <v>40451.465863215235</v>
      </c>
      <c r="Y253" s="395">
        <f t="shared" si="92"/>
        <v>2.0912400226488595E-10</v>
      </c>
      <c r="AA253" s="259">
        <f t="shared" si="101"/>
        <v>2.4049260260461887E-19</v>
      </c>
      <c r="AB253" s="260">
        <f t="shared" si="85"/>
        <v>9.2537449791679422E-19</v>
      </c>
      <c r="AC253" s="17">
        <f t="shared" si="98"/>
        <v>1.9376077643409158</v>
      </c>
      <c r="AD253" s="17">
        <f t="shared" si="99"/>
        <v>3.0669609420561539</v>
      </c>
      <c r="AE253" s="17">
        <f t="shared" si="100"/>
        <v>-39.586480670343619</v>
      </c>
      <c r="AF253" s="17">
        <f t="shared" si="87"/>
        <v>-19.221132785575538</v>
      </c>
      <c r="AG253" s="17">
        <f t="shared" si="87"/>
        <v>10.607858160722861</v>
      </c>
      <c r="AJ253" s="138"/>
    </row>
    <row r="254" spans="1:36">
      <c r="A254" s="4" t="s">
        <v>31</v>
      </c>
      <c r="B254" s="530" t="s">
        <v>33</v>
      </c>
      <c r="C254" s="527">
        <v>17.3505</v>
      </c>
      <c r="D254" s="527">
        <v>-18.2545</v>
      </c>
      <c r="E254" s="528">
        <v>28</v>
      </c>
      <c r="F254" s="526" t="s">
        <v>12</v>
      </c>
      <c r="G254" s="529">
        <v>1.1499999999999999</v>
      </c>
      <c r="H254" s="530" t="s">
        <v>16</v>
      </c>
      <c r="I254" s="528" t="s">
        <v>17</v>
      </c>
      <c r="J254" s="419">
        <v>107.70567452688132</v>
      </c>
      <c r="K254" s="419">
        <v>102.52355932532086</v>
      </c>
      <c r="L254" s="420">
        <v>1.4572851397966657E-12</v>
      </c>
      <c r="M254" s="531">
        <v>9.8169781275791478E-17</v>
      </c>
      <c r="N254" s="46"/>
      <c r="O254" s="126">
        <f t="shared" si="93"/>
        <v>2.9450934382737445E-17</v>
      </c>
      <c r="P254" s="126">
        <f t="shared" si="94"/>
        <v>2.0209452205658748E-5</v>
      </c>
      <c r="Q254" s="126">
        <f t="shared" si="95"/>
        <v>2.5609508158902128E-8</v>
      </c>
      <c r="R254" s="126">
        <f t="shared" si="96"/>
        <v>17573.436700572824</v>
      </c>
      <c r="S254" s="126">
        <f t="shared" si="97"/>
        <v>2.4979144625324371E-10</v>
      </c>
      <c r="T254" s="368">
        <v>0.80400000000000005</v>
      </c>
      <c r="U254" s="193">
        <f t="shared" si="88"/>
        <v>7.8928504145736356E-17</v>
      </c>
      <c r="V254" s="185">
        <f t="shared" si="89"/>
        <v>5.4161331911165448E-5</v>
      </c>
      <c r="W254" s="185">
        <f t="shared" si="90"/>
        <v>6.86334818658577E-8</v>
      </c>
      <c r="X254" s="185">
        <f t="shared" si="91"/>
        <v>47096.810357535171</v>
      </c>
      <c r="Y254" s="395">
        <f t="shared" si="92"/>
        <v>6.6944107595869307E-10</v>
      </c>
      <c r="AA254" s="259">
        <f t="shared" si="101"/>
        <v>7.6985723735249703E-19</v>
      </c>
      <c r="AB254" s="260">
        <f t="shared" si="85"/>
        <v>9.1146340902670018E-19</v>
      </c>
      <c r="AC254" s="17">
        <f t="shared" si="98"/>
        <v>4.6794022710462428</v>
      </c>
      <c r="AD254" s="17">
        <f t="shared" si="99"/>
        <v>4.630092619243972</v>
      </c>
      <c r="AE254" s="17">
        <f t="shared" si="100"/>
        <v>-36.859833232205631</v>
      </c>
      <c r="AF254" s="17">
        <f t="shared" si="87"/>
        <v>-16.494485347437546</v>
      </c>
      <c r="AG254" s="17">
        <f t="shared" si="87"/>
        <v>10.75996055706455</v>
      </c>
      <c r="AJ254" s="138"/>
    </row>
    <row r="255" spans="1:36">
      <c r="A255" s="4" t="s">
        <v>31</v>
      </c>
      <c r="B255" s="530" t="s">
        <v>33</v>
      </c>
      <c r="C255" s="527">
        <v>17.3505</v>
      </c>
      <c r="D255" s="527">
        <v>-18.2545</v>
      </c>
      <c r="E255" s="528">
        <v>28</v>
      </c>
      <c r="F255" s="526" t="s">
        <v>12</v>
      </c>
      <c r="G255" s="529">
        <v>1.1499999999999999</v>
      </c>
      <c r="H255" s="530" t="s">
        <v>16</v>
      </c>
      <c r="I255" s="528" t="s">
        <v>17</v>
      </c>
      <c r="J255" s="419">
        <v>249.04436192794833</v>
      </c>
      <c r="K255" s="419">
        <v>190.3418715867995</v>
      </c>
      <c r="L255" s="420">
        <v>3.2016683277332461E-12</v>
      </c>
      <c r="M255" s="531">
        <v>9.6904946629816894E-17</v>
      </c>
      <c r="N255" s="46"/>
      <c r="O255" s="126">
        <f t="shared" si="93"/>
        <v>2.907148398894507E-17</v>
      </c>
      <c r="P255" s="126">
        <f t="shared" si="94"/>
        <v>9.0801048119582809E-6</v>
      </c>
      <c r="Q255" s="126">
        <f t="shared" si="95"/>
        <v>2.5279551294734843E-8</v>
      </c>
      <c r="R255" s="126">
        <f t="shared" si="96"/>
        <v>7895.7433147463316</v>
      </c>
      <c r="S255" s="126">
        <f t="shared" si="97"/>
        <v>1.3281129939508285E-10</v>
      </c>
      <c r="T255" s="368">
        <v>0.80400000000000005</v>
      </c>
      <c r="U255" s="193">
        <f t="shared" si="88"/>
        <v>7.7911577090372788E-17</v>
      </c>
      <c r="V255" s="185">
        <f t="shared" si="89"/>
        <v>2.4334680896048194E-5</v>
      </c>
      <c r="W255" s="185">
        <f t="shared" si="90"/>
        <v>6.7749197469889377E-8</v>
      </c>
      <c r="X255" s="185">
        <f t="shared" si="91"/>
        <v>21160.592083520169</v>
      </c>
      <c r="Y255" s="395">
        <f t="shared" si="92"/>
        <v>3.5593428237882205E-10</v>
      </c>
      <c r="AA255" s="259">
        <f t="shared" si="101"/>
        <v>4.0932442473564538E-19</v>
      </c>
      <c r="AB255" s="260">
        <f t="shared" si="85"/>
        <v>3.891071690185571E-19</v>
      </c>
      <c r="AC255" s="17">
        <f t="shared" si="98"/>
        <v>5.5176310409492428</v>
      </c>
      <c r="AD255" s="17">
        <f t="shared" si="99"/>
        <v>5.2488217794570486</v>
      </c>
      <c r="AE255" s="17">
        <f t="shared" si="100"/>
        <v>-36.872801107487732</v>
      </c>
      <c r="AF255" s="17">
        <f t="shared" si="87"/>
        <v>-16.507453222719647</v>
      </c>
      <c r="AG255" s="17">
        <f t="shared" si="87"/>
        <v>9.9598958668435351</v>
      </c>
      <c r="AJ255" s="138"/>
    </row>
    <row r="256" spans="1:36">
      <c r="A256" s="4" t="s">
        <v>31</v>
      </c>
      <c r="B256" s="530" t="s">
        <v>33</v>
      </c>
      <c r="C256" s="527">
        <v>17.3505</v>
      </c>
      <c r="D256" s="527">
        <v>-18.2545</v>
      </c>
      <c r="E256" s="528">
        <v>28</v>
      </c>
      <c r="F256" s="526" t="s">
        <v>12</v>
      </c>
      <c r="G256" s="529">
        <v>1.1499999999999999</v>
      </c>
      <c r="H256" s="530" t="s">
        <v>23</v>
      </c>
      <c r="I256" s="528" t="s">
        <v>23</v>
      </c>
      <c r="J256" s="419">
        <v>2.8061621879721326</v>
      </c>
      <c r="K256" s="419">
        <v>9.6211275016187408</v>
      </c>
      <c r="L256" s="420">
        <v>4.7429701847808779E-14</v>
      </c>
      <c r="M256" s="531">
        <v>3.162740363304786E-18</v>
      </c>
      <c r="N256" s="46"/>
      <c r="O256" s="126">
        <f t="shared" si="93"/>
        <v>9.4882210899143581E-19</v>
      </c>
      <c r="P256" s="126">
        <f t="shared" si="94"/>
        <v>2.0004808633121753E-5</v>
      </c>
      <c r="Q256" s="126">
        <f t="shared" si="95"/>
        <v>8.2506270347081374E-10</v>
      </c>
      <c r="R256" s="126">
        <f t="shared" si="96"/>
        <v>17395.485767931961</v>
      </c>
      <c r="S256" s="126">
        <f t="shared" si="97"/>
        <v>8.5755302934297269E-11</v>
      </c>
      <c r="T256" s="368">
        <v>0.80400000000000005</v>
      </c>
      <c r="U256" s="193">
        <f t="shared" si="88"/>
        <v>2.5428432520970482E-18</v>
      </c>
      <c r="V256" s="185">
        <f t="shared" si="89"/>
        <v>5.3612887136766304E-5</v>
      </c>
      <c r="W256" s="185">
        <f t="shared" si="90"/>
        <v>2.2111680453017809E-9</v>
      </c>
      <c r="X256" s="185">
        <f t="shared" si="91"/>
        <v>46619.901858057659</v>
      </c>
      <c r="Y256" s="395">
        <f t="shared" si="92"/>
        <v>2.2982421186391668E-10</v>
      </c>
      <c r="AA256" s="259">
        <f t="shared" si="101"/>
        <v>2.6429784364350422E-19</v>
      </c>
      <c r="AB256" s="260">
        <f t="shared" si="85"/>
        <v>1.1270696957079071E-18</v>
      </c>
      <c r="AC256" s="17">
        <f t="shared" si="98"/>
        <v>1.031817780427613</v>
      </c>
      <c r="AD256" s="17">
        <f t="shared" si="99"/>
        <v>2.2639614617202453</v>
      </c>
      <c r="AE256" s="17">
        <f t="shared" si="100"/>
        <v>-40.29509281852031</v>
      </c>
      <c r="AF256" s="17">
        <f t="shared" si="87"/>
        <v>-19.929744933752229</v>
      </c>
      <c r="AG256" s="17">
        <f t="shared" si="87"/>
        <v>10.749782807440765</v>
      </c>
      <c r="AJ256" s="138"/>
    </row>
    <row r="257" spans="1:36">
      <c r="A257" s="4" t="s">
        <v>31</v>
      </c>
      <c r="B257" s="530" t="s">
        <v>33</v>
      </c>
      <c r="C257" s="527">
        <v>17.3505</v>
      </c>
      <c r="D257" s="527">
        <v>-18.2545</v>
      </c>
      <c r="E257" s="528">
        <v>28</v>
      </c>
      <c r="F257" s="526" t="s">
        <v>12</v>
      </c>
      <c r="G257" s="529">
        <v>1.1499999999999999</v>
      </c>
      <c r="H257" s="530" t="s">
        <v>23</v>
      </c>
      <c r="I257" s="528" t="s">
        <v>23</v>
      </c>
      <c r="J257" s="419">
        <v>4.1262719873811768</v>
      </c>
      <c r="K257" s="419">
        <v>12.441021067480937</v>
      </c>
      <c r="L257" s="420">
        <v>6.8121049098964113E-14</v>
      </c>
      <c r="M257" s="531">
        <v>2.2278930473074306E-18</v>
      </c>
      <c r="N257" s="46"/>
      <c r="O257" s="126">
        <f t="shared" si="93"/>
        <v>6.6836791419222912E-19</v>
      </c>
      <c r="P257" s="126">
        <f t="shared" si="94"/>
        <v>9.8114741776986622E-6</v>
      </c>
      <c r="Q257" s="126">
        <f t="shared" si="95"/>
        <v>5.8118949060193834E-10</v>
      </c>
      <c r="R257" s="126">
        <f t="shared" si="96"/>
        <v>8531.7166762597062</v>
      </c>
      <c r="S257" s="126">
        <f t="shared" si="97"/>
        <v>4.6715578042150023E-11</v>
      </c>
      <c r="T257" s="368">
        <v>0.80400000000000005</v>
      </c>
      <c r="U257" s="193">
        <f t="shared" si="88"/>
        <v>1.7912260100351745E-18</v>
      </c>
      <c r="V257" s="185">
        <f t="shared" si="89"/>
        <v>2.6294750796232422E-5</v>
      </c>
      <c r="W257" s="185">
        <f t="shared" si="90"/>
        <v>1.5575878348131953E-9</v>
      </c>
      <c r="X257" s="185">
        <f t="shared" si="91"/>
        <v>22865.000692376019</v>
      </c>
      <c r="Y257" s="395">
        <f t="shared" si="92"/>
        <v>1.2519774915296211E-10</v>
      </c>
      <c r="AA257" s="259">
        <f t="shared" si="101"/>
        <v>1.4397741152590642E-19</v>
      </c>
      <c r="AB257" s="260">
        <f t="shared" si="85"/>
        <v>5.3992879144193515E-19</v>
      </c>
      <c r="AC257" s="17">
        <f t="shared" si="98"/>
        <v>1.4173743328305479</v>
      </c>
      <c r="AD257" s="17">
        <f t="shared" si="99"/>
        <v>2.5209991633222022</v>
      </c>
      <c r="AE257" s="17">
        <f t="shared" si="100"/>
        <v>-40.645475356881519</v>
      </c>
      <c r="AF257" s="17">
        <f t="shared" si="87"/>
        <v>-20.280127472113438</v>
      </c>
      <c r="AG257" s="17">
        <f t="shared" si="87"/>
        <v>10.037362666373197</v>
      </c>
      <c r="AJ257" s="138"/>
    </row>
    <row r="258" spans="1:36">
      <c r="A258" s="4" t="s">
        <v>31</v>
      </c>
      <c r="B258" s="530" t="s">
        <v>33</v>
      </c>
      <c r="C258" s="527">
        <v>17.3505</v>
      </c>
      <c r="D258" s="527">
        <v>-18.2545</v>
      </c>
      <c r="E258" s="528">
        <v>28</v>
      </c>
      <c r="F258" s="526" t="s">
        <v>12</v>
      </c>
      <c r="G258" s="529">
        <v>1.1499999999999999</v>
      </c>
      <c r="H258" s="548" t="s">
        <v>18</v>
      </c>
      <c r="I258" s="549" t="s">
        <v>20</v>
      </c>
      <c r="J258" s="419">
        <v>38.408123917745201</v>
      </c>
      <c r="K258" s="419">
        <v>91.651010498141886</v>
      </c>
      <c r="L258" s="420">
        <v>4.6257096701776139E-13</v>
      </c>
      <c r="M258" s="531">
        <v>3.0396885118605784E-17</v>
      </c>
      <c r="N258" s="46"/>
      <c r="O258" s="126">
        <f t="shared" si="93"/>
        <v>9.1190655355817346E-18</v>
      </c>
      <c r="P258" s="126">
        <f t="shared" si="94"/>
        <v>1.9713873515178026E-5</v>
      </c>
      <c r="Q258" s="126">
        <f t="shared" si="95"/>
        <v>7.9296222048536833E-9</v>
      </c>
      <c r="R258" s="126">
        <f t="shared" si="96"/>
        <v>17142.498708850457</v>
      </c>
      <c r="S258" s="126">
        <f t="shared" si="97"/>
        <v>8.6519746610043619E-11</v>
      </c>
      <c r="T258" s="368">
        <v>0.5</v>
      </c>
      <c r="U258" s="193">
        <f t="shared" si="88"/>
        <v>1.5198442559302892E-17</v>
      </c>
      <c r="V258" s="185">
        <f t="shared" si="89"/>
        <v>3.2856455858630044E-5</v>
      </c>
      <c r="W258" s="614">
        <f t="shared" si="90"/>
        <v>1.3216037008089472E-8</v>
      </c>
      <c r="X258" s="185">
        <f t="shared" si="91"/>
        <v>28570.83118141743</v>
      </c>
      <c r="Y258" s="621">
        <f t="shared" si="92"/>
        <v>1.4419957768340601E-10</v>
      </c>
      <c r="AA258" s="259">
        <f t="shared" si="101"/>
        <v>1.6582951433591693E-19</v>
      </c>
      <c r="AB258" s="260">
        <f t="shared" si="85"/>
        <v>7.9141811726351755E-19</v>
      </c>
      <c r="AC258" s="17">
        <f t="shared" si="98"/>
        <v>3.6482689975758924</v>
      </c>
      <c r="AD258" s="17">
        <f t="shared" si="99"/>
        <v>4.5179879998456842</v>
      </c>
      <c r="AE258" s="17">
        <f t="shared" si="100"/>
        <v>-38.032191533934117</v>
      </c>
      <c r="AF258" s="17">
        <f t="shared" si="87"/>
        <v>-18.14183481992281</v>
      </c>
      <c r="AG258" s="17">
        <f t="shared" si="87"/>
        <v>10.260141587605881</v>
      </c>
      <c r="AJ258" s="138"/>
    </row>
    <row r="259" spans="1:36">
      <c r="A259" s="4" t="s">
        <v>31</v>
      </c>
      <c r="B259" s="530" t="s">
        <v>33</v>
      </c>
      <c r="C259" s="527">
        <v>17.3505</v>
      </c>
      <c r="D259" s="527">
        <v>-18.2545</v>
      </c>
      <c r="E259" s="528">
        <v>28</v>
      </c>
      <c r="F259" s="526" t="s">
        <v>12</v>
      </c>
      <c r="G259" s="529">
        <v>1.1499999999999999</v>
      </c>
      <c r="H259" s="548" t="s">
        <v>18</v>
      </c>
      <c r="I259" s="549" t="s">
        <v>20</v>
      </c>
      <c r="J259" s="419">
        <v>21.391602999685151</v>
      </c>
      <c r="K259" s="419">
        <v>65.970902517982182</v>
      </c>
      <c r="L259" s="420">
        <v>2.8776540519280084E-13</v>
      </c>
      <c r="M259" s="531">
        <v>2.5315671605270812E-17</v>
      </c>
      <c r="N259" s="46"/>
      <c r="O259" s="126">
        <f t="shared" si="93"/>
        <v>7.5947014815812428E-18</v>
      </c>
      <c r="P259" s="126">
        <f t="shared" si="94"/>
        <v>2.639198925420811E-5</v>
      </c>
      <c r="Q259" s="126">
        <f t="shared" si="95"/>
        <v>6.6040882448532549E-9</v>
      </c>
      <c r="R259" s="126">
        <f t="shared" si="96"/>
        <v>22949.555873224446</v>
      </c>
      <c r="S259" s="126">
        <f t="shared" si="97"/>
        <v>1.0010607696405441E-10</v>
      </c>
      <c r="T259" s="368">
        <v>0.5</v>
      </c>
      <c r="U259" s="193">
        <f t="shared" si="88"/>
        <v>1.2657835802635406E-17</v>
      </c>
      <c r="V259" s="185">
        <f t="shared" si="89"/>
        <v>4.3986648757013526E-5</v>
      </c>
      <c r="W259" s="616">
        <f t="shared" si="90"/>
        <v>1.1006813741422092E-8</v>
      </c>
      <c r="X259" s="185">
        <f t="shared" si="91"/>
        <v>38249.259788707415</v>
      </c>
      <c r="Y259" s="621">
        <f t="shared" si="92"/>
        <v>1.6684346160675736E-10</v>
      </c>
      <c r="AA259" s="259">
        <f t="shared" si="101"/>
        <v>1.9186998084777097E-19</v>
      </c>
      <c r="AB259" s="260">
        <f t="shared" si="85"/>
        <v>1.1834396704932967E-18</v>
      </c>
      <c r="AC259" s="17">
        <f t="shared" si="98"/>
        <v>3.0629984618330948</v>
      </c>
      <c r="AD259" s="17">
        <f t="shared" si="99"/>
        <v>4.189213773874596</v>
      </c>
      <c r="AE259" s="17">
        <f t="shared" si="100"/>
        <v>-38.215108038889191</v>
      </c>
      <c r="AF259" s="17">
        <f>LN(W259)</f>
        <v>-18.324751324877887</v>
      </c>
      <c r="AG259" s="17">
        <f t="shared" si="87"/>
        <v>10.551879487138214</v>
      </c>
      <c r="AJ259" s="138"/>
    </row>
    <row r="260" spans="1:36" s="651" customFormat="1">
      <c r="A260" s="636" t="s">
        <v>31</v>
      </c>
      <c r="B260" s="637" t="s">
        <v>33</v>
      </c>
      <c r="C260" s="638">
        <v>17.3505</v>
      </c>
      <c r="D260" s="638">
        <v>-18.2545</v>
      </c>
      <c r="E260" s="639">
        <v>49</v>
      </c>
      <c r="F260" s="640" t="s">
        <v>13</v>
      </c>
      <c r="G260" s="641">
        <v>0.32</v>
      </c>
      <c r="H260" s="548" t="s">
        <v>18</v>
      </c>
      <c r="I260" s="549" t="s">
        <v>19</v>
      </c>
      <c r="J260" s="642">
        <v>287.87942969226668</v>
      </c>
      <c r="K260" s="642">
        <v>257.96449800678988</v>
      </c>
      <c r="L260" s="643">
        <v>2.369360072369209E-12</v>
      </c>
      <c r="M260" s="644">
        <v>1.7339717502047902E-17</v>
      </c>
      <c r="N260" s="645"/>
      <c r="O260" s="646">
        <f>M260*0.3</f>
        <v>5.20191525061437E-18</v>
      </c>
      <c r="P260" s="646">
        <f>0.3*M260/L260</f>
        <v>2.1954937585374208E-6</v>
      </c>
      <c r="Q260" s="646">
        <f>O260/(G260*0.000000001)</f>
        <v>1.6255985158169905E-8</v>
      </c>
      <c r="R260" s="646">
        <f>P260/(G260*0.000000001)</f>
        <v>6860.9179954294395</v>
      </c>
      <c r="S260" s="646">
        <f>Q260/K260</f>
        <v>6.3016365754880084E-11</v>
      </c>
      <c r="T260" s="647">
        <v>0.75</v>
      </c>
      <c r="U260" s="648">
        <f>M260*T260</f>
        <v>1.3004788126535927E-17</v>
      </c>
      <c r="V260" s="646">
        <f>T260*M260/L260</f>
        <v>5.4887343963435527E-6</v>
      </c>
      <c r="W260" s="649">
        <f>U260/(G260*0.000000001)</f>
        <v>4.0639962895424766E-8</v>
      </c>
      <c r="X260" s="646">
        <f>V260/(G260*0.000000001)</f>
        <v>17152.294988573602</v>
      </c>
      <c r="Y260" s="650">
        <f>W260/K260</f>
        <v>1.5754091438720022E-10</v>
      </c>
      <c r="AA260" s="646">
        <f>U260/K260</f>
        <v>5.0413092603904078E-20</v>
      </c>
      <c r="AB260" s="652">
        <f>M260/J260</f>
        <v>6.0232568615907953E-20</v>
      </c>
      <c r="AC260" s="653">
        <f>LN(J260)</f>
        <v>5.6625417455770144</v>
      </c>
      <c r="AD260" s="653">
        <f>LN(K260)</f>
        <v>5.5528219708283872</v>
      </c>
      <c r="AE260" s="653">
        <f>LN(M260)</f>
        <v>-38.593531994365875</v>
      </c>
      <c r="AF260" s="653">
        <f>LN(W260)</f>
        <v>-17.01851394668288</v>
      </c>
      <c r="AG260" s="653">
        <f>LN(X260)</f>
        <v>9.7498872622168999</v>
      </c>
      <c r="AJ260" s="652"/>
    </row>
    <row r="261" spans="1:36" s="43" customFormat="1">
      <c r="A261" s="4" t="s">
        <v>31</v>
      </c>
      <c r="B261" s="530" t="s">
        <v>33</v>
      </c>
      <c r="C261" s="527">
        <v>17.3505</v>
      </c>
      <c r="D261" s="527">
        <v>-18.2545</v>
      </c>
      <c r="E261" s="528">
        <v>49</v>
      </c>
      <c r="F261" s="526" t="s">
        <v>13</v>
      </c>
      <c r="G261" s="529">
        <v>0.32</v>
      </c>
      <c r="H261" s="530" t="s">
        <v>16</v>
      </c>
      <c r="I261" s="528" t="s">
        <v>16</v>
      </c>
      <c r="J261" s="419">
        <v>255.44041156920198</v>
      </c>
      <c r="K261" s="419">
        <v>245.13495649503488</v>
      </c>
      <c r="L261" s="420">
        <v>3.2788190105450836E-12</v>
      </c>
      <c r="M261" s="531">
        <v>7.9223430553896707E-17</v>
      </c>
      <c r="N261" s="46"/>
      <c r="O261" s="185">
        <f t="shared" si="93"/>
        <v>2.376702916616901E-17</v>
      </c>
      <c r="P261" s="185">
        <f t="shared" si="94"/>
        <v>7.2486554121259311E-6</v>
      </c>
      <c r="Q261" s="185">
        <f t="shared" si="95"/>
        <v>7.4271966144278153E-8</v>
      </c>
      <c r="R261" s="185">
        <f t="shared" si="96"/>
        <v>22652.048162893534</v>
      </c>
      <c r="S261" s="185">
        <f t="shared" si="97"/>
        <v>3.0298398566335236E-10</v>
      </c>
      <c r="T261" s="353">
        <v>1.206</v>
      </c>
      <c r="U261" s="193">
        <f>M261*T261</f>
        <v>9.5543457247999421E-17</v>
      </c>
      <c r="V261" s="185">
        <f>T261*M261/L261</f>
        <v>2.9139594756746243E-5</v>
      </c>
      <c r="W261" s="185">
        <f>U261/(G261*0.000000001)</f>
        <v>2.9857330389999815E-7</v>
      </c>
      <c r="X261" s="185">
        <f>V261/(G261*0.000000001)</f>
        <v>91061.233614832003</v>
      </c>
      <c r="Y261" s="395">
        <f>W261/K261</f>
        <v>1.2179956223666763E-9</v>
      </c>
      <c r="AA261" s="185">
        <f t="shared" si="101"/>
        <v>3.8975859915733647E-19</v>
      </c>
      <c r="AB261" s="30">
        <f t="shared" si="85"/>
        <v>3.1014446800808609E-19</v>
      </c>
      <c r="AC261" s="184">
        <f t="shared" si="98"/>
        <v>5.5429891596219605</v>
      </c>
      <c r="AD261" s="184">
        <f t="shared" si="99"/>
        <v>5.5018089017233791</v>
      </c>
      <c r="AE261" s="184">
        <f t="shared" si="100"/>
        <v>-37.074259578497582</v>
      </c>
      <c r="AF261" s="184">
        <f t="shared" ref="AF261:AG279" si="102">LN(W261)</f>
        <v>-15.024250360057815</v>
      </c>
      <c r="AG261" s="184">
        <f t="shared" si="102"/>
        <v>11.419287456071686</v>
      </c>
      <c r="AJ261" s="30"/>
    </row>
    <row r="262" spans="1:36">
      <c r="A262" s="4" t="s">
        <v>31</v>
      </c>
      <c r="B262" s="530" t="s">
        <v>33</v>
      </c>
      <c r="C262" s="527">
        <v>17.3505</v>
      </c>
      <c r="D262" s="527">
        <v>-18.2545</v>
      </c>
      <c r="E262" s="528">
        <v>49</v>
      </c>
      <c r="F262" s="526" t="s">
        <v>13</v>
      </c>
      <c r="G262" s="529">
        <v>0.32</v>
      </c>
      <c r="H262" s="530" t="s">
        <v>16</v>
      </c>
      <c r="I262" s="528" t="s">
        <v>16</v>
      </c>
      <c r="J262" s="419">
        <v>14.019533931231214</v>
      </c>
      <c r="K262" s="419">
        <v>19.337288181008574</v>
      </c>
      <c r="L262" s="420">
        <v>2.1481041445804214E-13</v>
      </c>
      <c r="M262" s="531">
        <v>2.1854149887031142E-17</v>
      </c>
      <c r="N262" s="46"/>
      <c r="O262" s="126">
        <f t="shared" si="93"/>
        <v>6.5562449661093424E-18</v>
      </c>
      <c r="P262" s="126">
        <f t="shared" si="94"/>
        <v>3.0521075910823412E-5</v>
      </c>
      <c r="Q262" s="126">
        <f t="shared" si="95"/>
        <v>2.0488265519091694E-8</v>
      </c>
      <c r="R262" s="126">
        <f t="shared" si="96"/>
        <v>95378.362221323157</v>
      </c>
      <c r="S262" s="126">
        <f t="shared" si="97"/>
        <v>1.0595211348824759E-9</v>
      </c>
      <c r="T262" s="368">
        <v>1.206</v>
      </c>
      <c r="U262" s="193">
        <f t="shared" ref="U262:U279" si="103">M262*T262</f>
        <v>2.6356104763759557E-17</v>
      </c>
      <c r="V262" s="185">
        <f t="shared" ref="V262:V279" si="104">T262*M262/L262</f>
        <v>1.2269472516151012E-4</v>
      </c>
      <c r="W262" s="185">
        <f t="shared" ref="W262:W279" si="105">U262/(G262*0.000000001)</f>
        <v>8.2362827386748602E-8</v>
      </c>
      <c r="X262" s="185">
        <f t="shared" ref="X262:X279" si="106">V262/(G262*0.000000001)</f>
        <v>383421.01612971909</v>
      </c>
      <c r="Y262" s="395">
        <f t="shared" ref="Y262:Y279" si="107">W262/K262</f>
        <v>4.2592749622275528E-9</v>
      </c>
      <c r="AA262" s="259">
        <f t="shared" si="101"/>
        <v>1.3629679879128171E-18</v>
      </c>
      <c r="AB262" s="260">
        <f t="shared" si="85"/>
        <v>1.5588356927006546E-18</v>
      </c>
      <c r="AC262" s="17">
        <f t="shared" si="98"/>
        <v>2.6404516379177312</v>
      </c>
      <c r="AD262" s="17">
        <f t="shared" si="99"/>
        <v>2.9620352620451937</v>
      </c>
      <c r="AE262" s="17">
        <f t="shared" si="100"/>
        <v>-38.362140844205001</v>
      </c>
      <c r="AF262" s="17">
        <f t="shared" si="102"/>
        <v>-16.312131625765232</v>
      </c>
      <c r="AG262" s="17">
        <f t="shared" si="102"/>
        <v>12.85688892324454</v>
      </c>
      <c r="AJ262" s="138"/>
    </row>
    <row r="263" spans="1:36">
      <c r="A263" s="4" t="s">
        <v>31</v>
      </c>
      <c r="B263" s="530" t="s">
        <v>33</v>
      </c>
      <c r="C263" s="527">
        <v>17.3505</v>
      </c>
      <c r="D263" s="527">
        <v>-18.2545</v>
      </c>
      <c r="E263" s="528">
        <v>49</v>
      </c>
      <c r="F263" s="526" t="s">
        <v>13</v>
      </c>
      <c r="G263" s="529">
        <v>0.32</v>
      </c>
      <c r="H263" s="530" t="s">
        <v>16</v>
      </c>
      <c r="I263" s="528" t="s">
        <v>16</v>
      </c>
      <c r="J263" s="419">
        <v>19.247466447300859</v>
      </c>
      <c r="K263" s="419">
        <v>34.732270280843657</v>
      </c>
      <c r="L263" s="420">
        <v>2.8926726439901148E-13</v>
      </c>
      <c r="M263" s="531">
        <v>7.5015547674759441E-18</v>
      </c>
      <c r="N263" s="46"/>
      <c r="O263" s="126">
        <f t="shared" si="93"/>
        <v>2.250466430242783E-18</v>
      </c>
      <c r="P263" s="126">
        <f t="shared" si="94"/>
        <v>7.779886310047579E-6</v>
      </c>
      <c r="Q263" s="126">
        <f t="shared" si="95"/>
        <v>7.0327075945086964E-9</v>
      </c>
      <c r="R263" s="126">
        <f t="shared" si="96"/>
        <v>24312.144718898682</v>
      </c>
      <c r="S263" s="126">
        <f t="shared" si="97"/>
        <v>2.0248338325259255E-10</v>
      </c>
      <c r="T263" s="368">
        <v>1.206</v>
      </c>
      <c r="U263" s="193">
        <f t="shared" si="103"/>
        <v>9.0468750495759889E-18</v>
      </c>
      <c r="V263" s="185">
        <f t="shared" si="104"/>
        <v>3.1275142966391277E-5</v>
      </c>
      <c r="W263" s="185">
        <f t="shared" si="105"/>
        <v>2.8271484529924962E-8</v>
      </c>
      <c r="X263" s="185">
        <f t="shared" si="106"/>
        <v>97734.821769972725</v>
      </c>
      <c r="Y263" s="395">
        <f t="shared" si="107"/>
        <v>8.1398320067542213E-10</v>
      </c>
      <c r="AA263" s="259">
        <f t="shared" si="101"/>
        <v>2.604746242161351E-19</v>
      </c>
      <c r="AB263" s="260">
        <f t="shared" si="85"/>
        <v>3.8974245197491508E-19</v>
      </c>
      <c r="AC263" s="17">
        <f t="shared" si="98"/>
        <v>2.9573794389447974</v>
      </c>
      <c r="AD263" s="17">
        <f t="shared" si="99"/>
        <v>3.5476692340650349</v>
      </c>
      <c r="AE263" s="17">
        <f t="shared" si="100"/>
        <v>-39.431421372504587</v>
      </c>
      <c r="AF263" s="17">
        <f t="shared" si="102"/>
        <v>-17.381412154064822</v>
      </c>
      <c r="AG263" s="17">
        <f t="shared" si="102"/>
        <v>11.490013189780536</v>
      </c>
      <c r="AJ263" s="138"/>
    </row>
    <row r="264" spans="1:36">
      <c r="A264" s="4" t="s">
        <v>31</v>
      </c>
      <c r="B264" s="530" t="s">
        <v>33</v>
      </c>
      <c r="C264" s="527">
        <v>17.3505</v>
      </c>
      <c r="D264" s="527">
        <v>-18.2545</v>
      </c>
      <c r="E264" s="528">
        <v>49</v>
      </c>
      <c r="F264" s="526" t="s">
        <v>13</v>
      </c>
      <c r="G264" s="529">
        <v>0.32</v>
      </c>
      <c r="H264" s="530" t="s">
        <v>16</v>
      </c>
      <c r="I264" s="528" t="s">
        <v>16</v>
      </c>
      <c r="J264" s="419">
        <v>93.002111940606653</v>
      </c>
      <c r="K264" s="419">
        <v>104.25805206928031</v>
      </c>
      <c r="L264" s="420">
        <v>1.2696594647592398E-12</v>
      </c>
      <c r="M264" s="531">
        <v>5.8844819079587904E-17</v>
      </c>
      <c r="N264" s="46"/>
      <c r="O264" s="126">
        <f t="shared" si="93"/>
        <v>1.7653445723876371E-17</v>
      </c>
      <c r="P264" s="126">
        <f t="shared" si="94"/>
        <v>1.390407917545349E-5</v>
      </c>
      <c r="Q264" s="126">
        <f t="shared" si="95"/>
        <v>5.5167017887113655E-8</v>
      </c>
      <c r="R264" s="126">
        <f t="shared" si="96"/>
        <v>43450.247423292152</v>
      </c>
      <c r="S264" s="126">
        <f t="shared" si="97"/>
        <v>5.2913915800435954E-10</v>
      </c>
      <c r="T264" s="368">
        <v>1.206</v>
      </c>
      <c r="U264" s="193">
        <f t="shared" si="103"/>
        <v>7.0966851809983006E-17</v>
      </c>
      <c r="V264" s="185">
        <f t="shared" si="104"/>
        <v>5.5894398285323027E-5</v>
      </c>
      <c r="W264" s="185">
        <f t="shared" si="105"/>
        <v>2.2177141190619686E-7</v>
      </c>
      <c r="X264" s="185">
        <f t="shared" si="106"/>
        <v>174669.99464163443</v>
      </c>
      <c r="Y264" s="395">
        <f t="shared" si="107"/>
        <v>2.1271394151775251E-9</v>
      </c>
      <c r="AA264" s="259">
        <f t="shared" si="101"/>
        <v>6.8068461285680809E-19</v>
      </c>
      <c r="AB264" s="260">
        <f t="shared" si="85"/>
        <v>6.327256215124189E-19</v>
      </c>
      <c r="AC264" s="17">
        <f t="shared" si="98"/>
        <v>4.5326222019341911</v>
      </c>
      <c r="AD264" s="17">
        <f t="shared" si="99"/>
        <v>4.6468690957708354</v>
      </c>
      <c r="AE264" s="17">
        <f t="shared" si="100"/>
        <v>-37.371627880092724</v>
      </c>
      <c r="AF264" s="17">
        <f t="shared" si="102"/>
        <v>-15.321618661652957</v>
      </c>
      <c r="AG264" s="17">
        <f t="shared" si="102"/>
        <v>12.070653727745357</v>
      </c>
      <c r="AJ264" s="138"/>
    </row>
    <row r="265" spans="1:36">
      <c r="A265" s="4" t="s">
        <v>31</v>
      </c>
      <c r="B265" s="530" t="s">
        <v>33</v>
      </c>
      <c r="C265" s="527">
        <v>17.3505</v>
      </c>
      <c r="D265" s="527">
        <v>-18.2545</v>
      </c>
      <c r="E265" s="528">
        <v>49</v>
      </c>
      <c r="F265" s="526" t="s">
        <v>13</v>
      </c>
      <c r="G265" s="529">
        <v>0.32</v>
      </c>
      <c r="H265" s="530" t="s">
        <v>16</v>
      </c>
      <c r="I265" s="528" t="s">
        <v>16</v>
      </c>
      <c r="J265" s="419">
        <v>56.843011368862875</v>
      </c>
      <c r="K265" s="419">
        <v>135.03900402006707</v>
      </c>
      <c r="L265" s="420">
        <v>7.996764027650775E-13</v>
      </c>
      <c r="M265" s="531">
        <v>9.2771124873814213E-17</v>
      </c>
      <c r="N265" s="46"/>
      <c r="O265" s="126">
        <f t="shared" si="93"/>
        <v>2.783133746214426E-17</v>
      </c>
      <c r="P265" s="126">
        <f t="shared" si="94"/>
        <v>3.4803249621860263E-5</v>
      </c>
      <c r="Q265" s="126">
        <f t="shared" si="95"/>
        <v>8.6972929569200808E-8</v>
      </c>
      <c r="R265" s="126">
        <f t="shared" si="96"/>
        <v>108760.15506831331</v>
      </c>
      <c r="S265" s="126">
        <f t="shared" si="97"/>
        <v>6.4405784240141796E-10</v>
      </c>
      <c r="T265" s="368">
        <v>1.206</v>
      </c>
      <c r="U265" s="193">
        <f t="shared" si="103"/>
        <v>1.1188197659781994E-16</v>
      </c>
      <c r="V265" s="185">
        <f t="shared" si="104"/>
        <v>1.3990906347987827E-4</v>
      </c>
      <c r="W265" s="185">
        <f t="shared" si="105"/>
        <v>3.4963117686818724E-7</v>
      </c>
      <c r="X265" s="185">
        <f t="shared" si="106"/>
        <v>437215.82337461953</v>
      </c>
      <c r="Y265" s="395">
        <f t="shared" si="107"/>
        <v>2.5891125264537004E-9</v>
      </c>
      <c r="AA265" s="259">
        <f t="shared" si="101"/>
        <v>8.2851600846518428E-19</v>
      </c>
      <c r="AB265" s="260">
        <f t="shared" si="85"/>
        <v>1.6320585880260352E-18</v>
      </c>
      <c r="AC265" s="17">
        <f t="shared" si="98"/>
        <v>4.0402932815732857</v>
      </c>
      <c r="AD265" s="17">
        <f t="shared" si="99"/>
        <v>4.905563655376632</v>
      </c>
      <c r="AE265" s="17">
        <f t="shared" si="100"/>
        <v>-36.91639623689624</v>
      </c>
      <c r="AF265" s="17">
        <f t="shared" si="102"/>
        <v>-14.866387018456468</v>
      </c>
      <c r="AG265" s="17">
        <f t="shared" si="102"/>
        <v>12.988182227160738</v>
      </c>
      <c r="AJ265" s="138"/>
    </row>
    <row r="266" spans="1:36">
      <c r="A266" s="4" t="s">
        <v>31</v>
      </c>
      <c r="B266" s="530" t="s">
        <v>33</v>
      </c>
      <c r="C266" s="527">
        <v>17.3505</v>
      </c>
      <c r="D266" s="527">
        <v>-18.2545</v>
      </c>
      <c r="E266" s="528">
        <v>49</v>
      </c>
      <c r="F266" s="526" t="s">
        <v>13</v>
      </c>
      <c r="G266" s="529">
        <v>0.32</v>
      </c>
      <c r="H266" s="530" t="s">
        <v>16</v>
      </c>
      <c r="I266" s="528" t="s">
        <v>16</v>
      </c>
      <c r="J266" s="419">
        <v>33.510321638291124</v>
      </c>
      <c r="K266" s="419">
        <v>50.26548245743669</v>
      </c>
      <c r="L266" s="420">
        <v>4.8687245742528989E-13</v>
      </c>
      <c r="M266" s="531">
        <v>8.5023184187682284E-17</v>
      </c>
      <c r="N266" s="46"/>
      <c r="O266" s="126">
        <f t="shared" si="93"/>
        <v>2.5506955256304683E-17</v>
      </c>
      <c r="P266" s="126">
        <f t="shared" si="94"/>
        <v>5.2389398634690073E-5</v>
      </c>
      <c r="Q266" s="126">
        <f t="shared" si="95"/>
        <v>7.9709235175952124E-8</v>
      </c>
      <c r="R266" s="126">
        <f t="shared" si="96"/>
        <v>163716.87073340645</v>
      </c>
      <c r="S266" s="126">
        <f t="shared" si="97"/>
        <v>1.5857648485408954E-9</v>
      </c>
      <c r="T266" s="368">
        <v>1.206</v>
      </c>
      <c r="U266" s="193">
        <f t="shared" si="103"/>
        <v>1.0253796013034483E-16</v>
      </c>
      <c r="V266" s="185">
        <f t="shared" si="104"/>
        <v>2.1060538251145409E-4</v>
      </c>
      <c r="W266" s="185">
        <f t="shared" si="105"/>
        <v>3.2043112540732753E-7</v>
      </c>
      <c r="X266" s="185">
        <f t="shared" si="106"/>
        <v>658141.82034829399</v>
      </c>
      <c r="Y266" s="395">
        <f t="shared" si="107"/>
        <v>6.3747746911343991E-9</v>
      </c>
      <c r="AA266" s="259">
        <f t="shared" si="101"/>
        <v>2.0399279011630082E-18</v>
      </c>
      <c r="AB266" s="260">
        <f t="shared" ref="AB266:AB300" si="108">M266/J266</f>
        <v>2.5372237576654333E-18</v>
      </c>
      <c r="AC266" s="17">
        <f t="shared" si="98"/>
        <v>3.5118534999810169</v>
      </c>
      <c r="AD266" s="17">
        <f t="shared" si="99"/>
        <v>3.9173186080891815</v>
      </c>
      <c r="AE266" s="17">
        <f t="shared" si="100"/>
        <v>-37.003607699444224</v>
      </c>
      <c r="AF266" s="17">
        <f t="shared" si="102"/>
        <v>-14.953598481004457</v>
      </c>
      <c r="AG266" s="17">
        <f t="shared" si="102"/>
        <v>13.39717571952789</v>
      </c>
      <c r="AJ266" s="138"/>
    </row>
    <row r="267" spans="1:36">
      <c r="A267" s="4" t="s">
        <v>31</v>
      </c>
      <c r="B267" s="530" t="s">
        <v>33</v>
      </c>
      <c r="C267" s="527">
        <v>17.3505</v>
      </c>
      <c r="D267" s="527">
        <v>-18.2545</v>
      </c>
      <c r="E267" s="528">
        <v>49</v>
      </c>
      <c r="F267" s="526" t="s">
        <v>13</v>
      </c>
      <c r="G267" s="529">
        <v>0.32</v>
      </c>
      <c r="H267" s="530" t="s">
        <v>16</v>
      </c>
      <c r="I267" s="528" t="s">
        <v>16</v>
      </c>
      <c r="J267" s="419">
        <v>4.7118193049168386</v>
      </c>
      <c r="K267" s="419">
        <v>13.591786456490883</v>
      </c>
      <c r="L267" s="420">
        <v>7.7160782997128168E-14</v>
      </c>
      <c r="M267" s="531">
        <v>2.1562305283833189E-18</v>
      </c>
      <c r="N267" s="46"/>
      <c r="O267" s="126">
        <f t="shared" si="93"/>
        <v>6.4686915851499568E-19</v>
      </c>
      <c r="P267" s="126">
        <f t="shared" si="94"/>
        <v>8.3833928763925507E-6</v>
      </c>
      <c r="Q267" s="126">
        <f t="shared" si="95"/>
        <v>2.0214661203593613E-9</v>
      </c>
      <c r="R267" s="126">
        <f t="shared" si="96"/>
        <v>26198.102738726717</v>
      </c>
      <c r="S267" s="126">
        <f t="shared" si="97"/>
        <v>1.4872703649592666E-10</v>
      </c>
      <c r="T267" s="368">
        <v>1.206</v>
      </c>
      <c r="U267" s="193">
        <f t="shared" si="103"/>
        <v>2.6004140172302823E-18</v>
      </c>
      <c r="V267" s="185">
        <f t="shared" si="104"/>
        <v>3.3701239363098049E-5</v>
      </c>
      <c r="W267" s="185">
        <f t="shared" si="105"/>
        <v>8.1262938038446317E-9</v>
      </c>
      <c r="X267" s="185">
        <f t="shared" si="106"/>
        <v>105316.3730096814</v>
      </c>
      <c r="Y267" s="395">
        <f t="shared" si="107"/>
        <v>5.9788268671362517E-10</v>
      </c>
      <c r="AA267" s="259">
        <f t="shared" si="101"/>
        <v>1.9132245974836005E-19</v>
      </c>
      <c r="AB267" s="260">
        <f t="shared" si="108"/>
        <v>4.5762165075669751E-19</v>
      </c>
      <c r="AC267" s="17">
        <f t="shared" si="98"/>
        <v>1.550074097761025</v>
      </c>
      <c r="AD267" s="17">
        <f t="shared" si="99"/>
        <v>2.6094656732758534</v>
      </c>
      <c r="AE267" s="17">
        <f t="shared" si="100"/>
        <v>-40.678170102451048</v>
      </c>
      <c r="AF267" s="17">
        <f t="shared" si="102"/>
        <v>-18.628160884011276</v>
      </c>
      <c r="AG267" s="17">
        <f t="shared" si="102"/>
        <v>11.564724175205642</v>
      </c>
      <c r="AJ267" s="138"/>
    </row>
    <row r="268" spans="1:36">
      <c r="A268" s="4" t="s">
        <v>31</v>
      </c>
      <c r="B268" s="530" t="s">
        <v>33</v>
      </c>
      <c r="C268" s="527">
        <v>17.3505</v>
      </c>
      <c r="D268" s="527">
        <v>-18.2545</v>
      </c>
      <c r="E268" s="528">
        <v>49</v>
      </c>
      <c r="F268" s="526" t="s">
        <v>13</v>
      </c>
      <c r="G268" s="529">
        <v>0.32</v>
      </c>
      <c r="H268" s="530" t="s">
        <v>16</v>
      </c>
      <c r="I268" s="528" t="s">
        <v>16</v>
      </c>
      <c r="J268" s="419">
        <v>1.3268872619603895</v>
      </c>
      <c r="K268" s="419">
        <v>7.6891622537577913</v>
      </c>
      <c r="L268" s="420">
        <v>2.3475435324259239E-14</v>
      </c>
      <c r="M268" s="531">
        <v>1.2630713046590898E-18</v>
      </c>
      <c r="N268" s="46"/>
      <c r="O268" s="126">
        <f t="shared" si="93"/>
        <v>3.789213913977269E-19</v>
      </c>
      <c r="P268" s="126">
        <f t="shared" si="94"/>
        <v>1.6141186996696668E-5</v>
      </c>
      <c r="Q268" s="126">
        <f t="shared" si="95"/>
        <v>1.1841293481178964E-9</v>
      </c>
      <c r="R268" s="126">
        <f t="shared" si="96"/>
        <v>50441.209364677081</v>
      </c>
      <c r="S268" s="126">
        <f t="shared" si="97"/>
        <v>1.5399978684793618E-10</v>
      </c>
      <c r="T268" s="368">
        <v>1.206</v>
      </c>
      <c r="U268" s="193">
        <f t="shared" si="103"/>
        <v>1.5232639934188623E-18</v>
      </c>
      <c r="V268" s="185">
        <f t="shared" si="104"/>
        <v>6.4887571726720617E-5</v>
      </c>
      <c r="W268" s="185">
        <f t="shared" si="105"/>
        <v>4.7601999794339443E-9</v>
      </c>
      <c r="X268" s="185">
        <f t="shared" si="106"/>
        <v>202773.66164600191</v>
      </c>
      <c r="Y268" s="395">
        <f t="shared" si="107"/>
        <v>6.1907914312870354E-10</v>
      </c>
      <c r="AA268" s="259">
        <f t="shared" si="101"/>
        <v>1.9810532580118514E-19</v>
      </c>
      <c r="AB268" s="260">
        <f t="shared" si="108"/>
        <v>9.5190551666988213E-19</v>
      </c>
      <c r="AC268" s="17">
        <f t="shared" si="98"/>
        <v>0.28283579466519571</v>
      </c>
      <c r="AD268" s="17">
        <f t="shared" si="99"/>
        <v>2.0398118378897983</v>
      </c>
      <c r="AE268" s="17">
        <f t="shared" si="100"/>
        <v>-41.212985375539226</v>
      </c>
      <c r="AF268" s="17">
        <f t="shared" si="102"/>
        <v>-19.162976157099461</v>
      </c>
      <c r="AG268" s="17">
        <f t="shared" si="102"/>
        <v>12.219845668724442</v>
      </c>
      <c r="AJ268" s="138"/>
    </row>
    <row r="269" spans="1:36">
      <c r="A269" s="4" t="s">
        <v>31</v>
      </c>
      <c r="B269" s="530" t="s">
        <v>33</v>
      </c>
      <c r="C269" s="527">
        <v>17.3505</v>
      </c>
      <c r="D269" s="527">
        <v>-18.2545</v>
      </c>
      <c r="E269" s="528">
        <v>49</v>
      </c>
      <c r="F269" s="526" t="s">
        <v>13</v>
      </c>
      <c r="G269" s="529">
        <v>0.32</v>
      </c>
      <c r="H269" s="530" t="s">
        <v>16</v>
      </c>
      <c r="I269" s="528" t="s">
        <v>16</v>
      </c>
      <c r="J269" s="419">
        <v>9.5793443193259975</v>
      </c>
      <c r="K269" s="419">
        <v>31.32221215419565</v>
      </c>
      <c r="L269" s="420">
        <v>1.502265888919118E-13</v>
      </c>
      <c r="M269" s="531">
        <v>5.828125168232955E-18</v>
      </c>
      <c r="N269" s="46"/>
      <c r="O269" s="126">
        <f t="shared" si="93"/>
        <v>1.7484375504698863E-18</v>
      </c>
      <c r="P269" s="126">
        <f t="shared" si="94"/>
        <v>1.1638669048978334E-5</v>
      </c>
      <c r="Q269" s="126">
        <f t="shared" si="95"/>
        <v>5.463867345218394E-9</v>
      </c>
      <c r="R269" s="126">
        <f t="shared" si="96"/>
        <v>36370.840778057289</v>
      </c>
      <c r="S269" s="126">
        <f t="shared" si="97"/>
        <v>1.7444065950132777E-10</v>
      </c>
      <c r="T269" s="368">
        <v>1.206</v>
      </c>
      <c r="U269" s="193">
        <f t="shared" si="103"/>
        <v>7.0287189528889434E-18</v>
      </c>
      <c r="V269" s="185">
        <f t="shared" si="104"/>
        <v>4.6787449576892903E-5</v>
      </c>
      <c r="W269" s="185">
        <f t="shared" si="105"/>
        <v>2.1964746727777945E-8</v>
      </c>
      <c r="X269" s="185">
        <f t="shared" si="106"/>
        <v>146210.77992779031</v>
      </c>
      <c r="Y269" s="395">
        <f t="shared" si="107"/>
        <v>7.0125145119533769E-10</v>
      </c>
      <c r="AA269" s="259">
        <f t="shared" si="101"/>
        <v>2.2440046438250809E-19</v>
      </c>
      <c r="AB269" s="260">
        <f t="shared" si="108"/>
        <v>6.0840543715240645E-19</v>
      </c>
      <c r="AC269" s="17">
        <f t="shared" si="98"/>
        <v>2.2596091469813819</v>
      </c>
      <c r="AD269" s="17">
        <f t="shared" si="99"/>
        <v>3.4443274993498152</v>
      </c>
      <c r="AE269" s="17">
        <f t="shared" si="100"/>
        <v>-39.683836308742968</v>
      </c>
      <c r="AF269" s="17">
        <f t="shared" si="102"/>
        <v>-17.6338270903032</v>
      </c>
      <c r="AG269" s="17">
        <f t="shared" si="102"/>
        <v>11.892804557695802</v>
      </c>
      <c r="AJ269" s="138"/>
    </row>
    <row r="270" spans="1:36">
      <c r="A270" s="4" t="s">
        <v>31</v>
      </c>
      <c r="B270" s="530" t="s">
        <v>33</v>
      </c>
      <c r="C270" s="527">
        <v>17.3505</v>
      </c>
      <c r="D270" s="527">
        <v>-18.2545</v>
      </c>
      <c r="E270" s="528">
        <v>49</v>
      </c>
      <c r="F270" s="526" t="s">
        <v>13</v>
      </c>
      <c r="G270" s="529">
        <v>0.32</v>
      </c>
      <c r="H270" s="530" t="s">
        <v>16</v>
      </c>
      <c r="I270" s="528" t="s">
        <v>16</v>
      </c>
      <c r="J270" s="419">
        <v>8.580246646050961</v>
      </c>
      <c r="K270" s="419">
        <v>20.268299163899908</v>
      </c>
      <c r="L270" s="420">
        <v>1.3546552709473089E-13</v>
      </c>
      <c r="M270" s="531">
        <v>1.8312420953534397E-18</v>
      </c>
      <c r="N270" s="46"/>
      <c r="O270" s="126">
        <f t="shared" si="93"/>
        <v>5.493726286060319E-19</v>
      </c>
      <c r="P270" s="126">
        <f t="shared" si="94"/>
        <v>4.0554422987765455E-6</v>
      </c>
      <c r="Q270" s="126">
        <f t="shared" si="95"/>
        <v>1.7167894643938495E-9</v>
      </c>
      <c r="R270" s="126">
        <f t="shared" si="96"/>
        <v>12673.257183676704</v>
      </c>
      <c r="S270" s="126">
        <f t="shared" si="97"/>
        <v>8.4703183553341383E-11</v>
      </c>
      <c r="T270" s="368">
        <v>1.206</v>
      </c>
      <c r="U270" s="193">
        <f t="shared" si="103"/>
        <v>2.2084779669962481E-18</v>
      </c>
      <c r="V270" s="185">
        <f t="shared" si="104"/>
        <v>1.6302878041081714E-5</v>
      </c>
      <c r="W270" s="185">
        <f t="shared" si="105"/>
        <v>6.9014936468632751E-9</v>
      </c>
      <c r="X270" s="185">
        <f t="shared" si="106"/>
        <v>50946.493878380352</v>
      </c>
      <c r="Y270" s="395">
        <f t="shared" si="107"/>
        <v>3.4050679788443234E-10</v>
      </c>
      <c r="AA270" s="259">
        <f t="shared" si="101"/>
        <v>1.0896217532301837E-19</v>
      </c>
      <c r="AB270" s="260">
        <f t="shared" si="108"/>
        <v>2.1342534438637199E-19</v>
      </c>
      <c r="AC270" s="17">
        <f t="shared" si="98"/>
        <v>2.1494626597126807</v>
      </c>
      <c r="AD270" s="17">
        <f t="shared" si="99"/>
        <v>3.0090580479102904</v>
      </c>
      <c r="AE270" s="17">
        <f t="shared" si="100"/>
        <v>-40.84153719664944</v>
      </c>
      <c r="AF270" s="17">
        <f t="shared" si="102"/>
        <v>-18.791527978209672</v>
      </c>
      <c r="AG270" s="17">
        <f t="shared" si="102"/>
        <v>10.838531221334639</v>
      </c>
      <c r="AJ270" s="138"/>
    </row>
    <row r="271" spans="1:36">
      <c r="A271" s="4" t="s">
        <v>31</v>
      </c>
      <c r="B271" s="530" t="s">
        <v>33</v>
      </c>
      <c r="C271" s="527">
        <v>17.3505</v>
      </c>
      <c r="D271" s="527">
        <v>-18.2545</v>
      </c>
      <c r="E271" s="528">
        <v>49</v>
      </c>
      <c r="F271" s="526" t="s">
        <v>13</v>
      </c>
      <c r="G271" s="529">
        <v>0.32</v>
      </c>
      <c r="H271" s="530" t="s">
        <v>16</v>
      </c>
      <c r="I271" s="528" t="s">
        <v>16</v>
      </c>
      <c r="J271" s="419">
        <v>13.37379062230997</v>
      </c>
      <c r="K271" s="419">
        <v>27.247111624400617</v>
      </c>
      <c r="L271" s="420">
        <v>2.0550646984766227E-13</v>
      </c>
      <c r="M271" s="531">
        <v>5.5327775022882441E-18</v>
      </c>
      <c r="N271" s="46"/>
      <c r="O271" s="126">
        <f t="shared" si="93"/>
        <v>1.6598332506864732E-18</v>
      </c>
      <c r="P271" s="126">
        <f t="shared" si="94"/>
        <v>8.076793163333854E-6</v>
      </c>
      <c r="Q271" s="126">
        <f t="shared" si="95"/>
        <v>5.1869789083952284E-9</v>
      </c>
      <c r="R271" s="126">
        <f t="shared" si="96"/>
        <v>25239.978635418291</v>
      </c>
      <c r="S271" s="126">
        <f t="shared" si="97"/>
        <v>1.9036802799127271E-10</v>
      </c>
      <c r="T271" s="368">
        <v>1.206</v>
      </c>
      <c r="U271" s="193">
        <f t="shared" si="103"/>
        <v>6.6725296677596223E-18</v>
      </c>
      <c r="V271" s="185">
        <f t="shared" si="104"/>
        <v>3.2468708516602086E-5</v>
      </c>
      <c r="W271" s="185">
        <f t="shared" si="105"/>
        <v>2.0851655211748816E-8</v>
      </c>
      <c r="X271" s="185">
        <f t="shared" si="106"/>
        <v>101464.71411438151</v>
      </c>
      <c r="Y271" s="395">
        <f t="shared" si="107"/>
        <v>7.6527947252491617E-10</v>
      </c>
      <c r="AA271" s="259">
        <f t="shared" si="101"/>
        <v>2.4488943120797324E-19</v>
      </c>
      <c r="AB271" s="260">
        <f t="shared" si="108"/>
        <v>4.13703014989523E-19</v>
      </c>
      <c r="AC271" s="17">
        <f t="shared" si="98"/>
        <v>2.5932968679319952</v>
      </c>
      <c r="AD271" s="17">
        <f t="shared" si="99"/>
        <v>3.3049475200565004</v>
      </c>
      <c r="AE271" s="17">
        <f t="shared" si="100"/>
        <v>-39.735841723637705</v>
      </c>
      <c r="AF271" s="17">
        <f t="shared" si="102"/>
        <v>-17.685832505197936</v>
      </c>
      <c r="AG271" s="17">
        <f t="shared" si="102"/>
        <v>11.527466372828442</v>
      </c>
      <c r="AJ271" s="138"/>
    </row>
    <row r="272" spans="1:36">
      <c r="A272" s="4" t="s">
        <v>31</v>
      </c>
      <c r="B272" s="530" t="s">
        <v>33</v>
      </c>
      <c r="C272" s="527">
        <v>17.3505</v>
      </c>
      <c r="D272" s="527">
        <v>-18.2545</v>
      </c>
      <c r="E272" s="528">
        <v>49</v>
      </c>
      <c r="F272" s="526" t="s">
        <v>13</v>
      </c>
      <c r="G272" s="529">
        <v>0.32</v>
      </c>
      <c r="H272" s="530" t="s">
        <v>16</v>
      </c>
      <c r="I272" s="528" t="s">
        <v>17</v>
      </c>
      <c r="J272" s="419">
        <v>102.74327976296892</v>
      </c>
      <c r="K272" s="419">
        <v>104.21338517708224</v>
      </c>
      <c r="L272" s="420">
        <v>1.3941482928955457E-12</v>
      </c>
      <c r="M272" s="531">
        <v>1.5123160792465097E-17</v>
      </c>
      <c r="N272" s="46"/>
      <c r="O272" s="126">
        <f t="shared" si="93"/>
        <v>4.5369482377395292E-18</v>
      </c>
      <c r="P272" s="126">
        <f t="shared" si="94"/>
        <v>3.2542795202342598E-6</v>
      </c>
      <c r="Q272" s="126">
        <f t="shared" si="95"/>
        <v>1.4177963242936027E-8</v>
      </c>
      <c r="R272" s="126">
        <f t="shared" si="96"/>
        <v>10169.623500732061</v>
      </c>
      <c r="S272" s="126">
        <f t="shared" si="97"/>
        <v>1.3604743017266394E-10</v>
      </c>
      <c r="T272" s="368">
        <v>1.206</v>
      </c>
      <c r="U272" s="193">
        <f t="shared" si="103"/>
        <v>1.8238531915712906E-17</v>
      </c>
      <c r="V272" s="185">
        <f t="shared" si="104"/>
        <v>1.3082203671341724E-5</v>
      </c>
      <c r="W272" s="185">
        <f t="shared" si="105"/>
        <v>5.6995412236602826E-8</v>
      </c>
      <c r="X272" s="185">
        <f t="shared" si="106"/>
        <v>40881.886472942882</v>
      </c>
      <c r="Y272" s="395">
        <f t="shared" si="107"/>
        <v>5.46910669294109E-10</v>
      </c>
      <c r="AA272" s="259">
        <f t="shared" si="101"/>
        <v>1.750114141741149E-19</v>
      </c>
      <c r="AB272" s="260">
        <f t="shared" si="108"/>
        <v>1.4719367366269183E-19</v>
      </c>
      <c r="AC272" s="17">
        <f t="shared" si="98"/>
        <v>4.632233447470699</v>
      </c>
      <c r="AD272" s="17">
        <f t="shared" si="99"/>
        <v>4.646440577663304</v>
      </c>
      <c r="AE272" s="17">
        <f t="shared" si="100"/>
        <v>-38.730304277868029</v>
      </c>
      <c r="AF272" s="17">
        <f t="shared" si="102"/>
        <v>-16.680295059428264</v>
      </c>
      <c r="AG272" s="17">
        <f t="shared" si="102"/>
        <v>10.618442370411271</v>
      </c>
      <c r="AJ272" s="138"/>
    </row>
    <row r="273" spans="1:36">
      <c r="A273" s="4" t="s">
        <v>31</v>
      </c>
      <c r="B273" s="530" t="s">
        <v>33</v>
      </c>
      <c r="C273" s="527">
        <v>17.3505</v>
      </c>
      <c r="D273" s="527">
        <v>-18.2545</v>
      </c>
      <c r="E273" s="528">
        <v>49</v>
      </c>
      <c r="F273" s="526" t="s">
        <v>13</v>
      </c>
      <c r="G273" s="529">
        <v>0.32</v>
      </c>
      <c r="H273" s="530" t="s">
        <v>23</v>
      </c>
      <c r="I273" s="528" t="s">
        <v>23</v>
      </c>
      <c r="J273" s="419">
        <v>4.4125725908358273</v>
      </c>
      <c r="K273" s="419">
        <v>13.010042036862393</v>
      </c>
      <c r="L273" s="420">
        <v>7.2550124902142651E-14</v>
      </c>
      <c r="M273" s="531">
        <v>4.2676528014700631E-19</v>
      </c>
      <c r="N273" s="46"/>
      <c r="O273" s="126">
        <f t="shared" si="93"/>
        <v>1.2802958404410188E-19</v>
      </c>
      <c r="P273" s="126">
        <f t="shared" si="94"/>
        <v>1.7647052188647676E-6</v>
      </c>
      <c r="Q273" s="126">
        <f t="shared" si="95"/>
        <v>4.0009245013781834E-10</v>
      </c>
      <c r="R273" s="126">
        <f t="shared" si="96"/>
        <v>5514.7038089523985</v>
      </c>
      <c r="S273" s="126">
        <f t="shared" si="97"/>
        <v>3.0752587040395751E-11</v>
      </c>
      <c r="T273" s="368">
        <v>1.206</v>
      </c>
      <c r="U273" s="193">
        <f t="shared" si="103"/>
        <v>5.1467892785728961E-19</v>
      </c>
      <c r="V273" s="185">
        <f t="shared" si="104"/>
        <v>7.0941149798363669E-6</v>
      </c>
      <c r="W273" s="185">
        <f t="shared" si="105"/>
        <v>1.6083716495540299E-9</v>
      </c>
      <c r="X273" s="185">
        <f t="shared" si="106"/>
        <v>22169.109311988643</v>
      </c>
      <c r="Y273" s="395">
        <f t="shared" si="107"/>
        <v>1.2362539990239093E-10</v>
      </c>
      <c r="AA273" s="259">
        <f t="shared" si="101"/>
        <v>3.9560127968765102E-20</v>
      </c>
      <c r="AB273" s="260">
        <f t="shared" si="108"/>
        <v>9.6715752854315903E-20</v>
      </c>
      <c r="AC273" s="17">
        <f t="shared" si="98"/>
        <v>1.48445787330502</v>
      </c>
      <c r="AD273" s="17">
        <f t="shared" si="99"/>
        <v>2.5657215236385169</v>
      </c>
      <c r="AE273" s="17">
        <f t="shared" si="100"/>
        <v>-42.298052785990208</v>
      </c>
      <c r="AF273" s="17">
        <f t="shared" si="102"/>
        <v>-20.24804356755044</v>
      </c>
      <c r="AG273" s="17">
        <f t="shared" si="102"/>
        <v>10.006455126430668</v>
      </c>
      <c r="AJ273" s="138"/>
    </row>
    <row r="274" spans="1:36">
      <c r="A274" s="4" t="s">
        <v>31</v>
      </c>
      <c r="B274" s="530" t="s">
        <v>33</v>
      </c>
      <c r="C274" s="527">
        <v>17.3505</v>
      </c>
      <c r="D274" s="527">
        <v>-18.2545</v>
      </c>
      <c r="E274" s="528">
        <v>49</v>
      </c>
      <c r="F274" s="526" t="s">
        <v>13</v>
      </c>
      <c r="G274" s="529">
        <v>0.32</v>
      </c>
      <c r="H274" s="530" t="s">
        <v>23</v>
      </c>
      <c r="I274" s="528" t="s">
        <v>23</v>
      </c>
      <c r="J274" s="419">
        <v>2.0262712364964277</v>
      </c>
      <c r="K274" s="419">
        <v>7.7437117318334812</v>
      </c>
      <c r="L274" s="420">
        <v>3.4935063121904972E-14</v>
      </c>
      <c r="M274" s="531">
        <v>8.2711724503041672E-19</v>
      </c>
      <c r="N274" s="46"/>
      <c r="O274" s="126">
        <f t="shared" si="93"/>
        <v>2.4813517350912503E-19</v>
      </c>
      <c r="P274" s="126">
        <f t="shared" si="94"/>
        <v>7.1027544058891191E-6</v>
      </c>
      <c r="Q274" s="126">
        <f t="shared" si="95"/>
        <v>7.7542241721601562E-10</v>
      </c>
      <c r="R274" s="126">
        <f t="shared" si="96"/>
        <v>22196.107518403496</v>
      </c>
      <c r="S274" s="126">
        <f t="shared" si="97"/>
        <v>1.0013575454111314E-10</v>
      </c>
      <c r="T274" s="368">
        <v>1.206</v>
      </c>
      <c r="U274" s="193">
        <f t="shared" si="103"/>
        <v>9.9750339750668251E-19</v>
      </c>
      <c r="V274" s="185">
        <f t="shared" si="104"/>
        <v>2.8553072711674256E-5</v>
      </c>
      <c r="W274" s="185">
        <f t="shared" si="105"/>
        <v>3.1171981172083823E-9</v>
      </c>
      <c r="X274" s="185">
        <f t="shared" si="106"/>
        <v>89228.352223982045</v>
      </c>
      <c r="Y274" s="395">
        <f t="shared" si="107"/>
        <v>4.0254573325527477E-10</v>
      </c>
      <c r="AA274" s="259">
        <f t="shared" si="101"/>
        <v>1.2881463464168794E-19</v>
      </c>
      <c r="AB274" s="260">
        <f t="shared" si="108"/>
        <v>4.0819670640963319E-19</v>
      </c>
      <c r="AC274" s="17">
        <f t="shared" si="98"/>
        <v>0.70619727470199534</v>
      </c>
      <c r="AD274" s="17">
        <f t="shared" si="99"/>
        <v>2.0468811245698335</v>
      </c>
      <c r="AE274" s="17">
        <f t="shared" si="100"/>
        <v>-41.636340496399995</v>
      </c>
      <c r="AF274" s="17">
        <f t="shared" si="102"/>
        <v>-19.58633127796023</v>
      </c>
      <c r="AG274" s="17">
        <f t="shared" si="102"/>
        <v>11.398954118109119</v>
      </c>
      <c r="AJ274" s="138"/>
    </row>
    <row r="275" spans="1:36">
      <c r="A275" s="4" t="s">
        <v>31</v>
      </c>
      <c r="B275" s="530" t="s">
        <v>33</v>
      </c>
      <c r="C275" s="527">
        <v>17.3505</v>
      </c>
      <c r="D275" s="527">
        <v>-18.2545</v>
      </c>
      <c r="E275" s="528">
        <v>49</v>
      </c>
      <c r="F275" s="526" t="s">
        <v>13</v>
      </c>
      <c r="G275" s="529">
        <v>0.32</v>
      </c>
      <c r="H275" s="530" t="s">
        <v>23</v>
      </c>
      <c r="I275" s="528" t="s">
        <v>23</v>
      </c>
      <c r="J275" s="419">
        <v>6.3622340615292128</v>
      </c>
      <c r="K275" s="419">
        <v>39.012377701004219</v>
      </c>
      <c r="L275" s="420">
        <v>1.0229677898901903E-13</v>
      </c>
      <c r="M275" s="531">
        <v>2.143496516187252E-18</v>
      </c>
      <c r="N275" s="46"/>
      <c r="O275" s="126">
        <f t="shared" si="93"/>
        <v>6.4304895485617555E-19</v>
      </c>
      <c r="P275" s="126">
        <f t="shared" si="94"/>
        <v>6.2861114612924727E-6</v>
      </c>
      <c r="Q275" s="126">
        <f t="shared" si="95"/>
        <v>2.0095279839255484E-9</v>
      </c>
      <c r="R275" s="126">
        <f t="shared" si="96"/>
        <v>19644.098316538973</v>
      </c>
      <c r="S275" s="126">
        <f t="shared" si="97"/>
        <v>5.1510010472235871E-11</v>
      </c>
      <c r="T275" s="368">
        <v>1.206</v>
      </c>
      <c r="U275" s="193">
        <f t="shared" si="103"/>
        <v>2.585056798521826E-18</v>
      </c>
      <c r="V275" s="185">
        <f t="shared" si="104"/>
        <v>2.5270168074395744E-5</v>
      </c>
      <c r="W275" s="185">
        <f t="shared" si="105"/>
        <v>8.0783024953807059E-9</v>
      </c>
      <c r="X275" s="185">
        <f t="shared" si="106"/>
        <v>78969.275232486689</v>
      </c>
      <c r="Y275" s="395">
        <f t="shared" si="107"/>
        <v>2.0707024209838823E-10</v>
      </c>
      <c r="AA275" s="259">
        <f t="shared" si="101"/>
        <v>6.6262477471484234E-20</v>
      </c>
      <c r="AB275" s="260">
        <f t="shared" si="108"/>
        <v>3.3690940877960185E-19</v>
      </c>
      <c r="AC275" s="17">
        <f t="shared" si="98"/>
        <v>1.8503795832080734</v>
      </c>
      <c r="AD275" s="17">
        <f t="shared" si="99"/>
        <v>3.6638789727250622</v>
      </c>
      <c r="AE275" s="17">
        <f t="shared" si="100"/>
        <v>-40.684093292129944</v>
      </c>
      <c r="AF275" s="17">
        <f t="shared" si="102"/>
        <v>-18.634084073690172</v>
      </c>
      <c r="AG275" s="17">
        <f t="shared" si="102"/>
        <v>11.276814134691966</v>
      </c>
      <c r="AJ275" s="138"/>
    </row>
    <row r="276" spans="1:36">
      <c r="A276" s="4" t="s">
        <v>31</v>
      </c>
      <c r="B276" s="530" t="s">
        <v>33</v>
      </c>
      <c r="C276" s="527">
        <v>17.3505</v>
      </c>
      <c r="D276" s="527">
        <v>-18.2545</v>
      </c>
      <c r="E276" s="528">
        <v>49</v>
      </c>
      <c r="F276" s="526" t="s">
        <v>13</v>
      </c>
      <c r="G276" s="529">
        <v>0.32</v>
      </c>
      <c r="H276" s="530" t="s">
        <v>23</v>
      </c>
      <c r="I276" s="528" t="s">
        <v>23</v>
      </c>
      <c r="J276" s="419">
        <v>3.6483687241268936</v>
      </c>
      <c r="K276" s="419">
        <v>11.460844159560924</v>
      </c>
      <c r="L276" s="420">
        <v>6.0685258605077733E-14</v>
      </c>
      <c r="M276" s="531">
        <v>1.0771594943564333E-18</v>
      </c>
      <c r="N276" s="46"/>
      <c r="O276" s="126">
        <f t="shared" si="93"/>
        <v>3.2314784830692997E-19</v>
      </c>
      <c r="P276" s="126">
        <f t="shared" si="94"/>
        <v>5.3249809877203215E-6</v>
      </c>
      <c r="Q276" s="126">
        <f t="shared" si="95"/>
        <v>1.009837025959156E-9</v>
      </c>
      <c r="R276" s="126">
        <f t="shared" si="96"/>
        <v>16640.565586626002</v>
      </c>
      <c r="S276" s="126">
        <f t="shared" si="97"/>
        <v>8.8111923685544982E-11</v>
      </c>
      <c r="T276" s="368">
        <v>1.206</v>
      </c>
      <c r="U276" s="193">
        <f t="shared" si="103"/>
        <v>1.2990543501938584E-18</v>
      </c>
      <c r="V276" s="185">
        <f t="shared" si="104"/>
        <v>2.1406423570635693E-5</v>
      </c>
      <c r="W276" s="185">
        <f t="shared" si="105"/>
        <v>4.0595448443558068E-9</v>
      </c>
      <c r="X276" s="185">
        <f t="shared" si="106"/>
        <v>66895.073658236535</v>
      </c>
      <c r="Y276" s="395">
        <f t="shared" si="107"/>
        <v>3.5420993321589077E-10</v>
      </c>
      <c r="AA276" s="259">
        <f t="shared" si="101"/>
        <v>1.1334717862908507E-19</v>
      </c>
      <c r="AB276" s="260">
        <f t="shared" si="108"/>
        <v>2.9524414219240212E-19</v>
      </c>
      <c r="AC276" s="17">
        <f t="shared" si="98"/>
        <v>1.2942801427969606</v>
      </c>
      <c r="AD276" s="17">
        <f t="shared" si="99"/>
        <v>2.438936369966477</v>
      </c>
      <c r="AE276" s="17">
        <f t="shared" si="100"/>
        <v>-41.372204195358556</v>
      </c>
      <c r="AF276" s="17">
        <f t="shared" si="102"/>
        <v>-19.322194976918787</v>
      </c>
      <c r="AG276" s="17">
        <f t="shared" si="102"/>
        <v>11.110880606009387</v>
      </c>
      <c r="AJ276" s="138"/>
    </row>
    <row r="277" spans="1:36">
      <c r="A277" s="4" t="s">
        <v>31</v>
      </c>
      <c r="B277" s="530" t="s">
        <v>33</v>
      </c>
      <c r="C277" s="527">
        <v>17.3505</v>
      </c>
      <c r="D277" s="527">
        <v>-18.2545</v>
      </c>
      <c r="E277" s="528">
        <v>49</v>
      </c>
      <c r="F277" s="526" t="s">
        <v>13</v>
      </c>
      <c r="G277" s="529">
        <v>0.32</v>
      </c>
      <c r="H277" s="530" t="s">
        <v>23</v>
      </c>
      <c r="I277" s="528" t="s">
        <v>23</v>
      </c>
      <c r="J277" s="419">
        <v>3.4314569357610116</v>
      </c>
      <c r="K277" s="419">
        <v>14.90821611464254</v>
      </c>
      <c r="L277" s="420">
        <v>5.7291061142660957E-14</v>
      </c>
      <c r="M277" s="531">
        <v>4.2299919667596123E-18</v>
      </c>
      <c r="N277" s="46"/>
      <c r="O277" s="126">
        <f t="shared" si="93"/>
        <v>1.2689975900278836E-18</v>
      </c>
      <c r="P277" s="126">
        <f t="shared" si="94"/>
        <v>2.2150010223548519E-5</v>
      </c>
      <c r="Q277" s="126">
        <f t="shared" si="95"/>
        <v>3.9656174688371362E-9</v>
      </c>
      <c r="R277" s="126">
        <f t="shared" si="96"/>
        <v>69218.781948589109</v>
      </c>
      <c r="S277" s="126">
        <f t="shared" si="97"/>
        <v>2.6600214528297513E-10</v>
      </c>
      <c r="T277" s="368">
        <v>1.206</v>
      </c>
      <c r="U277" s="193">
        <f t="shared" si="103"/>
        <v>5.1013703119120926E-18</v>
      </c>
      <c r="V277" s="185">
        <f t="shared" si="104"/>
        <v>8.9043041098665061E-5</v>
      </c>
      <c r="W277" s="185">
        <f t="shared" si="105"/>
        <v>1.5941782224725287E-8</v>
      </c>
      <c r="X277" s="185">
        <f t="shared" si="106"/>
        <v>278259.5034333283</v>
      </c>
      <c r="Y277" s="395">
        <f t="shared" si="107"/>
        <v>1.0693286240375601E-9</v>
      </c>
      <c r="AA277" s="259">
        <f t="shared" si="101"/>
        <v>3.4218515969201927E-19</v>
      </c>
      <c r="AB277" s="260">
        <f t="shared" si="108"/>
        <v>1.232710200345704E-18</v>
      </c>
      <c r="AC277" s="17">
        <f t="shared" si="98"/>
        <v>1.2329849336042875</v>
      </c>
      <c r="AD277" s="17">
        <f t="shared" si="99"/>
        <v>2.7019124780669781</v>
      </c>
      <c r="AE277" s="17">
        <f t="shared" si="100"/>
        <v>-40.004331579947639</v>
      </c>
      <c r="AF277" s="17">
        <f t="shared" si="102"/>
        <v>-17.954322361507874</v>
      </c>
      <c r="AG277" s="17">
        <f t="shared" si="102"/>
        <v>12.536309422852222</v>
      </c>
      <c r="AJ277" s="138"/>
    </row>
    <row r="278" spans="1:36">
      <c r="A278" s="4" t="s">
        <v>31</v>
      </c>
      <c r="B278" s="530" t="s">
        <v>33</v>
      </c>
      <c r="C278" s="527">
        <v>17.3505</v>
      </c>
      <c r="D278" s="527">
        <v>-18.2545</v>
      </c>
      <c r="E278" s="528">
        <v>49</v>
      </c>
      <c r="F278" s="526" t="s">
        <v>13</v>
      </c>
      <c r="G278" s="529">
        <v>0.32</v>
      </c>
      <c r="H278" s="530" t="s">
        <v>23</v>
      </c>
      <c r="I278" s="528" t="s">
        <v>23</v>
      </c>
      <c r="J278" s="419">
        <v>1.579800196789932</v>
      </c>
      <c r="K278" s="419">
        <v>6.559724000511828</v>
      </c>
      <c r="L278" s="420">
        <v>2.7654125963816729E-14</v>
      </c>
      <c r="M278" s="531">
        <v>3.3740923062593111E-19</v>
      </c>
      <c r="N278" s="46"/>
      <c r="O278" s="126">
        <f t="shared" si="93"/>
        <v>1.0122276918777933E-19</v>
      </c>
      <c r="P278" s="126">
        <f t="shared" si="94"/>
        <v>3.6603134490752461E-6</v>
      </c>
      <c r="Q278" s="126">
        <f t="shared" si="95"/>
        <v>3.1632115371181036E-10</v>
      </c>
      <c r="R278" s="126">
        <f t="shared" si="96"/>
        <v>11438.479528360143</v>
      </c>
      <c r="S278" s="126">
        <f t="shared" si="97"/>
        <v>4.8221716902590589E-11</v>
      </c>
      <c r="T278" s="368">
        <v>1.206</v>
      </c>
      <c r="U278" s="193">
        <f t="shared" si="103"/>
        <v>4.069155321348729E-19</v>
      </c>
      <c r="V278" s="185">
        <f t="shared" si="104"/>
        <v>1.4714460065282489E-5</v>
      </c>
      <c r="W278" s="185">
        <f t="shared" si="105"/>
        <v>1.2716110379214777E-9</v>
      </c>
      <c r="X278" s="185">
        <f t="shared" si="106"/>
        <v>45982.687704007774</v>
      </c>
      <c r="Y278" s="395">
        <f t="shared" si="107"/>
        <v>1.9385130194841417E-10</v>
      </c>
      <c r="AA278" s="259">
        <f t="shared" si="101"/>
        <v>6.2032416623492541E-20</v>
      </c>
      <c r="AB278" s="260">
        <f t="shared" si="108"/>
        <v>2.1357715444746007E-19</v>
      </c>
      <c r="AC278" s="17">
        <f t="shared" si="98"/>
        <v>0.45729838131453165</v>
      </c>
      <c r="AD278" s="17">
        <f t="shared" si="99"/>
        <v>1.8809485289781911</v>
      </c>
      <c r="AE278" s="17">
        <f t="shared" si="100"/>
        <v>-42.532990425028451</v>
      </c>
      <c r="AF278" s="17">
        <f t="shared" si="102"/>
        <v>-20.482981206588683</v>
      </c>
      <c r="AG278" s="17">
        <f t="shared" si="102"/>
        <v>10.736020250371492</v>
      </c>
      <c r="AJ278" s="138"/>
    </row>
    <row r="279" spans="1:36">
      <c r="A279" s="4" t="s">
        <v>31</v>
      </c>
      <c r="B279" s="530" t="s">
        <v>33</v>
      </c>
      <c r="C279" s="527">
        <v>17.3505</v>
      </c>
      <c r="D279" s="527">
        <v>-18.2545</v>
      </c>
      <c r="E279" s="528">
        <v>49</v>
      </c>
      <c r="F279" s="526" t="s">
        <v>13</v>
      </c>
      <c r="G279" s="529">
        <v>0.32</v>
      </c>
      <c r="H279" s="530" t="s">
        <v>23</v>
      </c>
      <c r="I279" s="528" t="s">
        <v>23</v>
      </c>
      <c r="J279" s="419">
        <v>1.3611522857838589</v>
      </c>
      <c r="K279" s="419">
        <v>5.9395736106932029</v>
      </c>
      <c r="L279" s="420">
        <v>2.4044232133620516E-14</v>
      </c>
      <c r="M279" s="531">
        <v>5.5158857278082601E-19</v>
      </c>
      <c r="N279" s="46"/>
      <c r="O279" s="126">
        <f t="shared" si="93"/>
        <v>1.6547657183424781E-19</v>
      </c>
      <c r="P279" s="126">
        <f t="shared" si="94"/>
        <v>6.8821732760958333E-6</v>
      </c>
      <c r="Q279" s="126">
        <f t="shared" si="95"/>
        <v>5.1711428698202437E-10</v>
      </c>
      <c r="R279" s="126">
        <f t="shared" si="96"/>
        <v>21506.791487799477</v>
      </c>
      <c r="S279" s="126">
        <f t="shared" si="97"/>
        <v>8.7062526853955834E-11</v>
      </c>
      <c r="T279" s="368">
        <v>1.206</v>
      </c>
      <c r="U279" s="193">
        <f t="shared" si="103"/>
        <v>6.6521581877367617E-19</v>
      </c>
      <c r="V279" s="185">
        <f t="shared" si="104"/>
        <v>2.7666336569905249E-5</v>
      </c>
      <c r="W279" s="185">
        <f t="shared" si="105"/>
        <v>2.0787994336677379E-9</v>
      </c>
      <c r="X279" s="185">
        <f t="shared" si="106"/>
        <v>86457.301780953901</v>
      </c>
      <c r="Y279" s="395">
        <f t="shared" si="107"/>
        <v>3.4999135795290242E-10</v>
      </c>
      <c r="AA279" s="259">
        <f t="shared" si="101"/>
        <v>1.1199723454492878E-19</v>
      </c>
      <c r="AB279" s="260">
        <f t="shared" si="108"/>
        <v>4.0523648862932171E-19</v>
      </c>
      <c r="AC279" s="17">
        <f t="shared" si="98"/>
        <v>0.30833160997694897</v>
      </c>
      <c r="AD279" s="17">
        <f t="shared" si="99"/>
        <v>1.7816373480864693</v>
      </c>
      <c r="AE279" s="17">
        <f t="shared" si="100"/>
        <v>-42.041484523666369</v>
      </c>
      <c r="AF279" s="17">
        <f t="shared" si="102"/>
        <v>-19.991475305226597</v>
      </c>
      <c r="AG279" s="17">
        <f t="shared" si="102"/>
        <v>11.367405950019569</v>
      </c>
      <c r="AJ279" s="138"/>
    </row>
    <row r="280" spans="1:36" s="67" customFormat="1">
      <c r="A280" s="7" t="s">
        <v>31</v>
      </c>
      <c r="B280" s="654" t="s">
        <v>34</v>
      </c>
      <c r="C280" s="655">
        <v>17.399799999999999</v>
      </c>
      <c r="D280" s="655">
        <v>-24.4998</v>
      </c>
      <c r="E280" s="654">
        <v>71.900000000000006</v>
      </c>
      <c r="F280" s="654" t="s">
        <v>13</v>
      </c>
      <c r="G280" s="656">
        <v>0.17</v>
      </c>
      <c r="H280" s="654" t="s">
        <v>16</v>
      </c>
      <c r="I280" s="657" t="s">
        <v>16</v>
      </c>
      <c r="J280" s="658">
        <v>337.98897919834258</v>
      </c>
      <c r="K280" s="658">
        <v>229.8728826875456</v>
      </c>
      <c r="L280" s="659">
        <v>4.2649308067749135E-12</v>
      </c>
      <c r="M280" s="660">
        <v>5.649585783317263E-17</v>
      </c>
      <c r="N280" s="123"/>
      <c r="O280" s="128">
        <f t="shared" si="93"/>
        <v>1.6948757349951789E-17</v>
      </c>
      <c r="P280" s="128">
        <f t="shared" si="94"/>
        <v>3.973981787237534E-6</v>
      </c>
      <c r="Q280" s="128">
        <f t="shared" si="95"/>
        <v>9.9698572646775215E-8</v>
      </c>
      <c r="R280" s="128">
        <f t="shared" si="96"/>
        <v>23376.363454338429</v>
      </c>
      <c r="S280" s="128">
        <f t="shared" si="97"/>
        <v>4.33711760522403E-10</v>
      </c>
      <c r="T280" s="370">
        <v>0.371</v>
      </c>
      <c r="U280" s="197">
        <f t="shared" ref="U280:U342" si="109">M280*T280</f>
        <v>2.0959963256107046E-17</v>
      </c>
      <c r="V280" s="128">
        <f t="shared" ref="V280:V342" si="110">T280*M280/L280</f>
        <v>4.914490810217084E-6</v>
      </c>
      <c r="W280" s="128">
        <f t="shared" ref="W280:W342" si="111">U280/(G280*0.000000001)</f>
        <v>1.2329390150651202E-7</v>
      </c>
      <c r="X280" s="128">
        <f t="shared" ref="X280:X342" si="112">V280/(G280*0.000000001)</f>
        <v>28908.769471865195</v>
      </c>
      <c r="Y280" s="128">
        <f t="shared" ref="Y280:Y342" si="113">W280/K280</f>
        <v>5.3635687717937176E-10</v>
      </c>
      <c r="AA280" s="128">
        <f t="shared" si="101"/>
        <v>9.1180669120493206E-20</v>
      </c>
      <c r="AB280" s="32">
        <f t="shared" si="108"/>
        <v>1.6715295855850698E-19</v>
      </c>
      <c r="AC280" s="111">
        <f t="shared" si="98"/>
        <v>5.8230132890293707</v>
      </c>
      <c r="AD280" s="111">
        <f t="shared" si="99"/>
        <v>5.437526472169921</v>
      </c>
      <c r="AE280" s="111">
        <f t="shared" si="100"/>
        <v>-37.412364351115144</v>
      </c>
      <c r="AF280" s="111">
        <f>LN(W280)</f>
        <v>-15.90869488861156</v>
      </c>
      <c r="AG280" s="111">
        <f t="shared" ref="AF280:AG295" si="114">LN(X280)</f>
        <v>10.271900270004384</v>
      </c>
      <c r="AJ280" s="32"/>
    </row>
    <row r="281" spans="1:36">
      <c r="A281" s="4" t="s">
        <v>31</v>
      </c>
      <c r="B281" s="526" t="s">
        <v>34</v>
      </c>
      <c r="C281" s="527">
        <v>17.399799999999999</v>
      </c>
      <c r="D281" s="527">
        <v>-24.4998</v>
      </c>
      <c r="E281" s="526">
        <v>71.900000000000006</v>
      </c>
      <c r="F281" s="526" t="s">
        <v>13</v>
      </c>
      <c r="G281" s="529">
        <v>0.17</v>
      </c>
      <c r="H281" s="526" t="s">
        <v>16</v>
      </c>
      <c r="I281" s="528" t="s">
        <v>16</v>
      </c>
      <c r="J281" s="419">
        <v>29.38</v>
      </c>
      <c r="K281" s="419">
        <v>46.045301262323413</v>
      </c>
      <c r="L281" s="413">
        <v>4.3030177472517071E-13</v>
      </c>
      <c r="M281" s="531">
        <v>6.8862779894132188E-19</v>
      </c>
      <c r="N281" s="46"/>
      <c r="O281" s="126">
        <f t="shared" si="93"/>
        <v>2.0658833968239655E-19</v>
      </c>
      <c r="P281" s="126">
        <f t="shared" si="94"/>
        <v>4.8010106352534191E-7</v>
      </c>
      <c r="Q281" s="126">
        <f t="shared" si="95"/>
        <v>1.215225527543509E-9</v>
      </c>
      <c r="R281" s="126">
        <f t="shared" si="96"/>
        <v>2824.1239030902461</v>
      </c>
      <c r="S281" s="126">
        <f t="shared" si="97"/>
        <v>2.6391955188223901E-11</v>
      </c>
      <c r="T281" s="353">
        <v>0.371</v>
      </c>
      <c r="U281" s="193">
        <f t="shared" si="109"/>
        <v>2.554809134072304E-19</v>
      </c>
      <c r="V281" s="185">
        <f t="shared" si="110"/>
        <v>5.937249818930062E-7</v>
      </c>
      <c r="W281" s="185">
        <f t="shared" si="111"/>
        <v>1.5028289023954726E-9</v>
      </c>
      <c r="X281" s="185">
        <f t="shared" si="112"/>
        <v>3492.499893488271</v>
      </c>
      <c r="Y281" s="185"/>
      <c r="AA281" s="259">
        <f t="shared" si="101"/>
        <v>5.5484687124042726E-21</v>
      </c>
      <c r="AB281" s="260">
        <f t="shared" si="108"/>
        <v>2.3438658915633829E-20</v>
      </c>
      <c r="AC281" s="17">
        <f t="shared" si="98"/>
        <v>3.3803141707457312</v>
      </c>
      <c r="AD281" s="17">
        <f t="shared" si="99"/>
        <v>3.8296257219323242</v>
      </c>
      <c r="AE281" s="17">
        <f t="shared" si="100"/>
        <v>-41.819586032554021</v>
      </c>
      <c r="AF281" s="17">
        <f t="shared" si="114"/>
        <v>-20.315916570050437</v>
      </c>
      <c r="AG281" s="17">
        <f t="shared" si="114"/>
        <v>8.158373060633842</v>
      </c>
      <c r="AJ281" s="138"/>
    </row>
    <row r="282" spans="1:36">
      <c r="A282" s="4" t="s">
        <v>31</v>
      </c>
      <c r="B282" s="526" t="s">
        <v>34</v>
      </c>
      <c r="C282" s="527">
        <v>17.399799999999999</v>
      </c>
      <c r="D282" s="527">
        <v>-24.4998</v>
      </c>
      <c r="E282" s="526">
        <v>71.900000000000006</v>
      </c>
      <c r="F282" s="526" t="s">
        <v>13</v>
      </c>
      <c r="G282" s="529">
        <v>0.17</v>
      </c>
      <c r="H282" s="526" t="s">
        <v>16</v>
      </c>
      <c r="I282" s="528" t="s">
        <v>16</v>
      </c>
      <c r="J282" s="419">
        <v>5.4620157262812725</v>
      </c>
      <c r="K282" s="419">
        <v>14.998670186584731</v>
      </c>
      <c r="L282" s="413">
        <v>8.8643505349020156E-14</v>
      </c>
      <c r="M282" s="531">
        <v>6.5848609963838732E-19</v>
      </c>
      <c r="N282" s="46"/>
      <c r="O282" s="126">
        <f t="shared" si="93"/>
        <v>1.975458298915162E-19</v>
      </c>
      <c r="P282" s="126">
        <f t="shared" si="94"/>
        <v>2.228542622651371E-6</v>
      </c>
      <c r="Q282" s="126">
        <f t="shared" si="95"/>
        <v>1.1620342934795068E-9</v>
      </c>
      <c r="R282" s="126">
        <f t="shared" si="96"/>
        <v>13109.074250890415</v>
      </c>
      <c r="S282" s="126">
        <f t="shared" si="97"/>
        <v>7.7475821457749355E-11</v>
      </c>
      <c r="T282" s="353">
        <v>0.371</v>
      </c>
      <c r="U282" s="193">
        <f t="shared" si="109"/>
        <v>2.442983429658417E-19</v>
      </c>
      <c r="V282" s="185">
        <f t="shared" si="110"/>
        <v>2.7559643766788621E-6</v>
      </c>
      <c r="W282" s="185">
        <f t="shared" si="111"/>
        <v>1.4370490762696567E-9</v>
      </c>
      <c r="X282" s="185">
        <f t="shared" si="112"/>
        <v>16211.555156934479</v>
      </c>
      <c r="Y282" s="185">
        <f t="shared" si="113"/>
        <v>9.5811765869416708E-11</v>
      </c>
      <c r="AA282" s="259">
        <f t="shared" si="101"/>
        <v>1.6288000197800843E-20</v>
      </c>
      <c r="AB282" s="260">
        <f t="shared" si="108"/>
        <v>1.2055734231411803E-19</v>
      </c>
      <c r="AC282" s="17">
        <f t="shared" si="98"/>
        <v>1.6978179022640056</v>
      </c>
      <c r="AD282" s="17">
        <f t="shared" si="99"/>
        <v>2.7079615429445072</v>
      </c>
      <c r="AE282" s="17">
        <f t="shared" si="100"/>
        <v>-41.864343541043674</v>
      </c>
      <c r="AF282" s="17">
        <f t="shared" si="114"/>
        <v>-20.360674078540093</v>
      </c>
      <c r="AG282" s="17">
        <f t="shared" si="114"/>
        <v>9.6934795482485274</v>
      </c>
      <c r="AJ282" s="138"/>
    </row>
    <row r="283" spans="1:36">
      <c r="A283" s="4" t="s">
        <v>31</v>
      </c>
      <c r="B283" s="526" t="s">
        <v>34</v>
      </c>
      <c r="C283" s="527">
        <v>17.399799999999999</v>
      </c>
      <c r="D283" s="527">
        <v>-24.4998</v>
      </c>
      <c r="E283" s="526">
        <v>71.900000000000006</v>
      </c>
      <c r="F283" s="526" t="s">
        <v>13</v>
      </c>
      <c r="G283" s="529">
        <v>0.17</v>
      </c>
      <c r="H283" s="526" t="s">
        <v>16</v>
      </c>
      <c r="I283" s="528" t="s">
        <v>16</v>
      </c>
      <c r="J283" s="419">
        <v>13.036084792763097</v>
      </c>
      <c r="K283" s="419">
        <v>26.786475601568007</v>
      </c>
      <c r="L283" s="413">
        <v>2.0062992184917189E-13</v>
      </c>
      <c r="M283" s="531">
        <v>1.3852316535723582E-18</v>
      </c>
      <c r="N283" s="46"/>
      <c r="O283" s="126">
        <f t="shared" ref="O283:O345" si="115">M283*0.3</f>
        <v>4.1556949607170745E-19</v>
      </c>
      <c r="P283" s="126">
        <f t="shared" ref="P283:P345" si="116">0.3*M283/L283</f>
        <v>2.0713236203327701E-6</v>
      </c>
      <c r="Q283" s="126">
        <f t="shared" ref="Q283:Q345" si="117">O283/(G283*0.000000001)</f>
        <v>2.4445264474806318E-9</v>
      </c>
      <c r="R283" s="126">
        <f t="shared" ref="R283:R345" si="118">P283/(G283*0.000000001)</f>
        <v>12184.256590192763</v>
      </c>
      <c r="S283" s="126">
        <f t="shared" ref="S283:S345" si="119">Q283/K283</f>
        <v>9.1259726880140063E-11</v>
      </c>
      <c r="T283" s="353">
        <v>0.371</v>
      </c>
      <c r="U283" s="193">
        <f t="shared" si="109"/>
        <v>5.1392094347534489E-19</v>
      </c>
      <c r="V283" s="185">
        <f t="shared" si="110"/>
        <v>2.5615368771448589E-6</v>
      </c>
      <c r="W283" s="185">
        <f t="shared" si="111"/>
        <v>3.0230643733843813E-9</v>
      </c>
      <c r="X283" s="185">
        <f t="shared" si="112"/>
        <v>15067.86398320505</v>
      </c>
      <c r="Y283" s="185">
        <f t="shared" si="113"/>
        <v>1.1285786224177321E-10</v>
      </c>
      <c r="AA283" s="259">
        <f t="shared" si="101"/>
        <v>1.9185836581101448E-20</v>
      </c>
      <c r="AB283" s="260">
        <f t="shared" si="108"/>
        <v>1.0626132581934118E-19</v>
      </c>
      <c r="AC283" s="17">
        <f t="shared" ref="AC283:AC345" si="120">LN(J283)</f>
        <v>2.5677212654619161</v>
      </c>
      <c r="AD283" s="17">
        <f t="shared" ref="AD283:AD345" si="121">LN(K283)</f>
        <v>3.2878971184097807</v>
      </c>
      <c r="AE283" s="17">
        <f t="shared" ref="AE283:AE345" si="122">LN(M283)</f>
        <v>-41.12066428934272</v>
      </c>
      <c r="AF283" s="17">
        <f t="shared" si="114"/>
        <v>-19.616994826839136</v>
      </c>
      <c r="AG283" s="17">
        <f t="shared" si="114"/>
        <v>9.6203195419066461</v>
      </c>
      <c r="AJ283" s="138"/>
    </row>
    <row r="284" spans="1:36">
      <c r="A284" s="4" t="s">
        <v>31</v>
      </c>
      <c r="B284" s="526" t="s">
        <v>34</v>
      </c>
      <c r="C284" s="527">
        <v>17.399799999999999</v>
      </c>
      <c r="D284" s="527">
        <v>-24.4998</v>
      </c>
      <c r="E284" s="526">
        <v>71.900000000000006</v>
      </c>
      <c r="F284" s="526" t="s">
        <v>13</v>
      </c>
      <c r="G284" s="529">
        <v>0.17</v>
      </c>
      <c r="H284" s="526" t="s">
        <v>16</v>
      </c>
      <c r="I284" s="528" t="s">
        <v>16</v>
      </c>
      <c r="J284" s="419">
        <v>13.052720834860795</v>
      </c>
      <c r="K284" s="419">
        <v>25.510203586047155</v>
      </c>
      <c r="L284" s="413">
        <v>2.0087032891818694E-13</v>
      </c>
      <c r="M284" s="531">
        <v>2.4263531945565997E-18</v>
      </c>
      <c r="N284" s="46"/>
      <c r="O284" s="126">
        <f t="shared" si="115"/>
        <v>7.2790595836697985E-19</v>
      </c>
      <c r="P284" s="126">
        <f t="shared" si="116"/>
        <v>3.6237604741686404E-6</v>
      </c>
      <c r="Q284" s="126">
        <f t="shared" si="117"/>
        <v>4.2817997550998809E-9</v>
      </c>
      <c r="R284" s="126">
        <f t="shared" si="118"/>
        <v>21316.238083344939</v>
      </c>
      <c r="S284" s="126">
        <f t="shared" si="119"/>
        <v>1.6784655366066219E-10</v>
      </c>
      <c r="T284" s="353">
        <v>0.371</v>
      </c>
      <c r="U284" s="193">
        <f t="shared" si="109"/>
        <v>9.0017703518049843E-19</v>
      </c>
      <c r="V284" s="185">
        <f t="shared" si="110"/>
        <v>4.4813837863885521E-6</v>
      </c>
      <c r="W284" s="185">
        <f t="shared" si="111"/>
        <v>5.2951590304735189E-9</v>
      </c>
      <c r="X284" s="185">
        <f t="shared" si="112"/>
        <v>26361.081096403243</v>
      </c>
      <c r="Y284" s="185">
        <f t="shared" si="113"/>
        <v>2.0757023802701891E-10</v>
      </c>
      <c r="AA284" s="259">
        <f t="shared" ref="AA284:AA345" si="123">U284/K284</f>
        <v>3.5286940464593222E-20</v>
      </c>
      <c r="AB284" s="260">
        <f t="shared" si="108"/>
        <v>1.8588869135057054E-19</v>
      </c>
      <c r="AC284" s="17">
        <f t="shared" si="120"/>
        <v>2.5689966051298194</v>
      </c>
      <c r="AD284" s="17">
        <f t="shared" si="121"/>
        <v>3.2390785127587685</v>
      </c>
      <c r="AE284" s="17">
        <f t="shared" si="122"/>
        <v>-40.560142286763877</v>
      </c>
      <c r="AF284" s="17">
        <f t="shared" si="114"/>
        <v>-19.056472824260293</v>
      </c>
      <c r="AG284" s="17">
        <f t="shared" si="114"/>
        <v>10.179644000537326</v>
      </c>
      <c r="AJ284" s="138"/>
    </row>
    <row r="285" spans="1:36">
      <c r="A285" s="4" t="s">
        <v>31</v>
      </c>
      <c r="B285" s="526" t="s">
        <v>34</v>
      </c>
      <c r="C285" s="527">
        <v>17.399799999999999</v>
      </c>
      <c r="D285" s="527">
        <v>-24.4998</v>
      </c>
      <c r="E285" s="526">
        <v>71.900000000000006</v>
      </c>
      <c r="F285" s="526" t="s">
        <v>13</v>
      </c>
      <c r="G285" s="529">
        <v>0.17</v>
      </c>
      <c r="H285" s="526" t="s">
        <v>16</v>
      </c>
      <c r="I285" s="528" t="s">
        <v>16</v>
      </c>
      <c r="J285" s="419">
        <v>6.2467947341265768</v>
      </c>
      <c r="K285" s="419">
        <v>16.402962102739369</v>
      </c>
      <c r="L285" s="413">
        <v>1.0055291131336378E-13</v>
      </c>
      <c r="M285" s="531">
        <v>2.0931042352692624E-18</v>
      </c>
      <c r="N285" s="46"/>
      <c r="O285" s="126">
        <f t="shared" si="115"/>
        <v>6.2793127058077869E-19</v>
      </c>
      <c r="P285" s="126">
        <f t="shared" si="116"/>
        <v>6.2447845853402432E-6</v>
      </c>
      <c r="Q285" s="126">
        <f t="shared" si="117"/>
        <v>3.6937133563575211E-9</v>
      </c>
      <c r="R285" s="126">
        <f t="shared" si="118"/>
        <v>36734.026972589658</v>
      </c>
      <c r="S285" s="126">
        <f t="shared" si="119"/>
        <v>2.2518575201369599E-10</v>
      </c>
      <c r="T285" s="353">
        <v>0.371</v>
      </c>
      <c r="U285" s="193">
        <f t="shared" si="109"/>
        <v>7.7654167128489633E-19</v>
      </c>
      <c r="V285" s="185">
        <f t="shared" si="110"/>
        <v>7.7227169372041008E-6</v>
      </c>
      <c r="W285" s="185">
        <f t="shared" si="111"/>
        <v>4.5678921840288012E-9</v>
      </c>
      <c r="X285" s="185">
        <f t="shared" si="112"/>
        <v>45427.74668943588</v>
      </c>
      <c r="Y285" s="185">
        <f t="shared" si="113"/>
        <v>2.7847971332360405E-10</v>
      </c>
      <c r="AA285" s="259">
        <f t="shared" si="123"/>
        <v>4.73415512650127E-20</v>
      </c>
      <c r="AB285" s="260">
        <f t="shared" si="108"/>
        <v>3.3506851503132014E-19</v>
      </c>
      <c r="AC285" s="17">
        <f t="shared" si="120"/>
        <v>1.8320684896598494</v>
      </c>
      <c r="AD285" s="17">
        <f t="shared" si="121"/>
        <v>2.7974619345417362</v>
      </c>
      <c r="AE285" s="17">
        <f t="shared" si="122"/>
        <v>-40.707883429820363</v>
      </c>
      <c r="AF285" s="17">
        <f t="shared" si="114"/>
        <v>-19.204213967316779</v>
      </c>
      <c r="AG285" s="17">
        <f t="shared" si="114"/>
        <v>10.723878357907145</v>
      </c>
      <c r="AJ285" s="138"/>
    </row>
    <row r="286" spans="1:36">
      <c r="A286" s="4" t="s">
        <v>31</v>
      </c>
      <c r="B286" s="526" t="s">
        <v>34</v>
      </c>
      <c r="C286" s="527">
        <v>17.399799999999999</v>
      </c>
      <c r="D286" s="527">
        <v>-24.4998</v>
      </c>
      <c r="E286" s="526">
        <v>71.900000000000006</v>
      </c>
      <c r="F286" s="526" t="s">
        <v>13</v>
      </c>
      <c r="G286" s="529">
        <v>0.17</v>
      </c>
      <c r="H286" s="526" t="s">
        <v>16</v>
      </c>
      <c r="I286" s="528" t="s">
        <v>16</v>
      </c>
      <c r="J286" s="419">
        <v>47.912958394661288</v>
      </c>
      <c r="K286" s="419">
        <v>69.4805600690581</v>
      </c>
      <c r="L286" s="413">
        <v>6.8111094656480531E-13</v>
      </c>
      <c r="M286" s="531">
        <v>8.5765949233766896E-18</v>
      </c>
      <c r="N286" s="46"/>
      <c r="O286" s="126">
        <f t="shared" si="115"/>
        <v>2.5729784770130067E-18</v>
      </c>
      <c r="P286" s="126">
        <f t="shared" si="116"/>
        <v>3.7776202100257933E-6</v>
      </c>
      <c r="Q286" s="126">
        <f t="shared" si="117"/>
        <v>1.5135167511841215E-8</v>
      </c>
      <c r="R286" s="126">
        <f t="shared" si="118"/>
        <v>22221.295353092897</v>
      </c>
      <c r="S286" s="126">
        <f t="shared" si="119"/>
        <v>2.1783312478768267E-10</v>
      </c>
      <c r="T286" s="353">
        <v>0.371</v>
      </c>
      <c r="U286" s="193">
        <f t="shared" si="109"/>
        <v>3.1819167165727517E-18</v>
      </c>
      <c r="V286" s="185">
        <f t="shared" si="110"/>
        <v>4.6716569930652315E-6</v>
      </c>
      <c r="W286" s="185">
        <f t="shared" si="111"/>
        <v>1.8717157156310301E-8</v>
      </c>
      <c r="X286" s="185">
        <f t="shared" si="112"/>
        <v>27480.335253324887</v>
      </c>
      <c r="Y286" s="185">
        <f t="shared" si="113"/>
        <v>2.6938696432076753E-10</v>
      </c>
      <c r="AA286" s="259">
        <f t="shared" si="123"/>
        <v>4.5795783934530493E-20</v>
      </c>
      <c r="AB286" s="260">
        <f t="shared" si="108"/>
        <v>1.7900366019419787E-19</v>
      </c>
      <c r="AC286" s="17">
        <f t="shared" si="120"/>
        <v>3.8693859979901277</v>
      </c>
      <c r="AD286" s="17">
        <f t="shared" si="121"/>
        <v>4.2410470022076883</v>
      </c>
      <c r="AE286" s="17">
        <f t="shared" si="122"/>
        <v>-39.297494701240858</v>
      </c>
      <c r="AF286" s="17">
        <f t="shared" si="114"/>
        <v>-17.79382523873727</v>
      </c>
      <c r="AG286" s="17">
        <f t="shared" si="114"/>
        <v>10.22122594616452</v>
      </c>
      <c r="AJ286" s="138"/>
    </row>
    <row r="287" spans="1:36">
      <c r="A287" s="4" t="s">
        <v>31</v>
      </c>
      <c r="B287" s="526" t="s">
        <v>34</v>
      </c>
      <c r="C287" s="527">
        <v>17.399799999999999</v>
      </c>
      <c r="D287" s="527">
        <v>-24.4998</v>
      </c>
      <c r="E287" s="526">
        <v>71.900000000000006</v>
      </c>
      <c r="F287" s="526" t="s">
        <v>13</v>
      </c>
      <c r="G287" s="529">
        <v>0.17</v>
      </c>
      <c r="H287" s="526" t="s">
        <v>23</v>
      </c>
      <c r="I287" s="528" t="s">
        <v>23</v>
      </c>
      <c r="J287" s="419">
        <v>2.8258262017891145</v>
      </c>
      <c r="K287" s="419">
        <v>7.6719263396989543</v>
      </c>
      <c r="L287" s="413">
        <v>4.7741722103288259E-14</v>
      </c>
      <c r="M287" s="531">
        <v>1.0042294293723595E-18</v>
      </c>
      <c r="N287" s="46"/>
      <c r="O287" s="126">
        <f t="shared" si="115"/>
        <v>3.0126882881170786E-19</v>
      </c>
      <c r="P287" s="126">
        <f t="shared" si="116"/>
        <v>6.3103888075071689E-6</v>
      </c>
      <c r="Q287" s="126">
        <f t="shared" si="117"/>
        <v>1.7721695812453399E-9</v>
      </c>
      <c r="R287" s="126">
        <f t="shared" si="118"/>
        <v>37119.934161806872</v>
      </c>
      <c r="S287" s="126">
        <f t="shared" si="119"/>
        <v>2.3099408190028057E-10</v>
      </c>
      <c r="T287" s="353">
        <v>0.371</v>
      </c>
      <c r="U287" s="193">
        <f t="shared" si="109"/>
        <v>3.7256911829714538E-19</v>
      </c>
      <c r="V287" s="185">
        <f t="shared" si="110"/>
        <v>7.8038474919505321E-6</v>
      </c>
      <c r="W287" s="185">
        <f t="shared" si="111"/>
        <v>2.1915830488067371E-9</v>
      </c>
      <c r="X287" s="185">
        <f t="shared" si="112"/>
        <v>45904.985246767828</v>
      </c>
      <c r="Y287" s="185">
        <f t="shared" si="113"/>
        <v>2.8566268128334696E-10</v>
      </c>
      <c r="AA287" s="259">
        <f t="shared" si="123"/>
        <v>4.8562655818168994E-20</v>
      </c>
      <c r="AB287" s="260">
        <f t="shared" si="108"/>
        <v>3.5537551061581639E-19</v>
      </c>
      <c r="AC287" s="17">
        <f t="shared" si="120"/>
        <v>1.038800782650384</v>
      </c>
      <c r="AD287" s="17">
        <f t="shared" si="121"/>
        <v>2.0375677363487776</v>
      </c>
      <c r="AE287" s="17">
        <f t="shared" si="122"/>
        <v>-41.44231116341782</v>
      </c>
      <c r="AF287" s="17">
        <f t="shared" si="114"/>
        <v>-19.938641700914232</v>
      </c>
      <c r="AG287" s="17">
        <f t="shared" si="114"/>
        <v>10.734329001191577</v>
      </c>
      <c r="AJ287" s="138"/>
    </row>
    <row r="288" spans="1:36">
      <c r="A288" s="4" t="s">
        <v>31</v>
      </c>
      <c r="B288" s="526" t="s">
        <v>34</v>
      </c>
      <c r="C288" s="527">
        <v>17.399799999999999</v>
      </c>
      <c r="D288" s="527">
        <v>-24.4998</v>
      </c>
      <c r="E288" s="526">
        <v>71.900000000000006</v>
      </c>
      <c r="F288" s="526" t="s">
        <v>13</v>
      </c>
      <c r="G288" s="529">
        <v>0.17</v>
      </c>
      <c r="H288" s="526" t="s">
        <v>23</v>
      </c>
      <c r="I288" s="528" t="s">
        <v>23</v>
      </c>
      <c r="J288" s="419">
        <v>6.6342614278108982</v>
      </c>
      <c r="K288" s="419">
        <v>16.723560130651379</v>
      </c>
      <c r="L288" s="413">
        <v>1.0639855720836715E-13</v>
      </c>
      <c r="M288" s="531">
        <v>1.2758990488945474E-18</v>
      </c>
      <c r="N288" s="46"/>
      <c r="O288" s="126">
        <f t="shared" si="115"/>
        <v>3.827697146683642E-19</v>
      </c>
      <c r="P288" s="126">
        <f t="shared" si="116"/>
        <v>3.597508506800159E-6</v>
      </c>
      <c r="Q288" s="126">
        <f t="shared" si="117"/>
        <v>2.25158655687273E-9</v>
      </c>
      <c r="R288" s="126">
        <f t="shared" si="118"/>
        <v>21161.814745883283</v>
      </c>
      <c r="S288" s="126">
        <f t="shared" si="119"/>
        <v>1.346356002718562E-10</v>
      </c>
      <c r="T288" s="353">
        <v>0.371</v>
      </c>
      <c r="U288" s="193">
        <f t="shared" si="109"/>
        <v>4.733585471398771E-19</v>
      </c>
      <c r="V288" s="185">
        <f t="shared" si="110"/>
        <v>4.4489188534095307E-6</v>
      </c>
      <c r="W288" s="185">
        <f t="shared" si="111"/>
        <v>2.7844620419992766E-9</v>
      </c>
      <c r="X288" s="185">
        <f t="shared" si="112"/>
        <v>26170.110902409</v>
      </c>
      <c r="Y288" s="185">
        <f t="shared" si="113"/>
        <v>1.6649935900286219E-10</v>
      </c>
      <c r="AA288" s="259">
        <f t="shared" si="123"/>
        <v>2.8304891030486575E-20</v>
      </c>
      <c r="AB288" s="260">
        <f t="shared" si="108"/>
        <v>1.9231968211954451E-19</v>
      </c>
      <c r="AC288" s="17">
        <f t="shared" si="120"/>
        <v>1.8922473470156589</v>
      </c>
      <c r="AD288" s="17">
        <f t="shared" si="121"/>
        <v>2.8168185114652959</v>
      </c>
      <c r="AE288" s="17">
        <f t="shared" si="122"/>
        <v>-41.202880607386412</v>
      </c>
      <c r="AF288" s="17">
        <f t="shared" si="114"/>
        <v>-19.699211144882824</v>
      </c>
      <c r="AG288" s="17">
        <f t="shared" si="114"/>
        <v>10.172373233283993</v>
      </c>
      <c r="AJ288" s="138"/>
    </row>
    <row r="289" spans="1:36">
      <c r="A289" s="4" t="s">
        <v>31</v>
      </c>
      <c r="B289" s="526" t="s">
        <v>34</v>
      </c>
      <c r="C289" s="527">
        <v>17.399799999999999</v>
      </c>
      <c r="D289" s="527">
        <v>-24.4998</v>
      </c>
      <c r="E289" s="526">
        <v>71.900000000000006</v>
      </c>
      <c r="F289" s="526" t="s">
        <v>13</v>
      </c>
      <c r="G289" s="529">
        <v>0.17</v>
      </c>
      <c r="H289" s="526" t="s">
        <v>16</v>
      </c>
      <c r="I289" s="528" t="s">
        <v>17</v>
      </c>
      <c r="J289" s="419">
        <v>117.51400429873974</v>
      </c>
      <c r="K289" s="419">
        <v>123.65817492060378</v>
      </c>
      <c r="L289" s="413">
        <v>1.5815636075036589E-12</v>
      </c>
      <c r="M289" s="531">
        <v>2.6218729289330086E-17</v>
      </c>
      <c r="N289" s="46"/>
      <c r="O289" s="126">
        <f t="shared" si="115"/>
        <v>7.8656187867990258E-18</v>
      </c>
      <c r="P289" s="126">
        <f t="shared" si="116"/>
        <v>4.973318018624698E-6</v>
      </c>
      <c r="Q289" s="126">
        <f t="shared" si="117"/>
        <v>4.6268345804700142E-8</v>
      </c>
      <c r="R289" s="126">
        <f t="shared" si="118"/>
        <v>29254.811874262923</v>
      </c>
      <c r="S289" s="126">
        <f t="shared" si="119"/>
        <v>3.7416325960177956E-10</v>
      </c>
      <c r="T289" s="353">
        <v>0.371</v>
      </c>
      <c r="U289" s="193">
        <f t="shared" si="109"/>
        <v>9.7271485663414625E-18</v>
      </c>
      <c r="V289" s="185">
        <f t="shared" si="110"/>
        <v>6.1503366163658768E-6</v>
      </c>
      <c r="W289" s="185">
        <f t="shared" si="111"/>
        <v>5.7218520978479183E-8</v>
      </c>
      <c r="X289" s="185">
        <f t="shared" si="112"/>
        <v>36178.450684505151</v>
      </c>
      <c r="Y289" s="185">
        <f t="shared" si="113"/>
        <v>4.6271523104086745E-10</v>
      </c>
      <c r="AA289" s="259">
        <f t="shared" si="123"/>
        <v>7.8661589276947486E-20</v>
      </c>
      <c r="AB289" s="260">
        <f t="shared" si="108"/>
        <v>2.2311152994733979E-19</v>
      </c>
      <c r="AC289" s="17">
        <f t="shared" si="120"/>
        <v>4.7665575120033727</v>
      </c>
      <c r="AD289" s="17">
        <f t="shared" si="121"/>
        <v>4.8175211051714673</v>
      </c>
      <c r="AE289" s="17">
        <f t="shared" si="122"/>
        <v>-38.180057660143937</v>
      </c>
      <c r="AF289" s="17">
        <f t="shared" si="114"/>
        <v>-16.67638819764035</v>
      </c>
      <c r="AG289" s="17">
        <f t="shared" si="114"/>
        <v>10.496218935603004</v>
      </c>
      <c r="AJ289" s="138"/>
    </row>
    <row r="290" spans="1:36">
      <c r="A290" s="4" t="s">
        <v>31</v>
      </c>
      <c r="B290" s="526" t="s">
        <v>34</v>
      </c>
      <c r="C290" s="527">
        <v>17.399799999999999</v>
      </c>
      <c r="D290" s="527">
        <v>-24.4998</v>
      </c>
      <c r="E290" s="526">
        <v>71.900000000000006</v>
      </c>
      <c r="F290" s="526" t="s">
        <v>13</v>
      </c>
      <c r="G290" s="529">
        <v>0.17</v>
      </c>
      <c r="H290" s="526" t="s">
        <v>23</v>
      </c>
      <c r="I290" s="528" t="s">
        <v>23</v>
      </c>
      <c r="J290" s="419">
        <v>6.2104762868049033</v>
      </c>
      <c r="K290" s="419">
        <v>15.985456938963836</v>
      </c>
      <c r="L290" s="413">
        <v>1.000038669433139E-13</v>
      </c>
      <c r="M290" s="531">
        <v>3.1426897313986158E-18</v>
      </c>
      <c r="N290" s="46"/>
      <c r="O290" s="126">
        <f t="shared" si="115"/>
        <v>9.428069194195847E-19</v>
      </c>
      <c r="P290" s="126">
        <f t="shared" si="116"/>
        <v>9.4277046302019949E-6</v>
      </c>
      <c r="Q290" s="126">
        <f t="shared" si="117"/>
        <v>5.5459230554093203E-9</v>
      </c>
      <c r="R290" s="126">
        <f t="shared" si="118"/>
        <v>55457.086060011723</v>
      </c>
      <c r="S290" s="126">
        <f t="shared" si="119"/>
        <v>3.469355350044065E-10</v>
      </c>
      <c r="T290" s="353">
        <v>0.371</v>
      </c>
      <c r="U290" s="193">
        <f t="shared" si="109"/>
        <v>1.1659378903488864E-18</v>
      </c>
      <c r="V290" s="185">
        <f t="shared" si="110"/>
        <v>1.1658928059349801E-5</v>
      </c>
      <c r="W290" s="185">
        <f t="shared" si="111"/>
        <v>6.8584581785228598E-9</v>
      </c>
      <c r="X290" s="185">
        <f t="shared" si="112"/>
        <v>68581.929760881161</v>
      </c>
      <c r="Y290" s="185">
        <f t="shared" si="113"/>
        <v>4.2904361162211602E-10</v>
      </c>
      <c r="AA290" s="259">
        <f t="shared" si="123"/>
        <v>7.2937413975759734E-20</v>
      </c>
      <c r="AB290" s="260">
        <f t="shared" si="108"/>
        <v>5.0603038901794634E-19</v>
      </c>
      <c r="AC290" s="17">
        <f t="shared" si="120"/>
        <v>1.8262375897523138</v>
      </c>
      <c r="AD290" s="17">
        <f t="shared" si="121"/>
        <v>2.7716793675873785</v>
      </c>
      <c r="AE290" s="17">
        <f t="shared" si="122"/>
        <v>-40.301452638290833</v>
      </c>
      <c r="AF290" s="17">
        <f t="shared" si="114"/>
        <v>-18.797783175787245</v>
      </c>
      <c r="AG290" s="17">
        <f t="shared" si="114"/>
        <v>11.135784364449853</v>
      </c>
      <c r="AJ290" s="138"/>
    </row>
    <row r="291" spans="1:36">
      <c r="A291" s="4" t="s">
        <v>31</v>
      </c>
      <c r="B291" s="526" t="s">
        <v>34</v>
      </c>
      <c r="C291" s="527">
        <v>17.399799999999999</v>
      </c>
      <c r="D291" s="527">
        <v>-24.4998</v>
      </c>
      <c r="E291" s="526">
        <v>71.900000000000006</v>
      </c>
      <c r="F291" s="526" t="s">
        <v>13</v>
      </c>
      <c r="G291" s="529">
        <v>0.17</v>
      </c>
      <c r="H291" s="526" t="s">
        <v>23</v>
      </c>
      <c r="I291" s="528" t="s">
        <v>23</v>
      </c>
      <c r="J291" s="419">
        <v>3.9727047207382475</v>
      </c>
      <c r="K291" s="419">
        <v>12.130396093857247</v>
      </c>
      <c r="L291" s="413">
        <v>6.573770347483995E-14</v>
      </c>
      <c r="M291" s="531">
        <v>1.4157711973411815E-18</v>
      </c>
      <c r="N291" s="46"/>
      <c r="O291" s="126">
        <f t="shared" si="115"/>
        <v>4.2473135920235441E-19</v>
      </c>
      <c r="P291" s="126">
        <f t="shared" si="116"/>
        <v>6.4610008678644136E-6</v>
      </c>
      <c r="Q291" s="126">
        <f t="shared" si="117"/>
        <v>2.498419760013849E-9</v>
      </c>
      <c r="R291" s="126">
        <f t="shared" si="118"/>
        <v>38005.887458025958</v>
      </c>
      <c r="S291" s="126">
        <f t="shared" si="119"/>
        <v>2.0596357618355368E-10</v>
      </c>
      <c r="T291" s="353">
        <v>0.371</v>
      </c>
      <c r="U291" s="193">
        <f t="shared" si="109"/>
        <v>5.2525111421357829E-19</v>
      </c>
      <c r="V291" s="185">
        <f t="shared" si="110"/>
        <v>7.990104406592326E-6</v>
      </c>
      <c r="W291" s="185">
        <f t="shared" si="111"/>
        <v>3.0897124365504598E-9</v>
      </c>
      <c r="X291" s="185">
        <f t="shared" si="112"/>
        <v>47000.614156425436</v>
      </c>
      <c r="Y291" s="185">
        <f t="shared" si="113"/>
        <v>2.5470828921366135E-10</v>
      </c>
      <c r="AA291" s="259">
        <f t="shared" si="123"/>
        <v>4.3300409166322445E-20</v>
      </c>
      <c r="AB291" s="260">
        <f t="shared" si="108"/>
        <v>3.5637463563566554E-19</v>
      </c>
      <c r="AC291" s="17">
        <f t="shared" si="120"/>
        <v>1.3794471525850185</v>
      </c>
      <c r="AD291" s="17">
        <f t="shared" si="121"/>
        <v>2.4957143764918492</v>
      </c>
      <c r="AE291" s="17">
        <f t="shared" si="122"/>
        <v>-41.098857275475964</v>
      </c>
      <c r="AF291" s="17">
        <f t="shared" si="114"/>
        <v>-19.59518781297238</v>
      </c>
      <c r="AG291" s="17">
        <f t="shared" si="114"/>
        <v>10.757915947764809</v>
      </c>
      <c r="AJ291" s="138"/>
    </row>
    <row r="292" spans="1:36">
      <c r="A292" s="4" t="s">
        <v>31</v>
      </c>
      <c r="B292" s="526" t="s">
        <v>34</v>
      </c>
      <c r="C292" s="527">
        <v>17.399799999999999</v>
      </c>
      <c r="D292" s="527">
        <v>-24.4998</v>
      </c>
      <c r="E292" s="526">
        <v>71.900000000000006</v>
      </c>
      <c r="F292" s="526" t="s">
        <v>13</v>
      </c>
      <c r="G292" s="529">
        <v>0.17</v>
      </c>
      <c r="H292" s="526" t="s">
        <v>23</v>
      </c>
      <c r="I292" s="528" t="s">
        <v>23</v>
      </c>
      <c r="J292" s="419">
        <v>6.1850105367549046</v>
      </c>
      <c r="K292" s="419">
        <v>15.934650494301431</v>
      </c>
      <c r="L292" s="413">
        <v>9.9618771535208269E-14</v>
      </c>
      <c r="M292" s="531">
        <v>2.7184504122221021E-18</v>
      </c>
      <c r="N292" s="46"/>
      <c r="O292" s="126">
        <f t="shared" si="115"/>
        <v>8.1553512366663056E-19</v>
      </c>
      <c r="P292" s="126">
        <f t="shared" si="116"/>
        <v>8.1865607364812354E-6</v>
      </c>
      <c r="Q292" s="126">
        <f t="shared" si="117"/>
        <v>4.7972654333331198E-9</v>
      </c>
      <c r="R292" s="126">
        <f t="shared" si="118"/>
        <v>48156.239626360199</v>
      </c>
      <c r="S292" s="126">
        <f t="shared" si="119"/>
        <v>3.0105871697962395E-10</v>
      </c>
      <c r="T292" s="353">
        <v>0.371</v>
      </c>
      <c r="U292" s="193">
        <f t="shared" si="109"/>
        <v>1.0085451029343999E-18</v>
      </c>
      <c r="V292" s="185">
        <f t="shared" si="110"/>
        <v>1.0124046777448463E-5</v>
      </c>
      <c r="W292" s="185">
        <f t="shared" si="111"/>
        <v>5.9326182525552924E-9</v>
      </c>
      <c r="X292" s="185">
        <f t="shared" si="112"/>
        <v>59553.216337932121</v>
      </c>
      <c r="Y292" s="185">
        <f t="shared" si="113"/>
        <v>3.7230927999813505E-10</v>
      </c>
      <c r="AA292" s="259">
        <f t="shared" si="123"/>
        <v>6.329257759968297E-20</v>
      </c>
      <c r="AB292" s="260">
        <f t="shared" si="108"/>
        <v>4.3952235749114728E-19</v>
      </c>
      <c r="AC292" s="17">
        <f t="shared" si="120"/>
        <v>1.8221287094412062</v>
      </c>
      <c r="AD292" s="17">
        <f t="shared" si="121"/>
        <v>2.7684960144189379</v>
      </c>
      <c r="AE292" s="17">
        <f t="shared" si="122"/>
        <v>-40.446469657315347</v>
      </c>
      <c r="AF292" s="17">
        <f t="shared" si="114"/>
        <v>-18.942800194811763</v>
      </c>
      <c r="AG292" s="17">
        <f t="shared" si="114"/>
        <v>10.994625584037466</v>
      </c>
      <c r="AJ292" s="138"/>
    </row>
    <row r="293" spans="1:36">
      <c r="A293" s="4" t="s">
        <v>31</v>
      </c>
      <c r="B293" s="526" t="s">
        <v>34</v>
      </c>
      <c r="C293" s="527">
        <v>17.399799999999999</v>
      </c>
      <c r="D293" s="527">
        <v>-24.4998</v>
      </c>
      <c r="E293" s="526">
        <v>71.900000000000006</v>
      </c>
      <c r="F293" s="526" t="s">
        <v>13</v>
      </c>
      <c r="G293" s="529">
        <v>0.17</v>
      </c>
      <c r="H293" s="526" t="s">
        <v>23</v>
      </c>
      <c r="I293" s="528" t="s">
        <v>23</v>
      </c>
      <c r="J293" s="419">
        <v>4.1262719873811777</v>
      </c>
      <c r="K293" s="419">
        <v>12.441021067480941</v>
      </c>
      <c r="L293" s="413">
        <v>6.8121049098964113E-14</v>
      </c>
      <c r="M293" s="531">
        <v>1.725198454003857E-18</v>
      </c>
      <c r="N293" s="46"/>
      <c r="O293" s="126">
        <f t="shared" si="115"/>
        <v>5.1755953620115712E-19</v>
      </c>
      <c r="P293" s="126">
        <f t="shared" si="116"/>
        <v>7.5976448255995428E-6</v>
      </c>
      <c r="Q293" s="126">
        <f t="shared" si="117"/>
        <v>3.044467860006806E-9</v>
      </c>
      <c r="R293" s="126">
        <f t="shared" si="118"/>
        <v>44692.028385879654</v>
      </c>
      <c r="S293" s="126">
        <f t="shared" si="119"/>
        <v>2.4471205727354741E-10</v>
      </c>
      <c r="T293" s="353">
        <v>0.371</v>
      </c>
      <c r="U293" s="193">
        <f t="shared" si="109"/>
        <v>6.4004862643543094E-19</v>
      </c>
      <c r="V293" s="185">
        <f t="shared" si="110"/>
        <v>9.395754100991435E-6</v>
      </c>
      <c r="W293" s="185">
        <f t="shared" si="111"/>
        <v>3.764991920208417E-9</v>
      </c>
      <c r="X293" s="185">
        <f t="shared" si="112"/>
        <v>55269.141770537841</v>
      </c>
      <c r="Y293" s="185">
        <f t="shared" si="113"/>
        <v>3.0262724416162034E-10</v>
      </c>
      <c r="AA293" s="259">
        <f t="shared" si="123"/>
        <v>5.1446631507475461E-20</v>
      </c>
      <c r="AB293" s="260">
        <f t="shared" si="108"/>
        <v>4.1810100237691534E-19</v>
      </c>
      <c r="AC293" s="17">
        <f t="shared" si="120"/>
        <v>1.4173743328305481</v>
      </c>
      <c r="AD293" s="17">
        <f t="shared" si="121"/>
        <v>2.5209991633222022</v>
      </c>
      <c r="AE293" s="17">
        <f t="shared" si="122"/>
        <v>-40.901189584227424</v>
      </c>
      <c r="AF293" s="17">
        <f t="shared" si="114"/>
        <v>-19.397520121723836</v>
      </c>
      <c r="AG293" s="17">
        <f t="shared" si="114"/>
        <v>10.919970016762798</v>
      </c>
      <c r="AJ293" s="138"/>
    </row>
    <row r="294" spans="1:36" s="114" customFormat="1">
      <c r="A294" s="212" t="s">
        <v>31</v>
      </c>
      <c r="B294" s="662" t="s">
        <v>35</v>
      </c>
      <c r="C294" s="663">
        <v>17.685652999999999</v>
      </c>
      <c r="D294" s="663">
        <v>-31.085722000000001</v>
      </c>
      <c r="E294" s="662">
        <v>2</v>
      </c>
      <c r="F294" s="662" t="s">
        <v>36</v>
      </c>
      <c r="G294" s="664">
        <v>0.4</v>
      </c>
      <c r="H294" s="665" t="s">
        <v>16</v>
      </c>
      <c r="I294" s="666" t="s">
        <v>17</v>
      </c>
      <c r="J294" s="667">
        <v>117.66646788461355</v>
      </c>
      <c r="K294" s="667">
        <v>320.94399184742468</v>
      </c>
      <c r="L294" s="668">
        <v>1.5834902963457999E-12</v>
      </c>
      <c r="M294" s="669">
        <v>9.5934572335318128E-17</v>
      </c>
      <c r="N294" s="670"/>
      <c r="O294" s="130">
        <f t="shared" si="115"/>
        <v>2.8780371700595436E-17</v>
      </c>
      <c r="P294" s="130">
        <f t="shared" si="116"/>
        <v>1.8175275066106517E-5</v>
      </c>
      <c r="Q294" s="130">
        <f t="shared" si="117"/>
        <v>7.1950929251488583E-8</v>
      </c>
      <c r="R294" s="130">
        <f t="shared" si="118"/>
        <v>45438.187665266283</v>
      </c>
      <c r="S294" s="130">
        <f t="shared" si="119"/>
        <v>2.2418531294922551E-10</v>
      </c>
      <c r="T294" s="671">
        <v>0.2</v>
      </c>
      <c r="U294" s="214">
        <f t="shared" si="109"/>
        <v>1.9186914467063628E-17</v>
      </c>
      <c r="V294" s="130">
        <f t="shared" si="110"/>
        <v>1.2116850044071013E-5</v>
      </c>
      <c r="W294" s="130">
        <f t="shared" si="111"/>
        <v>4.7967286167659062E-8</v>
      </c>
      <c r="X294" s="130">
        <f t="shared" si="112"/>
        <v>30292.125110177527</v>
      </c>
      <c r="Y294" s="672">
        <f t="shared" si="113"/>
        <v>1.4945687529948369E-10</v>
      </c>
      <c r="AA294" s="130">
        <f t="shared" si="123"/>
        <v>5.9782750119793487E-20</v>
      </c>
      <c r="AB294" s="213">
        <f t="shared" si="108"/>
        <v>8.1530935754265844E-19</v>
      </c>
      <c r="AC294" s="115">
        <f t="shared" si="120"/>
        <v>4.7678540788978694</v>
      </c>
      <c r="AD294" s="115">
        <f t="shared" si="121"/>
        <v>5.7712666276804789</v>
      </c>
      <c r="AE294" s="115">
        <f t="shared" si="122"/>
        <v>-36.882865252951476</v>
      </c>
      <c r="AF294" s="115">
        <f t="shared" si="114"/>
        <v>-16.852746596565009</v>
      </c>
      <c r="AG294" s="115">
        <f t="shared" si="114"/>
        <v>10.318643060364414</v>
      </c>
      <c r="AJ294" s="213"/>
    </row>
    <row r="295" spans="1:36">
      <c r="A295" s="4" t="s">
        <v>31</v>
      </c>
      <c r="B295" s="526" t="s">
        <v>35</v>
      </c>
      <c r="C295" s="527">
        <v>17.685652999999999</v>
      </c>
      <c r="D295" s="527">
        <v>-31.085722000000001</v>
      </c>
      <c r="E295" s="526">
        <v>2</v>
      </c>
      <c r="F295" s="526" t="s">
        <v>36</v>
      </c>
      <c r="G295" s="529">
        <v>0.4</v>
      </c>
      <c r="H295" s="530" t="s">
        <v>16</v>
      </c>
      <c r="I295" s="528" t="s">
        <v>17</v>
      </c>
      <c r="J295" s="419">
        <v>688.1703198530904</v>
      </c>
      <c r="K295" s="419">
        <v>334.61636292952784</v>
      </c>
      <c r="L295" s="413">
        <v>8.3151289933628039E-12</v>
      </c>
      <c r="M295" s="531">
        <v>2.0870409682999736E-16</v>
      </c>
      <c r="N295" s="46"/>
      <c r="O295" s="126">
        <f t="shared" si="115"/>
        <v>6.2611229048999209E-17</v>
      </c>
      <c r="P295" s="126">
        <f t="shared" si="116"/>
        <v>7.5297964828899157E-6</v>
      </c>
      <c r="Q295" s="126">
        <f t="shared" si="117"/>
        <v>1.5652807262249799E-7</v>
      </c>
      <c r="R295" s="126">
        <f t="shared" si="118"/>
        <v>18824.491207224786</v>
      </c>
      <c r="S295" s="126">
        <f t="shared" si="119"/>
        <v>4.6778367696102091E-10</v>
      </c>
      <c r="T295" s="353">
        <v>0.2</v>
      </c>
      <c r="U295" s="193">
        <f t="shared" si="109"/>
        <v>4.1740819365999475E-17</v>
      </c>
      <c r="V295" s="185">
        <f t="shared" si="110"/>
        <v>5.0198643219266113E-6</v>
      </c>
      <c r="W295" s="185">
        <f t="shared" si="111"/>
        <v>1.0435204841499867E-7</v>
      </c>
      <c r="X295" s="185">
        <f t="shared" si="112"/>
        <v>12549.660804816525</v>
      </c>
      <c r="Y295" s="185">
        <f t="shared" si="113"/>
        <v>3.1185578464068064E-10</v>
      </c>
      <c r="AA295" s="259">
        <f t="shared" si="123"/>
        <v>1.2474231385627227E-19</v>
      </c>
      <c r="AB295" s="260">
        <f t="shared" si="108"/>
        <v>3.0327390009285959E-19</v>
      </c>
      <c r="AC295" s="17">
        <f t="shared" si="120"/>
        <v>6.5340363652219402</v>
      </c>
      <c r="AD295" s="17">
        <f t="shared" si="121"/>
        <v>5.8129846903143587</v>
      </c>
      <c r="AE295" s="17">
        <f t="shared" si="122"/>
        <v>-36.105614229767561</v>
      </c>
      <c r="AF295" s="17">
        <f t="shared" si="114"/>
        <v>-16.075495573381097</v>
      </c>
      <c r="AG295" s="17">
        <f t="shared" si="114"/>
        <v>9.4374489166900215</v>
      </c>
      <c r="AJ295" s="138"/>
    </row>
    <row r="296" spans="1:36">
      <c r="A296" s="4" t="s">
        <v>31</v>
      </c>
      <c r="B296" s="526" t="s">
        <v>35</v>
      </c>
      <c r="C296" s="527">
        <v>17.685652999999999</v>
      </c>
      <c r="D296" s="527">
        <v>-31.085722000000001</v>
      </c>
      <c r="E296" s="526">
        <v>2</v>
      </c>
      <c r="F296" s="526" t="s">
        <v>36</v>
      </c>
      <c r="G296" s="529">
        <v>0.4</v>
      </c>
      <c r="H296" s="530" t="s">
        <v>16</v>
      </c>
      <c r="I296" s="528" t="s">
        <v>16</v>
      </c>
      <c r="J296" s="419">
        <v>15.112356570736511</v>
      </c>
      <c r="K296" s="419">
        <v>39.090317277278302</v>
      </c>
      <c r="L296" s="413">
        <v>2.3049708289171967E-13</v>
      </c>
      <c r="M296" s="531">
        <v>6.8950068146993239E-18</v>
      </c>
      <c r="N296" s="46"/>
      <c r="O296" s="126">
        <f t="shared" si="115"/>
        <v>2.0685020444097971E-18</v>
      </c>
      <c r="P296" s="126">
        <f t="shared" si="116"/>
        <v>8.9740920729201372E-6</v>
      </c>
      <c r="Q296" s="126">
        <f t="shared" ref="Q296:Q309" si="124">O296/(G296*0.000000001)</f>
        <v>5.1712551110244919E-9</v>
      </c>
      <c r="R296" s="126">
        <f t="shared" ref="R296:R309" si="125">P296/(G296*0.000000001)</f>
        <v>22435.23018230034</v>
      </c>
      <c r="S296" s="126">
        <f t="shared" ref="S296:S309" si="126">Q296/K296</f>
        <v>1.3228992423733391E-10</v>
      </c>
      <c r="T296" s="353">
        <v>0.2</v>
      </c>
      <c r="U296" s="193">
        <f t="shared" si="109"/>
        <v>1.3790013629398649E-18</v>
      </c>
      <c r="V296" s="185">
        <f t="shared" si="110"/>
        <v>5.9827280486134251E-6</v>
      </c>
      <c r="W296" s="185">
        <f t="shared" ref="W296:W319" si="127">U296/(G296*0.000000001)</f>
        <v>3.4475034073496616E-9</v>
      </c>
      <c r="X296" s="185">
        <f t="shared" ref="X296:X319" si="128">V296/(G296*0.000000001)</f>
        <v>14956.820121533559</v>
      </c>
      <c r="Y296" s="185">
        <f t="shared" ref="Y296:Y319" si="129">W296/K296</f>
        <v>8.8193282824889286E-11</v>
      </c>
      <c r="AA296" s="259">
        <f t="shared" si="123"/>
        <v>3.5277313129955724E-20</v>
      </c>
      <c r="AB296" s="260">
        <f t="shared" si="108"/>
        <v>4.5624961152986423E-19</v>
      </c>
      <c r="AC296" s="17">
        <f t="shared" si="120"/>
        <v>2.71551272512575</v>
      </c>
      <c r="AD296" s="17">
        <f t="shared" si="121"/>
        <v>3.6658747963561735</v>
      </c>
      <c r="AE296" s="17">
        <f t="shared" si="122"/>
        <v>-39.515734174294266</v>
      </c>
      <c r="AF296" s="17"/>
      <c r="AG296" s="17"/>
      <c r="AJ296" s="138"/>
    </row>
    <row r="297" spans="1:36">
      <c r="A297" s="4" t="s">
        <v>31</v>
      </c>
      <c r="B297" s="526" t="s">
        <v>35</v>
      </c>
      <c r="C297" s="527">
        <v>17.685652999999999</v>
      </c>
      <c r="D297" s="527">
        <v>-31.085722000000001</v>
      </c>
      <c r="E297" s="526">
        <v>2</v>
      </c>
      <c r="F297" s="526" t="s">
        <v>36</v>
      </c>
      <c r="G297" s="529">
        <v>0.4</v>
      </c>
      <c r="H297" s="530" t="s">
        <v>16</v>
      </c>
      <c r="I297" s="528" t="s">
        <v>16</v>
      </c>
      <c r="J297" s="419">
        <v>10.617017085195686</v>
      </c>
      <c r="K297" s="419">
        <v>30.46691549128661</v>
      </c>
      <c r="L297" s="413">
        <v>1.6545841810067057E-13</v>
      </c>
      <c r="M297" s="531">
        <v>2.7084332102183886E-17</v>
      </c>
      <c r="N297" s="46"/>
      <c r="O297" s="126">
        <f t="shared" si="115"/>
        <v>8.1252996306551649E-18</v>
      </c>
      <c r="P297" s="126">
        <f t="shared" si="116"/>
        <v>4.9107804389326716E-5</v>
      </c>
      <c r="Q297" s="126">
        <f t="shared" si="124"/>
        <v>2.0313249076637908E-8</v>
      </c>
      <c r="R297" s="126">
        <f t="shared" si="125"/>
        <v>122769.51097331676</v>
      </c>
      <c r="S297" s="126">
        <f t="shared" si="126"/>
        <v>6.6673139532117711E-10</v>
      </c>
      <c r="T297" s="353">
        <v>0.2</v>
      </c>
      <c r="U297" s="193">
        <f t="shared" si="109"/>
        <v>5.4168664204367774E-18</v>
      </c>
      <c r="V297" s="185">
        <f t="shared" si="110"/>
        <v>3.2738536259551146E-5</v>
      </c>
      <c r="W297" s="185">
        <f t="shared" si="127"/>
        <v>1.3542166051091942E-8</v>
      </c>
      <c r="X297" s="185">
        <f t="shared" si="128"/>
        <v>81846.340648877856</v>
      </c>
      <c r="Y297" s="185">
        <f t="shared" si="129"/>
        <v>4.4448759688078488E-10</v>
      </c>
      <c r="AA297" s="259">
        <f t="shared" si="123"/>
        <v>1.7779503875231397E-19</v>
      </c>
      <c r="AB297" s="260">
        <f t="shared" si="108"/>
        <v>2.551030283256315E-18</v>
      </c>
      <c r="AC297" s="17">
        <f t="shared" si="120"/>
        <v>2.3624580992602144</v>
      </c>
      <c r="AD297" s="17">
        <f t="shared" si="121"/>
        <v>3.4166413568687077</v>
      </c>
      <c r="AE297" s="17">
        <f t="shared" si="122"/>
        <v>-38.147576264411953</v>
      </c>
      <c r="AF297" s="17"/>
      <c r="AG297" s="17"/>
      <c r="AJ297" s="138"/>
    </row>
    <row r="298" spans="1:36">
      <c r="A298" s="4" t="s">
        <v>31</v>
      </c>
      <c r="B298" s="526" t="s">
        <v>35</v>
      </c>
      <c r="C298" s="527">
        <v>17.685652999999999</v>
      </c>
      <c r="D298" s="527">
        <v>-31.085722000000001</v>
      </c>
      <c r="E298" s="526">
        <v>2</v>
      </c>
      <c r="F298" s="526" t="s">
        <v>36</v>
      </c>
      <c r="G298" s="529">
        <v>0.4</v>
      </c>
      <c r="H298" s="530" t="s">
        <v>16</v>
      </c>
      <c r="I298" s="528" t="s">
        <v>16</v>
      </c>
      <c r="J298" s="419">
        <v>17.605277885602064</v>
      </c>
      <c r="K298" s="419">
        <v>38.57269955363968</v>
      </c>
      <c r="L298" s="413">
        <v>2.6603034251856473E-13</v>
      </c>
      <c r="M298" s="531">
        <v>1.9413956532143505E-17</v>
      </c>
      <c r="N298" s="46"/>
      <c r="O298" s="126">
        <f t="shared" si="115"/>
        <v>5.8241869596430513E-18</v>
      </c>
      <c r="P298" s="126">
        <f t="shared" si="116"/>
        <v>2.1892942378317671E-5</v>
      </c>
      <c r="Q298" s="126">
        <f t="shared" si="124"/>
        <v>1.4560467399107625E-8</v>
      </c>
      <c r="R298" s="126">
        <f t="shared" si="125"/>
        <v>54732.355945794166</v>
      </c>
      <c r="S298" s="126">
        <f t="shared" si="126"/>
        <v>3.7748116070693101E-10</v>
      </c>
      <c r="T298" s="353">
        <v>0.2</v>
      </c>
      <c r="U298" s="193">
        <f t="shared" si="109"/>
        <v>3.8827913064287011E-18</v>
      </c>
      <c r="V298" s="185">
        <f t="shared" si="110"/>
        <v>1.4595294918878449E-5</v>
      </c>
      <c r="W298" s="185">
        <f t="shared" si="127"/>
        <v>9.7069782660717514E-9</v>
      </c>
      <c r="X298" s="185">
        <f t="shared" si="128"/>
        <v>36488.237297196116</v>
      </c>
      <c r="Y298" s="185">
        <f t="shared" si="129"/>
        <v>2.5165410713795401E-10</v>
      </c>
      <c r="AA298" s="259">
        <f t="shared" si="123"/>
        <v>1.0066164285518162E-19</v>
      </c>
      <c r="AB298" s="260">
        <f t="shared" si="108"/>
        <v>1.1027350240248472E-18</v>
      </c>
      <c r="AC298" s="17">
        <f t="shared" si="120"/>
        <v>2.8681987369528805</v>
      </c>
      <c r="AD298" s="17">
        <f t="shared" si="121"/>
        <v>3.6525447607908346</v>
      </c>
      <c r="AE298" s="17">
        <f t="shared" si="122"/>
        <v>-38.480539457600685</v>
      </c>
      <c r="AF298" s="17"/>
      <c r="AG298" s="17"/>
      <c r="AJ298" s="138"/>
    </row>
    <row r="299" spans="1:36">
      <c r="A299" s="4" t="s">
        <v>31</v>
      </c>
      <c r="B299" s="526" t="s">
        <v>35</v>
      </c>
      <c r="C299" s="527">
        <v>17.685652999999999</v>
      </c>
      <c r="D299" s="527">
        <v>-31.085722000000001</v>
      </c>
      <c r="E299" s="526">
        <v>2</v>
      </c>
      <c r="F299" s="526" t="s">
        <v>36</v>
      </c>
      <c r="G299" s="529">
        <v>0.4</v>
      </c>
      <c r="H299" s="530" t="s">
        <v>16</v>
      </c>
      <c r="I299" s="528" t="s">
        <v>16</v>
      </c>
      <c r="J299" s="419">
        <v>9.2027720799156967</v>
      </c>
      <c r="K299" s="419">
        <v>21.237166338266995</v>
      </c>
      <c r="L299" s="413">
        <v>1.4467454749868363E-13</v>
      </c>
      <c r="M299" s="531">
        <v>6.1289176407074777E-18</v>
      </c>
      <c r="N299" s="46"/>
      <c r="O299" s="126">
        <f t="shared" si="115"/>
        <v>1.8386752922122431E-18</v>
      </c>
      <c r="P299" s="126">
        <f t="shared" si="116"/>
        <v>1.270904470759774E-5</v>
      </c>
      <c r="Q299" s="126">
        <f t="shared" si="124"/>
        <v>4.5966882305306074E-9</v>
      </c>
      <c r="R299" s="126">
        <f t="shared" si="125"/>
        <v>31772.611768994342</v>
      </c>
      <c r="S299" s="126">
        <f t="shared" si="126"/>
        <v>2.1644545968677046E-10</v>
      </c>
      <c r="T299" s="353">
        <v>0.2</v>
      </c>
      <c r="U299" s="193">
        <f t="shared" si="109"/>
        <v>1.2257835281414956E-18</v>
      </c>
      <c r="V299" s="185">
        <f t="shared" si="110"/>
        <v>8.4726964717318286E-6</v>
      </c>
      <c r="W299" s="185">
        <f t="shared" si="127"/>
        <v>3.0644588203537385E-9</v>
      </c>
      <c r="X299" s="185">
        <f t="shared" si="128"/>
        <v>21181.741179329569</v>
      </c>
      <c r="Y299" s="185">
        <f t="shared" si="129"/>
        <v>1.4429697312451365E-10</v>
      </c>
      <c r="AA299" s="259">
        <f t="shared" si="123"/>
        <v>5.7718789249805463E-20</v>
      </c>
      <c r="AB299" s="260">
        <f t="shared" si="108"/>
        <v>6.6598602980544776E-19</v>
      </c>
      <c r="AC299" s="17">
        <f t="shared" si="120"/>
        <v>2.2195047517036537</v>
      </c>
      <c r="AD299" s="17">
        <f t="shared" si="121"/>
        <v>3.0557527759042724</v>
      </c>
      <c r="AE299" s="17">
        <f t="shared" si="122"/>
        <v>-39.633513507119019</v>
      </c>
      <c r="AF299" s="17"/>
      <c r="AG299" s="17"/>
      <c r="AJ299" s="138"/>
    </row>
    <row r="300" spans="1:36">
      <c r="A300" s="4" t="s">
        <v>31</v>
      </c>
      <c r="B300" s="526" t="s">
        <v>35</v>
      </c>
      <c r="C300" s="527">
        <v>17.685652999999999</v>
      </c>
      <c r="D300" s="527">
        <v>-31.085722000000001</v>
      </c>
      <c r="E300" s="526">
        <v>2</v>
      </c>
      <c r="F300" s="526" t="s">
        <v>36</v>
      </c>
      <c r="G300" s="529">
        <v>0.4</v>
      </c>
      <c r="H300" s="530" t="s">
        <v>16</v>
      </c>
      <c r="I300" s="528" t="s">
        <v>16</v>
      </c>
      <c r="J300" s="419">
        <v>6.4960836454806596</v>
      </c>
      <c r="K300" s="419">
        <v>16.836501888934759</v>
      </c>
      <c r="L300" s="413">
        <v>1.0431634580955085E-13</v>
      </c>
      <c r="M300" s="531">
        <v>1.0839234551499601E-18</v>
      </c>
      <c r="N300" s="46"/>
      <c r="O300" s="126">
        <f t="shared" si="115"/>
        <v>3.2517703654498804E-19</v>
      </c>
      <c r="P300" s="126">
        <f t="shared" si="116"/>
        <v>3.1172203552706883E-6</v>
      </c>
      <c r="Q300" s="126">
        <f t="shared" si="124"/>
        <v>8.1294259136247002E-10</v>
      </c>
      <c r="R300" s="126">
        <f t="shared" si="125"/>
        <v>7793.0508881767191</v>
      </c>
      <c r="S300" s="126">
        <f t="shared" si="126"/>
        <v>4.828453064212525E-11</v>
      </c>
      <c r="T300" s="353">
        <v>0.2</v>
      </c>
      <c r="U300" s="193">
        <f t="shared" si="109"/>
        <v>2.1678469102999204E-19</v>
      </c>
      <c r="V300" s="185">
        <f t="shared" si="110"/>
        <v>2.078146903513792E-6</v>
      </c>
      <c r="W300" s="185">
        <f t="shared" si="127"/>
        <v>5.4196172757498005E-10</v>
      </c>
      <c r="X300" s="185">
        <f t="shared" si="128"/>
        <v>5195.3672587844794</v>
      </c>
      <c r="Y300" s="185">
        <f t="shared" si="129"/>
        <v>3.2189687094750167E-11</v>
      </c>
      <c r="AA300" s="259">
        <f t="shared" si="123"/>
        <v>1.2875874837900068E-20</v>
      </c>
      <c r="AB300" s="260">
        <f t="shared" si="108"/>
        <v>1.668579892600441E-19</v>
      </c>
      <c r="AC300" s="17">
        <f t="shared" si="120"/>
        <v>1.871199479235937</v>
      </c>
      <c r="AD300" s="17">
        <f t="shared" si="121"/>
        <v>2.8235492609257951</v>
      </c>
      <c r="AE300" s="17">
        <f t="shared" si="122"/>
        <v>-41.365944386698899</v>
      </c>
      <c r="AF300" s="17"/>
      <c r="AG300" s="17"/>
      <c r="AJ300" s="138"/>
    </row>
    <row r="301" spans="1:36">
      <c r="A301" s="4" t="s">
        <v>31</v>
      </c>
      <c r="B301" s="526" t="s">
        <v>35</v>
      </c>
      <c r="C301" s="527">
        <v>17.685652999999999</v>
      </c>
      <c r="D301" s="527">
        <v>-31.085722000000001</v>
      </c>
      <c r="E301" s="526">
        <v>2</v>
      </c>
      <c r="F301" s="526" t="s">
        <v>36</v>
      </c>
      <c r="G301" s="529">
        <v>0.4</v>
      </c>
      <c r="H301" s="530" t="s">
        <v>16</v>
      </c>
      <c r="I301" s="528" t="s">
        <v>16</v>
      </c>
      <c r="J301" s="419">
        <v>26.200591675469482</v>
      </c>
      <c r="K301" s="419">
        <v>42.660393501442847</v>
      </c>
      <c r="L301" s="413">
        <v>3.8642625580475636E-13</v>
      </c>
      <c r="M301" s="531">
        <v>1.4524819833578539E-17</v>
      </c>
      <c r="N301" s="46"/>
      <c r="O301" s="126">
        <f t="shared" ref="O301:O308" si="130">M301*0.3</f>
        <v>4.3574459500735614E-18</v>
      </c>
      <c r="P301" s="126">
        <f t="shared" ref="P301:P308" si="131">0.3*M301/L301</f>
        <v>1.1276267812079469E-5</v>
      </c>
      <c r="Q301" s="126">
        <f t="shared" si="124"/>
        <v>1.0893614875183901E-8</v>
      </c>
      <c r="R301" s="126">
        <f t="shared" si="125"/>
        <v>28190.669530198669</v>
      </c>
      <c r="S301" s="126">
        <f t="shared" si="126"/>
        <v>2.5535664303742206E-10</v>
      </c>
      <c r="T301" s="353">
        <v>0.2</v>
      </c>
      <c r="U301" s="193">
        <f t="shared" ref="U301:U308" si="132">M301*T301</f>
        <v>2.904963966715708E-18</v>
      </c>
      <c r="V301" s="185">
        <f t="shared" ref="V301:V308" si="133">T301*M301/L301</f>
        <v>7.5175118747196469E-6</v>
      </c>
      <c r="W301" s="185">
        <f t="shared" si="127"/>
        <v>7.2624099167892691E-9</v>
      </c>
      <c r="X301" s="185">
        <f t="shared" si="128"/>
        <v>18793.779686799113</v>
      </c>
      <c r="Y301" s="185">
        <f t="shared" si="129"/>
        <v>1.7023776202494809E-10</v>
      </c>
      <c r="AA301" s="259">
        <f t="shared" ref="AA301:AA308" si="134">U301/K301</f>
        <v>6.8095104809979245E-20</v>
      </c>
      <c r="AB301" s="260">
        <f t="shared" ref="AB301:AB308" si="135">M301/J301</f>
        <v>5.5436991704189338E-19</v>
      </c>
      <c r="AC301" s="17">
        <f t="shared" ref="AC301:AD308" si="136">LN(J301)</f>
        <v>3.2657819935452448</v>
      </c>
      <c r="AD301" s="17">
        <f t="shared" si="136"/>
        <v>3.7532709371319997</v>
      </c>
      <c r="AE301" s="17">
        <f t="shared" ref="AE301:AE308" si="137">LN(M301)</f>
        <v>-38.770672775116211</v>
      </c>
      <c r="AF301" s="17"/>
      <c r="AG301" s="17"/>
      <c r="AJ301" s="138"/>
    </row>
    <row r="302" spans="1:36">
      <c r="A302" s="4" t="s">
        <v>31</v>
      </c>
      <c r="B302" s="526" t="s">
        <v>35</v>
      </c>
      <c r="C302" s="527">
        <v>17.685652999999999</v>
      </c>
      <c r="D302" s="527">
        <v>-31.085722000000001</v>
      </c>
      <c r="E302" s="526">
        <v>2</v>
      </c>
      <c r="F302" s="526" t="s">
        <v>36</v>
      </c>
      <c r="G302" s="529">
        <v>0.4</v>
      </c>
      <c r="H302" s="530" t="s">
        <v>16</v>
      </c>
      <c r="I302" s="528" t="s">
        <v>16</v>
      </c>
      <c r="J302" s="419">
        <v>6.4960836454806596</v>
      </c>
      <c r="K302" s="419">
        <v>16.836501888934759</v>
      </c>
      <c r="L302" s="413">
        <v>1.0431634580955085E-13</v>
      </c>
      <c r="M302" s="531">
        <v>7.9452864277285976E-18</v>
      </c>
      <c r="N302" s="46"/>
      <c r="O302" s="126">
        <f t="shared" si="130"/>
        <v>2.3835859283185793E-18</v>
      </c>
      <c r="P302" s="126">
        <f t="shared" si="131"/>
        <v>2.2849591881508815E-5</v>
      </c>
      <c r="Q302" s="126">
        <f t="shared" si="124"/>
        <v>5.9589648207964474E-9</v>
      </c>
      <c r="R302" s="126">
        <f t="shared" si="125"/>
        <v>57123.979703772027</v>
      </c>
      <c r="S302" s="126">
        <f t="shared" si="126"/>
        <v>3.5393128929666693E-10</v>
      </c>
      <c r="T302" s="353">
        <v>0.2</v>
      </c>
      <c r="U302" s="193">
        <f t="shared" si="132"/>
        <v>1.5890572855457195E-18</v>
      </c>
      <c r="V302" s="185">
        <f t="shared" si="133"/>
        <v>1.5233061254339211E-5</v>
      </c>
      <c r="W302" s="185">
        <f t="shared" si="127"/>
        <v>3.972643213864298E-9</v>
      </c>
      <c r="X302" s="185">
        <f t="shared" si="128"/>
        <v>38082.653135848021</v>
      </c>
      <c r="Y302" s="185">
        <f t="shared" si="129"/>
        <v>2.3595419286444462E-10</v>
      </c>
      <c r="AA302" s="259">
        <f t="shared" si="134"/>
        <v>9.4381677145777866E-20</v>
      </c>
      <c r="AB302" s="260">
        <f t="shared" si="135"/>
        <v>1.2230886887141841E-18</v>
      </c>
      <c r="AC302" s="17">
        <f t="shared" si="136"/>
        <v>1.871199479235937</v>
      </c>
      <c r="AD302" s="17">
        <f t="shared" si="136"/>
        <v>2.8235492609257951</v>
      </c>
      <c r="AE302" s="17">
        <f t="shared" si="137"/>
        <v>-39.373952823235086</v>
      </c>
      <c r="AF302" s="17"/>
      <c r="AG302" s="17"/>
      <c r="AJ302" s="138"/>
    </row>
    <row r="303" spans="1:36">
      <c r="A303" s="4" t="s">
        <v>31</v>
      </c>
      <c r="B303" s="526" t="s">
        <v>35</v>
      </c>
      <c r="C303" s="527">
        <v>17.685652999999999</v>
      </c>
      <c r="D303" s="527">
        <v>-31.085722000000001</v>
      </c>
      <c r="E303" s="526">
        <v>2</v>
      </c>
      <c r="F303" s="526" t="s">
        <v>36</v>
      </c>
      <c r="G303" s="529">
        <v>0.4</v>
      </c>
      <c r="H303" s="530" t="s">
        <v>16</v>
      </c>
      <c r="I303" s="528" t="s">
        <v>16</v>
      </c>
      <c r="J303" s="419">
        <v>4.2456881129343307</v>
      </c>
      <c r="K303" s="419">
        <v>14.040886096599897</v>
      </c>
      <c r="L303" s="413">
        <v>6.9970626032394761E-14</v>
      </c>
      <c r="M303" s="531">
        <v>8.7070231093574064E-18</v>
      </c>
      <c r="N303" s="46"/>
      <c r="O303" s="126">
        <f t="shared" si="130"/>
        <v>2.6121069328072218E-18</v>
      </c>
      <c r="P303" s="126">
        <f t="shared" si="131"/>
        <v>3.7331478663602033E-5</v>
      </c>
      <c r="Q303" s="126">
        <f t="shared" si="124"/>
        <v>6.5302673320180534E-9</v>
      </c>
      <c r="R303" s="126">
        <f t="shared" si="125"/>
        <v>93328.696659005072</v>
      </c>
      <c r="S303" s="126">
        <f t="shared" si="126"/>
        <v>4.6508940298286484E-10</v>
      </c>
      <c r="T303" s="353">
        <v>0.2</v>
      </c>
      <c r="U303" s="193">
        <f t="shared" si="132"/>
        <v>1.7414046218714814E-18</v>
      </c>
      <c r="V303" s="185">
        <f t="shared" si="133"/>
        <v>2.4887652442401355E-5</v>
      </c>
      <c r="W303" s="185">
        <f t="shared" si="127"/>
        <v>4.3535115546787026E-9</v>
      </c>
      <c r="X303" s="185">
        <f t="shared" si="128"/>
        <v>62219.131106003377</v>
      </c>
      <c r="Y303" s="185">
        <f t="shared" si="129"/>
        <v>3.1005960198857656E-10</v>
      </c>
      <c r="AA303" s="259">
        <f t="shared" si="134"/>
        <v>1.2402384079543067E-19</v>
      </c>
      <c r="AB303" s="260">
        <f t="shared" si="135"/>
        <v>2.0507919747641813E-18</v>
      </c>
      <c r="AC303" s="17">
        <f t="shared" si="136"/>
        <v>1.4459039062577583</v>
      </c>
      <c r="AD303" s="17">
        <f t="shared" si="136"/>
        <v>2.6419735088996079</v>
      </c>
      <c r="AE303" s="17">
        <f t="shared" si="137"/>
        <v>-39.282401719937383</v>
      </c>
      <c r="AF303" s="17"/>
      <c r="AG303" s="17"/>
      <c r="AJ303" s="138"/>
    </row>
    <row r="304" spans="1:36">
      <c r="A304" s="4" t="s">
        <v>31</v>
      </c>
      <c r="B304" s="526" t="s">
        <v>35</v>
      </c>
      <c r="C304" s="527">
        <v>17.685652999999999</v>
      </c>
      <c r="D304" s="527">
        <v>-31.085722000000001</v>
      </c>
      <c r="E304" s="526">
        <v>2</v>
      </c>
      <c r="F304" s="526" t="s">
        <v>36</v>
      </c>
      <c r="G304" s="529">
        <v>0.4</v>
      </c>
      <c r="H304" s="530" t="s">
        <v>16</v>
      </c>
      <c r="I304" s="528" t="s">
        <v>16</v>
      </c>
      <c r="J304" s="419">
        <v>7.328707342294269</v>
      </c>
      <c r="K304" s="419">
        <v>22.237000807126922</v>
      </c>
      <c r="L304" s="413">
        <v>1.168243072206566E-13</v>
      </c>
      <c r="M304" s="531">
        <v>7.3475411287434806E-18</v>
      </c>
      <c r="N304" s="46"/>
      <c r="O304" s="126">
        <f t="shared" si="130"/>
        <v>2.204262338623044E-18</v>
      </c>
      <c r="P304" s="126">
        <f t="shared" si="131"/>
        <v>1.8868182410529128E-5</v>
      </c>
      <c r="Q304" s="126">
        <f t="shared" si="124"/>
        <v>5.5106558465576093E-9</v>
      </c>
      <c r="R304" s="126">
        <f t="shared" si="125"/>
        <v>47170.456026322812</v>
      </c>
      <c r="S304" s="126">
        <f t="shared" si="126"/>
        <v>2.4781470731392218E-10</v>
      </c>
      <c r="T304" s="353">
        <v>0.2</v>
      </c>
      <c r="U304" s="193">
        <f t="shared" si="132"/>
        <v>1.4695082257486963E-18</v>
      </c>
      <c r="V304" s="185">
        <f t="shared" si="133"/>
        <v>1.2578788273686089E-5</v>
      </c>
      <c r="W304" s="185">
        <f t="shared" si="127"/>
        <v>3.6737705643717399E-9</v>
      </c>
      <c r="X304" s="185">
        <f t="shared" si="128"/>
        <v>31446.970684215215</v>
      </c>
      <c r="Y304" s="185">
        <f t="shared" si="129"/>
        <v>1.6520980487594814E-10</v>
      </c>
      <c r="AA304" s="259">
        <f t="shared" si="134"/>
        <v>6.6083921950379266E-20</v>
      </c>
      <c r="AB304" s="260">
        <f t="shared" si="135"/>
        <v>1.0025698647209612E-18</v>
      </c>
      <c r="AC304" s="17">
        <f t="shared" si="136"/>
        <v>1.991799148681602</v>
      </c>
      <c r="AD304" s="17">
        <f t="shared" si="136"/>
        <v>3.1017576044938684</v>
      </c>
      <c r="AE304" s="17">
        <f t="shared" si="137"/>
        <v>-39.452165956946182</v>
      </c>
      <c r="AF304" s="17"/>
      <c r="AG304" s="17"/>
      <c r="AJ304" s="138"/>
    </row>
    <row r="305" spans="1:36">
      <c r="A305" s="4" t="s">
        <v>31</v>
      </c>
      <c r="B305" s="526" t="s">
        <v>35</v>
      </c>
      <c r="C305" s="527">
        <v>17.685652999999999</v>
      </c>
      <c r="D305" s="527">
        <v>-31.085722000000001</v>
      </c>
      <c r="E305" s="526">
        <v>2</v>
      </c>
      <c r="F305" s="526" t="s">
        <v>36</v>
      </c>
      <c r="G305" s="529">
        <v>0.4</v>
      </c>
      <c r="H305" s="548" t="s">
        <v>18</v>
      </c>
      <c r="I305" s="549" t="s">
        <v>20</v>
      </c>
      <c r="J305" s="419">
        <v>14.885202166301085</v>
      </c>
      <c r="K305" s="419">
        <v>58.646626672353072</v>
      </c>
      <c r="L305" s="413">
        <v>2.1444470823902064E-13</v>
      </c>
      <c r="M305" s="531">
        <v>2.0707280510451749E-17</v>
      </c>
      <c r="N305" s="46"/>
      <c r="O305" s="126">
        <f t="shared" si="130"/>
        <v>6.2121841531355248E-18</v>
      </c>
      <c r="P305" s="126">
        <f t="shared" si="131"/>
        <v>2.8968698757590267E-5</v>
      </c>
      <c r="Q305" s="126">
        <f t="shared" si="124"/>
        <v>1.553046038283881E-8</v>
      </c>
      <c r="R305" s="126">
        <f t="shared" si="125"/>
        <v>72421.746893975651</v>
      </c>
      <c r="S305" s="126">
        <f t="shared" si="126"/>
        <v>2.6481421462830887E-10</v>
      </c>
      <c r="T305" s="353">
        <v>0.2</v>
      </c>
      <c r="U305" s="193">
        <f t="shared" si="132"/>
        <v>4.1414561020903499E-18</v>
      </c>
      <c r="V305" s="614">
        <f t="shared" si="133"/>
        <v>1.9312465838393512E-5</v>
      </c>
      <c r="W305" s="185">
        <f t="shared" si="127"/>
        <v>1.0353640255225872E-8</v>
      </c>
      <c r="X305" s="185">
        <f t="shared" si="128"/>
        <v>48281.16459598377</v>
      </c>
      <c r="Y305" s="717">
        <f t="shared" si="129"/>
        <v>1.765428097522059E-10</v>
      </c>
      <c r="AA305" s="259">
        <f t="shared" si="134"/>
        <v>7.0617123900882375E-20</v>
      </c>
      <c r="AB305" s="260">
        <f t="shared" si="135"/>
        <v>1.3911319630801782E-18</v>
      </c>
      <c r="AC305" s="17">
        <f t="shared" si="136"/>
        <v>2.7003675762566681</v>
      </c>
      <c r="AD305" s="17">
        <f t="shared" si="136"/>
        <v>4.0715300572024473</v>
      </c>
      <c r="AE305" s="17">
        <f t="shared" si="137"/>
        <v>-38.416046319978129</v>
      </c>
      <c r="AF305" s="17"/>
      <c r="AG305" s="17"/>
      <c r="AJ305" s="138"/>
    </row>
    <row r="306" spans="1:36">
      <c r="A306" s="4" t="s">
        <v>31</v>
      </c>
      <c r="B306" s="526" t="s">
        <v>35</v>
      </c>
      <c r="C306" s="527">
        <v>17.685652999999999</v>
      </c>
      <c r="D306" s="527">
        <v>-31.085722000000001</v>
      </c>
      <c r="E306" s="526">
        <v>2</v>
      </c>
      <c r="F306" s="526" t="s">
        <v>36</v>
      </c>
      <c r="G306" s="529">
        <v>0.4</v>
      </c>
      <c r="H306" s="548" t="s">
        <v>18</v>
      </c>
      <c r="I306" s="549" t="s">
        <v>20</v>
      </c>
      <c r="J306" s="419">
        <v>16.407973873854509</v>
      </c>
      <c r="K306" s="419">
        <v>61.412521064078788</v>
      </c>
      <c r="L306" s="413">
        <v>2.320709664707441E-13</v>
      </c>
      <c r="M306" s="531">
        <v>1.3723646803549208E-17</v>
      </c>
      <c r="N306" s="46"/>
      <c r="O306" s="126">
        <f t="shared" si="130"/>
        <v>4.1170940410647623E-18</v>
      </c>
      <c r="P306" s="126">
        <f t="shared" si="131"/>
        <v>1.7740668312267238E-5</v>
      </c>
      <c r="Q306" s="126">
        <f t="shared" si="124"/>
        <v>1.0292735102661903E-8</v>
      </c>
      <c r="R306" s="126">
        <f t="shared" si="125"/>
        <v>44351.670780668086</v>
      </c>
      <c r="S306" s="126">
        <f t="shared" si="126"/>
        <v>1.675999441860122E-10</v>
      </c>
      <c r="T306" s="353">
        <v>0.2</v>
      </c>
      <c r="U306" s="193">
        <f t="shared" si="132"/>
        <v>2.7447293607098415E-18</v>
      </c>
      <c r="V306" s="615">
        <f t="shared" si="133"/>
        <v>1.1827112208178157E-5</v>
      </c>
      <c r="W306" s="185">
        <f t="shared" si="127"/>
        <v>6.8618234017746031E-9</v>
      </c>
      <c r="X306" s="185">
        <f t="shared" si="128"/>
        <v>29567.780520445387</v>
      </c>
      <c r="Y306" s="717">
        <f t="shared" si="129"/>
        <v>1.1173329612400815E-10</v>
      </c>
      <c r="AA306" s="259">
        <f t="shared" si="134"/>
        <v>4.4693318449603265E-20</v>
      </c>
      <c r="AB306" s="260">
        <f t="shared" si="135"/>
        <v>8.3640106383990066E-19</v>
      </c>
      <c r="AC306" s="17">
        <f t="shared" si="136"/>
        <v>2.7977674284878824</v>
      </c>
      <c r="AD306" s="17">
        <f t="shared" si="136"/>
        <v>4.1176137404880526</v>
      </c>
      <c r="AE306" s="17">
        <f t="shared" si="137"/>
        <v>-38.827411284906219</v>
      </c>
      <c r="AF306" s="17"/>
      <c r="AG306" s="17"/>
      <c r="AJ306" s="138"/>
    </row>
    <row r="307" spans="1:36">
      <c r="A307" s="4" t="s">
        <v>31</v>
      </c>
      <c r="B307" s="526" t="s">
        <v>35</v>
      </c>
      <c r="C307" s="527">
        <v>17.685652999999999</v>
      </c>
      <c r="D307" s="527">
        <v>-31.085722000000001</v>
      </c>
      <c r="E307" s="526">
        <v>2</v>
      </c>
      <c r="F307" s="526" t="s">
        <v>36</v>
      </c>
      <c r="G307" s="529">
        <v>0.4</v>
      </c>
      <c r="H307" s="548" t="s">
        <v>18</v>
      </c>
      <c r="I307" s="549" t="s">
        <v>20</v>
      </c>
      <c r="J307" s="419">
        <v>22.091300540873593</v>
      </c>
      <c r="K307" s="419">
        <v>84.268893453076188</v>
      </c>
      <c r="L307" s="413">
        <v>2.9537565865998058E-13</v>
      </c>
      <c r="M307" s="531">
        <v>2.5853517803825484E-17</v>
      </c>
      <c r="N307" s="46"/>
      <c r="O307" s="126">
        <f t="shared" si="130"/>
        <v>7.7560553411476442E-18</v>
      </c>
      <c r="P307" s="126">
        <f t="shared" si="131"/>
        <v>2.6258275229361293E-5</v>
      </c>
      <c r="Q307" s="126">
        <f t="shared" si="124"/>
        <v>1.9390138352869106E-8</v>
      </c>
      <c r="R307" s="126">
        <f t="shared" si="125"/>
        <v>65645.688073403217</v>
      </c>
      <c r="S307" s="126">
        <f t="shared" si="126"/>
        <v>2.3009840948803014E-10</v>
      </c>
      <c r="T307" s="353">
        <v>0.2</v>
      </c>
      <c r="U307" s="193">
        <f t="shared" si="132"/>
        <v>5.1707035607650969E-18</v>
      </c>
      <c r="V307" s="615">
        <f t="shared" si="133"/>
        <v>1.7505516819574197E-5</v>
      </c>
      <c r="W307" s="185">
        <f t="shared" si="127"/>
        <v>1.2926758901912741E-8</v>
      </c>
      <c r="X307" s="185">
        <f t="shared" si="128"/>
        <v>43763.792048935487</v>
      </c>
      <c r="Y307" s="717">
        <f t="shared" si="129"/>
        <v>1.5339893965868679E-10</v>
      </c>
      <c r="AA307" s="259">
        <f t="shared" si="134"/>
        <v>6.1359575863474725E-20</v>
      </c>
      <c r="AB307" s="260">
        <f t="shared" si="135"/>
        <v>1.1703031134808469E-18</v>
      </c>
      <c r="AC307" s="17">
        <f t="shared" si="136"/>
        <v>3.095183890342422</v>
      </c>
      <c r="AD307" s="17">
        <f t="shared" si="136"/>
        <v>4.4340127987270783</v>
      </c>
      <c r="AE307" s="17">
        <f t="shared" si="137"/>
        <v>-38.19408499694277</v>
      </c>
      <c r="AF307" s="17"/>
      <c r="AG307" s="17"/>
      <c r="AJ307" s="138"/>
    </row>
    <row r="308" spans="1:36">
      <c r="A308" s="4" t="s">
        <v>31</v>
      </c>
      <c r="B308" s="526" t="s">
        <v>35</v>
      </c>
      <c r="C308" s="527">
        <v>17.685652999999999</v>
      </c>
      <c r="D308" s="527">
        <v>-31.085722000000001</v>
      </c>
      <c r="E308" s="526">
        <v>2</v>
      </c>
      <c r="F308" s="526" t="s">
        <v>36</v>
      </c>
      <c r="G308" s="529">
        <v>0.4</v>
      </c>
      <c r="H308" s="548" t="s">
        <v>18</v>
      </c>
      <c r="I308" s="549" t="s">
        <v>20</v>
      </c>
      <c r="J308" s="419">
        <v>29.074627184543552</v>
      </c>
      <c r="K308" s="419">
        <v>109.59557234145836</v>
      </c>
      <c r="L308" s="413">
        <v>3.6908060266910481E-13</v>
      </c>
      <c r="M308" s="531">
        <v>2.54311558282017E-17</v>
      </c>
      <c r="N308" s="46"/>
      <c r="O308" s="126">
        <f t="shared" si="130"/>
        <v>7.62934674846051E-18</v>
      </c>
      <c r="P308" s="126">
        <f t="shared" si="131"/>
        <v>2.0671221118874454E-5</v>
      </c>
      <c r="Q308" s="126">
        <f t="shared" si="124"/>
        <v>1.9073366871151273E-8</v>
      </c>
      <c r="R308" s="126">
        <f t="shared" si="125"/>
        <v>51678.05279718613</v>
      </c>
      <c r="S308" s="126">
        <f t="shared" si="126"/>
        <v>1.7403410068178551E-10</v>
      </c>
      <c r="T308" s="353">
        <v>0.2</v>
      </c>
      <c r="U308" s="193">
        <f t="shared" si="132"/>
        <v>5.08623116564034E-18</v>
      </c>
      <c r="V308" s="615">
        <f t="shared" si="133"/>
        <v>1.3780814079249634E-5</v>
      </c>
      <c r="W308" s="185">
        <f t="shared" si="127"/>
        <v>1.2715577914100848E-8</v>
      </c>
      <c r="X308" s="185">
        <f t="shared" si="128"/>
        <v>34452.035198124082</v>
      </c>
      <c r="Y308" s="717">
        <f t="shared" si="129"/>
        <v>1.16022733787857E-10</v>
      </c>
      <c r="AA308" s="259">
        <f t="shared" si="134"/>
        <v>4.6409093515142812E-20</v>
      </c>
      <c r="AB308" s="260">
        <f t="shared" si="135"/>
        <v>8.7468553480614301E-19</v>
      </c>
      <c r="AC308" s="17">
        <f t="shared" si="136"/>
        <v>3.3698658757788746</v>
      </c>
      <c r="AD308" s="17">
        <f t="shared" si="136"/>
        <v>4.6967969753535224</v>
      </c>
      <c r="AE308" s="17">
        <f t="shared" si="137"/>
        <v>-38.210556644127081</v>
      </c>
      <c r="AF308" s="17"/>
      <c r="AG308" s="17"/>
      <c r="AJ308" s="138"/>
    </row>
    <row r="309" spans="1:36">
      <c r="A309" s="4" t="s">
        <v>31</v>
      </c>
      <c r="B309" s="526" t="s">
        <v>35</v>
      </c>
      <c r="C309" s="527">
        <v>17.685652999999999</v>
      </c>
      <c r="D309" s="527">
        <v>-31.085722000000001</v>
      </c>
      <c r="E309" s="526">
        <v>2</v>
      </c>
      <c r="F309" s="526" t="s">
        <v>36</v>
      </c>
      <c r="G309" s="529">
        <v>0.4</v>
      </c>
      <c r="H309" s="548" t="s">
        <v>18</v>
      </c>
      <c r="I309" s="549" t="s">
        <v>20</v>
      </c>
      <c r="J309" s="419">
        <v>1980.45</v>
      </c>
      <c r="K309" s="419">
        <v>1047.9431784854132</v>
      </c>
      <c r="L309" s="413">
        <v>1.1321051089762033E-11</v>
      </c>
      <c r="M309" s="531">
        <v>5.8895372862535816E-16</v>
      </c>
      <c r="N309" s="46"/>
      <c r="O309" s="126">
        <f t="shared" si="115"/>
        <v>1.7668611858760744E-16</v>
      </c>
      <c r="P309" s="126">
        <f t="shared" si="116"/>
        <v>1.5606865227151037E-5</v>
      </c>
      <c r="Q309" s="126">
        <f t="shared" si="124"/>
        <v>4.417152964690185E-7</v>
      </c>
      <c r="R309" s="126">
        <f t="shared" si="125"/>
        <v>39017.163067877584</v>
      </c>
      <c r="S309" s="126">
        <f t="shared" si="126"/>
        <v>4.2150691520071469E-10</v>
      </c>
      <c r="T309" s="353">
        <v>0.2</v>
      </c>
      <c r="U309" s="193">
        <f t="shared" si="109"/>
        <v>1.1779074572507164E-16</v>
      </c>
      <c r="V309" s="616">
        <f t="shared" si="110"/>
        <v>1.0404576818100693E-5</v>
      </c>
      <c r="W309" s="185">
        <f t="shared" si="127"/>
        <v>2.9447686431267907E-7</v>
      </c>
      <c r="X309" s="185">
        <f t="shared" si="128"/>
        <v>26011.44204525173</v>
      </c>
      <c r="Y309" s="717">
        <f t="shared" si="129"/>
        <v>2.8100461013380988E-10</v>
      </c>
      <c r="AA309" s="259">
        <f t="shared" si="123"/>
        <v>1.1240184405352395E-19</v>
      </c>
      <c r="AB309" s="260">
        <f t="shared" ref="AB309:AB345" si="138">M309/J309</f>
        <v>2.9738379086841787E-19</v>
      </c>
      <c r="AC309" s="17">
        <f t="shared" si="120"/>
        <v>7.5910793705933202</v>
      </c>
      <c r="AD309" s="17">
        <f t="shared" si="121"/>
        <v>6.9545846444086159</v>
      </c>
      <c r="AE309" s="17">
        <f t="shared" si="122"/>
        <v>-35.068184052537092</v>
      </c>
      <c r="AF309" s="17"/>
      <c r="AG309" s="17"/>
      <c r="AJ309" s="138"/>
    </row>
    <row r="310" spans="1:36" s="226" customFormat="1">
      <c r="A310" s="42" t="s">
        <v>31</v>
      </c>
      <c r="B310" s="673" t="s">
        <v>37</v>
      </c>
      <c r="C310" s="674">
        <v>21.561</v>
      </c>
      <c r="D310" s="674">
        <v>-61.558</v>
      </c>
      <c r="E310" s="673">
        <v>2</v>
      </c>
      <c r="F310" s="673" t="s">
        <v>36</v>
      </c>
      <c r="G310" s="675">
        <v>1.4</v>
      </c>
      <c r="H310" s="676" t="s">
        <v>16</v>
      </c>
      <c r="I310" s="677" t="s">
        <v>17</v>
      </c>
      <c r="J310" s="678">
        <v>111.36834692236003</v>
      </c>
      <c r="K310" s="678">
        <v>274.85671250609585</v>
      </c>
      <c r="L310" s="679">
        <v>1.5037713635502731E-12</v>
      </c>
      <c r="M310" s="680">
        <v>3.6107971033580144E-17</v>
      </c>
      <c r="N310" s="681"/>
      <c r="O310" s="227">
        <f t="shared" si="115"/>
        <v>1.0832391310074042E-17</v>
      </c>
      <c r="P310" s="227">
        <f t="shared" si="116"/>
        <v>7.2034829048078894E-6</v>
      </c>
      <c r="Q310" s="126">
        <f t="shared" ref="Q310:Q319" si="139">O310/(G310*0.000000001)</f>
        <v>7.7374223643386017E-9</v>
      </c>
      <c r="R310" s="126">
        <f t="shared" ref="R310:R319" si="140">P310/(G310*0.000000001)</f>
        <v>5145.3449320056352</v>
      </c>
      <c r="S310" s="126">
        <f t="shared" ref="S310:S319" si="141">Q310/K310</f>
        <v>2.815074914412723E-11</v>
      </c>
      <c r="T310" s="682">
        <v>0.2</v>
      </c>
      <c r="U310" s="239">
        <f t="shared" si="109"/>
        <v>7.2215942067160298E-18</v>
      </c>
      <c r="V310" s="227">
        <f t="shared" si="110"/>
        <v>4.8023219365385941E-6</v>
      </c>
      <c r="W310" s="185">
        <f t="shared" si="127"/>
        <v>5.1582815762257359E-9</v>
      </c>
      <c r="X310" s="185">
        <f t="shared" si="128"/>
        <v>3430.2299546704244</v>
      </c>
      <c r="Y310" s="185">
        <f t="shared" si="129"/>
        <v>1.8767166096084824E-11</v>
      </c>
      <c r="AA310" s="227">
        <f t="shared" si="123"/>
        <v>2.6274032534518753E-20</v>
      </c>
      <c r="AB310" s="229">
        <f t="shared" si="138"/>
        <v>3.2422112773885979E-19</v>
      </c>
      <c r="AC310" s="228">
        <f t="shared" si="120"/>
        <v>4.7128431481805455</v>
      </c>
      <c r="AD310" s="228">
        <f t="shared" si="121"/>
        <v>5.6162499164428503</v>
      </c>
      <c r="AE310" s="228">
        <f t="shared" si="122"/>
        <v>-37.860018028673359</v>
      </c>
      <c r="AF310" s="228"/>
      <c r="AG310" s="228"/>
      <c r="AJ310" s="229"/>
    </row>
    <row r="311" spans="1:36">
      <c r="A311" s="4" t="s">
        <v>31</v>
      </c>
      <c r="B311" s="526" t="s">
        <v>37</v>
      </c>
      <c r="C311" s="527">
        <v>21.561</v>
      </c>
      <c r="D311" s="527">
        <v>-61.558</v>
      </c>
      <c r="E311" s="526">
        <v>2</v>
      </c>
      <c r="F311" s="526" t="s">
        <v>36</v>
      </c>
      <c r="G311" s="529">
        <v>1.4</v>
      </c>
      <c r="H311" s="530" t="s">
        <v>16</v>
      </c>
      <c r="I311" s="528" t="s">
        <v>17</v>
      </c>
      <c r="J311" s="419">
        <v>86.722985047536724</v>
      </c>
      <c r="K311" s="419">
        <v>234.26128046040694</v>
      </c>
      <c r="L311" s="413">
        <v>1.1889963895984266E-12</v>
      </c>
      <c r="M311" s="531">
        <v>3.677016317713541E-17</v>
      </c>
      <c r="N311" s="46"/>
      <c r="O311" s="126">
        <f t="shared" si="115"/>
        <v>1.1031048953140622E-17</v>
      </c>
      <c r="P311" s="126">
        <f t="shared" si="116"/>
        <v>9.2776134979402795E-6</v>
      </c>
      <c r="Q311" s="126">
        <f t="shared" si="139"/>
        <v>7.8793206808147305E-9</v>
      </c>
      <c r="R311" s="126">
        <f t="shared" si="140"/>
        <v>6626.8667842430568</v>
      </c>
      <c r="S311" s="126">
        <f t="shared" si="141"/>
        <v>3.3634754601055097E-11</v>
      </c>
      <c r="T311" s="353">
        <v>0.2</v>
      </c>
      <c r="U311" s="193">
        <f t="shared" si="109"/>
        <v>7.3540326354270825E-18</v>
      </c>
      <c r="V311" s="185">
        <f t="shared" si="110"/>
        <v>6.1850756652935211E-6</v>
      </c>
      <c r="W311" s="185">
        <f t="shared" si="127"/>
        <v>5.2528804538764875E-9</v>
      </c>
      <c r="X311" s="185">
        <f t="shared" si="128"/>
        <v>4417.9111894953721</v>
      </c>
      <c r="Y311" s="185">
        <f t="shared" si="129"/>
        <v>2.2423169734036734E-11</v>
      </c>
      <c r="AA311" s="259">
        <f t="shared" si="123"/>
        <v>3.1392437627651429E-20</v>
      </c>
      <c r="AB311" s="260">
        <f t="shared" si="138"/>
        <v>4.2399558960038157E-19</v>
      </c>
      <c r="AC311" s="17">
        <f t="shared" si="120"/>
        <v>4.4627189587725482</v>
      </c>
      <c r="AD311" s="17">
        <f t="shared" si="121"/>
        <v>5.4564370756065008</v>
      </c>
      <c r="AE311" s="17">
        <f t="shared" si="122"/>
        <v>-37.841844940810446</v>
      </c>
      <c r="AF311" s="17"/>
      <c r="AG311" s="17"/>
      <c r="AJ311" s="138"/>
    </row>
    <row r="312" spans="1:36">
      <c r="A312" s="4" t="s">
        <v>31</v>
      </c>
      <c r="B312" s="526" t="s">
        <v>37</v>
      </c>
      <c r="C312" s="527">
        <v>21.561</v>
      </c>
      <c r="D312" s="527">
        <v>-61.558</v>
      </c>
      <c r="E312" s="526">
        <v>2</v>
      </c>
      <c r="F312" s="526" t="s">
        <v>36</v>
      </c>
      <c r="G312" s="529">
        <v>1.4</v>
      </c>
      <c r="H312" s="530" t="s">
        <v>16</v>
      </c>
      <c r="I312" s="528" t="s">
        <v>17</v>
      </c>
      <c r="J312" s="419">
        <v>14.287559170271617</v>
      </c>
      <c r="K312" s="419">
        <v>50.789814271320822</v>
      </c>
      <c r="L312" s="413">
        <v>2.1866441194780698E-13</v>
      </c>
      <c r="M312" s="531">
        <v>4.2714230462245194E-18</v>
      </c>
      <c r="N312" s="46"/>
      <c r="O312" s="126">
        <f t="shared" si="115"/>
        <v>1.2814269138673559E-18</v>
      </c>
      <c r="P312" s="126">
        <f t="shared" si="116"/>
        <v>5.86024448355693E-6</v>
      </c>
      <c r="Q312" s="126">
        <f t="shared" si="139"/>
        <v>9.1530493847668281E-10</v>
      </c>
      <c r="R312" s="126">
        <f t="shared" si="140"/>
        <v>4185.8889168263786</v>
      </c>
      <c r="S312" s="126">
        <f t="shared" si="141"/>
        <v>1.80214271622868E-11</v>
      </c>
      <c r="T312" s="353">
        <v>0.2</v>
      </c>
      <c r="U312" s="193">
        <f t="shared" si="109"/>
        <v>8.5428460924490394E-19</v>
      </c>
      <c r="V312" s="185">
        <f t="shared" si="110"/>
        <v>3.9068296557046197E-6</v>
      </c>
      <c r="W312" s="185">
        <f t="shared" si="127"/>
        <v>6.1020329231778861E-10</v>
      </c>
      <c r="X312" s="185">
        <f t="shared" si="128"/>
        <v>2790.5926112175857</v>
      </c>
      <c r="Y312" s="185">
        <f t="shared" si="129"/>
        <v>1.2014284774857869E-11</v>
      </c>
      <c r="AA312" s="259">
        <f t="shared" si="123"/>
        <v>1.6819998684801013E-20</v>
      </c>
      <c r="AB312" s="260">
        <f t="shared" si="138"/>
        <v>2.9896100483784149E-19</v>
      </c>
      <c r="AC312" s="17">
        <f t="shared" si="120"/>
        <v>2.6593891705136916</v>
      </c>
      <c r="AD312" s="17">
        <f t="shared" si="121"/>
        <v>3.9276958280102638</v>
      </c>
      <c r="AE312" s="17">
        <f t="shared" si="122"/>
        <v>-39.994584636078365</v>
      </c>
      <c r="AF312" s="17"/>
      <c r="AG312" s="17"/>
      <c r="AJ312" s="138"/>
    </row>
    <row r="313" spans="1:36">
      <c r="A313" s="4" t="s">
        <v>31</v>
      </c>
      <c r="B313" s="526" t="s">
        <v>37</v>
      </c>
      <c r="C313" s="527">
        <v>21.561</v>
      </c>
      <c r="D313" s="527">
        <v>-61.558</v>
      </c>
      <c r="E313" s="526">
        <v>2</v>
      </c>
      <c r="F313" s="526" t="s">
        <v>36</v>
      </c>
      <c r="G313" s="529">
        <v>1.4</v>
      </c>
      <c r="H313" s="530" t="s">
        <v>16</v>
      </c>
      <c r="I313" s="528" t="s">
        <v>16</v>
      </c>
      <c r="J313" s="419">
        <v>140</v>
      </c>
      <c r="K313" s="419">
        <v>151.37105506178904</v>
      </c>
      <c r="L313" s="413">
        <v>1.8629945660567257E-12</v>
      </c>
      <c r="M313" s="531">
        <v>2.9225012703740434E-15</v>
      </c>
      <c r="N313" s="46"/>
      <c r="O313" s="126">
        <f t="shared" si="115"/>
        <v>8.7675038111221295E-16</v>
      </c>
      <c r="P313" s="126">
        <f t="shared" si="116"/>
        <v>4.7061349350469174E-4</v>
      </c>
      <c r="Q313" s="126">
        <f t="shared" si="139"/>
        <v>6.2625027222300924E-7</v>
      </c>
      <c r="R313" s="126">
        <f t="shared" si="140"/>
        <v>336152.49536049413</v>
      </c>
      <c r="S313" s="126">
        <f t="shared" si="141"/>
        <v>4.1371864123387165E-9</v>
      </c>
      <c r="T313" s="353">
        <v>0.2</v>
      </c>
      <c r="U313" s="193">
        <f t="shared" si="109"/>
        <v>5.8450025407480873E-16</v>
      </c>
      <c r="V313" s="185">
        <f t="shared" si="110"/>
        <v>3.137423290031279E-4</v>
      </c>
      <c r="W313" s="185">
        <f t="shared" si="127"/>
        <v>4.1750018148200626E-7</v>
      </c>
      <c r="X313" s="185">
        <f t="shared" si="128"/>
        <v>224101.66357366281</v>
      </c>
      <c r="Y313" s="185"/>
      <c r="AA313" s="259">
        <f t="shared" si="123"/>
        <v>3.8613739848494692E-18</v>
      </c>
      <c r="AB313" s="260">
        <f t="shared" si="138"/>
        <v>2.0875009074100309E-17</v>
      </c>
      <c r="AC313" s="17">
        <f t="shared" si="120"/>
        <v>4.9416424226093039</v>
      </c>
      <c r="AD313" s="17">
        <f t="shared" si="121"/>
        <v>5.0197341408353324</v>
      </c>
      <c r="AE313" s="17">
        <f t="shared" si="122"/>
        <v>-33.466336545859257</v>
      </c>
      <c r="AF313" s="17"/>
      <c r="AG313" s="17"/>
      <c r="AJ313" s="138"/>
    </row>
    <row r="314" spans="1:36">
      <c r="A314" s="4" t="s">
        <v>31</v>
      </c>
      <c r="B314" s="526" t="s">
        <v>37</v>
      </c>
      <c r="C314" s="527">
        <v>21.561</v>
      </c>
      <c r="D314" s="527">
        <v>-61.558</v>
      </c>
      <c r="E314" s="526">
        <v>2</v>
      </c>
      <c r="F314" s="526" t="s">
        <v>36</v>
      </c>
      <c r="G314" s="529">
        <v>1.4</v>
      </c>
      <c r="H314" s="530" t="s">
        <v>16</v>
      </c>
      <c r="I314" s="528" t="s">
        <v>16</v>
      </c>
      <c r="J314" s="419">
        <v>13.898955678195625</v>
      </c>
      <c r="K314" s="419">
        <v>26.2244446758408</v>
      </c>
      <c r="L314" s="413">
        <v>2.1307513032858053E-13</v>
      </c>
      <c r="M314" s="531">
        <v>2.0996911358042896E-17</v>
      </c>
      <c r="N314" s="46"/>
      <c r="O314" s="126">
        <f t="shared" si="115"/>
        <v>6.2990734074128682E-18</v>
      </c>
      <c r="P314" s="126">
        <f t="shared" si="116"/>
        <v>2.9562687103366522E-5</v>
      </c>
      <c r="Q314" s="126">
        <f t="shared" si="139"/>
        <v>4.4993381481520493E-9</v>
      </c>
      <c r="R314" s="126">
        <f t="shared" si="140"/>
        <v>21116.205073833233</v>
      </c>
      <c r="S314" s="126">
        <f t="shared" si="141"/>
        <v>1.7157038800127779E-10</v>
      </c>
      <c r="T314" s="353">
        <v>0.2</v>
      </c>
      <c r="U314" s="193">
        <f t="shared" si="109"/>
        <v>4.1993822716085796E-18</v>
      </c>
      <c r="V314" s="185">
        <f t="shared" si="110"/>
        <v>1.9708458068911017E-5</v>
      </c>
      <c r="W314" s="185">
        <f t="shared" si="127"/>
        <v>2.9995587654347001E-9</v>
      </c>
      <c r="X314" s="185">
        <f t="shared" si="128"/>
        <v>14077.470049222156</v>
      </c>
      <c r="Y314" s="185">
        <f t="shared" si="129"/>
        <v>1.1438025866751854E-10</v>
      </c>
      <c r="AA314" s="259">
        <f t="shared" si="123"/>
        <v>1.6013236213452593E-19</v>
      </c>
      <c r="AB314" s="260">
        <f t="shared" si="138"/>
        <v>1.5106826616464707E-18</v>
      </c>
      <c r="AC314" s="17">
        <f t="shared" si="120"/>
        <v>2.6318137062491034</v>
      </c>
      <c r="AD314" s="17">
        <f t="shared" si="121"/>
        <v>3.2666919786850728</v>
      </c>
      <c r="AE314" s="17">
        <f t="shared" si="122"/>
        <v>-38.402156325174893</v>
      </c>
      <c r="AF314" s="17"/>
      <c r="AG314" s="17"/>
      <c r="AJ314" s="138"/>
    </row>
    <row r="315" spans="1:36">
      <c r="A315" s="4" t="s">
        <v>31</v>
      </c>
      <c r="B315" s="526" t="s">
        <v>37</v>
      </c>
      <c r="C315" s="527">
        <v>21.561</v>
      </c>
      <c r="D315" s="527">
        <v>-61.558</v>
      </c>
      <c r="E315" s="526">
        <v>2</v>
      </c>
      <c r="F315" s="526" t="s">
        <v>36</v>
      </c>
      <c r="G315" s="529">
        <v>1.4</v>
      </c>
      <c r="H315" s="530" t="s">
        <v>16</v>
      </c>
      <c r="I315" s="528" t="s">
        <v>16</v>
      </c>
      <c r="J315" s="419">
        <v>13.10316571534872</v>
      </c>
      <c r="K315" s="419">
        <v>26.878288646869169</v>
      </c>
      <c r="L315" s="413">
        <v>2.0159919259214799E-13</v>
      </c>
      <c r="M315" s="531">
        <v>1.6503526957284167E-17</v>
      </c>
      <c r="N315" s="46"/>
      <c r="O315" s="126">
        <f t="shared" si="115"/>
        <v>4.9510580871852503E-18</v>
      </c>
      <c r="P315" s="126">
        <f t="shared" si="116"/>
        <v>2.455891823536047E-5</v>
      </c>
      <c r="Q315" s="126">
        <f t="shared" si="139"/>
        <v>3.536470062275179E-9</v>
      </c>
      <c r="R315" s="126">
        <f t="shared" si="140"/>
        <v>17542.084453828909</v>
      </c>
      <c r="S315" s="126">
        <f t="shared" si="141"/>
        <v>1.3157348329493119E-10</v>
      </c>
      <c r="T315" s="353">
        <v>0.2</v>
      </c>
      <c r="U315" s="193">
        <f t="shared" si="109"/>
        <v>3.3007053914568337E-18</v>
      </c>
      <c r="V315" s="185">
        <f t="shared" si="110"/>
        <v>1.6372612156906981E-5</v>
      </c>
      <c r="W315" s="185">
        <f t="shared" si="127"/>
        <v>2.3576467081834527E-9</v>
      </c>
      <c r="X315" s="185">
        <f t="shared" si="128"/>
        <v>11694.722969219272</v>
      </c>
      <c r="Y315" s="185">
        <f t="shared" si="129"/>
        <v>8.7715655529954121E-11</v>
      </c>
      <c r="AA315" s="259">
        <f t="shared" si="123"/>
        <v>1.2280191774193576E-19</v>
      </c>
      <c r="AB315" s="260">
        <f t="shared" si="138"/>
        <v>1.2595068486352386E-18</v>
      </c>
      <c r="AC315" s="17">
        <f t="shared" si="120"/>
        <v>2.5728538586728043</v>
      </c>
      <c r="AD315" s="17">
        <f t="shared" si="121"/>
        <v>3.2913188472170396</v>
      </c>
      <c r="AE315" s="17">
        <f t="shared" si="122"/>
        <v>-38.642957560841708</v>
      </c>
      <c r="AF315" s="17"/>
      <c r="AG315" s="17"/>
      <c r="AJ315" s="138"/>
    </row>
    <row r="316" spans="1:36">
      <c r="A316" s="4" t="s">
        <v>31</v>
      </c>
      <c r="B316" s="526" t="s">
        <v>37</v>
      </c>
      <c r="C316" s="527">
        <v>21.561</v>
      </c>
      <c r="D316" s="527">
        <v>-61.558</v>
      </c>
      <c r="E316" s="526">
        <v>2</v>
      </c>
      <c r="F316" s="526" t="s">
        <v>36</v>
      </c>
      <c r="G316" s="529">
        <v>1.4</v>
      </c>
      <c r="H316" s="530" t="s">
        <v>16</v>
      </c>
      <c r="I316" s="528" t="s">
        <v>16</v>
      </c>
      <c r="J316" s="419">
        <v>14.36172641323634</v>
      </c>
      <c r="K316" s="419">
        <v>30.98765785019053</v>
      </c>
      <c r="L316" s="413">
        <v>2.1973009768191261E-13</v>
      </c>
      <c r="M316" s="531">
        <v>5.8933555913054266E-18</v>
      </c>
      <c r="N316" s="46"/>
      <c r="O316" s="126">
        <f t="shared" si="115"/>
        <v>1.7680066773916279E-18</v>
      </c>
      <c r="P316" s="126">
        <f t="shared" si="116"/>
        <v>8.0462653775862938E-6</v>
      </c>
      <c r="Q316" s="126">
        <f t="shared" si="139"/>
        <v>1.2628619124225915E-9</v>
      </c>
      <c r="R316" s="126">
        <f t="shared" si="140"/>
        <v>5747.3324125616391</v>
      </c>
      <c r="S316" s="126">
        <f t="shared" si="141"/>
        <v>4.0753706476555367E-11</v>
      </c>
      <c r="T316" s="353">
        <v>0.2</v>
      </c>
      <c r="U316" s="193">
        <f t="shared" si="109"/>
        <v>1.1786711182610854E-18</v>
      </c>
      <c r="V316" s="185">
        <f t="shared" si="110"/>
        <v>5.3641769183908631E-6</v>
      </c>
      <c r="W316" s="185">
        <f t="shared" si="127"/>
        <v>8.4190794161506101E-10</v>
      </c>
      <c r="X316" s="185">
        <f t="shared" si="128"/>
        <v>3831.5549417077596</v>
      </c>
      <c r="Y316" s="185">
        <f t="shared" si="129"/>
        <v>2.7169137651036909E-11</v>
      </c>
      <c r="AA316" s="259">
        <f t="shared" si="123"/>
        <v>3.8036792711451677E-20</v>
      </c>
      <c r="AB316" s="260">
        <f t="shared" si="138"/>
        <v>4.1035147319572073E-19</v>
      </c>
      <c r="AC316" s="17">
        <f t="shared" si="120"/>
        <v>2.6645667801567572</v>
      </c>
      <c r="AD316" s="17">
        <f t="shared" si="121"/>
        <v>3.4335889913439952</v>
      </c>
      <c r="AE316" s="17">
        <f t="shared" si="122"/>
        <v>-39.672706128553344</v>
      </c>
      <c r="AF316" s="17"/>
      <c r="AG316" s="17"/>
      <c r="AJ316" s="138"/>
    </row>
    <row r="317" spans="1:36">
      <c r="A317" s="4" t="s">
        <v>31</v>
      </c>
      <c r="B317" s="526" t="s">
        <v>37</v>
      </c>
      <c r="C317" s="527">
        <v>21.561</v>
      </c>
      <c r="D317" s="527">
        <v>-61.558</v>
      </c>
      <c r="E317" s="526">
        <v>2</v>
      </c>
      <c r="F317" s="526" t="s">
        <v>36</v>
      </c>
      <c r="G317" s="529">
        <v>1.4</v>
      </c>
      <c r="H317" s="530" t="s">
        <v>16</v>
      </c>
      <c r="I317" s="528" t="s">
        <v>16</v>
      </c>
      <c r="J317" s="419">
        <v>18.816569198676063</v>
      </c>
      <c r="K317" s="419">
        <v>34.21194399759284</v>
      </c>
      <c r="L317" s="413">
        <v>2.8318221870519727E-13</v>
      </c>
      <c r="M317" s="531">
        <v>1.8171802078547207E-17</v>
      </c>
      <c r="N317" s="46"/>
      <c r="O317" s="126">
        <f t="shared" si="115"/>
        <v>5.4515406235641617E-18</v>
      </c>
      <c r="P317" s="126">
        <f t="shared" si="116"/>
        <v>1.9250999051036493E-5</v>
      </c>
      <c r="Q317" s="126">
        <f t="shared" si="139"/>
        <v>3.8939575882601156E-9</v>
      </c>
      <c r="R317" s="126">
        <f t="shared" si="140"/>
        <v>13750.71360788321</v>
      </c>
      <c r="S317" s="126">
        <f t="shared" si="141"/>
        <v>1.1381865901961302E-10</v>
      </c>
      <c r="T317" s="353">
        <v>0.2</v>
      </c>
      <c r="U317" s="193">
        <f t="shared" si="109"/>
        <v>3.6343604157094416E-18</v>
      </c>
      <c r="V317" s="185">
        <f t="shared" si="110"/>
        <v>1.2833999367357664E-5</v>
      </c>
      <c r="W317" s="185">
        <f t="shared" si="127"/>
        <v>2.5959717255067443E-9</v>
      </c>
      <c r="X317" s="185">
        <f t="shared" si="128"/>
        <v>9167.1424052554758</v>
      </c>
      <c r="Y317" s="185">
        <f t="shared" si="129"/>
        <v>7.5879106013075362E-11</v>
      </c>
      <c r="AA317" s="259">
        <f t="shared" si="123"/>
        <v>1.0623074841830549E-19</v>
      </c>
      <c r="AB317" s="260">
        <f t="shared" si="138"/>
        <v>9.6573407653004973E-19</v>
      </c>
      <c r="AC317" s="17">
        <f t="shared" si="120"/>
        <v>2.9347378220386489</v>
      </c>
      <c r="AD317" s="17">
        <f t="shared" si="121"/>
        <v>3.532574822794269</v>
      </c>
      <c r="AE317" s="17">
        <f t="shared" si="122"/>
        <v>-38.546660617616325</v>
      </c>
      <c r="AF317" s="17"/>
      <c r="AG317" s="17"/>
      <c r="AJ317" s="138"/>
    </row>
    <row r="318" spans="1:36">
      <c r="A318" s="4" t="s">
        <v>31</v>
      </c>
      <c r="B318" s="526" t="s">
        <v>37</v>
      </c>
      <c r="C318" s="527">
        <v>21.561</v>
      </c>
      <c r="D318" s="527">
        <v>-61.558</v>
      </c>
      <c r="E318" s="526">
        <v>2</v>
      </c>
      <c r="F318" s="526" t="s">
        <v>36</v>
      </c>
      <c r="G318" s="529">
        <v>1.4</v>
      </c>
      <c r="H318" s="530" t="s">
        <v>16</v>
      </c>
      <c r="I318" s="528" t="s">
        <v>16</v>
      </c>
      <c r="J318" s="419">
        <v>14.870765477681575</v>
      </c>
      <c r="K318" s="419">
        <v>41.081322980867341</v>
      </c>
      <c r="L318" s="413">
        <v>2.2703535711450742E-13</v>
      </c>
      <c r="M318" s="531">
        <v>1.2127503884342638E-17</v>
      </c>
      <c r="N318" s="46"/>
      <c r="O318" s="126">
        <f>M318*0.3</f>
        <v>3.6382511653027915E-18</v>
      </c>
      <c r="P318" s="126">
        <f>0.3*M318/L318</f>
        <v>1.6025042141201844E-5</v>
      </c>
      <c r="Q318" s="126">
        <f t="shared" si="139"/>
        <v>2.598750832359137E-9</v>
      </c>
      <c r="R318" s="126">
        <f t="shared" si="140"/>
        <v>11446.458672287032</v>
      </c>
      <c r="S318" s="126">
        <f t="shared" si="141"/>
        <v>6.3258693824671707E-11</v>
      </c>
      <c r="T318" s="353">
        <v>0.2</v>
      </c>
      <c r="U318" s="193">
        <f>M318*T318</f>
        <v>2.4255007768685276E-18</v>
      </c>
      <c r="V318" s="185">
        <f>T318*M318/L318</f>
        <v>1.0683361427467896E-5</v>
      </c>
      <c r="W318" s="185">
        <f t="shared" si="127"/>
        <v>1.7325005549060913E-9</v>
      </c>
      <c r="X318" s="185">
        <f t="shared" si="128"/>
        <v>7630.9724481913545</v>
      </c>
      <c r="Y318" s="185">
        <f t="shared" si="129"/>
        <v>4.2172462549781143E-11</v>
      </c>
      <c r="AA318" s="259">
        <f>U318/K318</f>
        <v>5.9041447569693588E-20</v>
      </c>
      <c r="AB318" s="260">
        <f>M318/J318</f>
        <v>8.1552653779281949E-19</v>
      </c>
      <c r="AC318" s="17">
        <f>LN(J318)</f>
        <v>2.6993972371351185</v>
      </c>
      <c r="AD318" s="17">
        <f>LN(K318)</f>
        <v>3.7155535895288216</v>
      </c>
      <c r="AE318" s="17">
        <f>LN(M318)</f>
        <v>-38.951055752463525</v>
      </c>
      <c r="AF318" s="17"/>
      <c r="AG318" s="17"/>
      <c r="AJ318" s="138"/>
    </row>
    <row r="319" spans="1:36">
      <c r="A319" s="4" t="s">
        <v>31</v>
      </c>
      <c r="B319" s="526" t="s">
        <v>37</v>
      </c>
      <c r="C319" s="527">
        <v>21.561</v>
      </c>
      <c r="D319" s="527">
        <v>-61.558</v>
      </c>
      <c r="E319" s="526">
        <v>2</v>
      </c>
      <c r="F319" s="526" t="s">
        <v>36</v>
      </c>
      <c r="G319" s="529">
        <v>1.4</v>
      </c>
      <c r="H319" s="548" t="s">
        <v>18</v>
      </c>
      <c r="I319" s="549" t="s">
        <v>20</v>
      </c>
      <c r="J319" s="419">
        <v>62.205345035377391</v>
      </c>
      <c r="K319" s="419">
        <v>149.3078226187792</v>
      </c>
      <c r="L319" s="413">
        <v>6.8392032289802588E-13</v>
      </c>
      <c r="M319" s="531">
        <v>1.649980875946277E-16</v>
      </c>
      <c r="N319" s="46"/>
      <c r="O319" s="126">
        <f>M319*0.3</f>
        <v>4.9499426278388308E-17</v>
      </c>
      <c r="P319" s="126">
        <f>0.3*M319/L319</f>
        <v>7.2376013142350773E-5</v>
      </c>
      <c r="Q319" s="126">
        <f t="shared" si="139"/>
        <v>3.5356733055991652E-8</v>
      </c>
      <c r="R319" s="126">
        <f t="shared" si="140"/>
        <v>51697.152244536272</v>
      </c>
      <c r="S319" s="126">
        <f t="shared" si="141"/>
        <v>2.3680429086603435E-10</v>
      </c>
      <c r="T319" s="353">
        <v>0.2</v>
      </c>
      <c r="U319" s="193">
        <f>M319*T319</f>
        <v>3.2999617518925545E-17</v>
      </c>
      <c r="V319" s="185">
        <f>T319*M319/L319</f>
        <v>4.8250675428233858E-5</v>
      </c>
      <c r="W319" s="185">
        <f t="shared" si="127"/>
        <v>2.3571155370661104E-8</v>
      </c>
      <c r="X319" s="185">
        <f t="shared" si="128"/>
        <v>34464.768163024186</v>
      </c>
      <c r="Y319" s="185">
        <f t="shared" si="129"/>
        <v>1.5786952724402292E-10</v>
      </c>
      <c r="AA319" s="259">
        <f>U319/K319</f>
        <v>2.2101733814163208E-19</v>
      </c>
      <c r="AB319" s="260">
        <f>M319/J319</f>
        <v>2.6524744376996877E-18</v>
      </c>
      <c r="AC319" s="17">
        <f>LN(J319)</f>
        <v>4.1304409290977535</v>
      </c>
      <c r="AD319" s="17">
        <f>LN(K319)</f>
        <v>5.0060100984758353</v>
      </c>
      <c r="AE319" s="17">
        <f>LN(M319)</f>
        <v>-36.340597790395002</v>
      </c>
      <c r="AF319" s="17"/>
      <c r="AG319" s="17"/>
      <c r="AJ319" s="138"/>
    </row>
    <row r="320" spans="1:36" s="697" customFormat="1">
      <c r="A320" s="683" t="s">
        <v>31</v>
      </c>
      <c r="B320" s="684" t="s">
        <v>38</v>
      </c>
      <c r="C320" s="685">
        <v>39.68403</v>
      </c>
      <c r="D320" s="686">
        <v>-69.813929999999999</v>
      </c>
      <c r="E320" s="684">
        <v>30.3</v>
      </c>
      <c r="F320" s="684" t="s">
        <v>12</v>
      </c>
      <c r="G320" s="687">
        <v>0.72</v>
      </c>
      <c r="H320" s="684" t="s">
        <v>18</v>
      </c>
      <c r="I320" s="688" t="s">
        <v>20</v>
      </c>
      <c r="J320" s="689">
        <v>137.79584000000003</v>
      </c>
      <c r="K320" s="689">
        <v>1147.4591559235294</v>
      </c>
      <c r="L320" s="690">
        <v>1.3035620968221073E-12</v>
      </c>
      <c r="M320" s="691">
        <v>1.9612771217378221E-16</v>
      </c>
      <c r="N320" s="692"/>
      <c r="O320" s="693">
        <f t="shared" si="115"/>
        <v>5.8838313652134662E-17</v>
      </c>
      <c r="P320" s="693">
        <f t="shared" si="116"/>
        <v>4.5136563724561967E-5</v>
      </c>
      <c r="Q320" s="693">
        <f t="shared" si="117"/>
        <v>8.1719880072409255E-8</v>
      </c>
      <c r="R320" s="693">
        <f t="shared" si="118"/>
        <v>62689.671839669398</v>
      </c>
      <c r="S320" s="693">
        <f t="shared" si="119"/>
        <v>7.1218116697702612E-11</v>
      </c>
      <c r="T320" s="368">
        <v>0.38</v>
      </c>
      <c r="U320" s="694">
        <f t="shared" si="109"/>
        <v>7.4528530626037247E-17</v>
      </c>
      <c r="V320" s="695">
        <f t="shared" si="110"/>
        <v>5.7172980717778493E-5</v>
      </c>
      <c r="W320" s="693">
        <f t="shared" si="111"/>
        <v>1.0351184809171839E-7</v>
      </c>
      <c r="X320" s="693">
        <f t="shared" si="112"/>
        <v>79406.917663581247</v>
      </c>
      <c r="Y320" s="696">
        <f t="shared" si="113"/>
        <v>9.0209614483756653E-11</v>
      </c>
      <c r="AA320" s="693">
        <f t="shared" si="123"/>
        <v>6.4950922428304792E-20</v>
      </c>
      <c r="AB320" s="698">
        <f t="shared" si="138"/>
        <v>1.4233209955669356E-18</v>
      </c>
      <c r="AC320" s="699">
        <f t="shared" si="120"/>
        <v>4.9257731694446258</v>
      </c>
      <c r="AD320" s="699">
        <f t="shared" si="121"/>
        <v>7.0453053473347964</v>
      </c>
      <c r="AE320" s="699">
        <f t="shared" si="122"/>
        <v>-36.167765634133296</v>
      </c>
      <c r="AF320" s="699">
        <f>LN(W320)</f>
        <v>-16.083579756476553</v>
      </c>
      <c r="AG320" s="699">
        <f>LN(X320)</f>
        <v>11.282340767666597</v>
      </c>
      <c r="AJ320" s="698"/>
    </row>
    <row r="321" spans="1:36">
      <c r="A321" s="4" t="s">
        <v>31</v>
      </c>
      <c r="B321" s="526" t="s">
        <v>38</v>
      </c>
      <c r="C321" s="550">
        <v>39.68403</v>
      </c>
      <c r="D321" s="527">
        <v>-69.813929999999999</v>
      </c>
      <c r="E321" s="526">
        <v>30.3</v>
      </c>
      <c r="F321" s="526" t="s">
        <v>12</v>
      </c>
      <c r="G321" s="529">
        <v>0.72</v>
      </c>
      <c r="H321" s="551" t="s">
        <v>18</v>
      </c>
      <c r="I321" s="552" t="s">
        <v>20</v>
      </c>
      <c r="J321" s="419">
        <v>16.877092479747287</v>
      </c>
      <c r="K321" s="419">
        <v>61.861313296396851</v>
      </c>
      <c r="L321" s="413">
        <v>2.3743766886647865E-13</v>
      </c>
      <c r="M321" s="531">
        <v>6.3027931773713675E-17</v>
      </c>
      <c r="N321" s="46"/>
      <c r="O321" s="126">
        <f t="shared" si="115"/>
        <v>1.8908379532114102E-17</v>
      </c>
      <c r="P321" s="126">
        <f t="shared" si="116"/>
        <v>7.9635129600042916E-5</v>
      </c>
      <c r="Q321" s="126">
        <f t="shared" si="117"/>
        <v>2.6261638239047366E-8</v>
      </c>
      <c r="R321" s="126">
        <f t="shared" si="118"/>
        <v>110604.34666672627</v>
      </c>
      <c r="S321" s="126">
        <f t="shared" si="119"/>
        <v>4.2452442147840708E-10</v>
      </c>
      <c r="T321" s="368">
        <v>0.38</v>
      </c>
      <c r="U321" s="193">
        <f t="shared" si="109"/>
        <v>2.3950614074011197E-17</v>
      </c>
      <c r="V321" s="615">
        <f t="shared" si="110"/>
        <v>1.0087116416005437E-4</v>
      </c>
      <c r="W321" s="185">
        <f t="shared" si="111"/>
        <v>3.3264741769459996E-8</v>
      </c>
      <c r="X321" s="185">
        <f t="shared" si="112"/>
        <v>140098.83911118662</v>
      </c>
      <c r="Y321" s="619">
        <f t="shared" si="113"/>
        <v>5.3773093387264898E-10</v>
      </c>
      <c r="AA321" s="259">
        <f t="shared" si="123"/>
        <v>3.8716627238830728E-19</v>
      </c>
      <c r="AB321" s="260">
        <f t="shared" si="138"/>
        <v>3.7345254728767976E-18</v>
      </c>
      <c r="AC321" s="17">
        <f t="shared" si="120"/>
        <v>2.8259572278712168</v>
      </c>
      <c r="AD321" s="17">
        <f t="shared" si="121"/>
        <v>4.1248949971705402</v>
      </c>
      <c r="AE321" s="17">
        <f t="shared" si="122"/>
        <v>-37.302953684269433</v>
      </c>
      <c r="AF321" s="17">
        <f>LN(W321)</f>
        <v>-17.218767806612693</v>
      </c>
      <c r="AG321" s="17">
        <f>LN(X321)</f>
        <v>11.850103446146489</v>
      </c>
      <c r="AJ321" s="138"/>
    </row>
    <row r="322" spans="1:36">
      <c r="A322" s="4" t="s">
        <v>31</v>
      </c>
      <c r="B322" s="526" t="s">
        <v>38</v>
      </c>
      <c r="C322" s="550">
        <v>39.68403</v>
      </c>
      <c r="D322" s="527">
        <v>-69.813929999999999</v>
      </c>
      <c r="E322" s="526">
        <v>30.3</v>
      </c>
      <c r="F322" s="526" t="s">
        <v>12</v>
      </c>
      <c r="G322" s="529">
        <v>0.72</v>
      </c>
      <c r="H322" s="548" t="s">
        <v>18</v>
      </c>
      <c r="I322" s="549" t="s">
        <v>20</v>
      </c>
      <c r="J322" s="419">
        <v>43.046338074927988</v>
      </c>
      <c r="K322" s="419">
        <v>174.05506644171118</v>
      </c>
      <c r="L322" s="413">
        <v>5.0738019356720643E-13</v>
      </c>
      <c r="M322" s="531">
        <v>8.1005446298311694E-17</v>
      </c>
      <c r="N322" s="46"/>
      <c r="O322" s="126">
        <f t="shared" si="115"/>
        <v>2.4301633889493507E-17</v>
      </c>
      <c r="P322" s="126">
        <f t="shared" si="116"/>
        <v>4.7896299850882076E-5</v>
      </c>
      <c r="Q322" s="126">
        <f t="shared" si="117"/>
        <v>3.3752269290963202E-8</v>
      </c>
      <c r="R322" s="126">
        <f t="shared" si="118"/>
        <v>66522.638681780663</v>
      </c>
      <c r="S322" s="126">
        <f t="shared" si="119"/>
        <v>1.9391718943307179E-10</v>
      </c>
      <c r="T322" s="368">
        <v>0.38</v>
      </c>
      <c r="U322" s="193">
        <f t="shared" si="109"/>
        <v>3.0782069593358444E-17</v>
      </c>
      <c r="V322" s="615">
        <f t="shared" si="110"/>
        <v>6.0668646477783967E-5</v>
      </c>
      <c r="W322" s="185">
        <f t="shared" si="111"/>
        <v>4.2752874435220059E-8</v>
      </c>
      <c r="X322" s="185">
        <f t="shared" si="112"/>
        <v>84262.008996922174</v>
      </c>
      <c r="Y322" s="619">
        <f t="shared" si="113"/>
        <v>2.4562843994855762E-10</v>
      </c>
      <c r="AA322" s="259">
        <f t="shared" si="123"/>
        <v>1.7685247676296148E-19</v>
      </c>
      <c r="AB322" s="260">
        <f t="shared" si="138"/>
        <v>1.8818196836467421E-18</v>
      </c>
      <c r="AC322" s="17">
        <f t="shared" si="120"/>
        <v>3.7622771651170281</v>
      </c>
      <c r="AD322" s="17">
        <f t="shared" si="121"/>
        <v>5.1593717229501959</v>
      </c>
      <c r="AE322" s="17">
        <f t="shared" si="122"/>
        <v>-37.052015283230013</v>
      </c>
      <c r="AF322" s="17">
        <f t="shared" ref="AF322:AF345" si="142">LN(W322)</f>
        <v>-16.967829405573269</v>
      </c>
      <c r="AG322" s="17">
        <f t="shared" ref="AG322:AG345" si="143">LN(X322)</f>
        <v>11.34168637807956</v>
      </c>
      <c r="AJ322" s="138"/>
    </row>
    <row r="323" spans="1:36">
      <c r="A323" s="4" t="s">
        <v>31</v>
      </c>
      <c r="B323" s="526" t="s">
        <v>38</v>
      </c>
      <c r="C323" s="550">
        <v>39.68403</v>
      </c>
      <c r="D323" s="527">
        <v>-69.813929999999999</v>
      </c>
      <c r="E323" s="526">
        <v>30.3</v>
      </c>
      <c r="F323" s="526" t="s">
        <v>12</v>
      </c>
      <c r="G323" s="529">
        <v>0.72</v>
      </c>
      <c r="H323" s="548" t="s">
        <v>18</v>
      </c>
      <c r="I323" s="549" t="s">
        <v>20</v>
      </c>
      <c r="J323" s="419">
        <v>42.592487111463782</v>
      </c>
      <c r="K323" s="419">
        <v>141.25096559917432</v>
      </c>
      <c r="L323" s="413">
        <v>5.0303743464515927E-13</v>
      </c>
      <c r="M323" s="531">
        <v>4.8818165946256499E-17</v>
      </c>
      <c r="N323" s="46"/>
      <c r="O323" s="126">
        <f t="shared" si="115"/>
        <v>1.464544978387695E-17</v>
      </c>
      <c r="P323" s="126">
        <f t="shared" si="116"/>
        <v>2.9114035606928131E-5</v>
      </c>
      <c r="Q323" s="126">
        <f t="shared" si="117"/>
        <v>2.0340902477606874E-8</v>
      </c>
      <c r="R323" s="126">
        <f t="shared" si="118"/>
        <v>40436.160565177961</v>
      </c>
      <c r="S323" s="126">
        <f t="shared" si="119"/>
        <v>1.4400540478659762E-10</v>
      </c>
      <c r="T323" s="368">
        <v>0.38</v>
      </c>
      <c r="U323" s="193">
        <f t="shared" si="109"/>
        <v>1.8550903059577471E-17</v>
      </c>
      <c r="V323" s="616">
        <f t="shared" si="110"/>
        <v>3.6877778435442299E-5</v>
      </c>
      <c r="W323" s="185">
        <f t="shared" si="111"/>
        <v>2.5765143138302043E-8</v>
      </c>
      <c r="X323" s="185">
        <f t="shared" si="112"/>
        <v>51219.136715892084</v>
      </c>
      <c r="Y323" s="619">
        <f t="shared" si="113"/>
        <v>1.8240684606302366E-10</v>
      </c>
      <c r="AA323" s="259">
        <f t="shared" si="123"/>
        <v>1.3133292916537704E-19</v>
      </c>
      <c r="AB323" s="260">
        <f t="shared" si="138"/>
        <v>1.1461684737615868E-18</v>
      </c>
      <c r="AC323" s="17">
        <f t="shared" si="120"/>
        <v>3.7516778788364409</v>
      </c>
      <c r="AD323" s="17">
        <f t="shared" si="121"/>
        <v>4.9505382061035332</v>
      </c>
      <c r="AE323" s="17">
        <f t="shared" si="122"/>
        <v>-37.558429177305619</v>
      </c>
      <c r="AF323" s="17">
        <f t="shared" si="142"/>
        <v>-17.474243299648876</v>
      </c>
      <c r="AG323" s="17">
        <f t="shared" si="143"/>
        <v>10.843868505177509</v>
      </c>
      <c r="AJ323" s="138"/>
    </row>
    <row r="324" spans="1:36">
      <c r="A324" s="4" t="s">
        <v>31</v>
      </c>
      <c r="B324" s="526" t="s">
        <v>38</v>
      </c>
      <c r="C324" s="550">
        <v>39.68403</v>
      </c>
      <c r="D324" s="527">
        <v>-69.813929999999999</v>
      </c>
      <c r="E324" s="526">
        <v>30.3</v>
      </c>
      <c r="F324" s="526" t="s">
        <v>12</v>
      </c>
      <c r="G324" s="529">
        <v>0.72</v>
      </c>
      <c r="H324" s="526" t="s">
        <v>16</v>
      </c>
      <c r="I324" s="528" t="s">
        <v>16</v>
      </c>
      <c r="J324" s="419">
        <v>16.553168977890355</v>
      </c>
      <c r="K324" s="419">
        <v>34.667575092073264</v>
      </c>
      <c r="L324" s="413">
        <v>2.510740935764353E-13</v>
      </c>
      <c r="M324" s="531">
        <v>2.9111781451718913E-17</v>
      </c>
      <c r="N324" s="46"/>
      <c r="O324" s="126">
        <f t="shared" si="115"/>
        <v>8.733534435515673E-18</v>
      </c>
      <c r="P324" s="126">
        <f t="shared" si="116"/>
        <v>3.4784689695023807E-5</v>
      </c>
      <c r="Q324" s="126">
        <f t="shared" si="117"/>
        <v>1.2129908938216213E-8</v>
      </c>
      <c r="R324" s="126">
        <f t="shared" si="118"/>
        <v>48312.069020866402</v>
      </c>
      <c r="S324" s="126">
        <f t="shared" si="119"/>
        <v>3.4989205059772743E-10</v>
      </c>
      <c r="T324" s="368">
        <v>0.68</v>
      </c>
      <c r="U324" s="193">
        <f t="shared" si="109"/>
        <v>1.9796011387168862E-17</v>
      </c>
      <c r="V324" s="185">
        <f t="shared" si="110"/>
        <v>7.8845296642053987E-5</v>
      </c>
      <c r="W324" s="185">
        <f t="shared" si="111"/>
        <v>2.7494460259956753E-8</v>
      </c>
      <c r="X324" s="185">
        <f t="shared" si="112"/>
        <v>109507.35644729721</v>
      </c>
      <c r="Y324" s="30">
        <f t="shared" si="113"/>
        <v>7.9308864802151558E-10</v>
      </c>
      <c r="AA324" s="259">
        <f t="shared" si="123"/>
        <v>5.7102382657549126E-19</v>
      </c>
      <c r="AB324" s="260">
        <f t="shared" si="138"/>
        <v>1.7586832763323309E-18</v>
      </c>
      <c r="AC324" s="17">
        <f t="shared" si="120"/>
        <v>2.8065775625199105</v>
      </c>
      <c r="AD324" s="17">
        <f t="shared" si="121"/>
        <v>3.5458048147089656</v>
      </c>
      <c r="AE324" s="17">
        <f t="shared" si="122"/>
        <v>-38.075388720765616</v>
      </c>
      <c r="AF324" s="17">
        <f t="shared" si="142"/>
        <v>-17.409281297659156</v>
      </c>
      <c r="AG324" s="17">
        <f t="shared" si="143"/>
        <v>11.60374700814917</v>
      </c>
      <c r="AJ324" s="138"/>
    </row>
    <row r="325" spans="1:36">
      <c r="A325" s="4" t="s">
        <v>31</v>
      </c>
      <c r="B325" s="526" t="s">
        <v>38</v>
      </c>
      <c r="C325" s="550">
        <v>39.68403</v>
      </c>
      <c r="D325" s="527">
        <v>-69.813929999999999</v>
      </c>
      <c r="E325" s="526">
        <v>30.3</v>
      </c>
      <c r="F325" s="526" t="s">
        <v>12</v>
      </c>
      <c r="G325" s="529">
        <v>0.72</v>
      </c>
      <c r="H325" s="526" t="s">
        <v>16</v>
      </c>
      <c r="I325" s="528" t="s">
        <v>16</v>
      </c>
      <c r="J325" s="419">
        <v>79.730115530707536</v>
      </c>
      <c r="K325" s="419">
        <v>89.584399472705101</v>
      </c>
      <c r="L325" s="413">
        <v>1.0987425225115847E-12</v>
      </c>
      <c r="M325" s="531">
        <v>1.2530482684493269E-16</v>
      </c>
      <c r="N325" s="46"/>
      <c r="O325" s="126">
        <f t="shared" si="115"/>
        <v>3.7591448053479808E-17</v>
      </c>
      <c r="P325" s="126">
        <f t="shared" si="116"/>
        <v>3.4213154841364082E-5</v>
      </c>
      <c r="Q325" s="126">
        <f t="shared" si="117"/>
        <v>5.2210344518721957E-8</v>
      </c>
      <c r="R325" s="126">
        <f t="shared" si="118"/>
        <v>47518.270613005669</v>
      </c>
      <c r="S325" s="126">
        <f t="shared" si="119"/>
        <v>5.8280621208639781E-10</v>
      </c>
      <c r="T325" s="368">
        <v>0.68</v>
      </c>
      <c r="U325" s="193">
        <f t="shared" si="109"/>
        <v>8.5207282254554241E-17</v>
      </c>
      <c r="V325" s="185">
        <f t="shared" si="110"/>
        <v>7.7549817640425254E-5</v>
      </c>
      <c r="W325" s="185">
        <f t="shared" si="111"/>
        <v>1.1834344757576978E-7</v>
      </c>
      <c r="X325" s="185">
        <f t="shared" si="112"/>
        <v>107708.08005614618</v>
      </c>
      <c r="Y325" s="30">
        <f t="shared" si="113"/>
        <v>1.3210274140625019E-9</v>
      </c>
      <c r="AA325" s="259">
        <f t="shared" si="123"/>
        <v>9.5113973812500132E-19</v>
      </c>
      <c r="AB325" s="260">
        <f t="shared" si="138"/>
        <v>1.5716122573116347E-18</v>
      </c>
      <c r="AC325" s="17">
        <f t="shared" si="120"/>
        <v>4.3786473755376552</v>
      </c>
      <c r="AD325" s="17">
        <f t="shared" si="121"/>
        <v>4.4951811917936073</v>
      </c>
      <c r="AE325" s="17">
        <f t="shared" si="122"/>
        <v>-36.615782290426836</v>
      </c>
      <c r="AF325" s="17">
        <f t="shared" si="142"/>
        <v>-15.949674867320375</v>
      </c>
      <c r="AG325" s="17">
        <f t="shared" si="143"/>
        <v>11.587179884064287</v>
      </c>
      <c r="AJ325" s="138"/>
    </row>
    <row r="326" spans="1:36">
      <c r="A326" s="4" t="s">
        <v>31</v>
      </c>
      <c r="B326" s="526" t="s">
        <v>38</v>
      </c>
      <c r="C326" s="550">
        <v>39.68403</v>
      </c>
      <c r="D326" s="527">
        <v>-69.813929999999999</v>
      </c>
      <c r="E326" s="526">
        <v>30.3</v>
      </c>
      <c r="F326" s="526" t="s">
        <v>12</v>
      </c>
      <c r="G326" s="529">
        <v>0.72</v>
      </c>
      <c r="H326" s="526" t="s">
        <v>16</v>
      </c>
      <c r="I326" s="528" t="s">
        <v>16</v>
      </c>
      <c r="J326" s="419">
        <v>79.730115530707536</v>
      </c>
      <c r="K326" s="419">
        <v>89.584399472705101</v>
      </c>
      <c r="L326" s="413">
        <v>1.0987425225115847E-12</v>
      </c>
      <c r="M326" s="531">
        <v>1.3200723686794586E-16</v>
      </c>
      <c r="N326" s="46"/>
      <c r="O326" s="126">
        <f t="shared" si="115"/>
        <v>3.9602171060383756E-17</v>
      </c>
      <c r="P326" s="126">
        <f t="shared" si="116"/>
        <v>3.6043176858085245E-5</v>
      </c>
      <c r="Q326" s="126">
        <f t="shared" si="117"/>
        <v>5.5003015361644106E-8</v>
      </c>
      <c r="R326" s="126">
        <f t="shared" si="118"/>
        <v>50059.967858451731</v>
      </c>
      <c r="S326" s="126">
        <f t="shared" si="119"/>
        <v>6.1397984119324959E-10</v>
      </c>
      <c r="T326" s="368">
        <v>0.68</v>
      </c>
      <c r="U326" s="193">
        <f t="shared" si="109"/>
        <v>8.9764921070203197E-17</v>
      </c>
      <c r="V326" s="185">
        <f t="shared" si="110"/>
        <v>8.1697867544993242E-5</v>
      </c>
      <c r="W326" s="185">
        <f t="shared" si="111"/>
        <v>1.2467350148639333E-7</v>
      </c>
      <c r="X326" s="185">
        <f t="shared" si="112"/>
        <v>113469.26047915728</v>
      </c>
      <c r="Y326" s="30">
        <f t="shared" si="113"/>
        <v>1.3916876400380325E-9</v>
      </c>
      <c r="AA326" s="259">
        <f t="shared" si="123"/>
        <v>1.0020151008273835E-18</v>
      </c>
      <c r="AB326" s="260">
        <f t="shared" si="138"/>
        <v>1.6556759762514597E-18</v>
      </c>
      <c r="AC326" s="17">
        <f t="shared" si="120"/>
        <v>4.3786473755376552</v>
      </c>
      <c r="AD326" s="17">
        <f t="shared" si="121"/>
        <v>4.4951811917936073</v>
      </c>
      <c r="AE326" s="17">
        <f t="shared" si="122"/>
        <v>-36.563674928052109</v>
      </c>
      <c r="AF326" s="17">
        <f t="shared" si="142"/>
        <v>-15.897567504945645</v>
      </c>
      <c r="AG326" s="17">
        <f t="shared" si="143"/>
        <v>11.639287246439018</v>
      </c>
      <c r="AJ326" s="138"/>
    </row>
    <row r="327" spans="1:36">
      <c r="A327" s="4" t="s">
        <v>31</v>
      </c>
      <c r="B327" s="526" t="s">
        <v>38</v>
      </c>
      <c r="C327" s="550">
        <v>39.68403</v>
      </c>
      <c r="D327" s="527">
        <v>-69.813929999999999</v>
      </c>
      <c r="E327" s="526">
        <v>30.3</v>
      </c>
      <c r="F327" s="526" t="s">
        <v>12</v>
      </c>
      <c r="G327" s="529">
        <v>0.72</v>
      </c>
      <c r="H327" s="526" t="s">
        <v>16</v>
      </c>
      <c r="I327" s="528" t="s">
        <v>16</v>
      </c>
      <c r="J327" s="419">
        <v>16.553168977890355</v>
      </c>
      <c r="K327" s="419">
        <v>34.667575092073264</v>
      </c>
      <c r="L327" s="413">
        <v>2.510740935764353E-13</v>
      </c>
      <c r="M327" s="531">
        <v>2.9116516737963038E-17</v>
      </c>
      <c r="N327" s="46"/>
      <c r="O327" s="126">
        <f t="shared" si="115"/>
        <v>8.7349550213889116E-18</v>
      </c>
      <c r="P327" s="126">
        <f t="shared" si="116"/>
        <v>3.4790347729482894E-5</v>
      </c>
      <c r="Q327" s="126">
        <f t="shared" si="117"/>
        <v>1.2131881974151265E-8</v>
      </c>
      <c r="R327" s="126">
        <f t="shared" si="118"/>
        <v>48319.927402059577</v>
      </c>
      <c r="S327" s="126">
        <f t="shared" si="119"/>
        <v>3.4994896360447254E-10</v>
      </c>
      <c r="T327" s="368">
        <v>0.68</v>
      </c>
      <c r="U327" s="193">
        <f t="shared" si="109"/>
        <v>1.9799231381814866E-17</v>
      </c>
      <c r="V327" s="185">
        <f t="shared" si="110"/>
        <v>7.8858121520161226E-5</v>
      </c>
      <c r="W327" s="185">
        <f t="shared" si="111"/>
        <v>2.7498932474742871E-8</v>
      </c>
      <c r="X327" s="185">
        <f t="shared" si="112"/>
        <v>109525.16877800171</v>
      </c>
      <c r="Y327" s="30">
        <f t="shared" si="113"/>
        <v>7.932176508368045E-10</v>
      </c>
      <c r="AA327" s="259">
        <f t="shared" si="123"/>
        <v>5.7111670860249917E-19</v>
      </c>
      <c r="AB327" s="260">
        <f t="shared" si="138"/>
        <v>1.7589693415715883E-18</v>
      </c>
      <c r="AC327" s="17">
        <f t="shared" si="120"/>
        <v>2.8065775625199105</v>
      </c>
      <c r="AD327" s="17">
        <f t="shared" si="121"/>
        <v>3.5458048147089656</v>
      </c>
      <c r="AE327" s="17">
        <f t="shared" si="122"/>
        <v>-38.075226075234092</v>
      </c>
      <c r="AF327" s="17">
        <f t="shared" si="142"/>
        <v>-17.409118652127624</v>
      </c>
      <c r="AG327" s="17">
        <f t="shared" si="143"/>
        <v>11.603909653680699</v>
      </c>
      <c r="AJ327" s="138"/>
    </row>
    <row r="328" spans="1:36">
      <c r="A328" s="4" t="s">
        <v>31</v>
      </c>
      <c r="B328" s="526" t="s">
        <v>38</v>
      </c>
      <c r="C328" s="550">
        <v>39.68403</v>
      </c>
      <c r="D328" s="527">
        <v>-69.813929999999999</v>
      </c>
      <c r="E328" s="526">
        <v>30.3</v>
      </c>
      <c r="F328" s="526" t="s">
        <v>12</v>
      </c>
      <c r="G328" s="529">
        <v>0.72</v>
      </c>
      <c r="H328" s="526" t="s">
        <v>16</v>
      </c>
      <c r="I328" s="528" t="s">
        <v>16</v>
      </c>
      <c r="J328" s="419">
        <v>1149.9014510302038</v>
      </c>
      <c r="K328" s="419">
        <v>599.48048397881644</v>
      </c>
      <c r="L328" s="413">
        <v>1.3465820752859526E-11</v>
      </c>
      <c r="M328" s="531">
        <v>4.7501835970073573E-16</v>
      </c>
      <c r="N328" s="46"/>
      <c r="O328" s="126">
        <f t="shared" si="115"/>
        <v>1.425055079102207E-16</v>
      </c>
      <c r="P328" s="126">
        <f t="shared" si="116"/>
        <v>1.0582756931467325E-5</v>
      </c>
      <c r="Q328" s="126">
        <f t="shared" si="117"/>
        <v>1.9792431654197321E-7</v>
      </c>
      <c r="R328" s="126">
        <f t="shared" si="118"/>
        <v>14698.273515926841</v>
      </c>
      <c r="S328" s="126">
        <f t="shared" si="119"/>
        <v>3.301597330213792E-10</v>
      </c>
      <c r="T328" s="368">
        <v>0.68</v>
      </c>
      <c r="U328" s="193">
        <f t="shared" si="109"/>
        <v>3.230124845965003E-16</v>
      </c>
      <c r="V328" s="185">
        <f t="shared" si="110"/>
        <v>2.3987582377992608E-5</v>
      </c>
      <c r="W328" s="185">
        <f t="shared" si="111"/>
        <v>4.4862845082847266E-7</v>
      </c>
      <c r="X328" s="185">
        <f t="shared" si="112"/>
        <v>33316.086636100845</v>
      </c>
      <c r="Y328" s="30">
        <f t="shared" si="113"/>
        <v>7.4836206151512622E-10</v>
      </c>
      <c r="AA328" s="259">
        <f t="shared" si="123"/>
        <v>5.3882068429089081E-19</v>
      </c>
      <c r="AB328" s="260">
        <f t="shared" si="138"/>
        <v>4.1309484327997314E-19</v>
      </c>
      <c r="AC328" s="17">
        <f t="shared" si="120"/>
        <v>7.0474315229289459</v>
      </c>
      <c r="AD328" s="17">
        <f t="shared" si="121"/>
        <v>6.3960634201075175</v>
      </c>
      <c r="AE328" s="17">
        <f t="shared" si="122"/>
        <v>-35.283178218603602</v>
      </c>
      <c r="AF328" s="17">
        <f t="shared" si="142"/>
        <v>-14.617070795497138</v>
      </c>
      <c r="AG328" s="17">
        <f t="shared" si="143"/>
        <v>10.413795641487102</v>
      </c>
      <c r="AJ328" s="138"/>
    </row>
    <row r="329" spans="1:36">
      <c r="A329" s="4" t="s">
        <v>31</v>
      </c>
      <c r="B329" s="526" t="s">
        <v>38</v>
      </c>
      <c r="C329" s="550">
        <v>39.68403</v>
      </c>
      <c r="D329" s="527">
        <v>-69.813929999999999</v>
      </c>
      <c r="E329" s="526">
        <v>30.3</v>
      </c>
      <c r="F329" s="526" t="s">
        <v>12</v>
      </c>
      <c r="G329" s="529">
        <v>0.72</v>
      </c>
      <c r="H329" s="526" t="s">
        <v>16</v>
      </c>
      <c r="I329" s="528" t="s">
        <v>17</v>
      </c>
      <c r="J329" s="419">
        <v>363.67197195113334</v>
      </c>
      <c r="K329" s="419">
        <v>261.79906382769343</v>
      </c>
      <c r="L329" s="413">
        <v>4.5685568846881072E-12</v>
      </c>
      <c r="M329" s="531">
        <v>1.1918270401476761E-16</v>
      </c>
      <c r="N329" s="46"/>
      <c r="O329" s="126">
        <f t="shared" si="115"/>
        <v>3.5754811204430283E-17</v>
      </c>
      <c r="P329" s="126">
        <f t="shared" si="116"/>
        <v>7.8262812758806753E-6</v>
      </c>
      <c r="Q329" s="126">
        <f t="shared" si="117"/>
        <v>4.9659460006153174E-8</v>
      </c>
      <c r="R329" s="126">
        <f t="shared" si="118"/>
        <v>10869.835105389828</v>
      </c>
      <c r="S329" s="126">
        <f t="shared" si="119"/>
        <v>1.8968539948193709E-10</v>
      </c>
      <c r="T329" s="368">
        <v>0.68</v>
      </c>
      <c r="U329" s="193">
        <f t="shared" si="109"/>
        <v>8.1044238730041974E-17</v>
      </c>
      <c r="V329" s="185">
        <f t="shared" si="110"/>
        <v>1.7739570891996197E-5</v>
      </c>
      <c r="W329" s="185">
        <f t="shared" si="111"/>
        <v>1.1256144268061386E-7</v>
      </c>
      <c r="X329" s="185">
        <f t="shared" si="112"/>
        <v>24638.292905550275</v>
      </c>
      <c r="Y329" s="30">
        <f t="shared" si="113"/>
        <v>4.2995357215905739E-10</v>
      </c>
      <c r="AA329" s="259">
        <f t="shared" si="123"/>
        <v>3.0956657195452132E-19</v>
      </c>
      <c r="AB329" s="260">
        <f t="shared" si="138"/>
        <v>3.2772034472533453E-19</v>
      </c>
      <c r="AC329" s="17">
        <f t="shared" si="120"/>
        <v>5.8962522853751427</v>
      </c>
      <c r="AD329" s="17">
        <f t="shared" si="121"/>
        <v>5.5675772775629637</v>
      </c>
      <c r="AE329" s="17">
        <f t="shared" si="122"/>
        <v>-36.66587403033693</v>
      </c>
      <c r="AF329" s="17">
        <f t="shared" si="142"/>
        <v>-15.999766607230464</v>
      </c>
      <c r="AG329" s="17">
        <f t="shared" si="143"/>
        <v>10.112057133816798</v>
      </c>
      <c r="AJ329" s="138"/>
    </row>
    <row r="330" spans="1:36" s="226" customFormat="1">
      <c r="A330" s="42" t="s">
        <v>31</v>
      </c>
      <c r="B330" s="553" t="s">
        <v>38</v>
      </c>
      <c r="C330" s="554">
        <v>39.68403</v>
      </c>
      <c r="D330" s="555">
        <v>-69.813929999999999</v>
      </c>
      <c r="E330" s="553">
        <v>59.1</v>
      </c>
      <c r="F330" s="553" t="s">
        <v>13</v>
      </c>
      <c r="G330" s="556">
        <v>0.77</v>
      </c>
      <c r="H330" s="553" t="s">
        <v>18</v>
      </c>
      <c r="I330" s="557" t="s">
        <v>20</v>
      </c>
      <c r="J330" s="558">
        <v>31.163666703674579</v>
      </c>
      <c r="K330" s="558">
        <v>102.92729570190286</v>
      </c>
      <c r="L330" s="559">
        <v>3.9044531540861461E-13</v>
      </c>
      <c r="M330" s="560">
        <v>4.7896860971314015E-17</v>
      </c>
      <c r="N330" s="46"/>
      <c r="O330" s="227">
        <f t="shared" si="115"/>
        <v>1.4369058291394203E-17</v>
      </c>
      <c r="P330" s="227">
        <f t="shared" si="116"/>
        <v>3.680171774210297E-5</v>
      </c>
      <c r="Q330" s="227">
        <f t="shared" si="117"/>
        <v>1.8661114664148314E-8</v>
      </c>
      <c r="R330" s="227">
        <f t="shared" si="118"/>
        <v>47794.438626107752</v>
      </c>
      <c r="S330" s="227">
        <f t="shared" si="119"/>
        <v>1.8130384692311815E-10</v>
      </c>
      <c r="T330" s="368">
        <v>0.38</v>
      </c>
      <c r="U330" s="239">
        <f t="shared" si="109"/>
        <v>1.8200807169099325E-17</v>
      </c>
      <c r="V330" s="618">
        <f t="shared" si="110"/>
        <v>4.6615509139997096E-5</v>
      </c>
      <c r="W330" s="227">
        <f t="shared" si="111"/>
        <v>2.36374119079212E-8</v>
      </c>
      <c r="X330" s="227">
        <f t="shared" si="112"/>
        <v>60539.622259736483</v>
      </c>
      <c r="Y330" s="620">
        <f t="shared" si="113"/>
        <v>2.2965153943594969E-10</v>
      </c>
      <c r="AA330" s="227">
        <f t="shared" si="123"/>
        <v>1.7683168536568126E-19</v>
      </c>
      <c r="AB330" s="229">
        <f t="shared" si="138"/>
        <v>1.5369456176883828E-18</v>
      </c>
      <c r="AC330" s="228">
        <f t="shared" si="120"/>
        <v>3.4392528874966017</v>
      </c>
      <c r="AD330" s="228">
        <f t="shared" si="121"/>
        <v>4.6340228720164331</v>
      </c>
      <c r="AE330" s="228">
        <f t="shared" si="122"/>
        <v>-37.577481704581288</v>
      </c>
      <c r="AF330" s="228">
        <f t="shared" si="142"/>
        <v>-17.560435129762173</v>
      </c>
      <c r="AG330" s="228">
        <f t="shared" si="143"/>
        <v>11.011053343040825</v>
      </c>
      <c r="AJ330" s="229"/>
    </row>
    <row r="331" spans="1:36">
      <c r="A331" s="4" t="s">
        <v>31</v>
      </c>
      <c r="B331" s="526" t="s">
        <v>38</v>
      </c>
      <c r="C331" s="550">
        <v>39.68403</v>
      </c>
      <c r="D331" s="527">
        <v>-69.813929999999999</v>
      </c>
      <c r="E331" s="526">
        <v>59.1</v>
      </c>
      <c r="F331" s="526" t="s">
        <v>13</v>
      </c>
      <c r="G331" s="529">
        <v>0.77</v>
      </c>
      <c r="H331" s="548" t="s">
        <v>18</v>
      </c>
      <c r="I331" s="549" t="s">
        <v>20</v>
      </c>
      <c r="J331" s="419">
        <v>31.163666703674579</v>
      </c>
      <c r="K331" s="419">
        <v>102.92729570190286</v>
      </c>
      <c r="L331" s="413">
        <v>3.9044531540861461E-13</v>
      </c>
      <c r="M331" s="531">
        <v>4.6384629924299545E-17</v>
      </c>
      <c r="N331" s="46"/>
      <c r="O331" s="126">
        <f t="shared" si="115"/>
        <v>1.3915388977289862E-17</v>
      </c>
      <c r="P331" s="126">
        <f t="shared" si="116"/>
        <v>3.563978981980338E-5</v>
      </c>
      <c r="Q331" s="126">
        <f t="shared" si="117"/>
        <v>1.8071933736740079E-8</v>
      </c>
      <c r="R331" s="126">
        <f t="shared" si="118"/>
        <v>46285.441324419975</v>
      </c>
      <c r="S331" s="126">
        <f t="shared" si="119"/>
        <v>1.7557960318980746E-10</v>
      </c>
      <c r="T331" s="368">
        <v>0.38</v>
      </c>
      <c r="U331" s="193">
        <f t="shared" si="109"/>
        <v>1.7626159371233828E-17</v>
      </c>
      <c r="V331" s="615">
        <f t="shared" si="110"/>
        <v>4.5143733771750952E-5</v>
      </c>
      <c r="W331" s="185">
        <f t="shared" si="111"/>
        <v>2.2891116066537439E-8</v>
      </c>
      <c r="X331" s="185">
        <f t="shared" si="112"/>
        <v>58628.225677598639</v>
      </c>
      <c r="Y331" s="619">
        <f t="shared" si="113"/>
        <v>2.224008307070895E-10</v>
      </c>
      <c r="AA331" s="259">
        <f t="shared" si="123"/>
        <v>1.7124863964445891E-19</v>
      </c>
      <c r="AB331" s="260">
        <f t="shared" si="138"/>
        <v>1.4884201645896254E-18</v>
      </c>
      <c r="AC331" s="17">
        <f t="shared" si="120"/>
        <v>3.4392528874966017</v>
      </c>
      <c r="AD331" s="17">
        <f t="shared" si="121"/>
        <v>4.6340228720164331</v>
      </c>
      <c r="AE331" s="17">
        <f t="shared" si="122"/>
        <v>-37.609563521168027</v>
      </c>
      <c r="AF331" s="17">
        <f t="shared" si="142"/>
        <v>-17.592516946348915</v>
      </c>
      <c r="AG331" s="17">
        <f t="shared" si="143"/>
        <v>10.97897152645408</v>
      </c>
      <c r="AJ331" s="138"/>
    </row>
    <row r="332" spans="1:36">
      <c r="A332" s="4" t="s">
        <v>31</v>
      </c>
      <c r="B332" s="526" t="s">
        <v>38</v>
      </c>
      <c r="C332" s="550">
        <v>39.68403</v>
      </c>
      <c r="D332" s="527">
        <v>-69.813929999999999</v>
      </c>
      <c r="E332" s="526">
        <v>59.1</v>
      </c>
      <c r="F332" s="526" t="s">
        <v>13</v>
      </c>
      <c r="G332" s="529">
        <v>0.77</v>
      </c>
      <c r="H332" s="548" t="s">
        <v>18</v>
      </c>
      <c r="I332" s="549" t="s">
        <v>20</v>
      </c>
      <c r="J332" s="419">
        <v>15.340328492343573</v>
      </c>
      <c r="K332" s="419">
        <v>59.902725384591889</v>
      </c>
      <c r="L332" s="413">
        <v>2.1974709908644411E-13</v>
      </c>
      <c r="M332" s="531">
        <v>2.9366201678151092E-17</v>
      </c>
      <c r="N332" s="46"/>
      <c r="O332" s="126">
        <f t="shared" si="115"/>
        <v>8.8098605034453265E-18</v>
      </c>
      <c r="P332" s="126">
        <f t="shared" si="116"/>
        <v>4.0090906956545094E-5</v>
      </c>
      <c r="Q332" s="126">
        <f t="shared" si="117"/>
        <v>1.1441377277201722E-8</v>
      </c>
      <c r="R332" s="126">
        <f t="shared" si="118"/>
        <v>52066.112930578041</v>
      </c>
      <c r="S332" s="126">
        <f t="shared" si="119"/>
        <v>1.9099927764129175E-10</v>
      </c>
      <c r="T332" s="368">
        <v>0.38</v>
      </c>
      <c r="U332" s="193">
        <f t="shared" si="109"/>
        <v>1.1159156637697415E-17</v>
      </c>
      <c r="V332" s="615">
        <f t="shared" si="110"/>
        <v>5.0781815478290466E-5</v>
      </c>
      <c r="W332" s="185">
        <f t="shared" si="111"/>
        <v>1.449241121778885E-8</v>
      </c>
      <c r="X332" s="185">
        <f t="shared" si="112"/>
        <v>65950.409712065535</v>
      </c>
      <c r="Y332" s="619">
        <f t="shared" si="113"/>
        <v>2.4193241834563628E-10</v>
      </c>
      <c r="AA332" s="259">
        <f t="shared" si="123"/>
        <v>1.8628796212613994E-19</v>
      </c>
      <c r="AB332" s="260">
        <f t="shared" si="138"/>
        <v>1.914313744507355E-18</v>
      </c>
      <c r="AC332" s="17">
        <f t="shared" si="120"/>
        <v>2.7304852098130632</v>
      </c>
      <c r="AD332" s="17">
        <f t="shared" si="121"/>
        <v>4.0927220029944049</v>
      </c>
      <c r="AE332" s="17">
        <f t="shared" si="122"/>
        <v>-38.066687263632311</v>
      </c>
      <c r="AF332" s="17">
        <f t="shared" si="142"/>
        <v>-18.049640688813202</v>
      </c>
      <c r="AG332" s="17">
        <f t="shared" si="143"/>
        <v>11.096658370591145</v>
      </c>
      <c r="AJ332" s="138"/>
    </row>
    <row r="333" spans="1:36">
      <c r="A333" s="4" t="s">
        <v>31</v>
      </c>
      <c r="B333" s="526" t="s">
        <v>38</v>
      </c>
      <c r="C333" s="550">
        <v>39.68403</v>
      </c>
      <c r="D333" s="527">
        <v>-69.813929999999999</v>
      </c>
      <c r="E333" s="526">
        <v>59.1</v>
      </c>
      <c r="F333" s="526" t="s">
        <v>13</v>
      </c>
      <c r="G333" s="529">
        <v>0.77</v>
      </c>
      <c r="H333" s="548" t="s">
        <v>18</v>
      </c>
      <c r="I333" s="549" t="s">
        <v>20</v>
      </c>
      <c r="J333" s="419">
        <v>18.623696123454064</v>
      </c>
      <c r="K333" s="419">
        <v>84.882953335534651</v>
      </c>
      <c r="L333" s="413">
        <v>2.5717850522978845E-13</v>
      </c>
      <c r="M333" s="531">
        <v>2.7583172655233231E-17</v>
      </c>
      <c r="N333" s="46"/>
      <c r="O333" s="126">
        <f t="shared" si="115"/>
        <v>8.2749517965699686E-18</v>
      </c>
      <c r="P333" s="126">
        <f t="shared" si="116"/>
        <v>3.2175907505086076E-5</v>
      </c>
      <c r="Q333" s="126">
        <f t="shared" si="117"/>
        <v>1.0746690644896062E-8</v>
      </c>
      <c r="R333" s="126">
        <f t="shared" si="118"/>
        <v>41786.892863748151</v>
      </c>
      <c r="S333" s="126">
        <f t="shared" si="119"/>
        <v>1.2660599357818482E-10</v>
      </c>
      <c r="T333" s="368">
        <v>0.38</v>
      </c>
      <c r="U333" s="193">
        <f t="shared" si="109"/>
        <v>1.0481605608988628E-17</v>
      </c>
      <c r="V333" s="616">
        <f t="shared" si="110"/>
        <v>4.0756149506442363E-5</v>
      </c>
      <c r="W333" s="185">
        <f t="shared" si="111"/>
        <v>1.3612474816868347E-8</v>
      </c>
      <c r="X333" s="185">
        <f t="shared" si="112"/>
        <v>52930.064294080992</v>
      </c>
      <c r="Y333" s="619">
        <f t="shared" si="113"/>
        <v>1.6036759186570081E-10</v>
      </c>
      <c r="AA333" s="259">
        <f t="shared" si="123"/>
        <v>1.2348304573658962E-19</v>
      </c>
      <c r="AB333" s="260">
        <f t="shared" si="138"/>
        <v>1.4810793986536272E-18</v>
      </c>
      <c r="AC333" s="17">
        <f t="shared" si="120"/>
        <v>2.9244347550206204</v>
      </c>
      <c r="AD333" s="17">
        <f t="shared" si="121"/>
        <v>4.4412732879456467</v>
      </c>
      <c r="AE333" s="17">
        <f t="shared" si="122"/>
        <v>-38.129325773508647</v>
      </c>
      <c r="AF333" s="17">
        <f t="shared" si="142"/>
        <v>-18.112279198689532</v>
      </c>
      <c r="AG333" s="17">
        <f t="shared" si="143"/>
        <v>10.876726779551484</v>
      </c>
      <c r="AJ333" s="138"/>
    </row>
    <row r="334" spans="1:36">
      <c r="A334" s="4" t="s">
        <v>31</v>
      </c>
      <c r="B334" s="526" t="s">
        <v>38</v>
      </c>
      <c r="C334" s="550">
        <v>39.68403</v>
      </c>
      <c r="D334" s="527">
        <v>-69.813929999999999</v>
      </c>
      <c r="E334" s="526">
        <v>59.1</v>
      </c>
      <c r="F334" s="526" t="s">
        <v>13</v>
      </c>
      <c r="G334" s="529">
        <v>0.77</v>
      </c>
      <c r="H334" s="526" t="s">
        <v>16</v>
      </c>
      <c r="I334" s="528" t="s">
        <v>16</v>
      </c>
      <c r="J334" s="419">
        <v>125.99977697051197</v>
      </c>
      <c r="K334" s="419">
        <v>121.54319321914338</v>
      </c>
      <c r="L334" s="420">
        <v>1.6885725506556248E-12</v>
      </c>
      <c r="M334" s="531">
        <v>7.8451936661716164E-17</v>
      </c>
      <c r="N334" s="46"/>
      <c r="O334" s="126">
        <f t="shared" si="115"/>
        <v>2.3535580998514847E-17</v>
      </c>
      <c r="P334" s="126">
        <f t="shared" si="116"/>
        <v>1.3938152073700742E-5</v>
      </c>
      <c r="Q334" s="126">
        <f t="shared" si="117"/>
        <v>3.0565689608460838E-8</v>
      </c>
      <c r="R334" s="126">
        <f t="shared" si="118"/>
        <v>18101.496199611352</v>
      </c>
      <c r="S334" s="126">
        <f t="shared" si="119"/>
        <v>2.5148006070031949E-10</v>
      </c>
      <c r="T334" s="368">
        <v>0.68220000000000003</v>
      </c>
      <c r="U334" s="193">
        <f t="shared" si="109"/>
        <v>5.3519911190622769E-17</v>
      </c>
      <c r="V334" s="185">
        <f t="shared" si="110"/>
        <v>3.1695357815595486E-5</v>
      </c>
      <c r="W334" s="185">
        <f t="shared" si="111"/>
        <v>6.9506378169639956E-8</v>
      </c>
      <c r="X334" s="185">
        <f t="shared" si="112"/>
        <v>41162.802357916211</v>
      </c>
      <c r="Y334" s="30">
        <f t="shared" si="113"/>
        <v>5.7186565803252663E-10</v>
      </c>
      <c r="AA334" s="259">
        <f t="shared" si="123"/>
        <v>4.4033655668504554E-19</v>
      </c>
      <c r="AB334" s="260">
        <f t="shared" si="138"/>
        <v>6.226355200618844E-19</v>
      </c>
      <c r="AC334" s="17">
        <f t="shared" si="120"/>
        <v>4.8362801368746098</v>
      </c>
      <c r="AD334" s="17">
        <f t="shared" si="121"/>
        <v>4.8002696993515768</v>
      </c>
      <c r="AE334" s="17">
        <f t="shared" si="122"/>
        <v>-37.084045508444667</v>
      </c>
      <c r="AF334" s="17">
        <f t="shared" si="142"/>
        <v>-16.481847316361442</v>
      </c>
      <c r="AG334" s="17">
        <f t="shared" si="143"/>
        <v>10.62529027212782</v>
      </c>
      <c r="AJ334" s="138"/>
    </row>
    <row r="335" spans="1:36">
      <c r="A335" s="4" t="s">
        <v>31</v>
      </c>
      <c r="B335" s="526" t="s">
        <v>38</v>
      </c>
      <c r="C335" s="550">
        <v>39.68403</v>
      </c>
      <c r="D335" s="527">
        <v>-69.813929999999999</v>
      </c>
      <c r="E335" s="526">
        <v>59.1</v>
      </c>
      <c r="F335" s="526" t="s">
        <v>13</v>
      </c>
      <c r="G335" s="529">
        <v>0.77</v>
      </c>
      <c r="H335" s="526" t="s">
        <v>16</v>
      </c>
      <c r="I335" s="528" t="s">
        <v>16</v>
      </c>
      <c r="J335" s="419">
        <v>37.613593502256599</v>
      </c>
      <c r="K335" s="358">
        <v>54.240817246617702</v>
      </c>
      <c r="L335" s="413">
        <v>5.4265186183667938E-13</v>
      </c>
      <c r="M335" s="531">
        <v>2.7318127648343864E-17</v>
      </c>
      <c r="N335" s="46"/>
      <c r="O335" s="126">
        <f t="shared" si="115"/>
        <v>8.1954382945031586E-18</v>
      </c>
      <c r="P335" s="126">
        <f t="shared" si="116"/>
        <v>1.5102571042075812E-5</v>
      </c>
      <c r="Q335" s="126">
        <f t="shared" si="117"/>
        <v>1.0643426356497609E-8</v>
      </c>
      <c r="R335" s="126">
        <f t="shared" si="118"/>
        <v>19613.728626072483</v>
      </c>
      <c r="S335" s="126">
        <f t="shared" si="119"/>
        <v>1.9622540545628121E-10</v>
      </c>
      <c r="T335" s="368">
        <v>0.68220000000000003</v>
      </c>
      <c r="U335" s="193">
        <f t="shared" si="109"/>
        <v>1.8636426681700185E-17</v>
      </c>
      <c r="V335" s="185">
        <f t="shared" si="110"/>
        <v>3.4343246549680404E-5</v>
      </c>
      <c r="W335" s="185">
        <f t="shared" si="111"/>
        <v>2.4203151534675566E-8</v>
      </c>
      <c r="X335" s="185">
        <f t="shared" si="112"/>
        <v>44601.618895688836</v>
      </c>
      <c r="Y335" s="30">
        <f t="shared" si="113"/>
        <v>4.4621657200758354E-10</v>
      </c>
      <c r="AA335" s="259">
        <f t="shared" si="123"/>
        <v>3.435867604458393E-19</v>
      </c>
      <c r="AB335" s="260">
        <f t="shared" si="138"/>
        <v>7.2628337536281753E-19</v>
      </c>
      <c r="AC335" s="17">
        <f t="shared" si="120"/>
        <v>3.6273655143752079</v>
      </c>
      <c r="AD335" s="17">
        <f t="shared" si="121"/>
        <v>3.993433710749783</v>
      </c>
      <c r="AE335" s="17">
        <f t="shared" si="122"/>
        <v>-38.138981175640417</v>
      </c>
      <c r="AF335" s="17">
        <f t="shared" si="142"/>
        <v>-17.536782983557192</v>
      </c>
      <c r="AG335" s="17">
        <f t="shared" si="143"/>
        <v>10.705525435459011</v>
      </c>
      <c r="AJ335" s="138"/>
    </row>
    <row r="336" spans="1:36">
      <c r="A336" s="4" t="s">
        <v>31</v>
      </c>
      <c r="B336" s="526" t="s">
        <v>38</v>
      </c>
      <c r="C336" s="550">
        <v>39.68403</v>
      </c>
      <c r="D336" s="527">
        <v>-69.813929999999999</v>
      </c>
      <c r="E336" s="526">
        <v>59.1</v>
      </c>
      <c r="F336" s="526" t="s">
        <v>13</v>
      </c>
      <c r="G336" s="529">
        <v>0.77</v>
      </c>
      <c r="H336" s="526" t="s">
        <v>16</v>
      </c>
      <c r="I336" s="528" t="s">
        <v>16</v>
      </c>
      <c r="J336" s="419">
        <v>37.019041005728958</v>
      </c>
      <c r="K336" s="419">
        <v>53.715658049425336</v>
      </c>
      <c r="L336" s="413">
        <v>5.3459357399410414E-13</v>
      </c>
      <c r="M336" s="531">
        <v>1.0694817198321211E-17</v>
      </c>
      <c r="N336" s="46"/>
      <c r="O336" s="126">
        <f t="shared" si="115"/>
        <v>3.2084451594963631E-18</v>
      </c>
      <c r="P336" s="126">
        <f t="shared" si="116"/>
        <v>6.0016530605206043E-6</v>
      </c>
      <c r="Q336" s="126">
        <f t="shared" si="117"/>
        <v>4.1668118954498223E-9</v>
      </c>
      <c r="R336" s="126">
        <f t="shared" si="118"/>
        <v>7794.3546240527321</v>
      </c>
      <c r="S336" s="126">
        <f t="shared" si="119"/>
        <v>7.7571643851329487E-11</v>
      </c>
      <c r="T336" s="368">
        <v>0.68220000000000003</v>
      </c>
      <c r="U336" s="193">
        <f t="shared" si="109"/>
        <v>7.2960042926947301E-18</v>
      </c>
      <c r="V336" s="185">
        <f t="shared" si="110"/>
        <v>1.3647759059623855E-5</v>
      </c>
      <c r="W336" s="185">
        <f t="shared" si="111"/>
        <v>9.4753302502528963E-9</v>
      </c>
      <c r="X336" s="185">
        <f t="shared" si="112"/>
        <v>17724.362415095915</v>
      </c>
      <c r="Y336" s="30">
        <f t="shared" si="113"/>
        <v>1.7639791811792326E-10</v>
      </c>
      <c r="AA336" s="259">
        <f t="shared" si="123"/>
        <v>1.3582639695080092E-19</v>
      </c>
      <c r="AB336" s="260">
        <f t="shared" si="138"/>
        <v>2.8890043901099743E-19</v>
      </c>
      <c r="AC336" s="17">
        <f t="shared" si="120"/>
        <v>3.6114324020483091</v>
      </c>
      <c r="AD336" s="17">
        <f t="shared" si="121"/>
        <v>3.9837045428007092</v>
      </c>
      <c r="AE336" s="17">
        <f t="shared" si="122"/>
        <v>-39.076772423760609</v>
      </c>
      <c r="AF336" s="17">
        <f t="shared" si="142"/>
        <v>-18.474574231677384</v>
      </c>
      <c r="AG336" s="17">
        <f t="shared" si="143"/>
        <v>9.7826953798137772</v>
      </c>
      <c r="AJ336" s="138"/>
    </row>
    <row r="337" spans="1:36">
      <c r="A337" s="4" t="s">
        <v>31</v>
      </c>
      <c r="B337" s="526" t="s">
        <v>38</v>
      </c>
      <c r="C337" s="550">
        <v>39.68403</v>
      </c>
      <c r="D337" s="527">
        <v>-69.813929999999999</v>
      </c>
      <c r="E337" s="526">
        <v>59.1</v>
      </c>
      <c r="F337" s="526" t="s">
        <v>13</v>
      </c>
      <c r="G337" s="529">
        <v>0.77</v>
      </c>
      <c r="H337" s="526" t="s">
        <v>16</v>
      </c>
      <c r="I337" s="528" t="s">
        <v>16</v>
      </c>
      <c r="J337" s="419">
        <v>50.825428412839472</v>
      </c>
      <c r="K337" s="419">
        <v>121.67915167014061</v>
      </c>
      <c r="L337" s="413">
        <v>7.1991729866137588E-13</v>
      </c>
      <c r="M337" s="531">
        <v>1.9813708625556103E-16</v>
      </c>
      <c r="N337" s="46"/>
      <c r="O337" s="126">
        <f t="shared" si="115"/>
        <v>5.9441125876668303E-17</v>
      </c>
      <c r="P337" s="126">
        <f t="shared" si="116"/>
        <v>8.2566603118433121E-5</v>
      </c>
      <c r="Q337" s="126">
        <f t="shared" si="117"/>
        <v>7.7196267372296498E-8</v>
      </c>
      <c r="R337" s="126">
        <f t="shared" si="118"/>
        <v>107229.35469926379</v>
      </c>
      <c r="S337" s="126">
        <f t="shared" si="119"/>
        <v>6.3442476638534978E-10</v>
      </c>
      <c r="T337" s="368">
        <v>0.68220000000000003</v>
      </c>
      <c r="U337" s="193">
        <f t="shared" si="109"/>
        <v>1.3516912024354374E-16</v>
      </c>
      <c r="V337" s="185">
        <f t="shared" si="110"/>
        <v>1.8775645549131694E-4</v>
      </c>
      <c r="W337" s="185">
        <f t="shared" si="111"/>
        <v>1.7554431200460227E-7</v>
      </c>
      <c r="X337" s="185">
        <f t="shared" si="112"/>
        <v>243839.55258612588</v>
      </c>
      <c r="Y337" s="30">
        <f t="shared" si="113"/>
        <v>1.4426819187602855E-9</v>
      </c>
      <c r="AA337" s="259">
        <f t="shared" si="123"/>
        <v>1.1108650774454199E-18</v>
      </c>
      <c r="AB337" s="260">
        <f t="shared" si="138"/>
        <v>3.8983849707306716E-18</v>
      </c>
      <c r="AC337" s="17">
        <f t="shared" si="120"/>
        <v>3.9283967886542803</v>
      </c>
      <c r="AD337" s="17">
        <f t="shared" si="121"/>
        <v>4.8013876761165815</v>
      </c>
      <c r="AE337" s="17">
        <f t="shared" si="122"/>
        <v>-36.157572527939251</v>
      </c>
      <c r="AF337" s="17">
        <f t="shared" si="142"/>
        <v>-15.555374335856026</v>
      </c>
      <c r="AG337" s="17">
        <f t="shared" si="143"/>
        <v>12.404265716612125</v>
      </c>
      <c r="AJ337" s="138"/>
    </row>
    <row r="338" spans="1:36">
      <c r="A338" s="4" t="s">
        <v>31</v>
      </c>
      <c r="B338" s="526" t="s">
        <v>38</v>
      </c>
      <c r="C338" s="550">
        <v>39.68403</v>
      </c>
      <c r="D338" s="527">
        <v>-69.813929999999999</v>
      </c>
      <c r="E338" s="526">
        <v>59.1</v>
      </c>
      <c r="F338" s="526" t="s">
        <v>13</v>
      </c>
      <c r="G338" s="529">
        <v>0.77</v>
      </c>
      <c r="H338" s="526" t="s">
        <v>16</v>
      </c>
      <c r="I338" s="528" t="s">
        <v>16</v>
      </c>
      <c r="J338" s="419">
        <v>81.200098149248745</v>
      </c>
      <c r="K338" s="358">
        <v>88.6844481262101</v>
      </c>
      <c r="L338" s="413">
        <v>1.1177536828510067E-12</v>
      </c>
      <c r="M338" s="531">
        <v>1.4528695403808034E-16</v>
      </c>
      <c r="N338" s="46"/>
      <c r="O338" s="126">
        <f t="shared" si="115"/>
        <v>4.3586086211424103E-17</v>
      </c>
      <c r="P338" s="126">
        <f t="shared" si="116"/>
        <v>3.8994357057496721E-5</v>
      </c>
      <c r="Q338" s="126">
        <f t="shared" si="117"/>
        <v>5.6605306768083251E-8</v>
      </c>
      <c r="R338" s="126">
        <f t="shared" si="118"/>
        <v>50642.022152593141</v>
      </c>
      <c r="S338" s="126">
        <f t="shared" si="119"/>
        <v>6.3827771344448308E-10</v>
      </c>
      <c r="T338" s="368">
        <v>0.68220000000000003</v>
      </c>
      <c r="U338" s="193">
        <f t="shared" si="109"/>
        <v>9.911476004477841E-17</v>
      </c>
      <c r="V338" s="185">
        <f t="shared" si="110"/>
        <v>8.8673167948747543E-5</v>
      </c>
      <c r="W338" s="185">
        <f t="shared" si="111"/>
        <v>1.2872046759062131E-7</v>
      </c>
      <c r="X338" s="185">
        <f t="shared" si="112"/>
        <v>115159.9583749968</v>
      </c>
      <c r="Y338" s="30">
        <f t="shared" si="113"/>
        <v>1.4514435203727543E-9</v>
      </c>
      <c r="AA338" s="259">
        <f t="shared" si="123"/>
        <v>1.117611510687021E-18</v>
      </c>
      <c r="AB338" s="260">
        <f t="shared" si="138"/>
        <v>1.7892460397158339E-18</v>
      </c>
      <c r="AC338" s="17">
        <f t="shared" si="120"/>
        <v>4.3969164559014926</v>
      </c>
      <c r="AD338" s="17">
        <f t="shared" si="121"/>
        <v>4.4850845427843806</v>
      </c>
      <c r="AE338" s="17">
        <f t="shared" si="122"/>
        <v>-36.467820893733858</v>
      </c>
      <c r="AF338" s="17">
        <f t="shared" si="142"/>
        <v>-15.865622701650629</v>
      </c>
      <c r="AG338" s="17">
        <f t="shared" si="143"/>
        <v>11.654077383272389</v>
      </c>
      <c r="AJ338" s="138"/>
    </row>
    <row r="339" spans="1:36">
      <c r="A339" s="4" t="s">
        <v>31</v>
      </c>
      <c r="B339" s="526" t="s">
        <v>38</v>
      </c>
      <c r="C339" s="550">
        <v>39.68403</v>
      </c>
      <c r="D339" s="527">
        <v>-69.813929999999999</v>
      </c>
      <c r="E339" s="526">
        <v>59.1</v>
      </c>
      <c r="F339" s="526" t="s">
        <v>13</v>
      </c>
      <c r="G339" s="529">
        <v>0.77</v>
      </c>
      <c r="H339" s="526" t="s">
        <v>16</v>
      </c>
      <c r="I339" s="528" t="s">
        <v>17</v>
      </c>
      <c r="J339" s="419">
        <v>66.533965545046485</v>
      </c>
      <c r="K339" s="419">
        <v>87.930350940590074</v>
      </c>
      <c r="L339" s="413">
        <v>9.2706517266803028E-13</v>
      </c>
      <c r="M339" s="531">
        <v>1.2865050505415987E-16</v>
      </c>
      <c r="N339" s="46"/>
      <c r="O339" s="126">
        <f t="shared" si="115"/>
        <v>3.8595151516247962E-17</v>
      </c>
      <c r="P339" s="126">
        <f t="shared" si="116"/>
        <v>4.1631540752602915E-5</v>
      </c>
      <c r="Q339" s="126">
        <f t="shared" si="117"/>
        <v>5.0123573397724624E-8</v>
      </c>
      <c r="R339" s="126">
        <f t="shared" si="118"/>
        <v>54066.936042341447</v>
      </c>
      <c r="S339" s="126">
        <f t="shared" si="119"/>
        <v>5.7003722675450816E-10</v>
      </c>
      <c r="T339" s="368">
        <v>0.68220000000000003</v>
      </c>
      <c r="U339" s="193">
        <f t="shared" si="109"/>
        <v>8.7765374547947869E-17</v>
      </c>
      <c r="V339" s="185">
        <f t="shared" si="110"/>
        <v>9.4670123671419039E-5</v>
      </c>
      <c r="W339" s="185">
        <f t="shared" si="111"/>
        <v>1.139810059064258E-7</v>
      </c>
      <c r="X339" s="185">
        <f t="shared" si="112"/>
        <v>122948.21256028446</v>
      </c>
      <c r="Y339" s="30">
        <f t="shared" si="113"/>
        <v>1.2962646536397515E-9</v>
      </c>
      <c r="AA339" s="259">
        <f t="shared" si="123"/>
        <v>9.9812378330260886E-19</v>
      </c>
      <c r="AB339" s="260">
        <f t="shared" si="138"/>
        <v>1.9336064519866579E-18</v>
      </c>
      <c r="AC339" s="17">
        <f t="shared" si="120"/>
        <v>4.1977125773441655</v>
      </c>
      <c r="AD339" s="17">
        <f t="shared" si="121"/>
        <v>4.4765450345189643</v>
      </c>
      <c r="AE339" s="17">
        <f t="shared" si="122"/>
        <v>-36.589432209372852</v>
      </c>
      <c r="AF339" s="17">
        <f t="shared" si="142"/>
        <v>-15.987234017289627</v>
      </c>
      <c r="AG339" s="17">
        <f t="shared" si="143"/>
        <v>11.719518509598723</v>
      </c>
      <c r="AJ339" s="138"/>
    </row>
    <row r="340" spans="1:36">
      <c r="A340" s="4" t="s">
        <v>31</v>
      </c>
      <c r="B340" s="526" t="s">
        <v>38</v>
      </c>
      <c r="C340" s="550">
        <v>39.68403</v>
      </c>
      <c r="D340" s="527">
        <v>-69.813929999999999</v>
      </c>
      <c r="E340" s="526">
        <v>59.1</v>
      </c>
      <c r="F340" s="526" t="s">
        <v>13</v>
      </c>
      <c r="G340" s="529">
        <v>0.77</v>
      </c>
      <c r="H340" s="526" t="s">
        <v>16</v>
      </c>
      <c r="I340" s="528" t="s">
        <v>17</v>
      </c>
      <c r="J340" s="419">
        <v>72.571093167090993</v>
      </c>
      <c r="K340" s="419">
        <v>76.146715083962889</v>
      </c>
      <c r="L340" s="413">
        <v>1.0058415843256459E-12</v>
      </c>
      <c r="M340" s="531">
        <v>8.6978704371630525E-17</v>
      </c>
      <c r="N340" s="46"/>
      <c r="O340" s="126">
        <f t="shared" si="115"/>
        <v>2.6093611311489155E-17</v>
      </c>
      <c r="P340" s="126">
        <f t="shared" si="116"/>
        <v>2.5942068530586052E-5</v>
      </c>
      <c r="Q340" s="126">
        <f t="shared" si="117"/>
        <v>3.388780689803786E-8</v>
      </c>
      <c r="R340" s="126">
        <f t="shared" si="118"/>
        <v>33690.998091670197</v>
      </c>
      <c r="S340" s="126">
        <f t="shared" si="119"/>
        <v>4.4503307674758651E-10</v>
      </c>
      <c r="T340" s="368">
        <v>0.68220000000000003</v>
      </c>
      <c r="U340" s="193">
        <f t="shared" si="109"/>
        <v>5.9336872122326348E-17</v>
      </c>
      <c r="V340" s="185">
        <f t="shared" si="110"/>
        <v>5.899226383855269E-5</v>
      </c>
      <c r="W340" s="185">
        <f t="shared" si="111"/>
        <v>7.7060872886138106E-8</v>
      </c>
      <c r="X340" s="185">
        <f t="shared" si="112"/>
        <v>76613.329660458039</v>
      </c>
      <c r="Y340" s="30">
        <f t="shared" si="113"/>
        <v>1.0120052165240118E-9</v>
      </c>
      <c r="AA340" s="259">
        <f t="shared" si="123"/>
        <v>7.7924401672348927E-19</v>
      </c>
      <c r="AB340" s="260">
        <f t="shared" si="138"/>
        <v>1.1985309932064382E-18</v>
      </c>
      <c r="AC340" s="17">
        <f t="shared" si="120"/>
        <v>4.2845666767991757</v>
      </c>
      <c r="AD340" s="17">
        <f t="shared" si="121"/>
        <v>4.332661940970973</v>
      </c>
      <c r="AE340" s="17">
        <f t="shared" si="122"/>
        <v>-36.980868362538679</v>
      </c>
      <c r="AF340" s="17">
        <f t="shared" si="142"/>
        <v>-16.378670170455454</v>
      </c>
      <c r="AG340" s="17">
        <f t="shared" si="143"/>
        <v>11.246526357044642</v>
      </c>
      <c r="AJ340" s="138"/>
    </row>
    <row r="341" spans="1:36">
      <c r="A341" s="4" t="s">
        <v>31</v>
      </c>
      <c r="B341" s="526" t="s">
        <v>38</v>
      </c>
      <c r="C341" s="550">
        <v>39.68403</v>
      </c>
      <c r="D341" s="527">
        <v>-69.813929999999999</v>
      </c>
      <c r="E341" s="526">
        <v>59.1</v>
      </c>
      <c r="F341" s="526" t="s">
        <v>13</v>
      </c>
      <c r="G341" s="529">
        <v>0.77</v>
      </c>
      <c r="H341" s="526" t="s">
        <v>23</v>
      </c>
      <c r="I341" s="528" t="s">
        <v>23</v>
      </c>
      <c r="J341" s="419">
        <v>3.3965274650913075</v>
      </c>
      <c r="K341" s="419">
        <v>10.927166107532358</v>
      </c>
      <c r="L341" s="413">
        <v>5.6743287400534174E-14</v>
      </c>
      <c r="M341" s="531">
        <v>2.6179706085161125E-18</v>
      </c>
      <c r="N341" s="46"/>
      <c r="O341" s="126">
        <f t="shared" si="115"/>
        <v>7.8539118255483373E-19</v>
      </c>
      <c r="P341" s="126">
        <f t="shared" si="116"/>
        <v>1.3841129383480877E-5</v>
      </c>
      <c r="Q341" s="126">
        <f t="shared" si="117"/>
        <v>1.0199885487725114E-9</v>
      </c>
      <c r="R341" s="126">
        <f t="shared" si="118"/>
        <v>17975.492705819321</v>
      </c>
      <c r="S341" s="126">
        <f t="shared" si="119"/>
        <v>9.3344288787685651E-11</v>
      </c>
      <c r="T341" s="368">
        <v>0.68220000000000003</v>
      </c>
      <c r="U341" s="193">
        <f t="shared" si="109"/>
        <v>1.7859795491296921E-18</v>
      </c>
      <c r="V341" s="185">
        <f t="shared" si="110"/>
        <v>3.1474728218035512E-5</v>
      </c>
      <c r="W341" s="185">
        <f t="shared" si="111"/>
        <v>2.319453959908691E-9</v>
      </c>
      <c r="X341" s="185">
        <f t="shared" si="112"/>
        <v>40876.270413033133</v>
      </c>
      <c r="Y341" s="30">
        <f t="shared" si="113"/>
        <v>2.1226491270319719E-10</v>
      </c>
      <c r="AA341" s="259">
        <f t="shared" si="123"/>
        <v>1.6344398278146184E-19</v>
      </c>
      <c r="AB341" s="260">
        <f t="shared" si="138"/>
        <v>7.7077857765702912E-19</v>
      </c>
      <c r="AC341" s="17">
        <f t="shared" si="120"/>
        <v>1.2227535759086816</v>
      </c>
      <c r="AD341" s="17">
        <f t="shared" si="121"/>
        <v>2.3912519920409578</v>
      </c>
      <c r="AE341" s="17">
        <f t="shared" si="122"/>
        <v>-40.484132233161752</v>
      </c>
      <c r="AF341" s="17">
        <f t="shared" si="142"/>
        <v>-19.881934041078523</v>
      </c>
      <c r="AG341" s="17">
        <f t="shared" si="143"/>
        <v>10.618304988157746</v>
      </c>
      <c r="AJ341" s="138"/>
    </row>
    <row r="342" spans="1:36">
      <c r="A342" s="4" t="s">
        <v>31</v>
      </c>
      <c r="B342" s="526" t="s">
        <v>38</v>
      </c>
      <c r="C342" s="550">
        <v>39.68403</v>
      </c>
      <c r="D342" s="527">
        <v>-69.813929999999999</v>
      </c>
      <c r="E342" s="526">
        <v>59.1</v>
      </c>
      <c r="F342" s="526" t="s">
        <v>13</v>
      </c>
      <c r="G342" s="529">
        <v>0.77</v>
      </c>
      <c r="H342" s="526" t="s">
        <v>23</v>
      </c>
      <c r="I342" s="528" t="s">
        <v>23</v>
      </c>
      <c r="J342" s="419">
        <v>3.0282517791800601</v>
      </c>
      <c r="K342" s="419">
        <v>10.122290069682652</v>
      </c>
      <c r="L342" s="413">
        <v>5.0946197551852578E-14</v>
      </c>
      <c r="M342" s="531">
        <v>1.2496199901040193E-17</v>
      </c>
      <c r="N342" s="46"/>
      <c r="O342" s="126">
        <f t="shared" si="115"/>
        <v>3.7488599703120576E-18</v>
      </c>
      <c r="P342" s="126">
        <f t="shared" si="116"/>
        <v>7.3584686403661468E-5</v>
      </c>
      <c r="Q342" s="126">
        <f t="shared" si="117"/>
        <v>4.8686493120935811E-9</v>
      </c>
      <c r="R342" s="126">
        <f t="shared" si="118"/>
        <v>95564.527796962939</v>
      </c>
      <c r="S342" s="126">
        <f t="shared" si="119"/>
        <v>4.8098298691080881E-10</v>
      </c>
      <c r="T342" s="368">
        <v>0.68220000000000003</v>
      </c>
      <c r="U342" s="193">
        <f t="shared" si="109"/>
        <v>8.5249075724896198E-18</v>
      </c>
      <c r="V342" s="185">
        <f t="shared" si="110"/>
        <v>1.6733157688192618E-4</v>
      </c>
      <c r="W342" s="185">
        <f t="shared" si="111"/>
        <v>1.1071308535700804E-8</v>
      </c>
      <c r="X342" s="185">
        <f t="shared" si="112"/>
        <v>217313.73621029375</v>
      </c>
      <c r="Y342" s="30">
        <f t="shared" si="113"/>
        <v>1.0937553122351793E-9</v>
      </c>
      <c r="AA342" s="259">
        <f t="shared" si="123"/>
        <v>8.4219159042108811E-19</v>
      </c>
      <c r="AB342" s="260">
        <f t="shared" si="138"/>
        <v>4.1265392748893905E-18</v>
      </c>
      <c r="AC342" s="17">
        <f t="shared" si="120"/>
        <v>1.1079854824420716</v>
      </c>
      <c r="AD342" s="17">
        <f t="shared" si="121"/>
        <v>2.3147399297298845</v>
      </c>
      <c r="AE342" s="17">
        <f t="shared" si="122"/>
        <v>-38.921107083721125</v>
      </c>
      <c r="AF342" s="17">
        <f t="shared" si="142"/>
        <v>-18.3189088916379</v>
      </c>
      <c r="AG342" s="17">
        <f t="shared" si="143"/>
        <v>12.289097377363516</v>
      </c>
      <c r="AJ342" s="138"/>
    </row>
    <row r="343" spans="1:36">
      <c r="A343" s="4" t="s">
        <v>31</v>
      </c>
      <c r="B343" s="526" t="s">
        <v>38</v>
      </c>
      <c r="C343" s="550">
        <v>39.68403</v>
      </c>
      <c r="D343" s="527">
        <v>-69.813929999999999</v>
      </c>
      <c r="E343" s="526">
        <v>59.1</v>
      </c>
      <c r="F343" s="526" t="s">
        <v>13</v>
      </c>
      <c r="G343" s="529">
        <v>0.77</v>
      </c>
      <c r="H343" s="526" t="s">
        <v>23</v>
      </c>
      <c r="I343" s="528" t="s">
        <v>23</v>
      </c>
      <c r="J343" s="419">
        <v>2.4606115397698618</v>
      </c>
      <c r="K343" s="419">
        <v>8.8141308887278633</v>
      </c>
      <c r="L343" s="413">
        <v>4.1923924972083096E-14</v>
      </c>
      <c r="M343" s="531">
        <v>2.4450887273352804E-18</v>
      </c>
      <c r="N343" s="46"/>
      <c r="O343" s="126">
        <f t="shared" si="115"/>
        <v>7.3352661820058405E-19</v>
      </c>
      <c r="P343" s="126">
        <f t="shared" si="116"/>
        <v>1.7496611271226043E-5</v>
      </c>
      <c r="Q343" s="126">
        <f t="shared" si="117"/>
        <v>9.5263197168907007E-10</v>
      </c>
      <c r="R343" s="126">
        <f t="shared" si="118"/>
        <v>22722.871780813042</v>
      </c>
      <c r="S343" s="126">
        <f t="shared" si="119"/>
        <v>1.0808008001190037E-10</v>
      </c>
      <c r="T343" s="368">
        <v>0.68220000000000003</v>
      </c>
      <c r="U343" s="193">
        <f>M343*T343</f>
        <v>1.6680395297881284E-18</v>
      </c>
      <c r="V343" s="185">
        <f>T343*M343/L343</f>
        <v>3.9787294030768026E-5</v>
      </c>
      <c r="W343" s="185">
        <f>U343/(G343*0.000000001)</f>
        <v>2.166285103620946E-9</v>
      </c>
      <c r="X343" s="185">
        <f>V343/(G343*0.000000001)</f>
        <v>51671.810429568861</v>
      </c>
      <c r="Y343" s="30">
        <f>W343/K343</f>
        <v>2.4577410194706155E-10</v>
      </c>
      <c r="AA343" s="259">
        <f t="shared" si="123"/>
        <v>1.8924605849923739E-19</v>
      </c>
      <c r="AB343" s="260">
        <f t="shared" si="138"/>
        <v>9.936914819004575E-19</v>
      </c>
      <c r="AC343" s="17">
        <f t="shared" si="120"/>
        <v>0.9004099124524344</v>
      </c>
      <c r="AD343" s="17">
        <f t="shared" si="121"/>
        <v>2.1763562164034598</v>
      </c>
      <c r="AE343" s="17">
        <f t="shared" si="122"/>
        <v>-40.552450262325742</v>
      </c>
      <c r="AF343" s="17">
        <f t="shared" si="142"/>
        <v>-19.950252070242517</v>
      </c>
      <c r="AG343" s="17">
        <f t="shared" si="143"/>
        <v>10.852667658979167</v>
      </c>
      <c r="AJ343" s="138"/>
    </row>
    <row r="344" spans="1:36">
      <c r="A344" s="4" t="s">
        <v>31</v>
      </c>
      <c r="B344" s="526" t="s">
        <v>38</v>
      </c>
      <c r="C344" s="550">
        <v>39.68403</v>
      </c>
      <c r="D344" s="527">
        <v>-69.813929999999999</v>
      </c>
      <c r="E344" s="526">
        <v>59.1</v>
      </c>
      <c r="F344" s="526" t="s">
        <v>13</v>
      </c>
      <c r="G344" s="529">
        <v>0.77</v>
      </c>
      <c r="H344" s="526" t="s">
        <v>23</v>
      </c>
      <c r="I344" s="528" t="s">
        <v>23</v>
      </c>
      <c r="J344" s="419">
        <v>3.1826378888581792</v>
      </c>
      <c r="K344" s="419">
        <v>10.463467031862507</v>
      </c>
      <c r="L344" s="413">
        <v>5.3381369673815439E-14</v>
      </c>
      <c r="M344" s="531">
        <v>2.8582030623620542E-18</v>
      </c>
      <c r="N344" s="46"/>
      <c r="O344" s="126">
        <f t="shared" si="115"/>
        <v>8.5746091870861618E-19</v>
      </c>
      <c r="P344" s="126">
        <f t="shared" si="116"/>
        <v>1.6062924648582347E-5</v>
      </c>
      <c r="Q344" s="126">
        <f t="shared" si="117"/>
        <v>1.1135856087124886E-9</v>
      </c>
      <c r="R344" s="126">
        <f t="shared" si="118"/>
        <v>20860.941102054996</v>
      </c>
      <c r="S344" s="126">
        <f t="shared" si="119"/>
        <v>1.0642606368629894E-10</v>
      </c>
      <c r="T344" s="368">
        <v>0.68220000000000003</v>
      </c>
      <c r="U344" s="193">
        <f>M344*T344</f>
        <v>1.9498661291433934E-18</v>
      </c>
      <c r="V344" s="185">
        <f>T344*M344/L344</f>
        <v>3.6527090650876262E-5</v>
      </c>
      <c r="W344" s="185">
        <f>U344/(G344*0.000000001)</f>
        <v>2.5322936742121991E-9</v>
      </c>
      <c r="X344" s="185">
        <f>V344/(G344*0.000000001)</f>
        <v>47437.780066073065</v>
      </c>
      <c r="Y344" s="30">
        <f>W344/K344</f>
        <v>2.4201286882264379E-10</v>
      </c>
      <c r="AA344" s="259">
        <f t="shared" si="123"/>
        <v>1.8634990899343573E-19</v>
      </c>
      <c r="AB344" s="260">
        <f t="shared" si="138"/>
        <v>8.9806103055835837E-19</v>
      </c>
      <c r="AC344" s="17">
        <f t="shared" si="120"/>
        <v>1.1577103777247097</v>
      </c>
      <c r="AD344" s="17">
        <f t="shared" si="121"/>
        <v>2.3478898599183098</v>
      </c>
      <c r="AE344" s="17">
        <f t="shared" si="122"/>
        <v>-40.396338546397551</v>
      </c>
      <c r="AF344" s="17">
        <f t="shared" si="142"/>
        <v>-19.794140354314322</v>
      </c>
      <c r="AG344" s="17">
        <f t="shared" si="143"/>
        <v>10.767174238016697</v>
      </c>
      <c r="AJ344" s="138"/>
    </row>
    <row r="345" spans="1:36">
      <c r="A345" s="4" t="s">
        <v>31</v>
      </c>
      <c r="B345" s="526" t="s">
        <v>38</v>
      </c>
      <c r="C345" s="550">
        <v>39.68403</v>
      </c>
      <c r="D345" s="527">
        <v>-69.813929999999999</v>
      </c>
      <c r="E345" s="526">
        <v>59.1</v>
      </c>
      <c r="F345" s="526" t="s">
        <v>13</v>
      </c>
      <c r="G345" s="529">
        <v>0.77</v>
      </c>
      <c r="H345" s="526" t="s">
        <v>23</v>
      </c>
      <c r="I345" s="528" t="s">
        <v>23</v>
      </c>
      <c r="J345" s="419">
        <v>3.5913640018287309</v>
      </c>
      <c r="K345" s="419">
        <v>11.341149479459153</v>
      </c>
      <c r="L345" s="413">
        <v>5.9794481641213935E-14</v>
      </c>
      <c r="M345" s="531">
        <v>2.4069293835386959E-18</v>
      </c>
      <c r="N345" s="46"/>
      <c r="O345" s="126">
        <f t="shared" si="115"/>
        <v>7.2207881506160877E-19</v>
      </c>
      <c r="P345" s="126">
        <f t="shared" si="116"/>
        <v>1.2076010950212985E-5</v>
      </c>
      <c r="Q345" s="126">
        <f t="shared" si="117"/>
        <v>9.3776469488520615E-10</v>
      </c>
      <c r="R345" s="126">
        <f t="shared" si="118"/>
        <v>15683.131104172708</v>
      </c>
      <c r="S345" s="126">
        <f t="shared" si="119"/>
        <v>8.2686917810550468E-11</v>
      </c>
      <c r="T345" s="368">
        <v>0.68220000000000003</v>
      </c>
      <c r="U345" s="193">
        <f>M345*T345</f>
        <v>1.6420072254500983E-18</v>
      </c>
      <c r="V345" s="185">
        <f>T345*M345/L345</f>
        <v>2.7460848900784328E-5</v>
      </c>
      <c r="W345" s="185">
        <f>U345/(G345*0.000000001)</f>
        <v>2.1324769161689589E-9</v>
      </c>
      <c r="X345" s="185">
        <f>V345/(G345*0.000000001)</f>
        <v>35663.440130888739</v>
      </c>
      <c r="Y345" s="30">
        <f>W345/K345</f>
        <v>1.8803005110119175E-10</v>
      </c>
      <c r="AA345" s="259">
        <f t="shared" si="123"/>
        <v>1.4478313934791765E-19</v>
      </c>
      <c r="AB345" s="260">
        <f t="shared" si="138"/>
        <v>6.70199228569725E-19</v>
      </c>
      <c r="AC345" s="17">
        <f t="shared" si="120"/>
        <v>1.2785320751385292</v>
      </c>
      <c r="AD345" s="17">
        <f t="shared" si="121"/>
        <v>2.4284376581941896</v>
      </c>
      <c r="AE345" s="17">
        <f t="shared" si="122"/>
        <v>-40.56817985347876</v>
      </c>
      <c r="AF345" s="17">
        <f t="shared" si="142"/>
        <v>-19.965981661395531</v>
      </c>
      <c r="AG345" s="17">
        <f t="shared" si="143"/>
        <v>10.481881357063912</v>
      </c>
      <c r="AJ345" s="138"/>
    </row>
    <row r="346" spans="1:36" s="371" customFormat="1">
      <c r="A346" s="700" t="s">
        <v>31</v>
      </c>
      <c r="B346" s="701" t="s">
        <v>39</v>
      </c>
      <c r="C346" s="702">
        <v>31.753360000000001</v>
      </c>
      <c r="D346" s="703">
        <v>-64.174809999999994</v>
      </c>
      <c r="E346" s="701">
        <v>75</v>
      </c>
      <c r="F346" s="701" t="s">
        <v>13</v>
      </c>
      <c r="G346" s="704">
        <v>0.63</v>
      </c>
      <c r="H346" s="701" t="s">
        <v>16</v>
      </c>
      <c r="I346" s="705" t="s">
        <v>16</v>
      </c>
      <c r="J346" s="432">
        <v>5.8874954292746438</v>
      </c>
      <c r="K346" s="432">
        <v>15.42</v>
      </c>
      <c r="L346" s="433">
        <v>9.5112439863129895E-14</v>
      </c>
      <c r="M346" s="706">
        <v>3.2104874036202879E-18</v>
      </c>
      <c r="N346" s="707"/>
      <c r="O346" s="372">
        <f t="shared" ref="O346:O360" si="144">M346*0.3</f>
        <v>9.6314622108608641E-19</v>
      </c>
      <c r="P346" s="372">
        <f t="shared" ref="P346:P360" si="145">0.3*M346/L346</f>
        <v>1.0126395900179696E-5</v>
      </c>
      <c r="Q346" s="372">
        <f t="shared" ref="Q346:Q360" si="146">O346/(G346*0.000000001)</f>
        <v>1.5288035255334705E-9</v>
      </c>
      <c r="R346" s="372">
        <f t="shared" ref="R346:R360" si="147">P346/(G346*0.000000001)</f>
        <v>16073.644285999517</v>
      </c>
      <c r="S346" s="372">
        <f t="shared" ref="S346:S360" si="148">Q346/K346</f>
        <v>9.9144197505413137E-11</v>
      </c>
      <c r="T346" s="373">
        <v>0.214</v>
      </c>
      <c r="U346" s="374">
        <f t="shared" ref="U346:U359" si="149">M346*T346</f>
        <v>6.8704430437474155E-19</v>
      </c>
      <c r="V346" s="372">
        <f t="shared" ref="V346:V359" si="150">T346*M346/L346</f>
        <v>7.2234957421281819E-6</v>
      </c>
      <c r="W346" s="372">
        <f t="shared" ref="W346:W359" si="151">U346/(G346*0.000000001)</f>
        <v>1.0905465148805421E-9</v>
      </c>
      <c r="X346" s="372">
        <f t="shared" ref="X346:X359" si="152">V346/(G346*0.000000001)</f>
        <v>11465.866257346321</v>
      </c>
      <c r="Y346" s="375">
        <f t="shared" ref="Y346:Y359" si="153">W346/K346</f>
        <v>7.0722860887194685E-11</v>
      </c>
      <c r="AA346" s="372">
        <f t="shared" ref="AA346:AA367" si="154">U346/K346</f>
        <v>4.4555402358932657E-20</v>
      </c>
      <c r="AB346" s="375">
        <f t="shared" ref="AB346:AB371" si="155">M346/J346</f>
        <v>5.4530613945900408E-19</v>
      </c>
      <c r="AC346" s="376">
        <f t="shared" ref="AC346:AC366" si="156">LN(J346)</f>
        <v>1.7728306829982252</v>
      </c>
      <c r="AD346" s="376">
        <f t="shared" ref="AD346:AD366" si="157">LN(K346)</f>
        <v>2.7356653681351832</v>
      </c>
      <c r="AE346" s="376">
        <f t="shared" ref="AE346:AE366" si="158">LN(M346)</f>
        <v>-40.280108909143244</v>
      </c>
      <c r="AF346" s="376">
        <f t="shared" ref="AF346:AG360" si="159">LN(W346)</f>
        <v>-20.63658687656056</v>
      </c>
      <c r="AG346" s="376">
        <f t="shared" si="159"/>
        <v>9.3471297491186256</v>
      </c>
      <c r="AJ346" s="375"/>
    </row>
    <row r="347" spans="1:36">
      <c r="A347" s="4" t="s">
        <v>31</v>
      </c>
      <c r="B347" s="526" t="s">
        <v>39</v>
      </c>
      <c r="C347" s="561">
        <v>31.753360000000001</v>
      </c>
      <c r="D347" s="527">
        <v>-64.174809999999994</v>
      </c>
      <c r="E347" s="526">
        <v>75</v>
      </c>
      <c r="F347" s="526" t="s">
        <v>13</v>
      </c>
      <c r="G347" s="529">
        <v>0.63</v>
      </c>
      <c r="H347" s="526" t="s">
        <v>16</v>
      </c>
      <c r="I347" s="528" t="s">
        <v>16</v>
      </c>
      <c r="J347" s="419">
        <v>5.8874954292746438</v>
      </c>
      <c r="K347" s="419">
        <v>15.42</v>
      </c>
      <c r="L347" s="413">
        <v>9.5112439863129895E-14</v>
      </c>
      <c r="M347" s="531">
        <v>3.0374431754903921E-18</v>
      </c>
      <c r="N347" s="46"/>
      <c r="O347" s="126">
        <f t="shared" si="144"/>
        <v>9.1123295264711759E-19</v>
      </c>
      <c r="P347" s="126">
        <f t="shared" si="145"/>
        <v>9.5805864507146857E-6</v>
      </c>
      <c r="Q347" s="126">
        <f t="shared" si="146"/>
        <v>1.4464015121382819E-9</v>
      </c>
      <c r="R347" s="126">
        <f t="shared" si="147"/>
        <v>15207.2800804995</v>
      </c>
      <c r="S347" s="126">
        <f t="shared" si="148"/>
        <v>9.3800357466814656E-11</v>
      </c>
      <c r="T347" s="353">
        <v>0.214</v>
      </c>
      <c r="U347" s="193">
        <f t="shared" si="149"/>
        <v>6.5001283955494387E-19</v>
      </c>
      <c r="V347" s="185">
        <f t="shared" si="150"/>
        <v>6.8341516681764752E-6</v>
      </c>
      <c r="W347" s="185">
        <f t="shared" si="151"/>
        <v>1.0317664119919743E-9</v>
      </c>
      <c r="X347" s="185">
        <f t="shared" si="152"/>
        <v>10847.859790756311</v>
      </c>
      <c r="Y347" s="30">
        <f t="shared" si="153"/>
        <v>6.6910921659661106E-11</v>
      </c>
      <c r="AA347" s="259">
        <f t="shared" si="154"/>
        <v>4.2153880645586504E-20</v>
      </c>
      <c r="AB347" s="260">
        <f t="shared" si="155"/>
        <v>5.1591431568459221E-19</v>
      </c>
      <c r="AC347" s="17">
        <f t="shared" si="156"/>
        <v>1.7728306829982252</v>
      </c>
      <c r="AD347" s="17">
        <f t="shared" si="157"/>
        <v>2.7356653681351832</v>
      </c>
      <c r="AE347" s="17">
        <f t="shared" si="158"/>
        <v>-40.335515573058629</v>
      </c>
      <c r="AF347" s="17">
        <f t="shared" si="159"/>
        <v>-20.691993540475945</v>
      </c>
      <c r="AG347" s="17">
        <f t="shared" si="159"/>
        <v>9.2917230852032411</v>
      </c>
      <c r="AJ347" s="138"/>
    </row>
    <row r="348" spans="1:36">
      <c r="A348" s="4" t="s">
        <v>31</v>
      </c>
      <c r="B348" s="526" t="s">
        <v>39</v>
      </c>
      <c r="C348" s="561">
        <v>31.753360000000001</v>
      </c>
      <c r="D348" s="527">
        <v>-64.174809999999994</v>
      </c>
      <c r="E348" s="526">
        <v>75</v>
      </c>
      <c r="F348" s="526" t="s">
        <v>13</v>
      </c>
      <c r="G348" s="529">
        <v>0.63</v>
      </c>
      <c r="H348" s="526" t="s">
        <v>16</v>
      </c>
      <c r="I348" s="528" t="s">
        <v>16</v>
      </c>
      <c r="J348" s="419">
        <v>5.8874954292746438</v>
      </c>
      <c r="K348" s="419">
        <v>15.42</v>
      </c>
      <c r="L348" s="413">
        <v>9.5112439863129895E-14</v>
      </c>
      <c r="M348" s="531">
        <v>3.4285286386515303E-18</v>
      </c>
      <c r="N348" s="46"/>
      <c r="O348" s="126">
        <f t="shared" si="144"/>
        <v>1.0285585915954591E-18</v>
      </c>
      <c r="P348" s="126">
        <f t="shared" si="145"/>
        <v>1.0814133178326523E-5</v>
      </c>
      <c r="Q348" s="126">
        <f t="shared" si="146"/>
        <v>1.6326326850721573E-9</v>
      </c>
      <c r="R348" s="126">
        <f t="shared" si="147"/>
        <v>17165.290759248448</v>
      </c>
      <c r="S348" s="126">
        <f t="shared" si="148"/>
        <v>1.0587760603580786E-10</v>
      </c>
      <c r="T348" s="353">
        <v>0.214</v>
      </c>
      <c r="U348" s="193">
        <f t="shared" si="149"/>
        <v>7.337051286714275E-19</v>
      </c>
      <c r="V348" s="185">
        <f t="shared" si="150"/>
        <v>7.7140816672062526E-6</v>
      </c>
      <c r="W348" s="185">
        <f t="shared" si="151"/>
        <v>1.1646113153514723E-9</v>
      </c>
      <c r="X348" s="185">
        <f t="shared" si="152"/>
        <v>12244.574074930561</v>
      </c>
      <c r="Y348" s="30">
        <f t="shared" si="153"/>
        <v>7.552602563887629E-11</v>
      </c>
      <c r="AA348" s="259">
        <f t="shared" si="154"/>
        <v>4.7581396152492054E-20</v>
      </c>
      <c r="AB348" s="260">
        <f t="shared" si="155"/>
        <v>5.8234077288683935E-19</v>
      </c>
      <c r="AC348" s="17">
        <f t="shared" si="156"/>
        <v>1.7728306829982252</v>
      </c>
      <c r="AD348" s="17">
        <f t="shared" si="157"/>
        <v>2.7356653681351832</v>
      </c>
      <c r="AE348" s="17">
        <f t="shared" si="158"/>
        <v>-40.214400473071372</v>
      </c>
      <c r="AF348" s="17">
        <f t="shared" si="159"/>
        <v>-20.570878440488691</v>
      </c>
      <c r="AG348" s="17">
        <f t="shared" si="159"/>
        <v>9.4128381851904965</v>
      </c>
      <c r="AJ348" s="138"/>
    </row>
    <row r="349" spans="1:36">
      <c r="A349" s="4" t="s">
        <v>31</v>
      </c>
      <c r="B349" s="526" t="s">
        <v>39</v>
      </c>
      <c r="C349" s="561">
        <v>31.753360000000001</v>
      </c>
      <c r="D349" s="527">
        <v>-64.174809999999994</v>
      </c>
      <c r="E349" s="526">
        <v>75</v>
      </c>
      <c r="F349" s="526" t="s">
        <v>13</v>
      </c>
      <c r="G349" s="529">
        <v>0.63</v>
      </c>
      <c r="H349" s="526" t="s">
        <v>16</v>
      </c>
      <c r="I349" s="528" t="s">
        <v>16</v>
      </c>
      <c r="J349" s="419">
        <v>5.8874954292746438</v>
      </c>
      <c r="K349" s="419">
        <v>15.42</v>
      </c>
      <c r="L349" s="413">
        <v>9.5112439863129895E-14</v>
      </c>
      <c r="M349" s="531">
        <v>3.6654483382697918E-18</v>
      </c>
      <c r="N349" s="46"/>
      <c r="O349" s="126">
        <f t="shared" si="144"/>
        <v>1.0996345014809375E-18</v>
      </c>
      <c r="P349" s="126">
        <f t="shared" si="145"/>
        <v>1.1561416183449292E-5</v>
      </c>
      <c r="Q349" s="126">
        <f t="shared" si="146"/>
        <v>1.7454515896522817E-9</v>
      </c>
      <c r="R349" s="126">
        <f t="shared" si="147"/>
        <v>18351.454259443322</v>
      </c>
      <c r="S349" s="126">
        <f t="shared" si="148"/>
        <v>1.1319400711104291E-10</v>
      </c>
      <c r="T349" s="353">
        <v>0.214</v>
      </c>
      <c r="U349" s="193">
        <f t="shared" si="149"/>
        <v>7.8440594438973544E-19</v>
      </c>
      <c r="V349" s="185">
        <f t="shared" si="150"/>
        <v>8.2471435441938289E-6</v>
      </c>
      <c r="W349" s="185">
        <f t="shared" si="151"/>
        <v>1.2450888006186276E-9</v>
      </c>
      <c r="X349" s="185">
        <f t="shared" si="152"/>
        <v>13090.704038402902</v>
      </c>
      <c r="Y349" s="30">
        <f t="shared" si="153"/>
        <v>8.0745058405877283E-11</v>
      </c>
      <c r="AA349" s="259">
        <f t="shared" si="154"/>
        <v>5.0869386795702685E-20</v>
      </c>
      <c r="AB349" s="260">
        <f t="shared" si="155"/>
        <v>6.2258194206723753E-19</v>
      </c>
      <c r="AC349" s="17">
        <f t="shared" si="156"/>
        <v>1.7728306829982252</v>
      </c>
      <c r="AD349" s="17">
        <f t="shared" si="157"/>
        <v>2.7356653681351832</v>
      </c>
      <c r="AE349" s="17">
        <f t="shared" si="158"/>
        <v>-40.147581016357897</v>
      </c>
      <c r="AF349" s="17">
        <f t="shared" si="159"/>
        <v>-20.504058983775209</v>
      </c>
      <c r="AG349" s="17">
        <f t="shared" si="159"/>
        <v>9.4796576419039784</v>
      </c>
      <c r="AJ349" s="138"/>
    </row>
    <row r="350" spans="1:36">
      <c r="A350" s="4" t="s">
        <v>31</v>
      </c>
      <c r="B350" s="526" t="s">
        <v>39</v>
      </c>
      <c r="C350" s="561">
        <v>31.753360000000001</v>
      </c>
      <c r="D350" s="527">
        <v>-64.174809999999994</v>
      </c>
      <c r="E350" s="526">
        <v>75</v>
      </c>
      <c r="F350" s="526" t="s">
        <v>13</v>
      </c>
      <c r="G350" s="529">
        <v>0.63</v>
      </c>
      <c r="H350" s="526" t="s">
        <v>16</v>
      </c>
      <c r="I350" s="528" t="s">
        <v>16</v>
      </c>
      <c r="J350" s="419">
        <v>914.46892677385802</v>
      </c>
      <c r="K350" s="419">
        <v>544.01189237884046</v>
      </c>
      <c r="L350" s="413">
        <v>1.0859508058170841E-11</v>
      </c>
      <c r="M350" s="531">
        <v>2.9636838426183979E-16</v>
      </c>
      <c r="N350" s="46"/>
      <c r="O350" s="126">
        <f t="shared" si="144"/>
        <v>8.8910515278551931E-17</v>
      </c>
      <c r="P350" s="126">
        <f t="shared" si="145"/>
        <v>8.1873428153731565E-6</v>
      </c>
      <c r="Q350" s="126">
        <f t="shared" si="146"/>
        <v>1.4112780202944751E-7</v>
      </c>
      <c r="R350" s="126">
        <f t="shared" si="147"/>
        <v>12995.782246624058</v>
      </c>
      <c r="S350" s="126">
        <f t="shared" si="148"/>
        <v>2.5942043548409886E-10</v>
      </c>
      <c r="T350" s="353">
        <v>0.214</v>
      </c>
      <c r="U350" s="193">
        <f t="shared" si="149"/>
        <v>6.3422834232033713E-17</v>
      </c>
      <c r="V350" s="185">
        <f t="shared" si="150"/>
        <v>5.8403045416328523E-6</v>
      </c>
      <c r="W350" s="185">
        <f t="shared" si="151"/>
        <v>1.0067116544767256E-7</v>
      </c>
      <c r="X350" s="185">
        <f t="shared" si="152"/>
        <v>9270.3246692584962</v>
      </c>
      <c r="Y350" s="30">
        <f t="shared" si="153"/>
        <v>1.850532439786572E-10</v>
      </c>
      <c r="AA350" s="259">
        <f t="shared" si="154"/>
        <v>1.1658354370655403E-19</v>
      </c>
      <c r="AB350" s="260">
        <f t="shared" si="155"/>
        <v>3.2408797673136215E-19</v>
      </c>
      <c r="AC350" s="17">
        <f t="shared" si="156"/>
        <v>6.8183434888762315</v>
      </c>
      <c r="AD350" s="17">
        <f t="shared" si="157"/>
        <v>6.2989711076075103</v>
      </c>
      <c r="AE350" s="17">
        <f t="shared" si="158"/>
        <v>-35.754928451943357</v>
      </c>
      <c r="AF350" s="17">
        <f t="shared" si="159"/>
        <v>-16.111406419360673</v>
      </c>
      <c r="AG350" s="17">
        <f t="shared" si="159"/>
        <v>9.1345736815990684</v>
      </c>
      <c r="AJ350" s="138"/>
    </row>
    <row r="351" spans="1:36">
      <c r="A351" s="4" t="s">
        <v>31</v>
      </c>
      <c r="B351" s="526" t="s">
        <v>39</v>
      </c>
      <c r="C351" s="561">
        <v>31.753360000000001</v>
      </c>
      <c r="D351" s="527">
        <v>-64.174809999999994</v>
      </c>
      <c r="E351" s="526">
        <v>75</v>
      </c>
      <c r="F351" s="526" t="s">
        <v>13</v>
      </c>
      <c r="G351" s="529">
        <v>0.63</v>
      </c>
      <c r="H351" s="526" t="s">
        <v>16</v>
      </c>
      <c r="I351" s="528" t="s">
        <v>16</v>
      </c>
      <c r="J351" s="419">
        <v>8.4291303452766098</v>
      </c>
      <c r="K351" s="419">
        <v>20.029616662043431</v>
      </c>
      <c r="L351" s="413">
        <v>1.3322401741910672E-13</v>
      </c>
      <c r="M351" s="531">
        <v>4.943683850343547E-18</v>
      </c>
      <c r="N351" s="46"/>
      <c r="O351" s="126">
        <f t="shared" si="144"/>
        <v>1.4831051551030641E-18</v>
      </c>
      <c r="P351" s="126">
        <f t="shared" si="145"/>
        <v>1.1132415789845114E-5</v>
      </c>
      <c r="Q351" s="126">
        <f t="shared" si="146"/>
        <v>2.3541351668302605E-9</v>
      </c>
      <c r="R351" s="126">
        <f t="shared" si="147"/>
        <v>17670.501253722403</v>
      </c>
      <c r="S351" s="126">
        <f t="shared" si="148"/>
        <v>1.1753271201097916E-10</v>
      </c>
      <c r="T351" s="353">
        <v>0.214</v>
      </c>
      <c r="U351" s="193">
        <f t="shared" si="149"/>
        <v>1.057948343973519E-18</v>
      </c>
      <c r="V351" s="185">
        <f t="shared" si="150"/>
        <v>7.9411232634228476E-6</v>
      </c>
      <c r="W351" s="185">
        <f t="shared" si="151"/>
        <v>1.6792830856722524E-9</v>
      </c>
      <c r="X351" s="185">
        <f t="shared" si="152"/>
        <v>12604.957560988647</v>
      </c>
      <c r="Y351" s="30">
        <f t="shared" si="153"/>
        <v>8.3840001234498478E-11</v>
      </c>
      <c r="AA351" s="259">
        <f t="shared" si="154"/>
        <v>5.281920077773404E-20</v>
      </c>
      <c r="AB351" s="260">
        <f t="shared" si="155"/>
        <v>5.8649986983696545E-19</v>
      </c>
      <c r="AC351" s="17">
        <f t="shared" si="156"/>
        <v>2.1316936048033148</v>
      </c>
      <c r="AD351" s="17">
        <f t="shared" si="157"/>
        <v>2.9972120113040468</v>
      </c>
      <c r="AE351" s="17">
        <f t="shared" si="158"/>
        <v>-39.848420901909996</v>
      </c>
      <c r="AF351" s="17">
        <f t="shared" si="159"/>
        <v>-20.204898869327312</v>
      </c>
      <c r="AG351" s="17">
        <f t="shared" si="159"/>
        <v>9.4418454727768957</v>
      </c>
      <c r="AJ351" s="138"/>
    </row>
    <row r="352" spans="1:36">
      <c r="A352" s="4" t="s">
        <v>31</v>
      </c>
      <c r="B352" s="526" t="s">
        <v>39</v>
      </c>
      <c r="C352" s="561">
        <v>31.753360000000001</v>
      </c>
      <c r="D352" s="527">
        <v>-64.174809999999994</v>
      </c>
      <c r="E352" s="526">
        <v>75</v>
      </c>
      <c r="F352" s="526" t="s">
        <v>13</v>
      </c>
      <c r="G352" s="529">
        <v>0.63</v>
      </c>
      <c r="H352" s="526" t="s">
        <v>16</v>
      </c>
      <c r="I352" s="528" t="s">
        <v>16</v>
      </c>
      <c r="J352" s="419">
        <v>25.852702111536619</v>
      </c>
      <c r="K352" s="419">
        <v>65.166855228512176</v>
      </c>
      <c r="L352" s="413">
        <v>3.8160634283980728E-13</v>
      </c>
      <c r="M352" s="531">
        <v>1.0663076930127997E-17</v>
      </c>
      <c r="N352" s="46"/>
      <c r="O352" s="126">
        <f t="shared" si="144"/>
        <v>3.1989230790383988E-18</v>
      </c>
      <c r="P352" s="126">
        <f t="shared" si="145"/>
        <v>8.3827827788000349E-6</v>
      </c>
      <c r="Q352" s="126">
        <f t="shared" si="146"/>
        <v>5.0776556810133316E-9</v>
      </c>
      <c r="R352" s="126">
        <f t="shared" si="147"/>
        <v>13306.004410793706</v>
      </c>
      <c r="S352" s="126">
        <f t="shared" si="148"/>
        <v>7.7917764532417182E-11</v>
      </c>
      <c r="T352" s="353">
        <v>0.214</v>
      </c>
      <c r="U352" s="193">
        <f t="shared" si="149"/>
        <v>2.2818984630473914E-18</v>
      </c>
      <c r="V352" s="185">
        <f t="shared" si="150"/>
        <v>5.9797183822106932E-6</v>
      </c>
      <c r="W352" s="185">
        <f t="shared" si="151"/>
        <v>3.6220610524561769E-9</v>
      </c>
      <c r="X352" s="185">
        <f t="shared" si="152"/>
        <v>9491.6164796995126</v>
      </c>
      <c r="Y352" s="30">
        <f t="shared" si="153"/>
        <v>5.5581338699790934E-11</v>
      </c>
      <c r="AA352" s="259">
        <f t="shared" si="154"/>
        <v>3.501624338086829E-20</v>
      </c>
      <c r="AB352" s="260">
        <f t="shared" si="155"/>
        <v>4.1245502633048406E-19</v>
      </c>
      <c r="AC352" s="17">
        <f t="shared" si="156"/>
        <v>3.2524151259184624</v>
      </c>
      <c r="AD352" s="17">
        <f t="shared" si="157"/>
        <v>4.1769509842852806</v>
      </c>
      <c r="AE352" s="17">
        <f t="shared" si="158"/>
        <v>-39.07974465420326</v>
      </c>
      <c r="AF352" s="17">
        <f t="shared" si="159"/>
        <v>-19.436222621620576</v>
      </c>
      <c r="AG352" s="17">
        <f t="shared" si="159"/>
        <v>9.1581642121565086</v>
      </c>
      <c r="AJ352" s="138"/>
    </row>
    <row r="353" spans="1:36">
      <c r="A353" s="4" t="s">
        <v>31</v>
      </c>
      <c r="B353" s="526" t="s">
        <v>39</v>
      </c>
      <c r="C353" s="561">
        <v>31.753360000000001</v>
      </c>
      <c r="D353" s="527">
        <v>-64.174809999999994</v>
      </c>
      <c r="E353" s="526">
        <v>75</v>
      </c>
      <c r="F353" s="526" t="s">
        <v>13</v>
      </c>
      <c r="G353" s="529">
        <v>0.63</v>
      </c>
      <c r="H353" s="526" t="s">
        <v>16</v>
      </c>
      <c r="I353" s="528" t="s">
        <v>16</v>
      </c>
      <c r="J353" s="419">
        <v>8.681987647736241</v>
      </c>
      <c r="K353" s="419">
        <v>20.428206229967628</v>
      </c>
      <c r="L353" s="413">
        <v>1.3697329391330224E-13</v>
      </c>
      <c r="M353" s="531">
        <v>4.3945313412985809E-18</v>
      </c>
      <c r="N353" s="46"/>
      <c r="O353" s="126">
        <f t="shared" si="144"/>
        <v>1.3183594023895742E-18</v>
      </c>
      <c r="P353" s="126">
        <f t="shared" si="145"/>
        <v>9.6249375679322923E-6</v>
      </c>
      <c r="Q353" s="126">
        <f t="shared" si="146"/>
        <v>2.0926339720469434E-9</v>
      </c>
      <c r="R353" s="126">
        <f t="shared" si="147"/>
        <v>15277.678679257608</v>
      </c>
      <c r="S353" s="126">
        <f t="shared" si="148"/>
        <v>1.0243845927975338E-10</v>
      </c>
      <c r="T353" s="353">
        <v>0.214</v>
      </c>
      <c r="U353" s="193">
        <f t="shared" si="149"/>
        <v>9.4042970703789625E-19</v>
      </c>
      <c r="V353" s="185">
        <f t="shared" si="150"/>
        <v>6.8657887984583683E-6</v>
      </c>
      <c r="W353" s="185">
        <f t="shared" si="151"/>
        <v>1.4927455667268194E-9</v>
      </c>
      <c r="X353" s="185">
        <f t="shared" si="152"/>
        <v>10898.077457870426</v>
      </c>
      <c r="Y353" s="30">
        <f t="shared" si="153"/>
        <v>7.30727676195574E-11</v>
      </c>
      <c r="AA353" s="259">
        <f t="shared" si="154"/>
        <v>4.6035843600321168E-20</v>
      </c>
      <c r="AB353" s="260">
        <f t="shared" si="155"/>
        <v>5.0616650467642853E-19</v>
      </c>
      <c r="AC353" s="17">
        <f t="shared" si="156"/>
        <v>2.1612504941323492</v>
      </c>
      <c r="AD353" s="17">
        <f t="shared" si="157"/>
        <v>3.0169166041900697</v>
      </c>
      <c r="AE353" s="17">
        <f t="shared" si="158"/>
        <v>-39.966170782958365</v>
      </c>
      <c r="AF353" s="17">
        <f t="shared" si="159"/>
        <v>-20.322648750375681</v>
      </c>
      <c r="AG353" s="17">
        <f t="shared" si="159"/>
        <v>9.2963416726485644</v>
      </c>
      <c r="AJ353" s="138"/>
    </row>
    <row r="354" spans="1:36">
      <c r="A354" s="4" t="s">
        <v>31</v>
      </c>
      <c r="B354" s="526" t="s">
        <v>39</v>
      </c>
      <c r="C354" s="561">
        <v>31.753360000000001</v>
      </c>
      <c r="D354" s="527">
        <v>-64.174809999999994</v>
      </c>
      <c r="E354" s="526">
        <v>75</v>
      </c>
      <c r="F354" s="526" t="s">
        <v>13</v>
      </c>
      <c r="G354" s="529">
        <v>0.63</v>
      </c>
      <c r="H354" s="526" t="s">
        <v>16</v>
      </c>
      <c r="I354" s="528" t="s">
        <v>16</v>
      </c>
      <c r="J354" s="419">
        <v>9.3093668422507818</v>
      </c>
      <c r="K354" s="419">
        <v>21.400843315519037</v>
      </c>
      <c r="L354" s="413">
        <v>1.4624752349530838E-13</v>
      </c>
      <c r="M354" s="531">
        <v>3.1363206382555647E-18</v>
      </c>
      <c r="N354" s="46"/>
      <c r="O354" s="126">
        <f t="shared" si="144"/>
        <v>9.4089619147666936E-19</v>
      </c>
      <c r="P354" s="126">
        <f t="shared" si="145"/>
        <v>6.4335871746016492E-6</v>
      </c>
      <c r="Q354" s="126">
        <f t="shared" si="146"/>
        <v>1.4934860182169355E-9</v>
      </c>
      <c r="R354" s="126">
        <f t="shared" si="147"/>
        <v>10212.043134288331</v>
      </c>
      <c r="S354" s="126">
        <f t="shared" si="148"/>
        <v>6.9786316183807537E-11</v>
      </c>
      <c r="T354" s="353">
        <v>0.214</v>
      </c>
      <c r="U354" s="193">
        <f t="shared" si="149"/>
        <v>6.711726165866908E-19</v>
      </c>
      <c r="V354" s="185">
        <f t="shared" si="150"/>
        <v>4.5892921845491762E-6</v>
      </c>
      <c r="W354" s="185">
        <f t="shared" si="151"/>
        <v>1.065353359661414E-9</v>
      </c>
      <c r="X354" s="185">
        <f t="shared" si="152"/>
        <v>7284.5907691256762</v>
      </c>
      <c r="Y354" s="30">
        <f t="shared" si="153"/>
        <v>4.9780905544449375E-11</v>
      </c>
      <c r="AA354" s="259">
        <f t="shared" si="154"/>
        <v>3.1361970493003109E-20</v>
      </c>
      <c r="AB354" s="260">
        <f t="shared" si="155"/>
        <v>3.3689945743907086E-19</v>
      </c>
      <c r="AC354" s="17">
        <f t="shared" si="156"/>
        <v>2.2310210806251516</v>
      </c>
      <c r="AD354" s="17">
        <f t="shared" si="157"/>
        <v>3.0634303285186046</v>
      </c>
      <c r="AE354" s="17">
        <f t="shared" si="158"/>
        <v>-40.303481332289557</v>
      </c>
      <c r="AF354" s="17">
        <f t="shared" si="159"/>
        <v>-20.659959299706877</v>
      </c>
      <c r="AG354" s="17">
        <f t="shared" si="159"/>
        <v>8.8935165426006275</v>
      </c>
      <c r="AJ354" s="138"/>
    </row>
    <row r="355" spans="1:36">
      <c r="A355" s="4" t="s">
        <v>31</v>
      </c>
      <c r="B355" s="526" t="s">
        <v>39</v>
      </c>
      <c r="C355" s="561">
        <v>31.753360000000001</v>
      </c>
      <c r="D355" s="527">
        <v>-64.174809999999994</v>
      </c>
      <c r="E355" s="526">
        <v>75</v>
      </c>
      <c r="F355" s="526" t="s">
        <v>13</v>
      </c>
      <c r="G355" s="529">
        <v>0.63</v>
      </c>
      <c r="H355" s="526" t="s">
        <v>16</v>
      </c>
      <c r="I355" s="528" t="s">
        <v>16</v>
      </c>
      <c r="J355" s="419">
        <v>9.3093668422507818</v>
      </c>
      <c r="K355" s="419">
        <v>21.400843315519037</v>
      </c>
      <c r="L355" s="413">
        <v>1.4624752349530838E-13</v>
      </c>
      <c r="M355" s="531">
        <v>1.762493627462928E-18</v>
      </c>
      <c r="N355" s="46"/>
      <c r="O355" s="126">
        <f t="shared" si="144"/>
        <v>5.2874808823887837E-19</v>
      </c>
      <c r="P355" s="126">
        <f t="shared" si="145"/>
        <v>3.6154327649578329E-6</v>
      </c>
      <c r="Q355" s="126">
        <f t="shared" si="146"/>
        <v>8.3928267974425144E-10</v>
      </c>
      <c r="R355" s="126">
        <f t="shared" si="147"/>
        <v>5738.7821665997344</v>
      </c>
      <c r="S355" s="126">
        <f t="shared" si="148"/>
        <v>3.9217271364985751E-11</v>
      </c>
      <c r="T355" s="353">
        <v>0.214</v>
      </c>
      <c r="U355" s="193">
        <f t="shared" si="149"/>
        <v>3.7717363627706658E-19</v>
      </c>
      <c r="V355" s="185">
        <f t="shared" si="150"/>
        <v>2.5790087056699208E-6</v>
      </c>
      <c r="W355" s="185">
        <f t="shared" si="151"/>
        <v>5.9868831155089938E-10</v>
      </c>
      <c r="X355" s="185">
        <f t="shared" si="152"/>
        <v>4093.6646121744775</v>
      </c>
      <c r="Y355" s="30">
        <f t="shared" si="153"/>
        <v>2.7974986907023172E-11</v>
      </c>
      <c r="AA355" s="259">
        <f t="shared" si="154"/>
        <v>1.7624241751424597E-20</v>
      </c>
      <c r="AB355" s="260">
        <f t="shared" si="155"/>
        <v>1.8932475831372429E-19</v>
      </c>
      <c r="AC355" s="17">
        <f t="shared" si="156"/>
        <v>2.2310210806251516</v>
      </c>
      <c r="AD355" s="17">
        <f t="shared" si="157"/>
        <v>3.0634303285186046</v>
      </c>
      <c r="AE355" s="17">
        <f t="shared" si="158"/>
        <v>-40.87980203381894</v>
      </c>
      <c r="AF355" s="17">
        <f t="shared" si="159"/>
        <v>-21.23628000123626</v>
      </c>
      <c r="AG355" s="17">
        <f t="shared" si="159"/>
        <v>8.3171958410712445</v>
      </c>
      <c r="AJ355" s="138"/>
    </row>
    <row r="356" spans="1:36">
      <c r="A356" s="4" t="s">
        <v>31</v>
      </c>
      <c r="B356" s="526" t="s">
        <v>39</v>
      </c>
      <c r="C356" s="561">
        <v>31.753360000000001</v>
      </c>
      <c r="D356" s="527">
        <v>-64.174809999999994</v>
      </c>
      <c r="E356" s="526">
        <v>75</v>
      </c>
      <c r="F356" s="526" t="s">
        <v>13</v>
      </c>
      <c r="G356" s="529">
        <v>0.63</v>
      </c>
      <c r="H356" s="526" t="s">
        <v>16</v>
      </c>
      <c r="I356" s="528" t="s">
        <v>16</v>
      </c>
      <c r="J356" s="419">
        <v>4.1829756403833711</v>
      </c>
      <c r="K356" s="419">
        <v>15.707726695458932</v>
      </c>
      <c r="L356" s="413">
        <v>6.8999705181246099E-14</v>
      </c>
      <c r="M356" s="531">
        <v>3.6026594221797659E-18</v>
      </c>
      <c r="N356" s="46"/>
      <c r="O356" s="126">
        <f t="shared" si="144"/>
        <v>1.0807978266539298E-18</v>
      </c>
      <c r="P356" s="126">
        <f t="shared" si="145"/>
        <v>1.5663803545463369E-5</v>
      </c>
      <c r="Q356" s="126">
        <f t="shared" si="146"/>
        <v>1.7155521057998885E-9</v>
      </c>
      <c r="R356" s="126">
        <f t="shared" si="147"/>
        <v>24863.180230894235</v>
      </c>
      <c r="S356" s="126">
        <f t="shared" si="148"/>
        <v>1.0921708399063569E-10</v>
      </c>
      <c r="T356" s="353">
        <v>0.214</v>
      </c>
      <c r="U356" s="193">
        <f t="shared" si="149"/>
        <v>7.7096911634646986E-19</v>
      </c>
      <c r="V356" s="185">
        <f t="shared" si="150"/>
        <v>1.1173513195763869E-5</v>
      </c>
      <c r="W356" s="185">
        <f t="shared" si="151"/>
        <v>1.2237605021372538E-9</v>
      </c>
      <c r="X356" s="185">
        <f t="shared" si="152"/>
        <v>17735.735231371222</v>
      </c>
      <c r="Y356" s="30">
        <f t="shared" si="153"/>
        <v>7.7908186579986791E-11</v>
      </c>
      <c r="AA356" s="259">
        <f t="shared" si="154"/>
        <v>4.9082157545391676E-20</v>
      </c>
      <c r="AB356" s="260">
        <f t="shared" si="155"/>
        <v>8.6126712940876243E-19</v>
      </c>
      <c r="AC356" s="17">
        <f t="shared" si="156"/>
        <v>1.4310228689631552</v>
      </c>
      <c r="AD356" s="17">
        <f t="shared" si="157"/>
        <v>2.7541527374976122</v>
      </c>
      <c r="AE356" s="17">
        <f t="shared" si="158"/>
        <v>-40.164859372772995</v>
      </c>
      <c r="AF356" s="17">
        <f t="shared" si="159"/>
        <v>-20.521337340190314</v>
      </c>
      <c r="AG356" s="17">
        <f t="shared" si="159"/>
        <v>9.7833368228678061</v>
      </c>
      <c r="AJ356" s="138"/>
    </row>
    <row r="357" spans="1:36">
      <c r="A357" s="4" t="s">
        <v>31</v>
      </c>
      <c r="B357" s="526" t="s">
        <v>39</v>
      </c>
      <c r="C357" s="561">
        <v>31.753360000000001</v>
      </c>
      <c r="D357" s="527">
        <v>-64.174809999999994</v>
      </c>
      <c r="E357" s="526">
        <v>75</v>
      </c>
      <c r="F357" s="526" t="s">
        <v>13</v>
      </c>
      <c r="G357" s="529">
        <v>0.63</v>
      </c>
      <c r="H357" s="526" t="s">
        <v>16</v>
      </c>
      <c r="I357" s="528" t="s">
        <v>16</v>
      </c>
      <c r="J357" s="419">
        <v>6.496083645480665</v>
      </c>
      <c r="K357" s="419">
        <v>16.836501888934766</v>
      </c>
      <c r="L357" s="413">
        <v>1.0431634580955096E-13</v>
      </c>
      <c r="M357" s="531">
        <v>2.5637475082746621E-18</v>
      </c>
      <c r="N357" s="46"/>
      <c r="O357" s="126">
        <f t="shared" si="144"/>
        <v>7.6912425248239863E-19</v>
      </c>
      <c r="P357" s="126">
        <f t="shared" si="145"/>
        <v>7.3729984166295383E-6</v>
      </c>
      <c r="Q357" s="126">
        <f t="shared" si="146"/>
        <v>1.220832146797458E-9</v>
      </c>
      <c r="R357" s="126">
        <f t="shared" si="147"/>
        <v>11703.172089888156</v>
      </c>
      <c r="S357" s="126">
        <f t="shared" si="148"/>
        <v>7.2511033161811933E-11</v>
      </c>
      <c r="T357" s="353">
        <v>0.214</v>
      </c>
      <c r="U357" s="193">
        <f t="shared" si="149"/>
        <v>5.4864196677077763E-19</v>
      </c>
      <c r="V357" s="185">
        <f t="shared" si="150"/>
        <v>5.2594055371957367E-6</v>
      </c>
      <c r="W357" s="185">
        <f t="shared" si="151"/>
        <v>8.7086026471552005E-10</v>
      </c>
      <c r="X357" s="185">
        <f t="shared" si="152"/>
        <v>8348.2627574535509</v>
      </c>
      <c r="Y357" s="30">
        <f t="shared" si="153"/>
        <v>5.1724536988759176E-11</v>
      </c>
      <c r="AA357" s="259">
        <f t="shared" si="154"/>
        <v>3.2586458302918283E-20</v>
      </c>
      <c r="AB357" s="260">
        <f t="shared" si="155"/>
        <v>3.9466048286774524E-19</v>
      </c>
      <c r="AC357" s="17">
        <f t="shared" si="156"/>
        <v>1.8711994792359379</v>
      </c>
      <c r="AD357" s="17">
        <f t="shared" si="157"/>
        <v>2.8235492609257955</v>
      </c>
      <c r="AE357" s="17">
        <f t="shared" si="158"/>
        <v>-40.505061615395363</v>
      </c>
      <c r="AF357" s="17">
        <f t="shared" si="159"/>
        <v>-20.861539582812675</v>
      </c>
      <c r="AG357" s="17">
        <f t="shared" si="159"/>
        <v>9.0298087431992986</v>
      </c>
      <c r="AJ357" s="138"/>
    </row>
    <row r="358" spans="1:36">
      <c r="A358" s="4" t="s">
        <v>31</v>
      </c>
      <c r="B358" s="526" t="s">
        <v>39</v>
      </c>
      <c r="C358" s="561">
        <v>31.753360000000001</v>
      </c>
      <c r="D358" s="527">
        <v>-64.174809999999994</v>
      </c>
      <c r="E358" s="526">
        <v>75</v>
      </c>
      <c r="F358" s="526" t="s">
        <v>13</v>
      </c>
      <c r="G358" s="529">
        <v>0.63</v>
      </c>
      <c r="H358" s="526" t="s">
        <v>16</v>
      </c>
      <c r="I358" s="528" t="s">
        <v>17</v>
      </c>
      <c r="J358" s="419">
        <v>59.387882125298042</v>
      </c>
      <c r="K358" s="419">
        <v>93.337476692122138</v>
      </c>
      <c r="L358" s="413">
        <v>8.332489495920994E-13</v>
      </c>
      <c r="M358" s="531">
        <v>6.3163996892218265E-17</v>
      </c>
      <c r="N358" s="46"/>
      <c r="O358" s="126">
        <f t="shared" si="144"/>
        <v>1.8949199067665478E-17</v>
      </c>
      <c r="P358" s="126">
        <f t="shared" si="145"/>
        <v>2.2741341680588599E-5</v>
      </c>
      <c r="Q358" s="126">
        <f t="shared" si="146"/>
        <v>3.0078093758199169E-8</v>
      </c>
      <c r="R358" s="126">
        <f t="shared" si="147"/>
        <v>36097.367746966032</v>
      </c>
      <c r="S358" s="126">
        <f t="shared" si="148"/>
        <v>3.2225098453660917E-10</v>
      </c>
      <c r="T358" s="353">
        <v>0.214</v>
      </c>
      <c r="U358" s="193">
        <f t="shared" si="149"/>
        <v>1.3517095334934709E-17</v>
      </c>
      <c r="V358" s="185">
        <f t="shared" si="150"/>
        <v>1.6222157065486534E-5</v>
      </c>
      <c r="W358" s="185">
        <f t="shared" si="151"/>
        <v>2.1455706880848745E-8</v>
      </c>
      <c r="X358" s="185">
        <f t="shared" si="152"/>
        <v>25749.455659502433</v>
      </c>
      <c r="Y358" s="30">
        <f t="shared" si="153"/>
        <v>2.2987236896944792E-10</v>
      </c>
      <c r="AA358" s="259">
        <f t="shared" si="154"/>
        <v>1.4481959245075219E-19</v>
      </c>
      <c r="AB358" s="260">
        <f t="shared" si="155"/>
        <v>1.0635839270872343E-18</v>
      </c>
      <c r="AC358" s="17">
        <f t="shared" si="156"/>
        <v>4.0840902009322129</v>
      </c>
      <c r="AD358" s="17">
        <f t="shared" si="157"/>
        <v>4.5362217066456738</v>
      </c>
      <c r="AE358" s="17">
        <f t="shared" si="158"/>
        <v>-37.300797204490216</v>
      </c>
      <c r="AF358" s="17">
        <f t="shared" si="159"/>
        <v>-17.657275171907532</v>
      </c>
      <c r="AG358" s="17">
        <f t="shared" si="159"/>
        <v>10.156168766431643</v>
      </c>
      <c r="AJ358" s="138"/>
    </row>
    <row r="359" spans="1:36">
      <c r="A359" s="4" t="s">
        <v>31</v>
      </c>
      <c r="B359" s="526" t="s">
        <v>39</v>
      </c>
      <c r="C359" s="561">
        <v>31.753360000000001</v>
      </c>
      <c r="D359" s="527">
        <v>-64.174809999999994</v>
      </c>
      <c r="E359" s="526">
        <v>75</v>
      </c>
      <c r="F359" s="526" t="s">
        <v>13</v>
      </c>
      <c r="G359" s="529">
        <v>0.63</v>
      </c>
      <c r="H359" s="548" t="s">
        <v>18</v>
      </c>
      <c r="I359" s="549" t="s">
        <v>20</v>
      </c>
      <c r="J359" s="419">
        <v>11.053952000000002</v>
      </c>
      <c r="K359" s="419">
        <v>17.676907706372329</v>
      </c>
      <c r="L359" s="413">
        <v>1.6846279215470451E-13</v>
      </c>
      <c r="M359" s="531">
        <v>1.0621437755457237E-17</v>
      </c>
      <c r="N359" s="46"/>
      <c r="O359" s="126">
        <f t="shared" si="144"/>
        <v>3.186431326637171E-18</v>
      </c>
      <c r="P359" s="126">
        <f t="shared" si="145"/>
        <v>1.8914748389727355E-5</v>
      </c>
      <c r="Q359" s="126">
        <f t="shared" si="146"/>
        <v>5.057827502598684E-9</v>
      </c>
      <c r="R359" s="126">
        <f t="shared" si="147"/>
        <v>30023.410142424374</v>
      </c>
      <c r="S359" s="126">
        <f t="shared" si="148"/>
        <v>2.861262606906859E-10</v>
      </c>
      <c r="T359" s="353">
        <v>0.18</v>
      </c>
      <c r="U359" s="193">
        <f t="shared" si="149"/>
        <v>1.9118587959823027E-18</v>
      </c>
      <c r="V359" s="185">
        <f t="shared" si="150"/>
        <v>1.1348849033836413E-5</v>
      </c>
      <c r="W359" s="614">
        <f t="shared" si="151"/>
        <v>3.0346965015592106E-9</v>
      </c>
      <c r="X359" s="185">
        <f t="shared" si="152"/>
        <v>18014.046085454625</v>
      </c>
      <c r="Y359" s="619">
        <f t="shared" si="153"/>
        <v>1.7167575641441157E-10</v>
      </c>
      <c r="AA359" s="259">
        <f t="shared" si="154"/>
        <v>1.0815572654107928E-19</v>
      </c>
      <c r="AB359" s="260">
        <f t="shared" si="155"/>
        <v>9.6087243326705549E-19</v>
      </c>
      <c r="AC359" s="17">
        <f t="shared" si="156"/>
        <v>2.4027880110821211</v>
      </c>
      <c r="AD359" s="17">
        <f t="shared" si="157"/>
        <v>2.8722591384263709</v>
      </c>
      <c r="AE359" s="17">
        <f t="shared" si="158"/>
        <v>-39.083657285372531</v>
      </c>
      <c r="AF359" s="17">
        <f t="shared" si="159"/>
        <v>-19.613154416921489</v>
      </c>
      <c r="AG359" s="17">
        <f t="shared" si="159"/>
        <v>9.7989070706536516</v>
      </c>
      <c r="AJ359" s="138"/>
    </row>
    <row r="360" spans="1:36">
      <c r="A360" s="4" t="s">
        <v>31</v>
      </c>
      <c r="B360" s="526" t="s">
        <v>39</v>
      </c>
      <c r="C360" s="561">
        <v>31.753360000000001</v>
      </c>
      <c r="D360" s="527">
        <v>-64.174809999999994</v>
      </c>
      <c r="E360" s="526">
        <v>75</v>
      </c>
      <c r="F360" s="526" t="s">
        <v>13</v>
      </c>
      <c r="G360" s="529">
        <v>0.63</v>
      </c>
      <c r="H360" s="548" t="s">
        <v>18</v>
      </c>
      <c r="I360" s="549" t="s">
        <v>20</v>
      </c>
      <c r="J360" s="419">
        <v>11.604295563309142</v>
      </c>
      <c r="K360" s="419">
        <v>34.321428501570452</v>
      </c>
      <c r="L360" s="413">
        <v>1.7523347514845894E-13</v>
      </c>
      <c r="M360" s="531">
        <v>8.5007148789586327E-18</v>
      </c>
      <c r="N360" s="46"/>
      <c r="O360" s="126">
        <f t="shared" si="144"/>
        <v>2.5502144636875897E-18</v>
      </c>
      <c r="P360" s="126">
        <f t="shared" si="145"/>
        <v>1.4553237967386262E-5</v>
      </c>
      <c r="Q360" s="126">
        <f t="shared" si="146"/>
        <v>4.0479594661707775E-9</v>
      </c>
      <c r="R360" s="126">
        <f t="shared" si="147"/>
        <v>23100.377726009941</v>
      </c>
      <c r="S360" s="126">
        <f t="shared" si="148"/>
        <v>1.1794262776636917E-10</v>
      </c>
      <c r="T360" s="353">
        <v>0.18</v>
      </c>
      <c r="U360" s="193">
        <f>M360*T360</f>
        <v>1.5301286782125538E-18</v>
      </c>
      <c r="V360" s="185">
        <f>T360*M360/L360</f>
        <v>8.7319427804317564E-6</v>
      </c>
      <c r="W360" s="616">
        <f>U360/(G360*0.000000001)</f>
        <v>2.4287756797024662E-9</v>
      </c>
      <c r="X360" s="185">
        <f>V360/(G360*0.000000001)</f>
        <v>13860.226635605963</v>
      </c>
      <c r="Y360" s="619">
        <f>W360/K360</f>
        <v>7.0765576659821499E-11</v>
      </c>
      <c r="AA360" s="259">
        <f t="shared" si="154"/>
        <v>4.4582313295687543E-20</v>
      </c>
      <c r="AB360" s="260">
        <f t="shared" si="155"/>
        <v>7.3254898003774423E-19</v>
      </c>
      <c r="AC360" s="17">
        <f t="shared" si="156"/>
        <v>2.451375336747359</v>
      </c>
      <c r="AD360" s="17">
        <f t="shared" si="157"/>
        <v>3.5357698967596805</v>
      </c>
      <c r="AE360" s="17">
        <f t="shared" si="158"/>
        <v>-39.30638141052615</v>
      </c>
      <c r="AF360" s="17">
        <f t="shared" si="159"/>
        <v>-19.835878542075104</v>
      </c>
      <c r="AG360" s="17">
        <f t="shared" si="159"/>
        <v>9.5367786243855281</v>
      </c>
      <c r="AJ360" s="138"/>
    </row>
    <row r="361" spans="1:36" s="109" customFormat="1">
      <c r="A361" s="8" t="s">
        <v>31</v>
      </c>
      <c r="B361" s="562" t="s">
        <v>40</v>
      </c>
      <c r="C361" s="563">
        <v>26.136839999999999</v>
      </c>
      <c r="D361" s="564">
        <v>-44.826219999999999</v>
      </c>
      <c r="E361" s="562">
        <v>92.4</v>
      </c>
      <c r="F361" s="562" t="s">
        <v>13</v>
      </c>
      <c r="G361" s="565">
        <v>0.2</v>
      </c>
      <c r="H361" s="562" t="s">
        <v>16</v>
      </c>
      <c r="I361" s="566" t="s">
        <v>16</v>
      </c>
      <c r="J361" s="422">
        <v>11.099320148961322</v>
      </c>
      <c r="K361" s="422">
        <v>23.622898726612505</v>
      </c>
      <c r="L361" s="423">
        <v>1.7250663527996287E-13</v>
      </c>
      <c r="M361" s="567">
        <v>6.5733311439996193E-18</v>
      </c>
      <c r="N361" s="50"/>
      <c r="O361" s="127">
        <f t="shared" ref="O361:O366" si="160">M361*0.3</f>
        <v>1.9719993431998857E-18</v>
      </c>
      <c r="P361" s="127">
        <f t="shared" ref="P361:P366" si="161">0.3*M361/L361</f>
        <v>1.1431440535603207E-5</v>
      </c>
      <c r="Q361" s="127">
        <f t="shared" ref="Q361:Q366" si="162">O361/(G361*0.000000001)</f>
        <v>9.8599967159994276E-9</v>
      </c>
      <c r="R361" s="127">
        <f t="shared" ref="R361:R366" si="163">P361/(G361*0.000000001)</f>
        <v>57157.202678016023</v>
      </c>
      <c r="S361" s="127">
        <f t="shared" ref="S361:S366" si="164">Q361/K361</f>
        <v>4.1739148231167732E-10</v>
      </c>
      <c r="T361" s="367">
        <v>0.2</v>
      </c>
      <c r="U361" s="205">
        <f t="shared" ref="U361:U370" si="165">M361*T361</f>
        <v>1.3146662287999239E-18</v>
      </c>
      <c r="V361" s="127">
        <f t="shared" ref="V361:V370" si="166">T361*M361/L361</f>
        <v>7.620960357068805E-6</v>
      </c>
      <c r="W361" s="127">
        <f t="shared" ref="W361:W370" si="167">U361/(G361*0.000000001)</f>
        <v>6.5733311439996186E-9</v>
      </c>
      <c r="X361" s="127">
        <f t="shared" ref="X361:X370" si="168">V361/(G361*0.000000001)</f>
        <v>38104.801785344018</v>
      </c>
      <c r="Y361" s="34">
        <f t="shared" ref="Y361:Y371" si="169">W361/K361</f>
        <v>2.7826098820778488E-10</v>
      </c>
      <c r="AA361" s="127">
        <f t="shared" si="154"/>
        <v>5.5652197641556987E-20</v>
      </c>
      <c r="AB361" s="34">
        <f t="shared" si="155"/>
        <v>5.9222826765788474E-19</v>
      </c>
      <c r="AC361" s="110">
        <f t="shared" si="156"/>
        <v>2.4068838586012404</v>
      </c>
      <c r="AD361" s="110">
        <f t="shared" si="157"/>
        <v>3.1622165266352735</v>
      </c>
      <c r="AE361" s="110">
        <f t="shared" si="158"/>
        <v>-39.563510946449433</v>
      </c>
      <c r="AF361" s="110">
        <f>LN(W361)</f>
        <v>-18.840245109503027</v>
      </c>
      <c r="AG361" s="110">
        <f>LN(X361)</f>
        <v>10.54809558428493</v>
      </c>
      <c r="AJ361" s="34"/>
    </row>
    <row r="362" spans="1:36">
      <c r="A362" s="4" t="s">
        <v>31</v>
      </c>
      <c r="B362" s="526" t="s">
        <v>40</v>
      </c>
      <c r="C362" s="561">
        <v>26.136839999999999</v>
      </c>
      <c r="D362" s="527">
        <v>-44.826219999999999</v>
      </c>
      <c r="E362" s="526">
        <v>92.4</v>
      </c>
      <c r="F362" s="526" t="s">
        <v>13</v>
      </c>
      <c r="G362" s="529">
        <v>0.2</v>
      </c>
      <c r="H362" s="526" t="s">
        <v>16</v>
      </c>
      <c r="I362" s="528" t="s">
        <v>16</v>
      </c>
      <c r="J362" s="419">
        <v>56.648359466143731</v>
      </c>
      <c r="K362" s="419">
        <v>71.330568058103324</v>
      </c>
      <c r="L362" s="413">
        <v>7.9710478237346156E-13</v>
      </c>
      <c r="M362" s="531">
        <v>2.7376055862867295E-17</v>
      </c>
      <c r="N362" s="46"/>
      <c r="O362" s="126">
        <f t="shared" si="160"/>
        <v>8.2128167588601889E-18</v>
      </c>
      <c r="P362" s="126">
        <f t="shared" si="161"/>
        <v>1.0303308850319129E-5</v>
      </c>
      <c r="Q362" s="126">
        <f t="shared" si="162"/>
        <v>4.1064083794300937E-8</v>
      </c>
      <c r="R362" s="126">
        <f t="shared" si="163"/>
        <v>51516.544251595638</v>
      </c>
      <c r="S362" s="126">
        <f t="shared" si="164"/>
        <v>5.7568704290776997E-10</v>
      </c>
      <c r="T362" s="368">
        <v>0.2</v>
      </c>
      <c r="U362" s="193">
        <f t="shared" si="165"/>
        <v>5.4752111725734595E-18</v>
      </c>
      <c r="V362" s="185">
        <f t="shared" si="166"/>
        <v>6.8688725668794186E-6</v>
      </c>
      <c r="W362" s="185">
        <f t="shared" si="167"/>
        <v>2.7376055862867293E-8</v>
      </c>
      <c r="X362" s="185">
        <f t="shared" si="168"/>
        <v>34344.362834397085</v>
      </c>
      <c r="Y362" s="30">
        <f t="shared" si="169"/>
        <v>3.8379136193851336E-10</v>
      </c>
      <c r="AA362" s="259">
        <f t="shared" si="154"/>
        <v>7.6758272387702684E-20</v>
      </c>
      <c r="AB362" s="260">
        <f t="shared" si="155"/>
        <v>4.8326299509571456E-19</v>
      </c>
      <c r="AC362" s="17">
        <f t="shared" si="156"/>
        <v>4.0368630279398419</v>
      </c>
      <c r="AD362" s="17">
        <f t="shared" si="157"/>
        <v>4.2673249600617309</v>
      </c>
      <c r="AE362" s="17">
        <f t="shared" si="158"/>
        <v>-38.136862916166919</v>
      </c>
      <c r="AF362" s="17">
        <f t="shared" ref="AF362:AF371" si="170">LN(W362)</f>
        <v>-17.413597079220512</v>
      </c>
      <c r="AG362" s="17">
        <f t="shared" ref="AG362:AG371" si="171">LN(X362)</f>
        <v>10.444193174558498</v>
      </c>
      <c r="AJ362" s="138"/>
    </row>
    <row r="363" spans="1:36">
      <c r="A363" s="4" t="s">
        <v>31</v>
      </c>
      <c r="B363" s="526" t="s">
        <v>40</v>
      </c>
      <c r="C363" s="561">
        <v>26.136839999999999</v>
      </c>
      <c r="D363" s="527">
        <v>-44.826219999999999</v>
      </c>
      <c r="E363" s="526">
        <v>92.4</v>
      </c>
      <c r="F363" s="526" t="s">
        <v>13</v>
      </c>
      <c r="G363" s="529">
        <v>0.2</v>
      </c>
      <c r="H363" s="526" t="s">
        <v>16</v>
      </c>
      <c r="I363" s="528" t="s">
        <v>16</v>
      </c>
      <c r="J363" s="419">
        <v>178.67210058050705</v>
      </c>
      <c r="K363" s="419">
        <v>151.23960591159732</v>
      </c>
      <c r="L363" s="413">
        <v>2.3439793808895239E-12</v>
      </c>
      <c r="M363" s="531">
        <v>6.9598313841668405E-17</v>
      </c>
      <c r="N363" s="46"/>
      <c r="O363" s="126">
        <f t="shared" si="160"/>
        <v>2.087949415250052E-17</v>
      </c>
      <c r="P363" s="126">
        <f t="shared" si="161"/>
        <v>8.9077123812313139E-6</v>
      </c>
      <c r="Q363" s="126">
        <f t="shared" si="162"/>
        <v>1.0439747076250258E-7</v>
      </c>
      <c r="R363" s="126">
        <f t="shared" si="163"/>
        <v>44538.561906156559</v>
      </c>
      <c r="S363" s="126">
        <f t="shared" si="164"/>
        <v>6.9027864846146888E-10</v>
      </c>
      <c r="T363" s="368">
        <v>0.2</v>
      </c>
      <c r="U363" s="193">
        <f t="shared" si="165"/>
        <v>1.3919662768333683E-17</v>
      </c>
      <c r="V363" s="185">
        <f t="shared" si="166"/>
        <v>5.9384749208208771E-6</v>
      </c>
      <c r="W363" s="185">
        <f t="shared" si="167"/>
        <v>6.9598313841668406E-8</v>
      </c>
      <c r="X363" s="185">
        <f t="shared" si="168"/>
        <v>29692.374604104381</v>
      </c>
      <c r="Y363" s="30">
        <f t="shared" si="169"/>
        <v>4.6018576564097941E-10</v>
      </c>
      <c r="AA363" s="259">
        <f t="shared" si="154"/>
        <v>9.2037153128195885E-20</v>
      </c>
      <c r="AB363" s="260">
        <f t="shared" si="155"/>
        <v>3.8953095427625766E-19</v>
      </c>
      <c r="AC363" s="17">
        <f t="shared" si="156"/>
        <v>5.1855522856370726</v>
      </c>
      <c r="AD363" s="17">
        <f t="shared" si="157"/>
        <v>5.0188653733039006</v>
      </c>
      <c r="AE363" s="17">
        <f t="shared" si="158"/>
        <v>-37.203791333258721</v>
      </c>
      <c r="AF363" s="17">
        <f t="shared" si="170"/>
        <v>-16.48052549631231</v>
      </c>
      <c r="AG363" s="17">
        <f t="shared" si="171"/>
        <v>10.298645544488998</v>
      </c>
      <c r="AJ363" s="138"/>
    </row>
    <row r="364" spans="1:36">
      <c r="A364" s="4" t="s">
        <v>31</v>
      </c>
      <c r="B364" s="526" t="s">
        <v>40</v>
      </c>
      <c r="C364" s="561">
        <v>26.136839999999999</v>
      </c>
      <c r="D364" s="527">
        <v>-44.826219999999999</v>
      </c>
      <c r="E364" s="526">
        <v>92.4</v>
      </c>
      <c r="F364" s="526" t="s">
        <v>13</v>
      </c>
      <c r="G364" s="529">
        <v>0.2</v>
      </c>
      <c r="H364" s="526" t="s">
        <v>16</v>
      </c>
      <c r="I364" s="528" t="s">
        <v>16</v>
      </c>
      <c r="J364" s="419">
        <v>9.4707973844059481</v>
      </c>
      <c r="K364" s="419">
        <v>21.647536878642168</v>
      </c>
      <c r="L364" s="413">
        <v>1.4862760218605655E-13</v>
      </c>
      <c r="M364" s="531">
        <v>3.0976136179604037E-18</v>
      </c>
      <c r="N364" s="46"/>
      <c r="O364" s="126">
        <f t="shared" si="160"/>
        <v>9.2928408538812116E-19</v>
      </c>
      <c r="P364" s="126">
        <f t="shared" si="161"/>
        <v>6.2524327360459945E-6</v>
      </c>
      <c r="Q364" s="126">
        <f t="shared" si="162"/>
        <v>4.6464204269406049E-9</v>
      </c>
      <c r="R364" s="126">
        <f t="shared" si="163"/>
        <v>31262.163680229969</v>
      </c>
      <c r="S364" s="126">
        <f t="shared" si="164"/>
        <v>2.1463968177944731E-10</v>
      </c>
      <c r="T364" s="368">
        <v>0.2</v>
      </c>
      <c r="U364" s="193">
        <f t="shared" si="165"/>
        <v>6.195227235920808E-19</v>
      </c>
      <c r="V364" s="185">
        <f t="shared" si="166"/>
        <v>4.16828849069733E-6</v>
      </c>
      <c r="W364" s="185">
        <f t="shared" si="167"/>
        <v>3.0976136179604034E-9</v>
      </c>
      <c r="X364" s="185">
        <f t="shared" si="168"/>
        <v>20841.442453486645</v>
      </c>
      <c r="Y364" s="30">
        <f t="shared" si="169"/>
        <v>1.4309312118629822E-10</v>
      </c>
      <c r="AA364" s="259">
        <f t="shared" si="154"/>
        <v>2.8618624237259646E-20</v>
      </c>
      <c r="AB364" s="260">
        <f t="shared" si="155"/>
        <v>3.2706999128296738E-19</v>
      </c>
      <c r="AC364" s="17">
        <f t="shared" si="156"/>
        <v>2.2482131047521063</v>
      </c>
      <c r="AD364" s="17">
        <f t="shared" si="157"/>
        <v>3.074891677936574</v>
      </c>
      <c r="AE364" s="17">
        <f t="shared" si="158"/>
        <v>-40.315899659508332</v>
      </c>
      <c r="AF364" s="17">
        <f t="shared" si="170"/>
        <v>-19.592633822561918</v>
      </c>
      <c r="AG364" s="17">
        <f t="shared" si="171"/>
        <v>9.9446987090903747</v>
      </c>
      <c r="AJ364" s="138"/>
    </row>
    <row r="365" spans="1:36">
      <c r="A365" s="4" t="s">
        <v>31</v>
      </c>
      <c r="B365" s="526" t="s">
        <v>40</v>
      </c>
      <c r="C365" s="561">
        <v>26.136839999999999</v>
      </c>
      <c r="D365" s="527">
        <v>-44.826219999999999</v>
      </c>
      <c r="E365" s="526">
        <v>92.4</v>
      </c>
      <c r="F365" s="526" t="s">
        <v>13</v>
      </c>
      <c r="G365" s="529">
        <v>0.2</v>
      </c>
      <c r="H365" s="526" t="s">
        <v>16</v>
      </c>
      <c r="I365" s="528" t="s">
        <v>16</v>
      </c>
      <c r="J365" s="419">
        <v>39.296860416846336</v>
      </c>
      <c r="K365" s="419">
        <v>54.854928094124382</v>
      </c>
      <c r="L365" s="413">
        <v>5.6542437966684874E-13</v>
      </c>
      <c r="M365" s="531">
        <v>1.2721552465219273E-17</v>
      </c>
      <c r="N365" s="46"/>
      <c r="O365" s="126">
        <f t="shared" si="160"/>
        <v>3.8164657395657821E-18</v>
      </c>
      <c r="P365" s="126">
        <f t="shared" si="161"/>
        <v>6.7497367938299109E-6</v>
      </c>
      <c r="Q365" s="126">
        <f t="shared" si="162"/>
        <v>1.9082328697828908E-8</v>
      </c>
      <c r="R365" s="126">
        <f t="shared" si="163"/>
        <v>33748.683969149548</v>
      </c>
      <c r="S365" s="126">
        <f t="shared" si="164"/>
        <v>3.4786899483462915E-10</v>
      </c>
      <c r="T365" s="368">
        <v>0.2</v>
      </c>
      <c r="U365" s="193">
        <f t="shared" si="165"/>
        <v>2.5443104930438549E-18</v>
      </c>
      <c r="V365" s="185">
        <f t="shared" si="166"/>
        <v>4.4998245292199415E-6</v>
      </c>
      <c r="W365" s="185">
        <f t="shared" si="167"/>
        <v>1.2721552465219271E-8</v>
      </c>
      <c r="X365" s="185">
        <f t="shared" si="168"/>
        <v>22499.122646099702</v>
      </c>
      <c r="Y365" s="30">
        <f t="shared" si="169"/>
        <v>2.3191266322308608E-10</v>
      </c>
      <c r="AA365" s="259">
        <f t="shared" si="154"/>
        <v>4.6382532644617228E-20</v>
      </c>
      <c r="AB365" s="260">
        <f t="shared" si="155"/>
        <v>3.2372948704486371E-19</v>
      </c>
      <c r="AC365" s="17">
        <f t="shared" si="156"/>
        <v>3.6711446280719779</v>
      </c>
      <c r="AD365" s="17">
        <f t="shared" si="157"/>
        <v>4.0046920294331994</v>
      </c>
      <c r="AE365" s="17">
        <f t="shared" si="158"/>
        <v>-38.90323407427578</v>
      </c>
      <c r="AF365" s="17">
        <f t="shared" si="170"/>
        <v>-18.179968237329369</v>
      </c>
      <c r="AG365" s="17">
        <f t="shared" si="171"/>
        <v>10.021231593925565</v>
      </c>
      <c r="AJ365" s="138"/>
    </row>
    <row r="366" spans="1:36">
      <c r="A366" s="4" t="s">
        <v>31</v>
      </c>
      <c r="B366" s="526" t="s">
        <v>40</v>
      </c>
      <c r="C366" s="561">
        <v>26.136839999999999</v>
      </c>
      <c r="D366" s="527">
        <v>-44.826219999999999</v>
      </c>
      <c r="E366" s="526">
        <v>92.4</v>
      </c>
      <c r="F366" s="526" t="s">
        <v>13</v>
      </c>
      <c r="G366" s="529">
        <v>0.2</v>
      </c>
      <c r="H366" s="526" t="s">
        <v>16</v>
      </c>
      <c r="I366" s="528" t="s">
        <v>16</v>
      </c>
      <c r="J366" s="419">
        <v>8.0348505188743502</v>
      </c>
      <c r="K366" s="419">
        <v>19.400041494264027</v>
      </c>
      <c r="L366" s="413">
        <v>1.2736399139196844E-13</v>
      </c>
      <c r="M366" s="531">
        <v>4.0781439365480039E-18</v>
      </c>
      <c r="N366" s="46"/>
      <c r="O366" s="126">
        <f t="shared" si="160"/>
        <v>1.2234431809644012E-18</v>
      </c>
      <c r="P366" s="126">
        <f t="shared" si="161"/>
        <v>9.6058797121016676E-6</v>
      </c>
      <c r="Q366" s="126">
        <f t="shared" si="162"/>
        <v>6.1172159048220052E-9</v>
      </c>
      <c r="R366" s="126">
        <f t="shared" si="163"/>
        <v>48029.398560508329</v>
      </c>
      <c r="S366" s="126">
        <f t="shared" si="164"/>
        <v>3.1531973303411083E-10</v>
      </c>
      <c r="T366" s="368">
        <v>0.2</v>
      </c>
      <c r="U366" s="193">
        <f t="shared" si="165"/>
        <v>8.1562878730960084E-19</v>
      </c>
      <c r="V366" s="185">
        <f t="shared" si="166"/>
        <v>6.4039198080677792E-6</v>
      </c>
      <c r="W366" s="185">
        <f t="shared" si="167"/>
        <v>4.0781439365480032E-9</v>
      </c>
      <c r="X366" s="185">
        <f t="shared" si="168"/>
        <v>32019.59904033889</v>
      </c>
      <c r="Y366" s="30">
        <f t="shared" si="169"/>
        <v>2.1021315535607386E-10</v>
      </c>
      <c r="AA366" s="259">
        <f t="shared" si="154"/>
        <v>4.2042631071214782E-20</v>
      </c>
      <c r="AB366" s="260">
        <f t="shared" si="155"/>
        <v>5.0755691434062109E-19</v>
      </c>
      <c r="AC366" s="17">
        <f t="shared" si="156"/>
        <v>2.083788395267121</v>
      </c>
      <c r="AD366" s="17">
        <f t="shared" si="157"/>
        <v>2.9652752049465843</v>
      </c>
      <c r="AE366" s="17">
        <f t="shared" si="158"/>
        <v>-40.040889706495861</v>
      </c>
      <c r="AF366" s="17">
        <f t="shared" si="170"/>
        <v>-19.31762386954945</v>
      </c>
      <c r="AG366" s="17">
        <f t="shared" si="171"/>
        <v>10.374103464309245</v>
      </c>
      <c r="AJ366" s="138"/>
    </row>
    <row r="367" spans="1:36">
      <c r="A367" s="4" t="s">
        <v>31</v>
      </c>
      <c r="B367" s="526" t="s">
        <v>40</v>
      </c>
      <c r="C367" s="561">
        <v>26.136839999999999</v>
      </c>
      <c r="D367" s="527">
        <v>-44.826219999999999</v>
      </c>
      <c r="E367" s="526">
        <v>92.4</v>
      </c>
      <c r="F367" s="526" t="s">
        <v>13</v>
      </c>
      <c r="G367" s="529">
        <v>0.2</v>
      </c>
      <c r="H367" s="526" t="s">
        <v>16</v>
      </c>
      <c r="I367" s="528" t="s">
        <v>16</v>
      </c>
      <c r="J367" s="419">
        <v>5.253220438885478</v>
      </c>
      <c r="K367" s="419">
        <v>14.335765340101471</v>
      </c>
      <c r="L367" s="413">
        <v>8.5457890319237592E-14</v>
      </c>
      <c r="M367" s="531">
        <v>1.5466813679032189E-17</v>
      </c>
      <c r="N367" s="46"/>
      <c r="O367" s="126">
        <f t="shared" ref="O367:O408" si="172">M367*0.3</f>
        <v>4.6400441037096566E-18</v>
      </c>
      <c r="P367" s="126">
        <f t="shared" ref="P367:P408" si="173">0.3*M367/L367</f>
        <v>5.4296263181506688E-5</v>
      </c>
      <c r="Q367" s="126">
        <f t="shared" ref="Q367:Q408" si="174">O367/(G367*0.000000001)</f>
        <v>2.320022051854828E-8</v>
      </c>
      <c r="R367" s="126">
        <f t="shared" ref="R367:R408" si="175">P367/(G367*0.000000001)</f>
        <v>271481.3159075334</v>
      </c>
      <c r="S367" s="126">
        <f t="shared" ref="S367:S408" si="176">Q367/K367</f>
        <v>1.6183454435913685E-9</v>
      </c>
      <c r="T367" s="368">
        <v>0.2</v>
      </c>
      <c r="U367" s="193">
        <f t="shared" si="165"/>
        <v>3.093362735806438E-18</v>
      </c>
      <c r="V367" s="185">
        <f t="shared" si="166"/>
        <v>3.6197508787671125E-5</v>
      </c>
      <c r="W367" s="185">
        <f t="shared" si="167"/>
        <v>1.5466813679032186E-8</v>
      </c>
      <c r="X367" s="185">
        <f t="shared" si="168"/>
        <v>180987.54393835561</v>
      </c>
      <c r="Y367" s="30">
        <f t="shared" si="169"/>
        <v>1.0788969623942457E-9</v>
      </c>
      <c r="AA367" s="259">
        <f t="shared" si="154"/>
        <v>2.1577939247884916E-19</v>
      </c>
      <c r="AB367" s="260">
        <f t="shared" si="155"/>
        <v>2.9442536933237136E-18</v>
      </c>
      <c r="AC367" s="17">
        <f t="shared" ref="AC367:AC408" si="177">LN(J367)</f>
        <v>1.6588413054708377</v>
      </c>
      <c r="AD367" s="17">
        <f t="shared" ref="AD367:AD408" si="178">LN(K367)</f>
        <v>2.6627574875230966</v>
      </c>
      <c r="AE367" s="17">
        <f t="shared" ref="AE367:AE408" si="179">LN(M367)</f>
        <v>-38.707834998264055</v>
      </c>
      <c r="AF367" s="17">
        <f t="shared" si="170"/>
        <v>-17.984569161317644</v>
      </c>
      <c r="AG367" s="17">
        <f t="shared" si="171"/>
        <v>12.10618348985976</v>
      </c>
      <c r="AJ367" s="138"/>
    </row>
    <row r="368" spans="1:36">
      <c r="A368" s="4" t="s">
        <v>31</v>
      </c>
      <c r="B368" s="526" t="s">
        <v>40</v>
      </c>
      <c r="C368" s="561">
        <v>26.136839999999999</v>
      </c>
      <c r="D368" s="527">
        <v>-44.826219999999999</v>
      </c>
      <c r="E368" s="526">
        <v>92.4</v>
      </c>
      <c r="F368" s="526" t="s">
        <v>13</v>
      </c>
      <c r="G368" s="529">
        <v>0.2</v>
      </c>
      <c r="H368" s="526" t="s">
        <v>23</v>
      </c>
      <c r="I368" s="528" t="s">
        <v>23</v>
      </c>
      <c r="J368" s="419">
        <v>2.867017455666045</v>
      </c>
      <c r="K368" s="419">
        <v>9.5475934818695958</v>
      </c>
      <c r="L368" s="413">
        <v>4.8394899428455485E-14</v>
      </c>
      <c r="M368" s="531">
        <v>1.7928720572046211E-18</v>
      </c>
      <c r="N368" s="46"/>
      <c r="O368" s="126">
        <f t="shared" si="172"/>
        <v>5.3786161716138635E-19</v>
      </c>
      <c r="P368" s="126">
        <f t="shared" si="173"/>
        <v>1.1114014565864179E-5</v>
      </c>
      <c r="Q368" s="126">
        <f t="shared" si="174"/>
        <v>2.6893080858069314E-9</v>
      </c>
      <c r="R368" s="126">
        <f t="shared" si="175"/>
        <v>55570.072829320889</v>
      </c>
      <c r="S368" s="126">
        <f t="shared" si="176"/>
        <v>2.8167392033540112E-10</v>
      </c>
      <c r="T368" s="368">
        <v>0.2</v>
      </c>
      <c r="U368" s="193">
        <f t="shared" si="165"/>
        <v>3.5857441144092425E-19</v>
      </c>
      <c r="V368" s="185">
        <f t="shared" si="166"/>
        <v>7.4093430439094541E-6</v>
      </c>
      <c r="W368" s="185">
        <f t="shared" si="167"/>
        <v>1.792872057204621E-9</v>
      </c>
      <c r="X368" s="185">
        <f t="shared" si="168"/>
        <v>37046.715219547266</v>
      </c>
      <c r="Y368" s="30">
        <f t="shared" si="169"/>
        <v>1.8778261355693409E-10</v>
      </c>
      <c r="AA368" s="259">
        <f t="shared" ref="AA368:AA408" si="180">U368/K368</f>
        <v>3.7556522711386819E-20</v>
      </c>
      <c r="AB368" s="260">
        <f t="shared" si="155"/>
        <v>6.2534396282150077E-19</v>
      </c>
      <c r="AC368" s="17">
        <f t="shared" si="177"/>
        <v>1.0532722753605652</v>
      </c>
      <c r="AD368" s="17">
        <f t="shared" si="178"/>
        <v>2.2562891313101967</v>
      </c>
      <c r="AE368" s="17">
        <f t="shared" si="179"/>
        <v>-40.862712838645393</v>
      </c>
      <c r="AF368" s="17">
        <f t="shared" si="170"/>
        <v>-20.139447001698983</v>
      </c>
      <c r="AG368" s="17">
        <f t="shared" si="171"/>
        <v>10.519934968751967</v>
      </c>
      <c r="AJ368" s="138"/>
    </row>
    <row r="369" spans="1:42">
      <c r="A369" s="4" t="s">
        <v>31</v>
      </c>
      <c r="B369" s="526" t="s">
        <v>40</v>
      </c>
      <c r="C369" s="561">
        <v>26.136839999999999</v>
      </c>
      <c r="D369" s="527">
        <v>-44.826219999999999</v>
      </c>
      <c r="E369" s="526">
        <v>92.4</v>
      </c>
      <c r="F369" s="526" t="s">
        <v>13</v>
      </c>
      <c r="G369" s="529">
        <v>0.2</v>
      </c>
      <c r="H369" s="526" t="s">
        <v>16</v>
      </c>
      <c r="I369" s="528" t="s">
        <v>17</v>
      </c>
      <c r="J369" s="419">
        <v>150.24641340352878</v>
      </c>
      <c r="K369" s="419">
        <v>139.4315956278345</v>
      </c>
      <c r="L369" s="413">
        <v>1.9920102452509722E-12</v>
      </c>
      <c r="M369" s="531">
        <v>7.2750342085320806E-17</v>
      </c>
      <c r="N369" s="46"/>
      <c r="O369" s="126">
        <f t="shared" si="172"/>
        <v>2.1825102625596242E-17</v>
      </c>
      <c r="P369" s="126">
        <f t="shared" si="173"/>
        <v>1.095632046954985E-5</v>
      </c>
      <c r="Q369" s="126">
        <f t="shared" si="174"/>
        <v>1.0912551312798119E-7</v>
      </c>
      <c r="R369" s="126">
        <f t="shared" si="175"/>
        <v>54781.602347749242</v>
      </c>
      <c r="S369" s="126">
        <f t="shared" si="176"/>
        <v>7.8264551615155324E-10</v>
      </c>
      <c r="T369" s="368">
        <v>0.2</v>
      </c>
      <c r="U369" s="193">
        <f t="shared" si="165"/>
        <v>1.4550068417064161E-17</v>
      </c>
      <c r="V369" s="185">
        <f t="shared" si="166"/>
        <v>7.3042136463665663E-6</v>
      </c>
      <c r="W369" s="185">
        <f t="shared" si="167"/>
        <v>7.2750342085320791E-8</v>
      </c>
      <c r="X369" s="185">
        <f t="shared" si="168"/>
        <v>36521.068231832825</v>
      </c>
      <c r="Y369" s="30">
        <f t="shared" si="169"/>
        <v>5.2176367743436886E-10</v>
      </c>
      <c r="AA369" s="259">
        <f t="shared" si="180"/>
        <v>1.0435273548687379E-19</v>
      </c>
      <c r="AB369" s="260">
        <f t="shared" si="155"/>
        <v>4.8420684685450304E-19</v>
      </c>
      <c r="AC369" s="17">
        <f t="shared" si="177"/>
        <v>5.0122767022720263</v>
      </c>
      <c r="AD369" s="17">
        <f t="shared" si="178"/>
        <v>4.937574127076287</v>
      </c>
      <c r="AE369" s="17">
        <f t="shared" si="179"/>
        <v>-37.159498065648556</v>
      </c>
      <c r="AF369" s="17">
        <f t="shared" si="170"/>
        <v>-16.436232228702142</v>
      </c>
      <c r="AG369" s="17">
        <f t="shared" si="171"/>
        <v>10.505644584878947</v>
      </c>
      <c r="AJ369" s="138"/>
    </row>
    <row r="370" spans="1:42">
      <c r="A370" s="4" t="s">
        <v>31</v>
      </c>
      <c r="B370" s="526" t="s">
        <v>40</v>
      </c>
      <c r="C370" s="561">
        <v>26.136839999999999</v>
      </c>
      <c r="D370" s="527">
        <v>-44.826219999999999</v>
      </c>
      <c r="E370" s="526">
        <v>92.4</v>
      </c>
      <c r="F370" s="526" t="s">
        <v>13</v>
      </c>
      <c r="G370" s="529">
        <v>0.2</v>
      </c>
      <c r="H370" s="526" t="s">
        <v>16</v>
      </c>
      <c r="I370" s="528" t="s">
        <v>17</v>
      </c>
      <c r="J370" s="419">
        <v>351.86826117614385</v>
      </c>
      <c r="K370" s="419">
        <v>268.72293646980233</v>
      </c>
      <c r="L370" s="413">
        <v>4.4291808565828818E-12</v>
      </c>
      <c r="M370" s="531">
        <v>8.0467473200750334E-17</v>
      </c>
      <c r="N370" s="46"/>
      <c r="O370" s="126">
        <f t="shared" si="172"/>
        <v>2.4140241960225098E-17</v>
      </c>
      <c r="P370" s="126">
        <f t="shared" si="173"/>
        <v>5.4502723510029175E-6</v>
      </c>
      <c r="Q370" s="126">
        <f t="shared" si="174"/>
        <v>1.2070120980112546E-7</v>
      </c>
      <c r="R370" s="126">
        <f t="shared" si="175"/>
        <v>27251.361755014583</v>
      </c>
      <c r="S370" s="126">
        <f t="shared" si="176"/>
        <v>4.4916601235000732E-10</v>
      </c>
      <c r="T370" s="368">
        <v>0.2</v>
      </c>
      <c r="U370" s="193">
        <f t="shared" si="165"/>
        <v>1.6093494640150069E-17</v>
      </c>
      <c r="V370" s="185">
        <f t="shared" si="166"/>
        <v>3.6335149006686121E-6</v>
      </c>
      <c r="W370" s="185">
        <f t="shared" si="167"/>
        <v>8.0467473200750326E-8</v>
      </c>
      <c r="X370" s="185">
        <f t="shared" si="168"/>
        <v>18167.574503343058</v>
      </c>
      <c r="Y370" s="30">
        <f t="shared" si="169"/>
        <v>2.9944400823333828E-10</v>
      </c>
      <c r="AA370" s="259">
        <f t="shared" si="180"/>
        <v>5.9888801646667667E-20</v>
      </c>
      <c r="AB370" s="260">
        <f t="shared" si="155"/>
        <v>2.2868636384475905E-19</v>
      </c>
      <c r="AC370" s="17">
        <f t="shared" si="177"/>
        <v>5.8632568475237656</v>
      </c>
      <c r="AD370" s="17">
        <f t="shared" si="178"/>
        <v>5.5936808728634233</v>
      </c>
      <c r="AE370" s="17">
        <f t="shared" si="179"/>
        <v>-37.058678630740395</v>
      </c>
      <c r="AF370" s="17">
        <f t="shared" si="170"/>
        <v>-16.335412793793985</v>
      </c>
      <c r="AG370" s="17">
        <f t="shared" si="171"/>
        <v>9.8073936633957199</v>
      </c>
      <c r="AJ370" s="138"/>
    </row>
    <row r="371" spans="1:42">
      <c r="A371" s="4" t="s">
        <v>31</v>
      </c>
      <c r="B371" s="526" t="s">
        <v>40</v>
      </c>
      <c r="C371" s="561">
        <v>26.136839999999999</v>
      </c>
      <c r="D371" s="527">
        <v>-44.826219999999999</v>
      </c>
      <c r="E371" s="526">
        <v>92.4</v>
      </c>
      <c r="F371" s="526" t="s">
        <v>13</v>
      </c>
      <c r="G371" s="529">
        <v>0.2</v>
      </c>
      <c r="H371" s="548" t="s">
        <v>18</v>
      </c>
      <c r="I371" s="549" t="s">
        <v>20</v>
      </c>
      <c r="J371" s="419">
        <v>21.9</v>
      </c>
      <c r="K371" s="419">
        <v>109.01590949119149</v>
      </c>
      <c r="L371" s="413">
        <v>2.1096345194635242E-12</v>
      </c>
      <c r="M371" s="531">
        <v>1.6258713071158982E-17</v>
      </c>
      <c r="N371" s="46"/>
      <c r="O371" s="126">
        <f t="shared" si="172"/>
        <v>4.8776139213476945E-18</v>
      </c>
      <c r="P371" s="126">
        <f t="shared" si="173"/>
        <v>2.3120658466415604E-6</v>
      </c>
      <c r="Q371" s="126">
        <f t="shared" si="174"/>
        <v>2.438806960673847E-8</v>
      </c>
      <c r="R371" s="126">
        <f t="shared" si="175"/>
        <v>11560.3292332078</v>
      </c>
      <c r="S371" s="126">
        <f t="shared" si="176"/>
        <v>2.2371110529247137E-10</v>
      </c>
      <c r="T371" s="368">
        <v>0.2</v>
      </c>
      <c r="U371" s="193">
        <f>M371*T371</f>
        <v>3.2517426142317963E-18</v>
      </c>
      <c r="V371" s="185">
        <f>T371*M371/L371</f>
        <v>1.5413772310943735E-6</v>
      </c>
      <c r="W371" s="617">
        <f>U371/(G371*0.000000001)</f>
        <v>1.6258713071158978E-8</v>
      </c>
      <c r="X371" s="185">
        <f>V371/(G371*0.000000001)</f>
        <v>7706.886155471866</v>
      </c>
      <c r="Y371" s="619">
        <f t="shared" si="169"/>
        <v>1.4914073686164757E-10</v>
      </c>
      <c r="AA371" s="259">
        <f t="shared" si="180"/>
        <v>2.9828147372329519E-20</v>
      </c>
      <c r="AB371" s="260">
        <f t="shared" si="155"/>
        <v>7.4240698955063852E-19</v>
      </c>
      <c r="AC371" s="17">
        <f t="shared" si="177"/>
        <v>3.0864866368224551</v>
      </c>
      <c r="AD371" s="17">
        <f t="shared" si="178"/>
        <v>4.6914938302130027</v>
      </c>
      <c r="AE371" s="17">
        <f t="shared" si="179"/>
        <v>-38.657902719820633</v>
      </c>
      <c r="AF371" s="17">
        <f t="shared" si="170"/>
        <v>-17.934636882874219</v>
      </c>
      <c r="AG371" s="17">
        <f t="shared" si="171"/>
        <v>8.9498695140939439</v>
      </c>
      <c r="AJ371" s="138"/>
    </row>
    <row r="372" spans="1:42" s="25" customFormat="1">
      <c r="A372" s="19"/>
      <c r="B372" s="19"/>
      <c r="C372" s="51"/>
      <c r="D372" s="51"/>
      <c r="E372" s="19"/>
      <c r="F372" s="19"/>
      <c r="G372" s="52"/>
      <c r="H372" s="19"/>
      <c r="I372" s="19"/>
      <c r="N372" s="46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AA372" s="516"/>
      <c r="AB372" s="517"/>
      <c r="AC372" s="107"/>
      <c r="AD372" s="107"/>
      <c r="AE372" s="107"/>
      <c r="AF372" s="107"/>
      <c r="AG372" s="107"/>
      <c r="AJ372" s="140"/>
    </row>
    <row r="373" spans="1:42" s="25" customFormat="1">
      <c r="A373" s="19"/>
      <c r="B373" s="19"/>
      <c r="C373" s="51"/>
      <c r="D373" s="51"/>
      <c r="E373" s="19"/>
      <c r="F373" s="19" t="s">
        <v>49</v>
      </c>
      <c r="G373" s="52"/>
      <c r="H373" s="19"/>
      <c r="I373" s="19"/>
      <c r="N373" s="46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AA373" s="516"/>
      <c r="AB373" s="517"/>
      <c r="AC373" s="107"/>
      <c r="AD373" s="107"/>
      <c r="AE373" s="107"/>
      <c r="AF373" s="107"/>
      <c r="AG373" s="107"/>
      <c r="AJ373" s="140"/>
    </row>
    <row r="374" spans="1:42" s="112" customFormat="1">
      <c r="A374" s="243" t="s">
        <v>41</v>
      </c>
      <c r="B374" s="243" t="s">
        <v>46</v>
      </c>
      <c r="C374" s="13">
        <v>-39.347166666666666</v>
      </c>
      <c r="D374" s="13">
        <v>-178.61466666666666</v>
      </c>
      <c r="E374" s="243">
        <v>30</v>
      </c>
      <c r="F374" s="466">
        <v>263</v>
      </c>
      <c r="G374" s="472">
        <v>0.59733852777766727</v>
      </c>
      <c r="H374" s="473" t="s">
        <v>18</v>
      </c>
      <c r="I374" s="474" t="s">
        <v>20</v>
      </c>
      <c r="J374" s="475">
        <v>539.66108433763395</v>
      </c>
      <c r="K374" s="475">
        <v>297.06114734181688</v>
      </c>
      <c r="L374" s="476">
        <v>3.9442229444315191E-12</v>
      </c>
      <c r="M374" s="479">
        <v>3.6126012970544388E-16</v>
      </c>
      <c r="N374" s="46"/>
      <c r="O374" s="129">
        <f t="shared" si="172"/>
        <v>1.0837803891163316E-16</v>
      </c>
      <c r="P374" s="129">
        <f t="shared" si="173"/>
        <v>2.747766554744123E-5</v>
      </c>
      <c r="Q374" s="129">
        <f t="shared" si="174"/>
        <v>1.8143487130294744E-7</v>
      </c>
      <c r="R374" s="129">
        <f t="shared" si="175"/>
        <v>46000.156142060485</v>
      </c>
      <c r="S374" s="129">
        <f t="shared" si="176"/>
        <v>6.1076607603005477E-10</v>
      </c>
      <c r="T374" s="113">
        <v>0.60099999999999998</v>
      </c>
      <c r="U374" s="240">
        <f>M374*T374</f>
        <v>2.1711733795297177E-16</v>
      </c>
      <c r="V374" s="129">
        <f>T374*M374/L374</f>
        <v>5.5046923313373933E-5</v>
      </c>
      <c r="W374" s="129">
        <f>U374/(G374*0.000000001)</f>
        <v>3.6347452551023805E-7</v>
      </c>
      <c r="X374" s="129">
        <f>V374/(G374*0.000000001)</f>
        <v>92153.646137927848</v>
      </c>
      <c r="Y374" s="129">
        <f>W374/K374</f>
        <v>1.2235680389802099E-9</v>
      </c>
      <c r="AA374" s="259">
        <f t="shared" si="180"/>
        <v>7.3088433104024594E-19</v>
      </c>
      <c r="AB374" s="260">
        <f t="shared" ref="AB374:AB434" si="181">M374/J374</f>
        <v>6.6942038288501984E-19</v>
      </c>
      <c r="AC374" s="113">
        <f t="shared" si="177"/>
        <v>6.290941320924464</v>
      </c>
      <c r="AD374" s="113">
        <f t="shared" si="178"/>
        <v>5.693938000917421</v>
      </c>
      <c r="AE374" s="113">
        <f t="shared" si="179"/>
        <v>-35.556933394152203</v>
      </c>
      <c r="AF374" s="17">
        <f>LN(W374)</f>
        <v>-14.827556623555902</v>
      </c>
      <c r="AG374" s="17">
        <f>LN(X374)</f>
        <v>11.431212529737097</v>
      </c>
      <c r="AI374"/>
      <c r="AJ374" s="380"/>
      <c r="AK374" s="381"/>
      <c r="AL374" s="382" t="s">
        <v>180</v>
      </c>
      <c r="AM374" s="383" t="s">
        <v>181</v>
      </c>
      <c r="AN374" s="380" t="s">
        <v>182</v>
      </c>
      <c r="AO374" s="382" t="s">
        <v>4</v>
      </c>
      <c r="AP374" s="383" t="s">
        <v>183</v>
      </c>
    </row>
    <row r="375" spans="1:42">
      <c r="A375" s="4" t="s">
        <v>41</v>
      </c>
      <c r="B375" s="4" t="s">
        <v>46</v>
      </c>
      <c r="C375" s="54">
        <v>-39.347166666666666</v>
      </c>
      <c r="D375" s="54">
        <v>-178.61466666666666</v>
      </c>
      <c r="E375" s="4">
        <v>30</v>
      </c>
      <c r="F375" s="467">
        <v>263</v>
      </c>
      <c r="G375" s="477">
        <v>0.59733852777766727</v>
      </c>
      <c r="H375" s="473" t="s">
        <v>18</v>
      </c>
      <c r="I375" s="467" t="s">
        <v>20</v>
      </c>
      <c r="J375" s="478">
        <v>299.98138992201939</v>
      </c>
      <c r="K375" s="478">
        <v>195.00415379546223</v>
      </c>
      <c r="L375" s="479">
        <v>2.4498231236143056E-12</v>
      </c>
      <c r="M375" s="479">
        <v>2.7441110221576272E-16</v>
      </c>
      <c r="N375" s="46"/>
      <c r="O375" s="126">
        <f t="shared" si="172"/>
        <v>8.2323330664728814E-17</v>
      </c>
      <c r="P375" s="126">
        <f t="shared" si="173"/>
        <v>3.3603785461570165E-5</v>
      </c>
      <c r="Q375" s="126">
        <f t="shared" si="174"/>
        <v>1.3781687742627915E-7</v>
      </c>
      <c r="R375" s="126">
        <f t="shared" si="175"/>
        <v>56255.848064228128</v>
      </c>
      <c r="S375" s="126">
        <f t="shared" si="176"/>
        <v>7.067381629769477E-10</v>
      </c>
      <c r="T375" s="17">
        <v>0.60099999999999998</v>
      </c>
      <c r="U375" s="193">
        <f t="shared" ref="U375:U437" si="182">M375*T375</f>
        <v>1.6492107243167338E-16</v>
      </c>
      <c r="V375" s="185">
        <f t="shared" ref="V375:V437" si="183">T375*M375/L375</f>
        <v>6.7319583541345558E-5</v>
      </c>
      <c r="W375" s="185">
        <f t="shared" ref="W375:W437" si="184">U375/(G375*0.000000001)</f>
        <v>2.760931444439792E-7</v>
      </c>
      <c r="X375" s="185">
        <f t="shared" ref="X375:X437" si="185">V375/(G375*0.000000001)</f>
        <v>112699.21562200367</v>
      </c>
      <c r="Y375" s="185">
        <f t="shared" ref="Y375:Y437" si="186">W375/K375</f>
        <v>1.415832119830485E-9</v>
      </c>
      <c r="AA375" s="259">
        <f t="shared" si="180"/>
        <v>8.4573107403987574E-19</v>
      </c>
      <c r="AB375" s="260">
        <f t="shared" si="181"/>
        <v>9.1476041992837052E-19</v>
      </c>
      <c r="AC375" s="17">
        <f t="shared" si="177"/>
        <v>5.7037204391387695</v>
      </c>
      <c r="AD375" s="17">
        <f t="shared" si="178"/>
        <v>5.273020859852064</v>
      </c>
      <c r="AE375" s="17">
        <f t="shared" si="179"/>
        <v>-35.831904318889592</v>
      </c>
      <c r="AF375" s="17">
        <f>LN(W375)</f>
        <v>-15.102527548293294</v>
      </c>
      <c r="AG375" s="17">
        <f t="shared" ref="AG375:AG411" si="187">LN(X375)</f>
        <v>11.632477740127904</v>
      </c>
      <c r="AI375" s="448" t="s">
        <v>203</v>
      </c>
      <c r="AJ375" s="384" t="s">
        <v>207</v>
      </c>
      <c r="AK375" s="385"/>
      <c r="AL375" s="386" t="s">
        <v>70</v>
      </c>
      <c r="AM375" s="387" t="s">
        <v>136</v>
      </c>
      <c r="AN375" s="397"/>
      <c r="AO375" s="173"/>
    </row>
    <row r="376" spans="1:42">
      <c r="A376" s="4" t="s">
        <v>41</v>
      </c>
      <c r="B376" s="4" t="s">
        <v>46</v>
      </c>
      <c r="C376" s="54">
        <v>-39.347166666666666</v>
      </c>
      <c r="D376" s="54">
        <v>-178.61466666666666</v>
      </c>
      <c r="E376" s="4">
        <v>30</v>
      </c>
      <c r="F376" s="467">
        <v>263</v>
      </c>
      <c r="G376" s="477">
        <v>0.59733852777766727</v>
      </c>
      <c r="H376" s="473" t="s">
        <v>18</v>
      </c>
      <c r="I376" s="467" t="s">
        <v>20</v>
      </c>
      <c r="J376" s="478">
        <v>539.66108433763395</v>
      </c>
      <c r="K376" s="478">
        <v>297.06114734181688</v>
      </c>
      <c r="L376" s="479">
        <v>3.9442229444315191E-12</v>
      </c>
      <c r="M376" s="479">
        <v>8.9763093174733626E-17</v>
      </c>
      <c r="N376" s="46"/>
      <c r="O376" s="126">
        <f t="shared" si="172"/>
        <v>2.6928927952420086E-17</v>
      </c>
      <c r="P376" s="126">
        <f t="shared" si="173"/>
        <v>6.827435551136512E-6</v>
      </c>
      <c r="Q376" s="126">
        <f t="shared" si="174"/>
        <v>4.5081518603205154E-8</v>
      </c>
      <c r="R376" s="126">
        <f t="shared" si="175"/>
        <v>11429.759229723955</v>
      </c>
      <c r="S376" s="126">
        <f t="shared" si="176"/>
        <v>1.5175838040957804E-10</v>
      </c>
      <c r="T376" s="17">
        <v>0.60099999999999998</v>
      </c>
      <c r="U376" s="193">
        <f t="shared" si="182"/>
        <v>5.3947618998014908E-17</v>
      </c>
      <c r="V376" s="185">
        <f t="shared" si="183"/>
        <v>1.3677629220776814E-5</v>
      </c>
      <c r="W376" s="185">
        <f t="shared" si="184"/>
        <v>9.0313308935087662E-8</v>
      </c>
      <c r="X376" s="185">
        <f t="shared" si="185"/>
        <v>22897.617656880328</v>
      </c>
      <c r="Y376" s="185">
        <f t="shared" si="186"/>
        <v>3.0402262208718797E-10</v>
      </c>
      <c r="AA376" s="259">
        <f t="shared" si="180"/>
        <v>1.8160442548866698E-19</v>
      </c>
      <c r="AB376" s="260">
        <f t="shared" si="181"/>
        <v>1.6633234409501016E-19</v>
      </c>
      <c r="AC376" s="17">
        <f t="shared" si="177"/>
        <v>6.290941320924464</v>
      </c>
      <c r="AD376" s="17">
        <f t="shared" si="178"/>
        <v>5.693938000917421</v>
      </c>
      <c r="AE376" s="17">
        <f t="shared" si="179"/>
        <v>-36.94935777220936</v>
      </c>
      <c r="AF376" s="17">
        <f t="shared" ref="AF376:AF439" si="188">LN(W376)</f>
        <v>-16.219981001613061</v>
      </c>
      <c r="AG376" s="17">
        <f t="shared" si="187"/>
        <v>10.03878815167994</v>
      </c>
      <c r="AI376" s="449">
        <f t="shared" ref="AI376:AI382" si="189">AM376/AL376</f>
        <v>0.65745375892741442</v>
      </c>
      <c r="AJ376" s="569"/>
      <c r="AK376" s="571">
        <v>263</v>
      </c>
      <c r="AL376" s="388">
        <f>AVERAGE(Y374:Y382)</f>
        <v>7.1710322879973575E-10</v>
      </c>
      <c r="AM376" s="389">
        <f>STDEV(Y374:Y382)</f>
        <v>4.71462213313372E-10</v>
      </c>
      <c r="AN376" s="235"/>
      <c r="AO376" s="446" t="s">
        <v>208</v>
      </c>
      <c r="AP376" s="398" t="s">
        <v>184</v>
      </c>
    </row>
    <row r="377" spans="1:42">
      <c r="A377" s="4" t="s">
        <v>41</v>
      </c>
      <c r="B377" s="4" t="s">
        <v>46</v>
      </c>
      <c r="C377" s="54">
        <v>-39.347166666666666</v>
      </c>
      <c r="D377" s="54">
        <v>-178.61466666666666</v>
      </c>
      <c r="E377" s="4">
        <v>30</v>
      </c>
      <c r="F377" s="467">
        <v>263</v>
      </c>
      <c r="G377" s="477">
        <v>0.59733852777766727</v>
      </c>
      <c r="H377" s="473" t="s">
        <v>18</v>
      </c>
      <c r="I377" s="467" t="s">
        <v>20</v>
      </c>
      <c r="J377" s="478">
        <v>299.98138992201939</v>
      </c>
      <c r="K377" s="478">
        <v>195.00415379546223</v>
      </c>
      <c r="L377" s="479">
        <v>2.4498231236143056E-12</v>
      </c>
      <c r="M377" s="479">
        <v>9.9837140703863961E-17</v>
      </c>
      <c r="N377" s="46"/>
      <c r="O377" s="126">
        <f t="shared" si="172"/>
        <v>2.9951142211159186E-17</v>
      </c>
      <c r="P377" s="126">
        <f t="shared" si="173"/>
        <v>1.2225838642167468E-5</v>
      </c>
      <c r="Q377" s="126">
        <f t="shared" si="174"/>
        <v>5.0140985083599304E-8</v>
      </c>
      <c r="R377" s="126">
        <f t="shared" si="175"/>
        <v>20467.185814470002</v>
      </c>
      <c r="S377" s="126">
        <f t="shared" si="176"/>
        <v>2.5712777962766704E-10</v>
      </c>
      <c r="T377" s="17">
        <v>0.60099999999999998</v>
      </c>
      <c r="U377" s="193">
        <f t="shared" si="182"/>
        <v>6.000212156302224E-17</v>
      </c>
      <c r="V377" s="185">
        <f t="shared" si="183"/>
        <v>2.4492430079808828E-5</v>
      </c>
      <c r="W377" s="185">
        <f t="shared" si="184"/>
        <v>1.0044910678414396E-7</v>
      </c>
      <c r="X377" s="185">
        <f t="shared" si="185"/>
        <v>41002.59558165491</v>
      </c>
      <c r="Y377" s="185">
        <f t="shared" si="186"/>
        <v>5.1511265185409309E-10</v>
      </c>
      <c r="AA377" s="259">
        <f t="shared" si="180"/>
        <v>3.0769663309817403E-19</v>
      </c>
      <c r="AB377" s="260">
        <f t="shared" si="181"/>
        <v>3.3281111448219096E-19</v>
      </c>
      <c r="AC377" s="17">
        <f t="shared" si="177"/>
        <v>5.7037204391387695</v>
      </c>
      <c r="AD377" s="17">
        <f t="shared" si="178"/>
        <v>5.273020859852064</v>
      </c>
      <c r="AE377" s="17">
        <f t="shared" si="179"/>
        <v>-36.842991408465217</v>
      </c>
      <c r="AF377" s="17">
        <f t="shared" si="188"/>
        <v>-16.113614637868917</v>
      </c>
      <c r="AG377" s="17">
        <f t="shared" si="187"/>
        <v>10.621390650552282</v>
      </c>
      <c r="AI377" s="449">
        <f t="shared" si="189"/>
        <v>0.64480699853090828</v>
      </c>
      <c r="AJ377" s="138" t="s">
        <v>213</v>
      </c>
      <c r="AK377" s="572">
        <v>264</v>
      </c>
      <c r="AL377" s="388">
        <f>AVERAGE(Y383:Y388)</f>
        <v>1.930224902196614E-9</v>
      </c>
      <c r="AM377" s="389">
        <f>STDEV(Y383:Y388)</f>
        <v>1.2446225256750147E-9</v>
      </c>
      <c r="AO377" t="s">
        <v>209</v>
      </c>
      <c r="AP377" s="398" t="s">
        <v>184</v>
      </c>
    </row>
    <row r="378" spans="1:42">
      <c r="A378" s="4" t="s">
        <v>41</v>
      </c>
      <c r="B378" s="4" t="s">
        <v>46</v>
      </c>
      <c r="C378" s="54">
        <v>-39.347166666666666</v>
      </c>
      <c r="D378" s="54">
        <v>-178.61466666666666</v>
      </c>
      <c r="E378" s="4">
        <v>30</v>
      </c>
      <c r="F378" s="467">
        <v>263</v>
      </c>
      <c r="G378" s="477">
        <v>0.59733852777766727</v>
      </c>
      <c r="H378" s="473" t="s">
        <v>18</v>
      </c>
      <c r="I378" s="467" t="s">
        <v>20</v>
      </c>
      <c r="J378" s="478">
        <v>242.48679253639799</v>
      </c>
      <c r="K378" s="478">
        <v>170.36542801152086</v>
      </c>
      <c r="L378" s="479">
        <v>2.0615471965190061E-12</v>
      </c>
      <c r="M378" s="479">
        <v>6.7540785808916205E-17</v>
      </c>
      <c r="N378" s="46"/>
      <c r="O378" s="126">
        <f t="shared" si="172"/>
        <v>2.0262235742674862E-17</v>
      </c>
      <c r="P378" s="126">
        <f t="shared" si="173"/>
        <v>9.8286547971777455E-6</v>
      </c>
      <c r="Q378" s="126">
        <f t="shared" si="174"/>
        <v>3.3920858609368953E-8</v>
      </c>
      <c r="R378" s="126">
        <f t="shared" si="175"/>
        <v>16454.078115041702</v>
      </c>
      <c r="S378" s="126">
        <f t="shared" si="176"/>
        <v>1.9910646781619962E-10</v>
      </c>
      <c r="T378" s="17">
        <v>0.60099999999999998</v>
      </c>
      <c r="U378" s="193">
        <f t="shared" si="182"/>
        <v>4.0592012271158636E-17</v>
      </c>
      <c r="V378" s="185">
        <f t="shared" si="183"/>
        <v>1.9690071777012749E-5</v>
      </c>
      <c r="W378" s="185">
        <f t="shared" si="184"/>
        <v>6.7954786747435802E-8</v>
      </c>
      <c r="X378" s="185">
        <f t="shared" si="185"/>
        <v>32963.003157133542</v>
      </c>
      <c r="Y378" s="185">
        <f t="shared" si="186"/>
        <v>3.9887662385845325E-10</v>
      </c>
      <c r="AA378" s="259">
        <f t="shared" si="180"/>
        <v>2.3826437526053482E-19</v>
      </c>
      <c r="AB378" s="260">
        <f t="shared" si="181"/>
        <v>2.7853387437082014E-19</v>
      </c>
      <c r="AC378" s="17">
        <f t="shared" si="177"/>
        <v>5.4909472451269021</v>
      </c>
      <c r="AD378" s="17">
        <f t="shared" si="178"/>
        <v>5.1379457065544791</v>
      </c>
      <c r="AE378" s="17">
        <f t="shared" si="179"/>
        <v>-37.233800024284157</v>
      </c>
      <c r="AF378" s="17">
        <f t="shared" si="188"/>
        <v>-16.504423253687857</v>
      </c>
      <c r="AG378" s="17">
        <f t="shared" si="187"/>
        <v>10.403141095076965</v>
      </c>
      <c r="AI378" s="449">
        <f t="shared" si="189"/>
        <v>1.0289605522365224</v>
      </c>
      <c r="AJ378" s="138"/>
      <c r="AK378" s="572">
        <v>266</v>
      </c>
      <c r="AL378" s="388">
        <f>AVERAGE(Y389:Y426)</f>
        <v>5.6986890788849702E-10</v>
      </c>
      <c r="AM378" s="389">
        <f>STDEV(Y389:Y426)</f>
        <v>5.8637262616337186E-10</v>
      </c>
      <c r="AP378" s="398" t="s">
        <v>210</v>
      </c>
    </row>
    <row r="379" spans="1:42">
      <c r="A379" s="4" t="s">
        <v>41</v>
      </c>
      <c r="B379" s="4" t="s">
        <v>46</v>
      </c>
      <c r="C379" s="54">
        <v>-39.347166666666666</v>
      </c>
      <c r="D379" s="54">
        <v>-178.61466666666666</v>
      </c>
      <c r="E379" s="4">
        <v>30</v>
      </c>
      <c r="F379" s="467">
        <v>263</v>
      </c>
      <c r="G379" s="477">
        <v>0.59733852777766727</v>
      </c>
      <c r="H379" s="473" t="s">
        <v>18</v>
      </c>
      <c r="I379" s="467" t="s">
        <v>20</v>
      </c>
      <c r="J379" s="478">
        <v>220.98381604371085</v>
      </c>
      <c r="K379" s="478">
        <v>150.6707836661665</v>
      </c>
      <c r="L379" s="479">
        <v>1.9119986529952658E-12</v>
      </c>
      <c r="M379" s="479">
        <v>1.7563694159086018E-16</v>
      </c>
      <c r="N379" s="46"/>
      <c r="O379" s="126">
        <f t="shared" si="172"/>
        <v>5.2691082477258054E-17</v>
      </c>
      <c r="P379" s="126">
        <f t="shared" si="173"/>
        <v>2.7558116944650652E-5</v>
      </c>
      <c r="Q379" s="126">
        <f t="shared" si="174"/>
        <v>8.8209750463090779E-8</v>
      </c>
      <c r="R379" s="126">
        <f t="shared" si="175"/>
        <v>46134.839229569894</v>
      </c>
      <c r="S379" s="126">
        <f t="shared" si="176"/>
        <v>5.8544694808605082E-10</v>
      </c>
      <c r="T379" s="17">
        <v>0.60099999999999998</v>
      </c>
      <c r="U379" s="193">
        <f t="shared" si="182"/>
        <v>1.0555780189610697E-16</v>
      </c>
      <c r="V379" s="185">
        <f t="shared" si="183"/>
        <v>5.5208094279116805E-5</v>
      </c>
      <c r="W379" s="185">
        <f t="shared" si="184"/>
        <v>1.767135334277252E-7</v>
      </c>
      <c r="X379" s="185">
        <f t="shared" si="185"/>
        <v>92423.461256571682</v>
      </c>
      <c r="Y379" s="185">
        <f t="shared" si="186"/>
        <v>1.1728453859990553E-9</v>
      </c>
      <c r="AA379" s="259">
        <f t="shared" si="180"/>
        <v>7.0058573618350557E-19</v>
      </c>
      <c r="AB379" s="260">
        <f t="shared" si="181"/>
        <v>7.9479549559465932E-19</v>
      </c>
      <c r="AC379" s="17">
        <f t="shared" si="177"/>
        <v>5.3980894682648195</v>
      </c>
      <c r="AD379" s="17">
        <f t="shared" si="178"/>
        <v>5.0150972160087139</v>
      </c>
      <c r="AE379" s="17">
        <f t="shared" si="179"/>
        <v>-36.27811264129295</v>
      </c>
      <c r="AF379" s="17">
        <f t="shared" si="188"/>
        <v>-15.548735870696651</v>
      </c>
      <c r="AG379" s="17">
        <f t="shared" si="187"/>
        <v>11.434136135103319</v>
      </c>
      <c r="AI379" s="449">
        <f t="shared" si="189"/>
        <v>0.51462266895859698</v>
      </c>
      <c r="AJ379" s="138"/>
      <c r="AK379" s="571">
        <v>267</v>
      </c>
      <c r="AL379" s="388">
        <f>AVERAGE(Y427:Y452)</f>
        <v>8.0216246492409798E-10</v>
      </c>
      <c r="AM379" s="389">
        <f>STDEV(Y427:Y452)</f>
        <v>4.1281098863764626E-10</v>
      </c>
      <c r="AP379" s="386" t="s">
        <v>211</v>
      </c>
    </row>
    <row r="380" spans="1:42">
      <c r="A380" s="4" t="s">
        <v>41</v>
      </c>
      <c r="B380" s="4" t="s">
        <v>46</v>
      </c>
      <c r="C380" s="54">
        <v>-39.347166666666666</v>
      </c>
      <c r="D380" s="54">
        <v>-178.61466666666666</v>
      </c>
      <c r="E380" s="4">
        <v>30</v>
      </c>
      <c r="F380" s="467">
        <v>263</v>
      </c>
      <c r="G380" s="477">
        <v>0.59733852777766727</v>
      </c>
      <c r="H380" s="473" t="s">
        <v>18</v>
      </c>
      <c r="I380" s="467" t="s">
        <v>20</v>
      </c>
      <c r="J380" s="478">
        <v>1575.9406847651496</v>
      </c>
      <c r="K380" s="478">
        <v>450.26876707575707</v>
      </c>
      <c r="L380" s="479">
        <v>9.4062404046193085E-12</v>
      </c>
      <c r="M380" s="479">
        <v>9.5450668045944199E-17</v>
      </c>
      <c r="N380" s="46"/>
      <c r="O380" s="126">
        <f t="shared" si="172"/>
        <v>2.863520041378326E-17</v>
      </c>
      <c r="P380" s="126">
        <f t="shared" si="173"/>
        <v>3.0442769036309984E-6</v>
      </c>
      <c r="Q380" s="126">
        <f t="shared" si="174"/>
        <v>4.7937976678513262E-8</v>
      </c>
      <c r="R380" s="126">
        <f t="shared" si="175"/>
        <v>5096.4013906099408</v>
      </c>
      <c r="S380" s="126">
        <f t="shared" si="176"/>
        <v>1.0646524961045715E-10</v>
      </c>
      <c r="T380" s="17">
        <v>0.60099999999999998</v>
      </c>
      <c r="U380" s="193">
        <f t="shared" si="182"/>
        <v>5.7365851495612462E-17</v>
      </c>
      <c r="V380" s="185">
        <f t="shared" si="183"/>
        <v>6.0987013969407674E-6</v>
      </c>
      <c r="W380" s="185">
        <f t="shared" si="184"/>
        <v>9.6035746612621561E-8</v>
      </c>
      <c r="X380" s="185">
        <f t="shared" si="185"/>
        <v>10209.79078585525</v>
      </c>
      <c r="Y380" s="185">
        <f t="shared" si="186"/>
        <v>2.1328538338628246E-10</v>
      </c>
      <c r="AA380" s="259">
        <f t="shared" si="180"/>
        <v>1.274035769084573E-19</v>
      </c>
      <c r="AB380" s="260">
        <f t="shared" si="181"/>
        <v>6.056742424932603E-20</v>
      </c>
      <c r="AC380" s="17">
        <f t="shared" si="177"/>
        <v>7.3626076331392145</v>
      </c>
      <c r="AD380" s="17">
        <f t="shared" si="178"/>
        <v>6.1098446646438465</v>
      </c>
      <c r="AE380" s="17">
        <f t="shared" si="179"/>
        <v>-36.887922124835718</v>
      </c>
      <c r="AF380" s="17">
        <f t="shared" si="188"/>
        <v>-16.158545354239418</v>
      </c>
      <c r="AG380" s="17">
        <f t="shared" si="187"/>
        <v>9.231102419847419</v>
      </c>
      <c r="AI380" s="449">
        <f t="shared" si="189"/>
        <v>1.2687902578205765</v>
      </c>
      <c r="AJ380" s="138"/>
      <c r="AK380" s="571">
        <v>272</v>
      </c>
      <c r="AL380" s="388">
        <f>AVERAGE(Y453:Y479)</f>
        <v>5.2292733953754318E-10</v>
      </c>
      <c r="AM380" s="389">
        <f>STDEV(Y453:Y479)</f>
        <v>6.6348511395326756E-10</v>
      </c>
      <c r="AP380" s="386" t="s">
        <v>211</v>
      </c>
    </row>
    <row r="381" spans="1:42">
      <c r="A381" s="4" t="s">
        <v>41</v>
      </c>
      <c r="B381" s="4" t="s">
        <v>46</v>
      </c>
      <c r="C381" s="54">
        <v>-39.347166666666666</v>
      </c>
      <c r="D381" s="54">
        <v>-178.61466666666666</v>
      </c>
      <c r="E381" s="4">
        <v>60</v>
      </c>
      <c r="F381" s="467">
        <v>263</v>
      </c>
      <c r="G381" s="477">
        <v>9.8571520378345004E-2</v>
      </c>
      <c r="H381" s="473" t="s">
        <v>18</v>
      </c>
      <c r="I381" s="467" t="s">
        <v>20</v>
      </c>
      <c r="J381" s="478">
        <v>141.30277777777778</v>
      </c>
      <c r="K381" s="478">
        <v>1037.0299489804347</v>
      </c>
      <c r="L381" s="479">
        <v>1.3304037457160104E-12</v>
      </c>
      <c r="M381" s="479">
        <v>4.4731720123983241E-17</v>
      </c>
      <c r="N381" s="46"/>
      <c r="O381" s="126">
        <f t="shared" si="172"/>
        <v>1.3419516037194972E-17</v>
      </c>
      <c r="P381" s="126">
        <f t="shared" si="173"/>
        <v>1.0086799650411926E-5</v>
      </c>
      <c r="Q381" s="126">
        <f t="shared" si="174"/>
        <v>1.3613989097141979E-7</v>
      </c>
      <c r="R381" s="126">
        <f t="shared" si="175"/>
        <v>102329.75621859106</v>
      </c>
      <c r="S381" s="126">
        <f t="shared" si="176"/>
        <v>1.3127864928613387E-10</v>
      </c>
      <c r="T381" s="17">
        <v>0.60099999999999998</v>
      </c>
      <c r="U381" s="193">
        <f t="shared" si="182"/>
        <v>2.6883763794513925E-17</v>
      </c>
      <c r="V381" s="185">
        <f t="shared" si="183"/>
        <v>2.0207221966325225E-5</v>
      </c>
      <c r="W381" s="185">
        <f t="shared" si="184"/>
        <v>2.7273358157941093E-7</v>
      </c>
      <c r="X381" s="185">
        <f t="shared" si="185"/>
        <v>205000.61162457743</v>
      </c>
      <c r="Y381" s="185">
        <f t="shared" si="186"/>
        <v>2.6299489406988816E-10</v>
      </c>
      <c r="AA381" s="259">
        <f t="shared" si="180"/>
        <v>2.5923806560210665E-20</v>
      </c>
      <c r="AB381" s="260">
        <f t="shared" si="181"/>
        <v>3.1656645982099051E-19</v>
      </c>
      <c r="AC381" s="17">
        <f t="shared" si="177"/>
        <v>4.9509049482217939</v>
      </c>
      <c r="AD381" s="17">
        <f t="shared" si="178"/>
        <v>6.94411608821793</v>
      </c>
      <c r="AE381" s="17">
        <f t="shared" si="179"/>
        <v>-37.645848801475793</v>
      </c>
      <c r="AF381" s="17">
        <f t="shared" si="188"/>
        <v>-15.114770409904246</v>
      </c>
      <c r="AG381" s="17">
        <f t="shared" si="187"/>
        <v>12.230768241650619</v>
      </c>
      <c r="AI381" s="449">
        <f t="shared" si="189"/>
        <v>1.5638258582551237</v>
      </c>
      <c r="AJ381" s="138" t="s">
        <v>212</v>
      </c>
      <c r="AK381" s="571">
        <v>273</v>
      </c>
      <c r="AL381" s="388">
        <f>AVERAGE(Y480:Y483)</f>
        <v>9.0684799667291012E-10</v>
      </c>
      <c r="AM381" s="389">
        <f>STDEV(Y480:Y483)</f>
        <v>1.4181523467039531E-9</v>
      </c>
      <c r="AP381" s="386" t="s">
        <v>211</v>
      </c>
    </row>
    <row r="382" spans="1:42">
      <c r="A382" s="4" t="s">
        <v>41</v>
      </c>
      <c r="B382" s="4" t="s">
        <v>46</v>
      </c>
      <c r="C382" s="54">
        <v>-39.347166666666666</v>
      </c>
      <c r="D382" s="54">
        <v>-178.61466666666666</v>
      </c>
      <c r="E382" s="4">
        <v>60</v>
      </c>
      <c r="F382" s="467">
        <v>263</v>
      </c>
      <c r="G382" s="477">
        <v>9.8571520378345004E-2</v>
      </c>
      <c r="H382" s="473" t="s">
        <v>18</v>
      </c>
      <c r="I382" s="467" t="s">
        <v>19</v>
      </c>
      <c r="J382" s="478">
        <v>8.0608091717217292</v>
      </c>
      <c r="K382" s="478">
        <v>28.947105949074391</v>
      </c>
      <c r="L382" s="479">
        <v>1.3040201994358816E-13</v>
      </c>
      <c r="M382" s="479">
        <v>4.4979181073957219E-18</v>
      </c>
      <c r="N382" s="46"/>
      <c r="O382" s="126">
        <f t="shared" si="172"/>
        <v>1.3493754322187165E-18</v>
      </c>
      <c r="P382" s="126">
        <f t="shared" si="173"/>
        <v>1.0347810814605905E-5</v>
      </c>
      <c r="Q382" s="126">
        <f t="shared" si="174"/>
        <v>1.3689303229162307E-8</v>
      </c>
      <c r="R382" s="126">
        <f t="shared" si="175"/>
        <v>104977.69309926558</v>
      </c>
      <c r="S382" s="126">
        <f t="shared" si="176"/>
        <v>4.7290749041529084E-10</v>
      </c>
      <c r="T382" s="17">
        <v>0.60099999999999998</v>
      </c>
      <c r="U382" s="193">
        <f t="shared" si="182"/>
        <v>2.7032487825448288E-18</v>
      </c>
      <c r="V382" s="185">
        <f t="shared" si="183"/>
        <v>2.0730114331927165E-5</v>
      </c>
      <c r="W382" s="185">
        <f t="shared" si="184"/>
        <v>2.7424237469088491E-8</v>
      </c>
      <c r="X382" s="185">
        <f t="shared" si="185"/>
        <v>210305.3118421954</v>
      </c>
      <c r="Y382" s="185">
        <f t="shared" si="186"/>
        <v>9.4739133913196612E-10</v>
      </c>
      <c r="AA382" s="259">
        <f t="shared" si="180"/>
        <v>9.3385804691514159E-20</v>
      </c>
      <c r="AB382" s="260">
        <f t="shared" si="181"/>
        <v>5.5799833634257831E-19</v>
      </c>
      <c r="AC382" s="17">
        <f t="shared" si="177"/>
        <v>2.0870139449933074</v>
      </c>
      <c r="AD382" s="17">
        <f t="shared" si="178"/>
        <v>3.3654702318051748</v>
      </c>
      <c r="AE382" s="17">
        <f t="shared" si="179"/>
        <v>-39.942917026969695</v>
      </c>
      <c r="AF382" s="17">
        <f t="shared" si="188"/>
        <v>-17.411838635398151</v>
      </c>
      <c r="AG382" s="17">
        <f t="shared" si="187"/>
        <v>12.256315619775014</v>
      </c>
      <c r="AI382" s="449">
        <f t="shared" si="189"/>
        <v>0.76761305388706735</v>
      </c>
      <c r="AJ382" s="138"/>
      <c r="AK382" s="571">
        <v>278</v>
      </c>
      <c r="AL382" s="388">
        <f>AVERAGE(Y484:Y509)</f>
        <v>4.0052311721625478E-10</v>
      </c>
      <c r="AM382" s="389">
        <f>STDEV(Y484:Y509)</f>
        <v>3.0744677315873717E-10</v>
      </c>
      <c r="AP382" s="386" t="s">
        <v>211</v>
      </c>
    </row>
    <row r="383" spans="1:42" s="114" customFormat="1">
      <c r="A383" s="212" t="s">
        <v>41</v>
      </c>
      <c r="B383" s="212" t="s">
        <v>47</v>
      </c>
      <c r="C383" s="244">
        <v>-39.311166666666665</v>
      </c>
      <c r="D383" s="244">
        <v>-178.58016666666666</v>
      </c>
      <c r="E383" s="212">
        <v>5</v>
      </c>
      <c r="F383" s="468">
        <v>264</v>
      </c>
      <c r="G383" s="480">
        <v>0.17</v>
      </c>
      <c r="H383" s="473" t="s">
        <v>18</v>
      </c>
      <c r="I383" s="481" t="s">
        <v>20</v>
      </c>
      <c r="J383" s="482">
        <v>596.71057433111014</v>
      </c>
      <c r="K383" s="482">
        <v>316.83747309616467</v>
      </c>
      <c r="L383" s="483">
        <v>4.2791314728526939E-12</v>
      </c>
      <c r="M383" s="479">
        <v>5.0861143464918586E-17</v>
      </c>
      <c r="N383" s="46"/>
      <c r="O383" s="130">
        <f t="shared" si="172"/>
        <v>1.5258343039475574E-17</v>
      </c>
      <c r="P383" s="130">
        <f t="shared" si="173"/>
        <v>3.5657570084668517E-6</v>
      </c>
      <c r="Q383" s="130">
        <f t="shared" si="174"/>
        <v>8.9754959055738655E-8</v>
      </c>
      <c r="R383" s="130">
        <f t="shared" si="175"/>
        <v>20975.041226275593</v>
      </c>
      <c r="S383" s="130">
        <f t="shared" si="176"/>
        <v>2.8328391265920981E-10</v>
      </c>
      <c r="T383" s="115">
        <v>0.60099999999999998</v>
      </c>
      <c r="U383" s="214">
        <f t="shared" si="182"/>
        <v>3.0567547222416069E-17</v>
      </c>
      <c r="V383" s="130">
        <f t="shared" si="183"/>
        <v>7.1433998736285933E-6</v>
      </c>
      <c r="W383" s="130">
        <f t="shared" si="184"/>
        <v>1.7980910130832977E-7</v>
      </c>
      <c r="X383" s="130">
        <f t="shared" si="185"/>
        <v>42019.999256638774</v>
      </c>
      <c r="Y383" s="130">
        <f t="shared" si="186"/>
        <v>5.6751210502728373E-10</v>
      </c>
      <c r="AA383" s="259">
        <f t="shared" si="180"/>
        <v>9.647705785463825E-20</v>
      </c>
      <c r="AB383" s="260">
        <f t="shared" si="181"/>
        <v>8.5235867525779969E-20</v>
      </c>
      <c r="AC383" s="115">
        <f t="shared" si="177"/>
        <v>6.3914321957236382</v>
      </c>
      <c r="AD383" s="115">
        <f t="shared" si="178"/>
        <v>5.7583889392333978</v>
      </c>
      <c r="AE383" s="115">
        <f t="shared" si="179"/>
        <v>-37.517432431553885</v>
      </c>
      <c r="AF383" s="17">
        <f t="shared" si="188"/>
        <v>-15.531370097122531</v>
      </c>
      <c r="AG383" s="17">
        <f t="shared" si="187"/>
        <v>10.645900956708338</v>
      </c>
      <c r="AJ383" s="213"/>
      <c r="AK383" s="138" t="s">
        <v>242</v>
      </c>
    </row>
    <row r="384" spans="1:42">
      <c r="A384" s="4" t="s">
        <v>41</v>
      </c>
      <c r="B384" s="4" t="s">
        <v>47</v>
      </c>
      <c r="C384" s="54">
        <v>-39.311166666666665</v>
      </c>
      <c r="D384" s="54">
        <v>-178.58016666666666</v>
      </c>
      <c r="E384" s="4">
        <v>5</v>
      </c>
      <c r="F384" s="467">
        <v>264</v>
      </c>
      <c r="G384" s="477">
        <v>0.17</v>
      </c>
      <c r="H384" s="473" t="s">
        <v>18</v>
      </c>
      <c r="I384" s="467" t="s">
        <v>20</v>
      </c>
      <c r="J384" s="478">
        <v>482.11797159846259</v>
      </c>
      <c r="K384" s="478">
        <v>265.38603941199779</v>
      </c>
      <c r="L384" s="479">
        <v>3.5995531017528568E-12</v>
      </c>
      <c r="M384" s="479">
        <v>9.2125595371625874E-17</v>
      </c>
      <c r="N384" s="46"/>
      <c r="O384" s="126">
        <f t="shared" si="172"/>
        <v>2.7637678611487762E-17</v>
      </c>
      <c r="P384" s="126">
        <f t="shared" si="173"/>
        <v>7.6780860929733689E-6</v>
      </c>
      <c r="Q384" s="126">
        <f t="shared" si="174"/>
        <v>1.6257458006757504E-7</v>
      </c>
      <c r="R384" s="126">
        <f t="shared" si="175"/>
        <v>45165.21231160804</v>
      </c>
      <c r="S384" s="126">
        <f t="shared" si="176"/>
        <v>6.1259657978913729E-10</v>
      </c>
      <c r="T384" s="17">
        <v>0.60099999999999998</v>
      </c>
      <c r="U384" s="193">
        <f t="shared" si="182"/>
        <v>5.5367482818347146E-17</v>
      </c>
      <c r="V384" s="185">
        <f t="shared" si="183"/>
        <v>1.5381765806256646E-5</v>
      </c>
      <c r="W384" s="185">
        <f t="shared" si="184"/>
        <v>3.2569107540204195E-7</v>
      </c>
      <c r="X384" s="185">
        <f t="shared" si="185"/>
        <v>90480.975330921428</v>
      </c>
      <c r="Y384" s="185">
        <f t="shared" si="186"/>
        <v>1.2272351481775715E-9</v>
      </c>
      <c r="AA384" s="259">
        <f t="shared" si="180"/>
        <v>2.0862997519018722E-19</v>
      </c>
      <c r="AB384" s="260">
        <f t="shared" si="181"/>
        <v>1.9108517167734564E-19</v>
      </c>
      <c r="AC384" s="17">
        <f t="shared" si="177"/>
        <v>6.1781888384567969</v>
      </c>
      <c r="AD384" s="17">
        <f t="shared" si="178"/>
        <v>5.5811855184497539</v>
      </c>
      <c r="AE384" s="17">
        <f t="shared" si="179"/>
        <v>-36.923378860754262</v>
      </c>
      <c r="AF384" s="17">
        <f t="shared" si="188"/>
        <v>-14.937316526322906</v>
      </c>
      <c r="AG384" s="17">
        <f t="shared" si="187"/>
        <v>11.412894890251371</v>
      </c>
      <c r="AK384" s="252" t="s">
        <v>243</v>
      </c>
      <c r="AL384" s="388">
        <f>AVERAGE($Y389:$Y404)</f>
        <v>2.2805916862476569E-10</v>
      </c>
      <c r="AM384" s="388">
        <f>STDEV($Y389:$Y404)</f>
        <v>3.5024259202369694E-10</v>
      </c>
    </row>
    <row r="385" spans="1:39">
      <c r="A385" s="4" t="s">
        <v>41</v>
      </c>
      <c r="B385" s="4" t="s">
        <v>47</v>
      </c>
      <c r="C385" s="54">
        <v>-39.311166666666665</v>
      </c>
      <c r="D385" s="54">
        <v>-178.58016666666666</v>
      </c>
      <c r="E385" s="4">
        <v>5</v>
      </c>
      <c r="F385" s="467">
        <v>264</v>
      </c>
      <c r="G385" s="477">
        <v>0.17</v>
      </c>
      <c r="H385" s="473" t="s">
        <v>18</v>
      </c>
      <c r="I385" s="467" t="s">
        <v>20</v>
      </c>
      <c r="J385" s="478">
        <v>231.93380451287456</v>
      </c>
      <c r="K385" s="478">
        <v>179.5616551067416</v>
      </c>
      <c r="L385" s="479">
        <v>1.9884811933008568E-12</v>
      </c>
      <c r="M385" s="479">
        <v>8.3827556360330525E-17</v>
      </c>
      <c r="N385" s="46"/>
      <c r="O385" s="126">
        <f t="shared" si="172"/>
        <v>2.5148266908099156E-17</v>
      </c>
      <c r="P385" s="126">
        <f t="shared" si="173"/>
        <v>1.2646972469653238E-5</v>
      </c>
      <c r="Q385" s="126">
        <f t="shared" si="174"/>
        <v>1.4793098181234794E-7</v>
      </c>
      <c r="R385" s="126">
        <f t="shared" si="175"/>
        <v>74393.955703842556</v>
      </c>
      <c r="S385" s="126">
        <f t="shared" si="176"/>
        <v>8.2384505603052839E-10</v>
      </c>
      <c r="T385" s="17">
        <v>0.60099999999999998</v>
      </c>
      <c r="U385" s="193">
        <f t="shared" si="182"/>
        <v>5.0380361372558646E-17</v>
      </c>
      <c r="V385" s="185">
        <f t="shared" si="183"/>
        <v>2.5336101514205322E-5</v>
      </c>
      <c r="W385" s="185">
        <f t="shared" si="184"/>
        <v>2.9635506689740376E-7</v>
      </c>
      <c r="X385" s="185">
        <f t="shared" si="185"/>
        <v>149035.89126003129</v>
      </c>
      <c r="Y385" s="185">
        <f t="shared" si="186"/>
        <v>1.6504362622478255E-9</v>
      </c>
      <c r="AA385" s="259">
        <f t="shared" si="180"/>
        <v>2.8057416458213038E-19</v>
      </c>
      <c r="AB385" s="260">
        <f t="shared" si="181"/>
        <v>3.614287987746835E-19</v>
      </c>
      <c r="AC385" s="17">
        <f t="shared" si="177"/>
        <v>5.4464520055777399</v>
      </c>
      <c r="AD385" s="17">
        <f t="shared" si="178"/>
        <v>5.1905186314405389</v>
      </c>
      <c r="AE385" s="17">
        <f t="shared" si="179"/>
        <v>-37.017769885610299</v>
      </c>
      <c r="AF385" s="17">
        <f t="shared" si="188"/>
        <v>-15.031707551178945</v>
      </c>
      <c r="AG385" s="17">
        <f t="shared" si="187"/>
        <v>11.911942436860247</v>
      </c>
      <c r="AK385" s="252" t="s">
        <v>244</v>
      </c>
      <c r="AL385" s="388">
        <f>AVERAGE($Y410:$Y426)</f>
        <v>8.4381003046399635E-10</v>
      </c>
      <c r="AM385" s="388">
        <f>AVERAGE($Y410:$Y426)</f>
        <v>8.4381003046399635E-10</v>
      </c>
    </row>
    <row r="386" spans="1:39">
      <c r="A386" s="4" t="s">
        <v>41</v>
      </c>
      <c r="B386" s="4" t="s">
        <v>47</v>
      </c>
      <c r="C386" s="54">
        <v>-39.311166666666665</v>
      </c>
      <c r="D386" s="54">
        <v>-178.58016666666666</v>
      </c>
      <c r="E386" s="4">
        <v>5</v>
      </c>
      <c r="F386" s="467">
        <v>264</v>
      </c>
      <c r="G386" s="477">
        <v>0.17</v>
      </c>
      <c r="H386" s="473" t="s">
        <v>18</v>
      </c>
      <c r="I386" s="467" t="s">
        <v>20</v>
      </c>
      <c r="J386" s="478">
        <v>567.00511409539786</v>
      </c>
      <c r="K386" s="478">
        <v>243.00219175517051</v>
      </c>
      <c r="L386" s="479">
        <v>4.1055399194463286E-12</v>
      </c>
      <c r="M386" s="479">
        <v>2.622821503664039E-16</v>
      </c>
      <c r="N386" s="46"/>
      <c r="O386" s="126">
        <f t="shared" si="172"/>
        <v>7.8684645109921166E-17</v>
      </c>
      <c r="P386" s="126">
        <f t="shared" si="173"/>
        <v>1.9165480461466941E-5</v>
      </c>
      <c r="Q386" s="126">
        <f t="shared" si="174"/>
        <v>4.6285085358777148E-7</v>
      </c>
      <c r="R386" s="126">
        <f t="shared" si="175"/>
        <v>112738.12036157023</v>
      </c>
      <c r="S386" s="126">
        <f t="shared" si="176"/>
        <v>1.9047188432526684E-9</v>
      </c>
      <c r="T386" s="17">
        <v>0.60099999999999998</v>
      </c>
      <c r="U386" s="193">
        <f t="shared" si="182"/>
        <v>1.5763157237020874E-16</v>
      </c>
      <c r="V386" s="185">
        <f t="shared" si="183"/>
        <v>3.8394845857805435E-5</v>
      </c>
      <c r="W386" s="185">
        <f t="shared" si="184"/>
        <v>9.2724454335416883E-7</v>
      </c>
      <c r="X386" s="185">
        <f t="shared" si="185"/>
        <v>225852.03445767899</v>
      </c>
      <c r="Y386" s="185">
        <f t="shared" si="186"/>
        <v>3.8157867493161788E-9</v>
      </c>
      <c r="AA386" s="259">
        <f t="shared" si="180"/>
        <v>6.4868374738375051E-19</v>
      </c>
      <c r="AB386" s="260">
        <f t="shared" si="181"/>
        <v>4.6257457621850525E-19</v>
      </c>
      <c r="AC386" s="17">
        <f t="shared" si="177"/>
        <v>6.3403683232556789</v>
      </c>
      <c r="AD386" s="17">
        <f t="shared" si="178"/>
        <v>5.4930704628684754</v>
      </c>
      <c r="AE386" s="17">
        <f t="shared" si="179"/>
        <v>-35.877110839787669</v>
      </c>
      <c r="AF386" s="17">
        <f t="shared" si="188"/>
        <v>-13.891048505356315</v>
      </c>
      <c r="AG386" s="17">
        <f t="shared" si="187"/>
        <v>12.327635349046071</v>
      </c>
      <c r="AJ386" s="138"/>
      <c r="AK386">
        <v>267</v>
      </c>
      <c r="AL386" s="388">
        <f>AVERAGE(Y427:Y451)</f>
        <v>8.2245214824468588E-10</v>
      </c>
      <c r="AM386" s="389">
        <f>STDEV(Y427:Y451)</f>
        <v>4.1375047900240313E-10</v>
      </c>
    </row>
    <row r="387" spans="1:39">
      <c r="A387" s="4" t="s">
        <v>41</v>
      </c>
      <c r="B387" s="4" t="s">
        <v>47</v>
      </c>
      <c r="C387" s="54">
        <v>-39.311166666666665</v>
      </c>
      <c r="D387" s="54">
        <v>-178.58016666666666</v>
      </c>
      <c r="E387" s="4">
        <v>5</v>
      </c>
      <c r="F387" s="467">
        <v>264</v>
      </c>
      <c r="G387" s="477">
        <v>0.17</v>
      </c>
      <c r="H387" s="473" t="s">
        <v>18</v>
      </c>
      <c r="I387" s="467" t="s">
        <v>20</v>
      </c>
      <c r="J387" s="478">
        <v>244.90580055370503</v>
      </c>
      <c r="K387" s="478">
        <v>139.94617174497432</v>
      </c>
      <c r="L387" s="479">
        <v>2.0782102794860497E-12</v>
      </c>
      <c r="M387" s="479">
        <v>1.0702186330026609E-15</v>
      </c>
      <c r="N387" s="46"/>
      <c r="O387" s="126">
        <f t="shared" si="172"/>
        <v>3.2106558990079824E-16</v>
      </c>
      <c r="P387" s="126">
        <f t="shared" si="173"/>
        <v>1.5449138764735547E-4</v>
      </c>
      <c r="Q387" s="126">
        <f t="shared" si="174"/>
        <v>1.8886211170635186E-6</v>
      </c>
      <c r="R387" s="126">
        <f t="shared" si="175"/>
        <v>908772.8685138555</v>
      </c>
      <c r="S387" s="126">
        <f t="shared" si="176"/>
        <v>1.3495339626046912E-8</v>
      </c>
      <c r="T387" s="17">
        <v>0.60099999999999998</v>
      </c>
      <c r="U387" s="193">
        <f t="shared" si="182"/>
        <v>6.4320139843459914E-16</v>
      </c>
      <c r="V387" s="185">
        <f t="shared" si="183"/>
        <v>3.0949774658686877E-4</v>
      </c>
      <c r="W387" s="185">
        <f t="shared" si="184"/>
        <v>3.7835376378505823E-6</v>
      </c>
      <c r="X387" s="185">
        <f t="shared" si="185"/>
        <v>1820574.979922757</v>
      </c>
      <c r="Y387" s="185"/>
      <c r="AA387" s="259">
        <f t="shared" si="180"/>
        <v>4.5960628319773774E-18</v>
      </c>
      <c r="AB387" s="260">
        <f t="shared" si="181"/>
        <v>4.3699194979580496E-18</v>
      </c>
      <c r="AC387" s="17">
        <f t="shared" si="177"/>
        <v>5.5008736490745447</v>
      </c>
      <c r="AD387" s="17">
        <f t="shared" si="178"/>
        <v>4.941257861139122</v>
      </c>
      <c r="AE387" s="17">
        <f t="shared" si="179"/>
        <v>-34.470913437400355</v>
      </c>
      <c r="AF387" s="17">
        <f t="shared" si="188"/>
        <v>-12.484851102968998</v>
      </c>
      <c r="AG387" s="17">
        <f t="shared" si="187"/>
        <v>14.414662932194286</v>
      </c>
      <c r="AJ387" s="138"/>
      <c r="AK387" s="571">
        <v>272</v>
      </c>
      <c r="AL387" s="388">
        <f>AVERAGE(Y456:Y481)</f>
        <v>6.9584392157586885E-10</v>
      </c>
      <c r="AM387" s="389">
        <f>STDEV(Y456:Y481)</f>
        <v>8.4611282351318406E-10</v>
      </c>
    </row>
    <row r="388" spans="1:39">
      <c r="A388" s="4" t="s">
        <v>41</v>
      </c>
      <c r="B388" s="4" t="s">
        <v>47</v>
      </c>
      <c r="C388" s="54">
        <v>-39.311166666666665</v>
      </c>
      <c r="D388" s="54">
        <v>-178.58016666666666</v>
      </c>
      <c r="E388" s="4">
        <v>5</v>
      </c>
      <c r="F388" s="467">
        <v>264</v>
      </c>
      <c r="G388" s="477">
        <v>0.17</v>
      </c>
      <c r="H388" s="473" t="s">
        <v>18</v>
      </c>
      <c r="I388" s="467" t="s">
        <v>20</v>
      </c>
      <c r="J388" s="478">
        <v>252.74254976657645</v>
      </c>
      <c r="K388" s="478">
        <v>153.33218388265507</v>
      </c>
      <c r="L388" s="479">
        <v>2.1319813128280909E-12</v>
      </c>
      <c r="M388" s="479">
        <v>1.0366536932784107E-16</v>
      </c>
      <c r="N388" s="46"/>
      <c r="O388" s="126">
        <f t="shared" si="172"/>
        <v>3.1099610798352318E-17</v>
      </c>
      <c r="P388" s="126">
        <f t="shared" si="173"/>
        <v>1.4587187331908847E-5</v>
      </c>
      <c r="Q388" s="126">
        <f t="shared" si="174"/>
        <v>1.8293888704913125E-7</v>
      </c>
      <c r="R388" s="126">
        <f t="shared" si="175"/>
        <v>85806.984305346137</v>
      </c>
      <c r="S388" s="126">
        <f t="shared" si="176"/>
        <v>1.1930886420370439E-9</v>
      </c>
      <c r="T388" s="17">
        <v>0.60099999999999998</v>
      </c>
      <c r="U388" s="193">
        <f t="shared" si="182"/>
        <v>6.2302886966032485E-17</v>
      </c>
      <c r="V388" s="185">
        <f t="shared" si="183"/>
        <v>2.9222998621590726E-5</v>
      </c>
      <c r="W388" s="185">
        <f t="shared" si="184"/>
        <v>3.664875703884263E-7</v>
      </c>
      <c r="X388" s="185">
        <f t="shared" si="185"/>
        <v>171899.99189171012</v>
      </c>
      <c r="Y388" s="185">
        <f t="shared" si="186"/>
        <v>2.3901542462142116E-9</v>
      </c>
      <c r="AA388" s="259">
        <f t="shared" si="180"/>
        <v>4.0632622185641606E-19</v>
      </c>
      <c r="AB388" s="260">
        <f t="shared" si="181"/>
        <v>4.1016191940606169E-19</v>
      </c>
      <c r="AC388" s="17">
        <f t="shared" si="177"/>
        <v>5.5323713807760315</v>
      </c>
      <c r="AD388" s="17">
        <f t="shared" si="178"/>
        <v>5.0326067043694662</v>
      </c>
      <c r="AE388" s="17">
        <f t="shared" si="179"/>
        <v>-36.805363564982436</v>
      </c>
      <c r="AF388" s="17">
        <f t="shared" si="188"/>
        <v>-14.819301230551082</v>
      </c>
      <c r="AG388" s="17">
        <f t="shared" si="187"/>
        <v>12.054668144202296</v>
      </c>
      <c r="AJ388" s="138"/>
      <c r="AK388" s="571" t="s">
        <v>245</v>
      </c>
      <c r="AL388" s="388">
        <f>AVERAGE(Y484:Y496)</f>
        <v>4.286130075884819E-10</v>
      </c>
      <c r="AM388" s="389">
        <f>STDEV(Y484:Y496)</f>
        <v>2.946399518176058E-10</v>
      </c>
    </row>
    <row r="389" spans="1:39" s="186" customFormat="1">
      <c r="A389" s="53" t="s">
        <v>41</v>
      </c>
      <c r="B389" s="53" t="s">
        <v>48</v>
      </c>
      <c r="C389" s="568">
        <v>-39.398000000000003</v>
      </c>
      <c r="D389" s="568">
        <v>-178.76783333333333</v>
      </c>
      <c r="E389" s="53">
        <v>30</v>
      </c>
      <c r="F389" s="469">
        <v>266</v>
      </c>
      <c r="G389" s="486">
        <v>0.59</v>
      </c>
      <c r="H389" s="469" t="s">
        <v>23</v>
      </c>
      <c r="I389" s="469" t="s">
        <v>23</v>
      </c>
      <c r="J389" s="487">
        <v>11.494040321933859</v>
      </c>
      <c r="K389" s="487">
        <v>24.630086404143984</v>
      </c>
      <c r="L389" s="488">
        <v>1.7826101940061486E-13</v>
      </c>
      <c r="M389" s="488">
        <v>6.7901108340872673E-18</v>
      </c>
      <c r="N389" s="46"/>
      <c r="O389" s="189">
        <f t="shared" si="172"/>
        <v>2.03703325022618E-18</v>
      </c>
      <c r="P389" s="189">
        <f t="shared" si="173"/>
        <v>1.1427250091329579E-5</v>
      </c>
      <c r="Q389" s="189">
        <f t="shared" si="174"/>
        <v>3.4525987291969149E-9</v>
      </c>
      <c r="R389" s="189">
        <f t="shared" si="175"/>
        <v>19368.220493778947</v>
      </c>
      <c r="S389" s="189">
        <f t="shared" si="176"/>
        <v>1.4017810057767475E-10</v>
      </c>
      <c r="T389" s="187">
        <v>0.88100000000000001</v>
      </c>
      <c r="U389" s="220">
        <f t="shared" si="182"/>
        <v>5.9820876448308823E-18</v>
      </c>
      <c r="V389" s="189">
        <f t="shared" si="183"/>
        <v>3.35580244348712E-5</v>
      </c>
      <c r="W389" s="189">
        <f t="shared" si="184"/>
        <v>1.0139131601408275E-8</v>
      </c>
      <c r="X389" s="189">
        <f t="shared" si="185"/>
        <v>56878.007516730846</v>
      </c>
      <c r="Y389" s="189">
        <f t="shared" si="186"/>
        <v>4.1165635536310489E-10</v>
      </c>
      <c r="AA389" s="189">
        <f t="shared" si="180"/>
        <v>2.4287724966423189E-19</v>
      </c>
      <c r="AB389" s="190">
        <f t="shared" si="181"/>
        <v>5.9075056672020086E-19</v>
      </c>
      <c r="AC389" s="187">
        <f t="shared" si="177"/>
        <v>2.44182866816482</v>
      </c>
      <c r="AD389" s="187">
        <f t="shared" si="178"/>
        <v>3.2039687202117171</v>
      </c>
      <c r="AE389" s="187">
        <f t="shared" si="179"/>
        <v>-39.531064409320351</v>
      </c>
      <c r="AF389" s="187">
        <f t="shared" si="188"/>
        <v>-18.406863483337521</v>
      </c>
      <c r="AG389" s="187">
        <f t="shared" si="187"/>
        <v>10.948664034270232</v>
      </c>
      <c r="AJ389" s="190"/>
      <c r="AK389" s="186" t="s">
        <v>246</v>
      </c>
      <c r="AL389" s="388">
        <f>AVERAGE(Y497:Y508)</f>
        <v>3.9504739163239121E-10</v>
      </c>
      <c r="AM389" s="389">
        <f>STDEV(Y497:Y508)</f>
        <v>3.33172352767244E-10</v>
      </c>
    </row>
    <row r="390" spans="1:39">
      <c r="A390" s="4" t="s">
        <v>41</v>
      </c>
      <c r="B390" s="4" t="s">
        <v>48</v>
      </c>
      <c r="C390" s="54">
        <v>-39.398000000000003</v>
      </c>
      <c r="D390" s="54">
        <v>-178.76783333333333</v>
      </c>
      <c r="E390" s="4">
        <v>30</v>
      </c>
      <c r="F390" s="467">
        <v>266</v>
      </c>
      <c r="G390" s="477">
        <v>0.59</v>
      </c>
      <c r="H390" s="467" t="s">
        <v>23</v>
      </c>
      <c r="I390" s="467" t="s">
        <v>23</v>
      </c>
      <c r="J390" s="478">
        <v>17.157284678805059</v>
      </c>
      <c r="K390" s="478">
        <v>32.169908772759484</v>
      </c>
      <c r="L390" s="479">
        <v>2.5966875780284099E-13</v>
      </c>
      <c r="M390" s="479">
        <v>4.5372373684274444E-18</v>
      </c>
      <c r="N390" s="46"/>
      <c r="O390" s="126">
        <f t="shared" si="172"/>
        <v>1.3611712105282333E-18</v>
      </c>
      <c r="P390" s="126">
        <f t="shared" si="173"/>
        <v>5.2419521780195494E-6</v>
      </c>
      <c r="Q390" s="126">
        <f t="shared" si="174"/>
        <v>2.3070698483529377E-9</v>
      </c>
      <c r="R390" s="126">
        <f t="shared" si="175"/>
        <v>8884.6647085077111</v>
      </c>
      <c r="S390" s="126">
        <f t="shared" si="176"/>
        <v>7.1715150473367073E-11</v>
      </c>
      <c r="T390" s="17">
        <v>0.88100000000000001</v>
      </c>
      <c r="U390" s="193">
        <f t="shared" si="182"/>
        <v>3.9973061215845788E-18</v>
      </c>
      <c r="V390" s="185">
        <f t="shared" si="183"/>
        <v>1.5393866229450745E-5</v>
      </c>
      <c r="W390" s="185">
        <f t="shared" si="184"/>
        <v>6.7750951213297942E-9</v>
      </c>
      <c r="X390" s="185">
        <f t="shared" si="185"/>
        <v>26091.29869398431</v>
      </c>
      <c r="Y390" s="185">
        <f t="shared" si="186"/>
        <v>2.1060349189012131E-10</v>
      </c>
      <c r="AA390" s="259">
        <f t="shared" si="180"/>
        <v>1.2425606021517158E-19</v>
      </c>
      <c r="AB390" s="260">
        <f t="shared" si="181"/>
        <v>2.6444961737054105E-19</v>
      </c>
      <c r="AC390" s="17">
        <f t="shared" si="177"/>
        <v>2.8424228460383878</v>
      </c>
      <c r="AD390" s="17">
        <f t="shared" si="178"/>
        <v>3.4710315054607621</v>
      </c>
      <c r="AE390" s="17">
        <f t="shared" si="179"/>
        <v>-39.934213356213355</v>
      </c>
      <c r="AF390" s="17">
        <f t="shared" si="188"/>
        <v>-18.810012430230529</v>
      </c>
      <c r="AG390" s="17">
        <f t="shared" si="187"/>
        <v>10.169357154353944</v>
      </c>
      <c r="AJ390" s="138"/>
    </row>
    <row r="391" spans="1:39">
      <c r="A391" s="4" t="s">
        <v>41</v>
      </c>
      <c r="B391" s="4" t="s">
        <v>48</v>
      </c>
      <c r="C391" s="54">
        <v>-39.398000000000003</v>
      </c>
      <c r="D391" s="54">
        <v>-178.76783333333333</v>
      </c>
      <c r="E391" s="4">
        <v>30</v>
      </c>
      <c r="F391" s="467">
        <v>266</v>
      </c>
      <c r="G391" s="477">
        <v>0.59</v>
      </c>
      <c r="H391" s="467" t="s">
        <v>23</v>
      </c>
      <c r="I391" s="467" t="s">
        <v>23</v>
      </c>
      <c r="J391" s="478">
        <v>2.3561944901923448</v>
      </c>
      <c r="K391" s="478">
        <v>10.145005075612929</v>
      </c>
      <c r="L391" s="479">
        <v>4.0251193462874743E-14</v>
      </c>
      <c r="M391" s="479">
        <v>4.021875077865379E-19</v>
      </c>
      <c r="N391" s="46"/>
      <c r="O391" s="126">
        <f t="shared" si="172"/>
        <v>1.2065625233596136E-19</v>
      </c>
      <c r="P391" s="126">
        <f t="shared" si="173"/>
        <v>2.9975819834323013E-6</v>
      </c>
      <c r="Q391" s="126">
        <f t="shared" si="174"/>
        <v>2.0450212260332433E-10</v>
      </c>
      <c r="R391" s="126">
        <f t="shared" si="175"/>
        <v>5080.6474295462731</v>
      </c>
      <c r="S391" s="126">
        <f t="shared" si="176"/>
        <v>2.0157912300597736E-11</v>
      </c>
      <c r="T391" s="17">
        <v>0.88100000000000001</v>
      </c>
      <c r="U391" s="193">
        <f t="shared" si="182"/>
        <v>3.543271943599399E-19</v>
      </c>
      <c r="V391" s="185">
        <f t="shared" si="183"/>
        <v>8.8028990913461936E-6</v>
      </c>
      <c r="W391" s="185">
        <f t="shared" si="184"/>
        <v>6.0055456671176252E-10</v>
      </c>
      <c r="X391" s="185">
        <f t="shared" si="185"/>
        <v>14920.167951434225</v>
      </c>
      <c r="Y391" s="185">
        <f t="shared" si="186"/>
        <v>5.9197069122755368E-11</v>
      </c>
      <c r="AA391" s="259">
        <f t="shared" si="180"/>
        <v>3.4926270782425668E-20</v>
      </c>
      <c r="AB391" s="260">
        <f t="shared" si="181"/>
        <v>1.7069367977076708E-19</v>
      </c>
      <c r="AC391" s="17">
        <f t="shared" si="177"/>
        <v>0.85704781339761926</v>
      </c>
      <c r="AD391" s="17">
        <f t="shared" si="178"/>
        <v>2.3169814735844967</v>
      </c>
      <c r="AE391" s="17">
        <f t="shared" si="179"/>
        <v>-42.357368535724049</v>
      </c>
      <c r="AF391" s="17">
        <f t="shared" si="188"/>
        <v>-21.233167609741223</v>
      </c>
      <c r="AG391" s="17">
        <f t="shared" si="187"/>
        <v>9.6104691304929357</v>
      </c>
      <c r="AJ391" s="138"/>
      <c r="AK391" t="s">
        <v>184</v>
      </c>
    </row>
    <row r="392" spans="1:39">
      <c r="A392" s="4" t="s">
        <v>41</v>
      </c>
      <c r="B392" s="4" t="s">
        <v>48</v>
      </c>
      <c r="C392" s="54">
        <v>-39.398000000000003</v>
      </c>
      <c r="D392" s="54">
        <v>-178.76783333333333</v>
      </c>
      <c r="E392" s="4">
        <v>30</v>
      </c>
      <c r="F392" s="467">
        <v>266</v>
      </c>
      <c r="G392" s="477">
        <v>0.59</v>
      </c>
      <c r="H392" s="467" t="s">
        <v>23</v>
      </c>
      <c r="I392" s="467" t="s">
        <v>23</v>
      </c>
      <c r="J392" s="478">
        <v>1.7671458676442584</v>
      </c>
      <c r="K392" s="478">
        <v>7.0685834705770345</v>
      </c>
      <c r="L392" s="479">
        <v>3.0722834983612382E-14</v>
      </c>
      <c r="M392" s="479">
        <v>3.6496146448726729E-19</v>
      </c>
      <c r="N392" s="46"/>
      <c r="O392" s="126">
        <f t="shared" si="172"/>
        <v>1.0948843934618018E-19</v>
      </c>
      <c r="P392" s="126">
        <f t="shared" si="173"/>
        <v>3.5637479225006912E-6</v>
      </c>
      <c r="Q392" s="126">
        <f t="shared" si="174"/>
        <v>1.8557362601047487E-10</v>
      </c>
      <c r="R392" s="126">
        <f t="shared" si="175"/>
        <v>6040.2507161028661</v>
      </c>
      <c r="S392" s="126">
        <f t="shared" si="176"/>
        <v>2.6253297677381154E-11</v>
      </c>
      <c r="T392" s="17">
        <v>0.88100000000000001</v>
      </c>
      <c r="U392" s="193">
        <f t="shared" si="182"/>
        <v>3.2153105021328247E-19</v>
      </c>
      <c r="V392" s="185">
        <f t="shared" si="183"/>
        <v>1.0465539732410363E-5</v>
      </c>
      <c r="W392" s="185">
        <f t="shared" si="184"/>
        <v>5.4496788171742785E-10</v>
      </c>
      <c r="X392" s="185">
        <f t="shared" si="185"/>
        <v>17738.202936288752</v>
      </c>
      <c r="Y392" s="185">
        <f t="shared" si="186"/>
        <v>7.7097184179242646E-11</v>
      </c>
      <c r="AA392" s="259">
        <f t="shared" si="180"/>
        <v>4.5487338665753167E-20</v>
      </c>
      <c r="AB392" s="260">
        <f t="shared" si="181"/>
        <v>2.0652594172873178E-19</v>
      </c>
      <c r="AC392" s="17">
        <f t="shared" si="177"/>
        <v>0.56936574094583814</v>
      </c>
      <c r="AD392" s="17">
        <f t="shared" si="178"/>
        <v>1.9556601020657289</v>
      </c>
      <c r="AE392" s="17">
        <f t="shared" si="179"/>
        <v>-42.454495181613296</v>
      </c>
      <c r="AF392" s="17">
        <f t="shared" si="188"/>
        <v>-21.330294255630474</v>
      </c>
      <c r="AG392" s="17">
        <f t="shared" si="187"/>
        <v>9.783475950635907</v>
      </c>
      <c r="AJ392" s="138"/>
      <c r="AK392" s="571">
        <v>263</v>
      </c>
      <c r="AL392" s="126">
        <f>AL376</f>
        <v>7.1710322879973575E-10</v>
      </c>
      <c r="AM392" s="126">
        <f>AM376</f>
        <v>4.71462213313372E-10</v>
      </c>
    </row>
    <row r="393" spans="1:39">
      <c r="A393" s="4" t="s">
        <v>41</v>
      </c>
      <c r="B393" s="4" t="s">
        <v>48</v>
      </c>
      <c r="C393" s="54">
        <v>-39.398000000000003</v>
      </c>
      <c r="D393" s="54">
        <v>-178.76783333333333</v>
      </c>
      <c r="E393" s="4">
        <v>30</v>
      </c>
      <c r="F393" s="467">
        <v>266</v>
      </c>
      <c r="G393" s="477">
        <v>0.59</v>
      </c>
      <c r="H393" s="467" t="s">
        <v>23</v>
      </c>
      <c r="I393" s="467" t="s">
        <v>23</v>
      </c>
      <c r="J393" s="478">
        <v>3.8241602062499398</v>
      </c>
      <c r="K393" s="478">
        <v>19.755815172225127</v>
      </c>
      <c r="L393" s="479">
        <v>6.3426957923050525E-14</v>
      </c>
      <c r="M393" s="479">
        <v>3.8116770336503749E-18</v>
      </c>
      <c r="N393" s="46"/>
      <c r="O393" s="126">
        <f t="shared" si="172"/>
        <v>1.1435031100951124E-18</v>
      </c>
      <c r="P393" s="126">
        <f t="shared" si="173"/>
        <v>1.8028660801963865E-5</v>
      </c>
      <c r="Q393" s="126">
        <f t="shared" si="174"/>
        <v>1.9381408645679868E-9</v>
      </c>
      <c r="R393" s="126">
        <f t="shared" si="175"/>
        <v>30557.052206718414</v>
      </c>
      <c r="S393" s="126">
        <f t="shared" si="176"/>
        <v>9.8104828764182612E-11</v>
      </c>
      <c r="T393" s="17">
        <v>0.88100000000000001</v>
      </c>
      <c r="U393" s="193">
        <f t="shared" si="182"/>
        <v>3.3580874666459804E-18</v>
      </c>
      <c r="V393" s="185">
        <f t="shared" si="183"/>
        <v>5.2944167221767222E-5</v>
      </c>
      <c r="W393" s="185">
        <f t="shared" si="184"/>
        <v>5.6916736722813224E-9</v>
      </c>
      <c r="X393" s="185">
        <f t="shared" si="185"/>
        <v>89735.87664706308</v>
      </c>
      <c r="Y393" s="185">
        <f t="shared" si="186"/>
        <v>2.8810118047081632E-10</v>
      </c>
      <c r="AA393" s="259">
        <f t="shared" si="180"/>
        <v>1.6997969647778164E-19</v>
      </c>
      <c r="AB393" s="260">
        <f t="shared" si="181"/>
        <v>9.9673570877622675E-19</v>
      </c>
      <c r="AC393" s="17">
        <f t="shared" si="177"/>
        <v>1.3413388892514242</v>
      </c>
      <c r="AD393" s="17">
        <f t="shared" si="178"/>
        <v>2.9834478871084524</v>
      </c>
      <c r="AE393" s="17">
        <f t="shared" si="179"/>
        <v>-40.108462415286553</v>
      </c>
      <c r="AF393" s="17">
        <f t="shared" si="188"/>
        <v>-18.984261489303726</v>
      </c>
      <c r="AG393" s="17">
        <f t="shared" si="187"/>
        <v>11.404625930703707</v>
      </c>
      <c r="AJ393" s="138"/>
      <c r="AK393" s="572">
        <v>264</v>
      </c>
      <c r="AL393" s="126">
        <f>AL377</f>
        <v>1.930224902196614E-9</v>
      </c>
      <c r="AM393" s="126">
        <f>AM377</f>
        <v>1.2446225256750147E-9</v>
      </c>
    </row>
    <row r="394" spans="1:39">
      <c r="A394" s="4" t="s">
        <v>41</v>
      </c>
      <c r="B394" s="4" t="s">
        <v>48</v>
      </c>
      <c r="C394" s="54">
        <v>-39.398000000000003</v>
      </c>
      <c r="D394" s="54">
        <v>-178.76783333333333</v>
      </c>
      <c r="E394" s="4">
        <v>30</v>
      </c>
      <c r="F394" s="467">
        <v>266</v>
      </c>
      <c r="G394" s="477">
        <v>0.59</v>
      </c>
      <c r="H394" s="484" t="s">
        <v>23</v>
      </c>
      <c r="I394" s="467" t="s">
        <v>23</v>
      </c>
      <c r="J394" s="478">
        <v>2.3561944901923448</v>
      </c>
      <c r="K394" s="478">
        <v>10.145005075612929</v>
      </c>
      <c r="L394" s="479">
        <v>4.0251193462874743E-14</v>
      </c>
      <c r="M394" s="479">
        <v>4.554044482603071E-19</v>
      </c>
      <c r="N394" s="46"/>
      <c r="O394" s="126">
        <f t="shared" si="172"/>
        <v>1.3662133447809212E-19</v>
      </c>
      <c r="P394" s="126">
        <f t="shared" si="173"/>
        <v>3.3942182262024937E-6</v>
      </c>
      <c r="Q394" s="126">
        <f t="shared" si="174"/>
        <v>2.3156158386117307E-10</v>
      </c>
      <c r="R394" s="126">
        <f t="shared" si="175"/>
        <v>5752.9122478008367</v>
      </c>
      <c r="S394" s="126">
        <f t="shared" si="176"/>
        <v>2.2825181666770421E-11</v>
      </c>
      <c r="T394" s="17">
        <v>0.88100000000000001</v>
      </c>
      <c r="U394" s="193">
        <f t="shared" si="182"/>
        <v>4.0121131891733055E-19</v>
      </c>
      <c r="V394" s="185">
        <f t="shared" si="183"/>
        <v>9.9676875242813229E-6</v>
      </c>
      <c r="W394" s="185">
        <f t="shared" si="184"/>
        <v>6.8001918460564493E-10</v>
      </c>
      <c r="X394" s="185">
        <f t="shared" si="185"/>
        <v>16894.385634375121</v>
      </c>
      <c r="Y394" s="185">
        <f t="shared" si="186"/>
        <v>6.7029950161415802E-11</v>
      </c>
      <c r="AA394" s="259">
        <f t="shared" si="180"/>
        <v>3.9547670595235327E-20</v>
      </c>
      <c r="AB394" s="260">
        <f t="shared" si="181"/>
        <v>1.9327965079110712E-19</v>
      </c>
      <c r="AC394" s="17">
        <f t="shared" si="177"/>
        <v>0.85704781339761926</v>
      </c>
      <c r="AD394" s="17">
        <f t="shared" si="178"/>
        <v>2.3169814735844967</v>
      </c>
      <c r="AE394" s="17">
        <f t="shared" si="179"/>
        <v>-42.233101031483834</v>
      </c>
      <c r="AF394" s="17">
        <f t="shared" si="188"/>
        <v>-21.108900105501004</v>
      </c>
      <c r="AG394" s="17">
        <f t="shared" si="187"/>
        <v>9.7347366347331512</v>
      </c>
      <c r="AJ394" s="138"/>
      <c r="AK394" s="572">
        <v>266</v>
      </c>
      <c r="AL394" s="388">
        <f>AVERAGE(Y405:Y409)</f>
        <v>7.8704848129083979E-10</v>
      </c>
      <c r="AM394" s="389">
        <f>STDEV(Y405:Y409)</f>
        <v>6.025260934770796E-10</v>
      </c>
    </row>
    <row r="395" spans="1:39">
      <c r="A395" s="4" t="s">
        <v>41</v>
      </c>
      <c r="B395" s="4" t="s">
        <v>48</v>
      </c>
      <c r="C395" s="54">
        <v>-39.398000000000003</v>
      </c>
      <c r="D395" s="54">
        <v>-178.76783333333333</v>
      </c>
      <c r="E395" s="4">
        <v>30</v>
      </c>
      <c r="F395" s="467">
        <v>266</v>
      </c>
      <c r="G395" s="477">
        <v>0.59</v>
      </c>
      <c r="H395" s="484" t="s">
        <v>23</v>
      </c>
      <c r="I395" s="467" t="s">
        <v>23</v>
      </c>
      <c r="J395" s="478">
        <v>2.3561944901923448</v>
      </c>
      <c r="K395" s="478">
        <v>10.145005075612929</v>
      </c>
      <c r="L395" s="479">
        <v>4.0251193462874743E-14</v>
      </c>
      <c r="M395" s="479">
        <v>8.4636442421101473E-19</v>
      </c>
      <c r="N395" s="46"/>
      <c r="O395" s="126">
        <f t="shared" si="172"/>
        <v>2.5390932726330442E-19</v>
      </c>
      <c r="P395" s="126">
        <f t="shared" si="173"/>
        <v>6.3081192237814012E-6</v>
      </c>
      <c r="Q395" s="126">
        <f t="shared" si="174"/>
        <v>4.303547919717024E-10</v>
      </c>
      <c r="R395" s="126">
        <f t="shared" si="175"/>
        <v>10691.727497934578</v>
      </c>
      <c r="S395" s="126">
        <f t="shared" si="176"/>
        <v>4.2420362411272795E-11</v>
      </c>
      <c r="T395" s="17">
        <v>0.88100000000000001</v>
      </c>
      <c r="U395" s="193">
        <f t="shared" si="182"/>
        <v>7.4564705772990394E-19</v>
      </c>
      <c r="V395" s="185">
        <f t="shared" si="183"/>
        <v>1.8524843453838048E-5</v>
      </c>
      <c r="W395" s="185">
        <f t="shared" si="184"/>
        <v>1.263808572423566E-9</v>
      </c>
      <c r="X395" s="185">
        <f t="shared" si="185"/>
        <v>31398.039752267876</v>
      </c>
      <c r="Y395" s="185">
        <f t="shared" si="186"/>
        <v>1.2457446428110444E-10</v>
      </c>
      <c r="AA395" s="259">
        <f t="shared" si="180"/>
        <v>7.3498933925851623E-20</v>
      </c>
      <c r="AB395" s="260">
        <f t="shared" si="181"/>
        <v>3.5920821805415686E-19</v>
      </c>
      <c r="AC395" s="17">
        <f t="shared" si="177"/>
        <v>0.85704781339761926</v>
      </c>
      <c r="AD395" s="17">
        <f t="shared" si="178"/>
        <v>2.3169814735844967</v>
      </c>
      <c r="AE395" s="17">
        <f t="shared" si="179"/>
        <v>-41.613336924541088</v>
      </c>
      <c r="AF395" s="17">
        <f t="shared" si="188"/>
        <v>-20.489135998558261</v>
      </c>
      <c r="AG395" s="17">
        <f t="shared" si="187"/>
        <v>10.354500741675896</v>
      </c>
      <c r="AJ395" s="138"/>
      <c r="AK395" t="s">
        <v>222</v>
      </c>
      <c r="AL395" s="388">
        <f>AVERAGE($Y452:$Y455,$Y482:$Y484,Y509)</f>
        <v>1.722407368940357E-10</v>
      </c>
      <c r="AM395" s="388">
        <f>STDEV($Y452:$Y455,$Y482:$Y496,Y509)</f>
        <v>2.8350065863263699E-10</v>
      </c>
    </row>
    <row r="396" spans="1:39">
      <c r="A396" s="4" t="s">
        <v>41</v>
      </c>
      <c r="B396" s="4" t="s">
        <v>48</v>
      </c>
      <c r="C396" s="54">
        <v>-39.398000000000003</v>
      </c>
      <c r="D396" s="54">
        <v>-178.76783333333333</v>
      </c>
      <c r="E396" s="4">
        <v>30</v>
      </c>
      <c r="F396" s="467">
        <v>266</v>
      </c>
      <c r="G396" s="477">
        <v>0.59</v>
      </c>
      <c r="H396" s="484" t="s">
        <v>23</v>
      </c>
      <c r="I396" s="467" t="s">
        <v>23</v>
      </c>
      <c r="J396" s="478">
        <v>3.7996612230687603</v>
      </c>
      <c r="K396" s="478">
        <v>12.454794194559319</v>
      </c>
      <c r="L396" s="479">
        <v>6.3045333202409889E-14</v>
      </c>
      <c r="M396" s="479">
        <v>2.6017249299930841E-19</v>
      </c>
      <c r="N396" s="46"/>
      <c r="O396" s="126">
        <f t="shared" si="172"/>
        <v>7.8051747899792526E-20</v>
      </c>
      <c r="P396" s="126">
        <f t="shared" si="173"/>
        <v>1.238025781372332E-6</v>
      </c>
      <c r="Q396" s="126">
        <f t="shared" si="174"/>
        <v>1.3229109813524156E-10</v>
      </c>
      <c r="R396" s="126">
        <f t="shared" si="175"/>
        <v>2098.3487819870033</v>
      </c>
      <c r="S396" s="126">
        <f t="shared" si="176"/>
        <v>1.0621700854200453E-11</v>
      </c>
      <c r="T396" s="17">
        <v>0.88100000000000001</v>
      </c>
      <c r="U396" s="193">
        <f t="shared" si="182"/>
        <v>2.2921196633239072E-19</v>
      </c>
      <c r="V396" s="185">
        <f t="shared" si="183"/>
        <v>3.6356690446300817E-6</v>
      </c>
      <c r="W396" s="185">
        <f t="shared" si="184"/>
        <v>3.8849485819049274E-10</v>
      </c>
      <c r="X396" s="185">
        <f t="shared" si="185"/>
        <v>6162.1509231018326</v>
      </c>
      <c r="Y396" s="185">
        <f t="shared" si="186"/>
        <v>3.1192394841835329E-11</v>
      </c>
      <c r="AA396" s="259">
        <f t="shared" si="180"/>
        <v>1.8403512956682844E-20</v>
      </c>
      <c r="AB396" s="260">
        <f t="shared" si="181"/>
        <v>6.847254997885906E-20</v>
      </c>
      <c r="AC396" s="17">
        <f t="shared" si="177"/>
        <v>1.3349119109340695</v>
      </c>
      <c r="AD396" s="17">
        <f t="shared" si="178"/>
        <v>2.522105624656251</v>
      </c>
      <c r="AE396" s="17">
        <f t="shared" si="179"/>
        <v>-42.79294210722216</v>
      </c>
      <c r="AF396" s="17">
        <f t="shared" si="188"/>
        <v>-21.668741181239337</v>
      </c>
      <c r="AG396" s="17">
        <f t="shared" si="187"/>
        <v>8.7261811714080935</v>
      </c>
      <c r="AJ396" s="138"/>
    </row>
    <row r="397" spans="1:39">
      <c r="A397" s="4" t="s">
        <v>41</v>
      </c>
      <c r="B397" s="4" t="s">
        <v>48</v>
      </c>
      <c r="C397" s="54">
        <v>-39.398000000000003</v>
      </c>
      <c r="D397" s="54">
        <v>-178.76783333333333</v>
      </c>
      <c r="E397" s="4">
        <v>30</v>
      </c>
      <c r="F397" s="467">
        <v>266</v>
      </c>
      <c r="G397" s="477">
        <v>0.59</v>
      </c>
      <c r="H397" s="484" t="s">
        <v>23</v>
      </c>
      <c r="I397" s="467" t="s">
        <v>23</v>
      </c>
      <c r="J397" s="478">
        <v>9.4650688865516663</v>
      </c>
      <c r="K397" s="478">
        <v>22.645194418369268</v>
      </c>
      <c r="L397" s="479">
        <v>1.4854318569683064E-13</v>
      </c>
      <c r="M397" s="479">
        <v>2.9129381064159618E-18</v>
      </c>
      <c r="N397" s="46"/>
      <c r="O397" s="126">
        <f t="shared" si="172"/>
        <v>8.7388143192478847E-19</v>
      </c>
      <c r="P397" s="126">
        <f t="shared" si="173"/>
        <v>5.8830125920978808E-6</v>
      </c>
      <c r="Q397" s="126">
        <f t="shared" si="174"/>
        <v>1.4811549693640483E-9</v>
      </c>
      <c r="R397" s="126">
        <f t="shared" si="175"/>
        <v>9971.207783216747</v>
      </c>
      <c r="S397" s="126">
        <f t="shared" si="176"/>
        <v>6.5407032591540433E-11</v>
      </c>
      <c r="T397" s="17">
        <v>0.88100000000000001</v>
      </c>
      <c r="U397" s="193">
        <f t="shared" si="182"/>
        <v>2.5662984717524625E-18</v>
      </c>
      <c r="V397" s="185">
        <f t="shared" si="183"/>
        <v>1.7276446978794111E-5</v>
      </c>
      <c r="W397" s="185">
        <f t="shared" si="184"/>
        <v>4.3496584266990885E-9</v>
      </c>
      <c r="X397" s="185">
        <f t="shared" si="185"/>
        <v>29282.113523379849</v>
      </c>
      <c r="Y397" s="185">
        <f t="shared" si="186"/>
        <v>1.9207865237715708E-10</v>
      </c>
      <c r="AA397" s="259">
        <f t="shared" si="180"/>
        <v>1.133264049025227E-19</v>
      </c>
      <c r="AB397" s="260">
        <f t="shared" si="181"/>
        <v>3.0775667259588319E-19</v>
      </c>
      <c r="AC397" s="17">
        <f t="shared" si="177"/>
        <v>2.2476080626645603</v>
      </c>
      <c r="AD397" s="17">
        <f t="shared" si="178"/>
        <v>3.1199476624590354</v>
      </c>
      <c r="AE397" s="17">
        <f t="shared" si="179"/>
        <v>-40.377369443509615</v>
      </c>
      <c r="AF397" s="17">
        <f t="shared" si="188"/>
        <v>-19.253168517526788</v>
      </c>
      <c r="AG397" s="17">
        <f t="shared" si="187"/>
        <v>10.284732148645709</v>
      </c>
      <c r="AJ397" s="138"/>
    </row>
    <row r="398" spans="1:39">
      <c r="A398" s="4" t="s">
        <v>41</v>
      </c>
      <c r="B398" s="4" t="s">
        <v>48</v>
      </c>
      <c r="C398" s="54">
        <v>-39.398000000000003</v>
      </c>
      <c r="D398" s="54">
        <v>-178.76783333333333</v>
      </c>
      <c r="E398" s="4">
        <v>30</v>
      </c>
      <c r="F398" s="467">
        <v>266</v>
      </c>
      <c r="G398" s="477">
        <v>0.59</v>
      </c>
      <c r="H398" s="484" t="s">
        <v>23</v>
      </c>
      <c r="I398" s="467" t="s">
        <v>23</v>
      </c>
      <c r="J398" s="478">
        <v>3.0022014602024778</v>
      </c>
      <c r="K398" s="478">
        <v>11.426720349298547</v>
      </c>
      <c r="L398" s="479">
        <v>5.0534562155232963E-14</v>
      </c>
      <c r="M398" s="479">
        <v>6.074129033917902E-19</v>
      </c>
      <c r="N398" s="46"/>
      <c r="O398" s="126">
        <f t="shared" si="172"/>
        <v>1.8222387101753705E-19</v>
      </c>
      <c r="P398" s="126">
        <f t="shared" si="173"/>
        <v>3.6059255932163522E-6</v>
      </c>
      <c r="Q398" s="126">
        <f t="shared" si="174"/>
        <v>3.088540186737916E-10</v>
      </c>
      <c r="R398" s="126">
        <f t="shared" si="175"/>
        <v>6111.7382935870373</v>
      </c>
      <c r="S398" s="126">
        <f t="shared" si="176"/>
        <v>2.7029104522782098E-11</v>
      </c>
      <c r="T398" s="17">
        <v>0.88100000000000001</v>
      </c>
      <c r="U398" s="193">
        <f t="shared" si="182"/>
        <v>5.3513076788816719E-19</v>
      </c>
      <c r="V398" s="185">
        <f t="shared" si="183"/>
        <v>1.0589401492078688E-5</v>
      </c>
      <c r="W398" s="185">
        <f t="shared" si="184"/>
        <v>9.0700130150536808E-10</v>
      </c>
      <c r="X398" s="185">
        <f t="shared" si="185"/>
        <v>17948.138122167267</v>
      </c>
      <c r="Y398" s="185">
        <f t="shared" si="186"/>
        <v>7.9375470281903434E-11</v>
      </c>
      <c r="AA398" s="259">
        <f t="shared" si="180"/>
        <v>4.683152746632303E-20</v>
      </c>
      <c r="AB398" s="260">
        <f t="shared" si="181"/>
        <v>2.0232249948703455E-19</v>
      </c>
      <c r="AC398" s="17">
        <f t="shared" si="177"/>
        <v>1.0993458396213027</v>
      </c>
      <c r="AD398" s="17">
        <f t="shared" si="178"/>
        <v>2.4359545030637255</v>
      </c>
      <c r="AE398" s="17">
        <f t="shared" si="179"/>
        <v>-41.945078156840964</v>
      </c>
      <c r="AF398" s="17">
        <f t="shared" si="188"/>
        <v>-20.820877230858137</v>
      </c>
      <c r="AG398" s="17">
        <f t="shared" si="187"/>
        <v>9.7952416627519803</v>
      </c>
      <c r="AJ398" s="138"/>
    </row>
    <row r="399" spans="1:39">
      <c r="A399" s="4" t="s">
        <v>41</v>
      </c>
      <c r="B399" s="4" t="s">
        <v>48</v>
      </c>
      <c r="C399" s="54">
        <v>-39.398000000000003</v>
      </c>
      <c r="D399" s="54">
        <v>-178.76783333333333</v>
      </c>
      <c r="E399" s="4">
        <v>30</v>
      </c>
      <c r="F399" s="467">
        <v>266</v>
      </c>
      <c r="G399" s="477">
        <v>0.59</v>
      </c>
      <c r="H399" s="484" t="s">
        <v>23</v>
      </c>
      <c r="I399" s="467" t="s">
        <v>23</v>
      </c>
      <c r="J399" s="478">
        <v>6.9262112039053232</v>
      </c>
      <c r="K399" s="478">
        <v>23.590518368556971</v>
      </c>
      <c r="L399" s="479">
        <v>1.1078934533298166E-13</v>
      </c>
      <c r="M399" s="479">
        <v>9.8824462802342463E-19</v>
      </c>
      <c r="N399" s="46"/>
      <c r="O399" s="126">
        <f t="shared" si="172"/>
        <v>2.9647338840702737E-19</v>
      </c>
      <c r="P399" s="126">
        <f t="shared" si="173"/>
        <v>2.6760099314240476E-6</v>
      </c>
      <c r="Q399" s="126">
        <f t="shared" si="174"/>
        <v>5.0249726848648707E-10</v>
      </c>
      <c r="R399" s="126">
        <f t="shared" si="175"/>
        <v>4535.6100532610972</v>
      </c>
      <c r="S399" s="126">
        <f t="shared" si="176"/>
        <v>2.1300815040853415E-11</v>
      </c>
      <c r="T399" s="17">
        <v>0.88100000000000001</v>
      </c>
      <c r="U399" s="193">
        <f t="shared" si="182"/>
        <v>8.7064351728863704E-19</v>
      </c>
      <c r="V399" s="185">
        <f t="shared" si="183"/>
        <v>7.8585491652819525E-6</v>
      </c>
      <c r="W399" s="185">
        <f t="shared" si="184"/>
        <v>1.4756669784553168E-9</v>
      </c>
      <c r="X399" s="185">
        <f t="shared" si="185"/>
        <v>13319.574856410089</v>
      </c>
      <c r="Y399" s="185">
        <f t="shared" si="186"/>
        <v>6.255339350330618E-11</v>
      </c>
      <c r="AA399" s="259">
        <f t="shared" si="180"/>
        <v>3.6906502166950654E-20</v>
      </c>
      <c r="AB399" s="260">
        <f t="shared" si="181"/>
        <v>1.4268184999415061E-19</v>
      </c>
      <c r="AC399" s="17">
        <f t="shared" si="177"/>
        <v>1.9353129398706612</v>
      </c>
      <c r="AD399" s="17">
        <f t="shared" si="178"/>
        <v>3.1608448672585712</v>
      </c>
      <c r="AE399" s="17">
        <f t="shared" si="179"/>
        <v>-41.458356686560727</v>
      </c>
      <c r="AF399" s="17">
        <f t="shared" si="188"/>
        <v>-20.3341557605779</v>
      </c>
      <c r="AG399" s="17">
        <f t="shared" si="187"/>
        <v>9.4969900258980697</v>
      </c>
      <c r="AJ399" s="138"/>
    </row>
    <row r="400" spans="1:39">
      <c r="A400" s="4" t="s">
        <v>41</v>
      </c>
      <c r="B400" s="4" t="s">
        <v>48</v>
      </c>
      <c r="C400" s="54">
        <v>-39.398000000000003</v>
      </c>
      <c r="D400" s="54">
        <v>-178.76783333333333</v>
      </c>
      <c r="E400" s="4">
        <v>30</v>
      </c>
      <c r="F400" s="467">
        <v>266</v>
      </c>
      <c r="G400" s="477">
        <v>0.59</v>
      </c>
      <c r="H400" s="484" t="s">
        <v>23</v>
      </c>
      <c r="I400" s="467" t="s">
        <v>23</v>
      </c>
      <c r="J400" s="478">
        <v>8.385567908894533</v>
      </c>
      <c r="K400" s="478">
        <v>22.850186626774029</v>
      </c>
      <c r="L400" s="479">
        <v>1.325774019561405E-13</v>
      </c>
      <c r="M400" s="479">
        <v>2.3964640869199726E-18</v>
      </c>
      <c r="N400" s="46"/>
      <c r="O400" s="126">
        <f t="shared" si="172"/>
        <v>7.1893922607599181E-19</v>
      </c>
      <c r="P400" s="126">
        <f t="shared" si="173"/>
        <v>5.4227886160707283E-6</v>
      </c>
      <c r="Q400" s="126">
        <f t="shared" si="174"/>
        <v>1.2185410611457487E-9</v>
      </c>
      <c r="R400" s="126">
        <f t="shared" si="175"/>
        <v>9191.1671458825895</v>
      </c>
      <c r="S400" s="126">
        <f t="shared" si="176"/>
        <v>5.3327400823849702E-11</v>
      </c>
      <c r="T400" s="17">
        <v>0.88100000000000001</v>
      </c>
      <c r="U400" s="193">
        <f t="shared" si="182"/>
        <v>2.1112848605764961E-18</v>
      </c>
      <c r="V400" s="185">
        <f t="shared" si="183"/>
        <v>1.5924922569194374E-5</v>
      </c>
      <c r="W400" s="185">
        <f t="shared" si="184"/>
        <v>3.5784489162313489E-9</v>
      </c>
      <c r="X400" s="185">
        <f t="shared" si="185"/>
        <v>26991.394185075209</v>
      </c>
      <c r="Y400" s="185">
        <f t="shared" si="186"/>
        <v>1.5660480041937195E-10</v>
      </c>
      <c r="AA400" s="259">
        <f t="shared" si="180"/>
        <v>9.2396832247429459E-20</v>
      </c>
      <c r="AB400" s="260">
        <f t="shared" si="181"/>
        <v>2.857843515139928E-19</v>
      </c>
      <c r="AC400" s="17">
        <f t="shared" si="177"/>
        <v>2.1265121221282919</v>
      </c>
      <c r="AD400" s="17">
        <f t="shared" si="178"/>
        <v>3.1289592847805592</v>
      </c>
      <c r="AE400" s="17">
        <f t="shared" si="179"/>
        <v>-40.572537320024956</v>
      </c>
      <c r="AF400" s="17">
        <f t="shared" si="188"/>
        <v>-19.448336394042133</v>
      </c>
      <c r="AG400" s="17">
        <f t="shared" si="187"/>
        <v>10.203273360293922</v>
      </c>
      <c r="AJ400" s="138"/>
    </row>
    <row r="401" spans="1:36">
      <c r="A401" s="4" t="s">
        <v>41</v>
      </c>
      <c r="B401" s="4" t="s">
        <v>48</v>
      </c>
      <c r="C401" s="54">
        <v>-39.398000000000003</v>
      </c>
      <c r="D401" s="54">
        <v>-178.76783333333333</v>
      </c>
      <c r="E401" s="4">
        <v>30</v>
      </c>
      <c r="F401" s="467">
        <v>266</v>
      </c>
      <c r="G401" s="477">
        <v>0.59</v>
      </c>
      <c r="H401" s="484" t="s">
        <v>23</v>
      </c>
      <c r="I401" s="467" t="s">
        <v>23</v>
      </c>
      <c r="J401" s="478">
        <v>19.847512673081763</v>
      </c>
      <c r="K401" s="478">
        <v>40.972070842066913</v>
      </c>
      <c r="L401" s="479">
        <v>2.9772720588256827E-13</v>
      </c>
      <c r="M401" s="479">
        <v>4.0587851572405642E-17</v>
      </c>
      <c r="N401" s="46"/>
      <c r="O401" s="126">
        <f t="shared" si="172"/>
        <v>1.2176355471721693E-17</v>
      </c>
      <c r="P401" s="126">
        <f t="shared" si="173"/>
        <v>4.0897691682648513E-5</v>
      </c>
      <c r="Q401" s="126">
        <f t="shared" si="174"/>
        <v>2.0637890630036765E-8</v>
      </c>
      <c r="R401" s="126">
        <f t="shared" si="175"/>
        <v>69318.121496014428</v>
      </c>
      <c r="S401" s="126">
        <f t="shared" si="176"/>
        <v>5.0370631032023399E-10</v>
      </c>
      <c r="T401" s="17">
        <v>0.88100000000000001</v>
      </c>
      <c r="U401" s="193">
        <f t="shared" si="182"/>
        <v>3.575789723528937E-17</v>
      </c>
      <c r="V401" s="185">
        <f t="shared" si="183"/>
        <v>1.2010288790804445E-4</v>
      </c>
      <c r="W401" s="185">
        <f t="shared" si="184"/>
        <v>6.0606605483541296E-8</v>
      </c>
      <c r="X401" s="185">
        <f t="shared" si="185"/>
        <v>203564.21679329567</v>
      </c>
      <c r="Y401" s="185">
        <f t="shared" si="186"/>
        <v>1.479217531307087E-9</v>
      </c>
      <c r="AA401" s="259">
        <f t="shared" si="180"/>
        <v>8.7273834347118148E-19</v>
      </c>
      <c r="AB401" s="260">
        <f t="shared" si="181"/>
        <v>2.0449842880036556E-18</v>
      </c>
      <c r="AC401" s="17">
        <f t="shared" si="177"/>
        <v>2.9880786931397521</v>
      </c>
      <c r="AD401" s="17">
        <f t="shared" si="178"/>
        <v>3.7128906356088889</v>
      </c>
      <c r="AE401" s="17">
        <f t="shared" si="179"/>
        <v>-37.743062874415614</v>
      </c>
      <c r="AF401" s="17">
        <f t="shared" si="188"/>
        <v>-16.618861948432791</v>
      </c>
      <c r="AG401" s="17">
        <f t="shared" si="187"/>
        <v>12.223736795723502</v>
      </c>
      <c r="AJ401" s="138"/>
    </row>
    <row r="402" spans="1:36">
      <c r="A402" s="4" t="s">
        <v>41</v>
      </c>
      <c r="B402" s="4" t="s">
        <v>48</v>
      </c>
      <c r="C402" s="54">
        <v>-39.398000000000003</v>
      </c>
      <c r="D402" s="54">
        <v>-178.76783333333333</v>
      </c>
      <c r="E402" s="4">
        <v>30</v>
      </c>
      <c r="F402" s="467">
        <v>266</v>
      </c>
      <c r="G402" s="477">
        <v>0.59</v>
      </c>
      <c r="H402" s="484" t="s">
        <v>16</v>
      </c>
      <c r="I402" s="467" t="s">
        <v>16</v>
      </c>
      <c r="J402" s="478">
        <v>34.557519189487721</v>
      </c>
      <c r="K402" s="478">
        <v>52.11780622329546</v>
      </c>
      <c r="L402" s="479">
        <v>5.0114565223968769E-13</v>
      </c>
      <c r="M402" s="479">
        <v>1.0821003697694304E-18</v>
      </c>
      <c r="N402" s="46"/>
      <c r="O402" s="126">
        <f t="shared" si="172"/>
        <v>3.2463011093082914E-19</v>
      </c>
      <c r="P402" s="126">
        <f t="shared" si="173"/>
        <v>6.4777596988023996E-7</v>
      </c>
      <c r="Q402" s="126">
        <f t="shared" si="174"/>
        <v>5.5022052700140532E-10</v>
      </c>
      <c r="R402" s="126">
        <f t="shared" si="175"/>
        <v>1097.9253726783727</v>
      </c>
      <c r="S402" s="126">
        <f t="shared" si="176"/>
        <v>1.0557246493530831E-11</v>
      </c>
      <c r="T402" s="17">
        <v>0.88100000000000001</v>
      </c>
      <c r="U402" s="193">
        <f t="shared" si="182"/>
        <v>9.5333042576686831E-19</v>
      </c>
      <c r="V402" s="185">
        <f t="shared" si="183"/>
        <v>1.9023020982149714E-6</v>
      </c>
      <c r="W402" s="185">
        <f t="shared" si="184"/>
        <v>1.6158142809607937E-9</v>
      </c>
      <c r="X402" s="185">
        <f t="shared" si="185"/>
        <v>3224.240844432155</v>
      </c>
      <c r="Y402" s="185">
        <f t="shared" si="186"/>
        <v>3.1003113869335543E-11</v>
      </c>
      <c r="AA402" s="259">
        <f t="shared" si="180"/>
        <v>1.8291837182907971E-20</v>
      </c>
      <c r="AB402" s="260">
        <f t="shared" si="181"/>
        <v>3.131302232188593E-20</v>
      </c>
      <c r="AC402" s="17">
        <f t="shared" si="177"/>
        <v>3.5426251586477706</v>
      </c>
      <c r="AD402" s="17">
        <f t="shared" si="178"/>
        <v>3.9535066604900511</v>
      </c>
      <c r="AE402" s="17">
        <f t="shared" si="179"/>
        <v>-41.367627734582754</v>
      </c>
      <c r="AF402" s="17">
        <f t="shared" si="188"/>
        <v>-20.243426808599931</v>
      </c>
      <c r="AG402" s="17">
        <f t="shared" si="187"/>
        <v>8.078452804444332</v>
      </c>
      <c r="AJ402" s="138"/>
    </row>
    <row r="403" spans="1:36">
      <c r="A403" s="4" t="s">
        <v>41</v>
      </c>
      <c r="B403" s="4" t="s">
        <v>48</v>
      </c>
      <c r="C403" s="54">
        <v>-39.398000000000003</v>
      </c>
      <c r="D403" s="54">
        <v>-178.76783333333333</v>
      </c>
      <c r="E403" s="4">
        <v>30</v>
      </c>
      <c r="F403" s="467">
        <v>266</v>
      </c>
      <c r="G403" s="477">
        <v>0.59</v>
      </c>
      <c r="H403" s="484" t="s">
        <v>16</v>
      </c>
      <c r="I403" s="467" t="s">
        <v>16</v>
      </c>
      <c r="J403" s="478">
        <v>17.808758841775077</v>
      </c>
      <c r="K403" s="478">
        <v>32.979183040324216</v>
      </c>
      <c r="L403" s="479">
        <v>2.6891653406340282E-13</v>
      </c>
      <c r="M403" s="479">
        <v>5.9347795704288847E-18</v>
      </c>
      <c r="N403" s="46"/>
      <c r="O403" s="126">
        <f t="shared" si="172"/>
        <v>1.7804338711286655E-18</v>
      </c>
      <c r="P403" s="126">
        <f t="shared" si="173"/>
        <v>6.6207675825127587E-6</v>
      </c>
      <c r="Q403" s="126">
        <f t="shared" si="174"/>
        <v>3.0176845273367212E-9</v>
      </c>
      <c r="R403" s="126">
        <f t="shared" si="175"/>
        <v>11221.639970360608</v>
      </c>
      <c r="S403" s="126">
        <f t="shared" si="176"/>
        <v>9.1502707136406205E-11</v>
      </c>
      <c r="T403" s="17">
        <v>0.88100000000000001</v>
      </c>
      <c r="U403" s="193">
        <f t="shared" si="182"/>
        <v>5.2285408015478478E-18</v>
      </c>
      <c r="V403" s="185">
        <f t="shared" si="183"/>
        <v>1.9442987467312469E-5</v>
      </c>
      <c r="W403" s="185">
        <f t="shared" si="184"/>
        <v>8.8619335619455052E-9</v>
      </c>
      <c r="X403" s="185">
        <f t="shared" si="185"/>
        <v>32954.21604629232</v>
      </c>
      <c r="Y403" s="185">
        <f t="shared" si="186"/>
        <v>2.6871294995724624E-10</v>
      </c>
      <c r="AA403" s="259">
        <f t="shared" si="180"/>
        <v>1.5854064047477528E-19</v>
      </c>
      <c r="AB403" s="260">
        <f t="shared" si="181"/>
        <v>3.3325060006468926E-19</v>
      </c>
      <c r="AC403" s="17">
        <f t="shared" si="177"/>
        <v>2.8796904060340593</v>
      </c>
      <c r="AD403" s="17">
        <f t="shared" si="178"/>
        <v>3.4958765454578762</v>
      </c>
      <c r="AE403" s="17">
        <f t="shared" si="179"/>
        <v>-39.665701787139476</v>
      </c>
      <c r="AF403" s="17">
        <f t="shared" si="188"/>
        <v>-18.541500861156649</v>
      </c>
      <c r="AG403" s="17">
        <f t="shared" si="187"/>
        <v>10.402874484591891</v>
      </c>
      <c r="AJ403" s="138"/>
    </row>
    <row r="404" spans="1:36">
      <c r="A404" s="4" t="s">
        <v>41</v>
      </c>
      <c r="B404" s="4" t="s">
        <v>48</v>
      </c>
      <c r="C404" s="54">
        <v>-39.398000000000003</v>
      </c>
      <c r="D404" s="54">
        <v>-178.76783333333333</v>
      </c>
      <c r="E404" s="4">
        <v>30</v>
      </c>
      <c r="F404" s="467">
        <v>266</v>
      </c>
      <c r="G404" s="477">
        <v>0.59</v>
      </c>
      <c r="H404" s="484" t="s">
        <v>16</v>
      </c>
      <c r="I404" s="467" t="s">
        <v>17</v>
      </c>
      <c r="J404" s="478">
        <v>30.32667353104528</v>
      </c>
      <c r="K404" s="478">
        <v>73.905743861982657</v>
      </c>
      <c r="L404" s="479">
        <v>4.4330840945314595E-13</v>
      </c>
      <c r="M404" s="479">
        <v>5.4418225831862102E-18</v>
      </c>
      <c r="N404" s="46"/>
      <c r="O404" s="126">
        <f t="shared" si="172"/>
        <v>1.6325467749558631E-18</v>
      </c>
      <c r="P404" s="126">
        <f t="shared" si="173"/>
        <v>3.682643370040581E-6</v>
      </c>
      <c r="Q404" s="126">
        <f t="shared" si="174"/>
        <v>2.7670284321285813E-9</v>
      </c>
      <c r="R404" s="126">
        <f t="shared" si="175"/>
        <v>6241.7684237975946</v>
      </c>
      <c r="S404" s="126">
        <f t="shared" si="176"/>
        <v>3.7439964575634957E-11</v>
      </c>
      <c r="T404" s="17">
        <v>0.88100000000000001</v>
      </c>
      <c r="U404" s="193">
        <f t="shared" si="182"/>
        <v>4.794245695787051E-18</v>
      </c>
      <c r="V404" s="185">
        <f t="shared" si="183"/>
        <v>1.0814696030019172E-5</v>
      </c>
      <c r="W404" s="185">
        <f t="shared" si="184"/>
        <v>8.1258401623509338E-9</v>
      </c>
      <c r="X404" s="185">
        <f t="shared" si="185"/>
        <v>18329.993271218933</v>
      </c>
      <c r="Y404" s="185">
        <f t="shared" si="186"/>
        <v>1.0994869597044799E-10</v>
      </c>
      <c r="AA404" s="259">
        <f t="shared" si="180"/>
        <v>6.4869730622564312E-20</v>
      </c>
      <c r="AB404" s="260">
        <f t="shared" si="181"/>
        <v>1.7944014128735356E-19</v>
      </c>
      <c r="AC404" s="17">
        <f t="shared" si="177"/>
        <v>3.4120276398216656</v>
      </c>
      <c r="AD404" s="17">
        <f t="shared" si="178"/>
        <v>4.3027905497237633</v>
      </c>
      <c r="AE404" s="17">
        <f t="shared" si="179"/>
        <v>-39.752417635462287</v>
      </c>
      <c r="AF404" s="17">
        <f t="shared" si="188"/>
        <v>-18.62821670947946</v>
      </c>
      <c r="AG404" s="17">
        <f t="shared" si="187"/>
        <v>9.8162939737425177</v>
      </c>
      <c r="AJ404" s="138"/>
    </row>
    <row r="405" spans="1:36">
      <c r="A405" s="4" t="s">
        <v>41</v>
      </c>
      <c r="B405" s="4" t="s">
        <v>48</v>
      </c>
      <c r="C405" s="54">
        <v>-39.398000000000003</v>
      </c>
      <c r="D405" s="54">
        <v>-178.76783333333333</v>
      </c>
      <c r="E405" s="4">
        <v>30</v>
      </c>
      <c r="F405" s="467">
        <v>266</v>
      </c>
      <c r="G405" s="477">
        <v>0.59</v>
      </c>
      <c r="H405" s="610" t="s">
        <v>18</v>
      </c>
      <c r="I405" s="611" t="s">
        <v>19</v>
      </c>
      <c r="J405" s="478">
        <v>19.838160937150192</v>
      </c>
      <c r="K405" s="478">
        <v>48.987325486323684</v>
      </c>
      <c r="L405" s="479">
        <v>2.7069789868514684E-13</v>
      </c>
      <c r="M405" s="479">
        <v>3.8446911132179301E-18</v>
      </c>
      <c r="N405" s="46"/>
      <c r="O405" s="126">
        <f t="shared" si="172"/>
        <v>1.153407333965379E-18</v>
      </c>
      <c r="P405" s="126">
        <f t="shared" si="173"/>
        <v>4.2608654872010145E-6</v>
      </c>
      <c r="Q405" s="126">
        <f t="shared" si="174"/>
        <v>1.9549276846870829E-9</v>
      </c>
      <c r="R405" s="126">
        <f t="shared" si="175"/>
        <v>7221.8059105101938</v>
      </c>
      <c r="S405" s="126">
        <f t="shared" si="176"/>
        <v>3.9906805796794538E-11</v>
      </c>
      <c r="T405" s="17">
        <v>0.60099999999999998</v>
      </c>
      <c r="U405" s="193">
        <f t="shared" si="182"/>
        <v>2.3106593590439758E-18</v>
      </c>
      <c r="V405" s="185">
        <f t="shared" si="183"/>
        <v>8.5359338593593647E-6</v>
      </c>
      <c r="W405" s="185">
        <f t="shared" si="184"/>
        <v>3.9163717949897897E-9</v>
      </c>
      <c r="X405" s="185">
        <f t="shared" si="185"/>
        <v>14467.684507388753</v>
      </c>
      <c r="Y405" s="185">
        <f t="shared" si="186"/>
        <v>7.9946634279578402E-11</v>
      </c>
      <c r="AA405" s="259">
        <f t="shared" si="180"/>
        <v>4.7168514224951253E-20</v>
      </c>
      <c r="AB405" s="260">
        <f t="shared" si="181"/>
        <v>1.9380279882789534E-19</v>
      </c>
      <c r="AC405" s="17">
        <f t="shared" si="177"/>
        <v>2.9876074028602164</v>
      </c>
      <c r="AD405" s="17">
        <f t="shared" si="178"/>
        <v>3.8915616011070275</v>
      </c>
      <c r="AE405" s="17">
        <f t="shared" si="179"/>
        <v>-40.099838408825953</v>
      </c>
      <c r="AF405" s="17">
        <f t="shared" si="188"/>
        <v>-19.3581001742441</v>
      </c>
      <c r="AG405" s="17">
        <f t="shared" si="187"/>
        <v>9.5796727865990032</v>
      </c>
      <c r="AJ405" s="138"/>
    </row>
    <row r="406" spans="1:36" s="58" customFormat="1">
      <c r="A406" s="11" t="s">
        <v>41</v>
      </c>
      <c r="B406" s="11" t="s">
        <v>48</v>
      </c>
      <c r="C406" s="604">
        <v>-39.398000000000003</v>
      </c>
      <c r="D406" s="604">
        <v>-178.76783333333333</v>
      </c>
      <c r="E406" s="11">
        <v>60</v>
      </c>
      <c r="F406" s="605">
        <v>266</v>
      </c>
      <c r="G406" s="606">
        <v>0.1</v>
      </c>
      <c r="H406" s="607" t="s">
        <v>18</v>
      </c>
      <c r="I406" s="605" t="s">
        <v>20</v>
      </c>
      <c r="J406" s="608">
        <v>789.36115163025784</v>
      </c>
      <c r="K406" s="608">
        <v>305.55915546977724</v>
      </c>
      <c r="L406" s="609">
        <v>5.3691047124210581E-12</v>
      </c>
      <c r="M406" s="609">
        <v>6.9746663988711007E-17</v>
      </c>
      <c r="N406" s="46"/>
      <c r="O406" s="215">
        <f t="shared" si="172"/>
        <v>2.09239991966133E-17</v>
      </c>
      <c r="P406" s="215">
        <f t="shared" si="173"/>
        <v>3.8971114026156083E-6</v>
      </c>
      <c r="Q406" s="215">
        <f t="shared" si="174"/>
        <v>2.0923999196613296E-7</v>
      </c>
      <c r="R406" s="215">
        <f t="shared" si="175"/>
        <v>38971.114026156079</v>
      </c>
      <c r="S406" s="215">
        <f t="shared" si="176"/>
        <v>6.84777360522679E-10</v>
      </c>
      <c r="T406" s="217">
        <v>0.60099999999999998</v>
      </c>
      <c r="U406" s="216">
        <f t="shared" si="182"/>
        <v>4.1917745057215315E-17</v>
      </c>
      <c r="V406" s="215">
        <f t="shared" si="183"/>
        <v>7.8072131765732684E-6</v>
      </c>
      <c r="W406" s="215">
        <f t="shared" si="184"/>
        <v>4.1917745057215306E-7</v>
      </c>
      <c r="X406" s="215">
        <f t="shared" si="185"/>
        <v>78072.131765732673</v>
      </c>
      <c r="Y406" s="185">
        <f t="shared" si="186"/>
        <v>1.3718373122471003E-9</v>
      </c>
      <c r="AA406" s="215">
        <f t="shared" si="180"/>
        <v>1.3718373122471005E-19</v>
      </c>
      <c r="AB406" s="38">
        <f t="shared" si="181"/>
        <v>8.8358369099700535E-20</v>
      </c>
      <c r="AC406" s="217">
        <f t="shared" si="177"/>
        <v>6.6712239494895949</v>
      </c>
      <c r="AD406" s="217">
        <f t="shared" si="178"/>
        <v>5.7221433947924485</v>
      </c>
      <c r="AE406" s="217">
        <f t="shared" si="179"/>
        <v>-37.201662082453986</v>
      </c>
      <c r="AF406" s="217">
        <f t="shared" si="188"/>
        <v>-14.684971496960459</v>
      </c>
      <c r="AG406" s="217">
        <f t="shared" si="187"/>
        <v>11.265388444566218</v>
      </c>
      <c r="AJ406" s="38"/>
    </row>
    <row r="407" spans="1:36">
      <c r="A407" s="4" t="s">
        <v>41</v>
      </c>
      <c r="B407" s="4" t="s">
        <v>48</v>
      </c>
      <c r="C407" s="54">
        <v>-39.398000000000003</v>
      </c>
      <c r="D407" s="54">
        <v>-178.76783333333333</v>
      </c>
      <c r="E407" s="4">
        <v>60</v>
      </c>
      <c r="F407" s="467">
        <v>266</v>
      </c>
      <c r="G407" s="477">
        <v>0.1</v>
      </c>
      <c r="H407" s="610" t="s">
        <v>18</v>
      </c>
      <c r="I407" s="611" t="s">
        <v>20</v>
      </c>
      <c r="J407" s="478">
        <v>748.90228154069553</v>
      </c>
      <c r="K407" s="478">
        <v>277.37121538544278</v>
      </c>
      <c r="L407" s="479">
        <v>5.1448182998460763E-12</v>
      </c>
      <c r="M407" s="479">
        <v>4.1708569630455936E-17</v>
      </c>
      <c r="N407" s="46"/>
      <c r="O407" s="126">
        <f t="shared" si="172"/>
        <v>1.251257088913678E-17</v>
      </c>
      <c r="P407" s="126">
        <f t="shared" si="173"/>
        <v>2.4320724581295971E-6</v>
      </c>
      <c r="Q407" s="126">
        <f t="shared" si="174"/>
        <v>1.2512570889136779E-7</v>
      </c>
      <c r="R407" s="126">
        <f t="shared" si="175"/>
        <v>24320.724581295966</v>
      </c>
      <c r="S407" s="126">
        <f t="shared" si="176"/>
        <v>4.5111281182328031E-10</v>
      </c>
      <c r="T407" s="17">
        <v>0.60099999999999998</v>
      </c>
      <c r="U407" s="193">
        <f t="shared" si="182"/>
        <v>2.5066850347904016E-17</v>
      </c>
      <c r="V407" s="185">
        <f t="shared" si="183"/>
        <v>4.872251824452959E-6</v>
      </c>
      <c r="W407" s="185">
        <f t="shared" si="184"/>
        <v>2.506685034790401E-7</v>
      </c>
      <c r="X407" s="185">
        <f t="shared" si="185"/>
        <v>48722.51824452958</v>
      </c>
      <c r="Y407" s="185">
        <f t="shared" si="186"/>
        <v>9.0372933301930462E-10</v>
      </c>
      <c r="AA407" s="259">
        <f t="shared" si="180"/>
        <v>9.0372933301930489E-20</v>
      </c>
      <c r="AB407" s="260">
        <f t="shared" si="181"/>
        <v>5.5692939731269177E-20</v>
      </c>
      <c r="AC407" s="17">
        <f t="shared" si="177"/>
        <v>6.6186085097731748</v>
      </c>
      <c r="AD407" s="17">
        <f t="shared" si="178"/>
        <v>5.6253567367628907</v>
      </c>
      <c r="AE407" s="17">
        <f t="shared" si="179"/>
        <v>-37.715825059476117</v>
      </c>
      <c r="AF407" s="17">
        <f t="shared" si="188"/>
        <v>-15.199134473982593</v>
      </c>
      <c r="AG407" s="17">
        <f t="shared" si="187"/>
        <v>10.793896589154102</v>
      </c>
      <c r="AJ407" s="138"/>
    </row>
    <row r="408" spans="1:36">
      <c r="A408" s="4" t="s">
        <v>41</v>
      </c>
      <c r="B408" s="4" t="s">
        <v>48</v>
      </c>
      <c r="C408" s="54">
        <v>-39.398000000000003</v>
      </c>
      <c r="D408" s="54">
        <v>-178.76783333333333</v>
      </c>
      <c r="E408" s="4">
        <v>60</v>
      </c>
      <c r="F408" s="467">
        <v>266</v>
      </c>
      <c r="G408" s="477">
        <v>0.1</v>
      </c>
      <c r="H408" s="610" t="s">
        <v>18</v>
      </c>
      <c r="I408" s="611" t="s">
        <v>19</v>
      </c>
      <c r="J408" s="478">
        <v>1791.6763262913753</v>
      </c>
      <c r="K408" s="478">
        <v>955.90826175066707</v>
      </c>
      <c r="L408" s="479">
        <v>1.0437698338257219E-11</v>
      </c>
      <c r="M408" s="479">
        <v>2.1249632556834112E-16</v>
      </c>
      <c r="N408" s="46"/>
      <c r="O408" s="126">
        <f t="shared" si="172"/>
        <v>6.3748897670502339E-17</v>
      </c>
      <c r="P408" s="126">
        <f t="shared" si="173"/>
        <v>6.10756275996634E-6</v>
      </c>
      <c r="Q408" s="126">
        <f t="shared" si="174"/>
        <v>6.3748897670502329E-7</v>
      </c>
      <c r="R408" s="126">
        <f t="shared" si="175"/>
        <v>61075.627599663392</v>
      </c>
      <c r="S408" s="126">
        <f t="shared" si="176"/>
        <v>6.6689346897945507E-10</v>
      </c>
      <c r="T408" s="17">
        <v>0.60099999999999998</v>
      </c>
      <c r="U408" s="193">
        <f t="shared" si="182"/>
        <v>1.2771029166657302E-16</v>
      </c>
      <c r="V408" s="185">
        <f t="shared" si="183"/>
        <v>1.2235484062465901E-5</v>
      </c>
      <c r="W408" s="185">
        <f t="shared" si="184"/>
        <v>1.27710291666573E-6</v>
      </c>
      <c r="X408" s="185">
        <f t="shared" si="185"/>
        <v>122354.84062465899</v>
      </c>
      <c r="Y408" s="185">
        <f t="shared" si="186"/>
        <v>1.3360099161888417E-9</v>
      </c>
      <c r="AA408" s="259">
        <f t="shared" si="180"/>
        <v>1.3360099161888417E-19</v>
      </c>
      <c r="AB408" s="260">
        <f t="shared" si="181"/>
        <v>1.1860196088441447E-19</v>
      </c>
      <c r="AC408" s="17">
        <f t="shared" si="177"/>
        <v>7.4909069557316625</v>
      </c>
      <c r="AD408" s="17">
        <f t="shared" si="178"/>
        <v>6.8626619479350426</v>
      </c>
      <c r="AE408" s="17">
        <f t="shared" si="179"/>
        <v>-36.087606977120949</v>
      </c>
      <c r="AF408" s="17">
        <f t="shared" si="188"/>
        <v>-13.570916391627422</v>
      </c>
      <c r="AG408" s="17">
        <f t="shared" si="187"/>
        <v>11.714680631836938</v>
      </c>
      <c r="AJ408" s="138"/>
    </row>
    <row r="409" spans="1:36">
      <c r="A409" s="4" t="s">
        <v>41</v>
      </c>
      <c r="B409" s="4" t="s">
        <v>48</v>
      </c>
      <c r="C409" s="54">
        <v>-39.398000000000003</v>
      </c>
      <c r="D409" s="54">
        <v>-178.76783333333333</v>
      </c>
      <c r="E409" s="4">
        <v>60</v>
      </c>
      <c r="F409" s="467">
        <v>266</v>
      </c>
      <c r="G409" s="477">
        <v>0.1</v>
      </c>
      <c r="H409" s="610" t="s">
        <v>18</v>
      </c>
      <c r="I409" s="611" t="s">
        <v>19</v>
      </c>
      <c r="J409" s="478">
        <v>10097.46834612664</v>
      </c>
      <c r="K409" s="478">
        <v>3296.2218439994831</v>
      </c>
      <c r="L409" s="479">
        <v>4.2425559609469601E-11</v>
      </c>
      <c r="M409" s="485">
        <v>1.3366931550341308E-16</v>
      </c>
      <c r="N409" s="46"/>
      <c r="O409" s="126">
        <f>M409*0.3</f>
        <v>4.0100794651023922E-17</v>
      </c>
      <c r="P409" s="126">
        <f>0.3*M409/L409</f>
        <v>9.4520367014966187E-7</v>
      </c>
      <c r="Q409" s="126">
        <f>O409/(G409*0.000000001)</f>
        <v>4.0100794651023918E-7</v>
      </c>
      <c r="R409" s="126">
        <f>P409/(G409*0.000000001)</f>
        <v>9452.0367014966178</v>
      </c>
      <c r="S409" s="126">
        <f>Q409/K409</f>
        <v>1.2165684395309835E-10</v>
      </c>
      <c r="T409" s="17">
        <v>0.60099999999999998</v>
      </c>
      <c r="U409" s="193">
        <f>M409*T409</f>
        <v>8.0335258617551258E-17</v>
      </c>
      <c r="V409" s="185">
        <f>T409*M409/L409</f>
        <v>1.8935580191998227E-6</v>
      </c>
      <c r="W409" s="185">
        <f>U409/(G409*0.000000001)</f>
        <v>8.0335258617551249E-7</v>
      </c>
      <c r="X409" s="185">
        <f>V409/(G409*0.000000001)</f>
        <v>18935.580191998226</v>
      </c>
      <c r="Y409" s="185">
        <f t="shared" si="186"/>
        <v>2.4371921071937366E-10</v>
      </c>
      <c r="AA409" s="259">
        <f>U409/K409</f>
        <v>2.4371921071937369E-20</v>
      </c>
      <c r="AB409" s="260">
        <f>M409/J409</f>
        <v>1.3237903890502242E-20</v>
      </c>
      <c r="AC409" s="17">
        <f t="shared" ref="AC409:AC454" si="190">LN(J409)</f>
        <v>9.2200400126098412</v>
      </c>
      <c r="AD409" s="17">
        <f t="shared" ref="AD409:AD454" si="191">LN(K409)</f>
        <v>8.100532195803023</v>
      </c>
      <c r="AE409" s="17">
        <f>LN(M409)</f>
        <v>-36.551162718716945</v>
      </c>
      <c r="AF409" s="17">
        <f>LN(W409)</f>
        <v>-14.034472133223421</v>
      </c>
      <c r="AG409" s="17">
        <f>LN(X409)</f>
        <v>9.8487979811127371</v>
      </c>
      <c r="AJ409" s="138"/>
    </row>
    <row r="410" spans="1:36">
      <c r="A410" s="4" t="s">
        <v>41</v>
      </c>
      <c r="B410" s="4" t="s">
        <v>48</v>
      </c>
      <c r="C410" s="54">
        <v>-39.398000000000003</v>
      </c>
      <c r="D410" s="54">
        <v>-178.76783333333333</v>
      </c>
      <c r="E410" s="4">
        <v>60</v>
      </c>
      <c r="F410" s="467">
        <v>266</v>
      </c>
      <c r="G410" s="477">
        <v>0.1</v>
      </c>
      <c r="H410" s="484" t="s">
        <v>23</v>
      </c>
      <c r="I410" s="467" t="s">
        <v>23</v>
      </c>
      <c r="J410" s="478">
        <v>11.411357792081574</v>
      </c>
      <c r="K410" s="478">
        <v>24.6890690065506</v>
      </c>
      <c r="L410" s="479">
        <v>1.7705665326372233E-13</v>
      </c>
      <c r="M410" s="479">
        <v>4.2090983556079731E-19</v>
      </c>
      <c r="N410" s="46"/>
      <c r="O410" s="126">
        <f t="shared" ref="O410:O454" si="192">M410*0.3</f>
        <v>1.2627295066823919E-19</v>
      </c>
      <c r="P410" s="126">
        <f t="shared" ref="P410:P454" si="193">0.3*M410/L410</f>
        <v>7.1317823047382559E-7</v>
      </c>
      <c r="Q410" s="126">
        <f t="shared" ref="Q410:Q454" si="194">O410/(G410*0.000000001)</f>
        <v>1.2627295066823917E-9</v>
      </c>
      <c r="R410" s="126">
        <f t="shared" ref="R410:R454" si="195">P410/(G410*0.000000001)</f>
        <v>7131.7823047382544</v>
      </c>
      <c r="S410" s="126">
        <f t="shared" ref="S410:S454" si="196">Q410/K410</f>
        <v>5.1145286456421639E-11</v>
      </c>
      <c r="T410" s="17">
        <v>0.88100000000000001</v>
      </c>
      <c r="U410" s="193">
        <f t="shared" si="182"/>
        <v>3.7082156512906241E-19</v>
      </c>
      <c r="V410" s="185">
        <f t="shared" si="183"/>
        <v>2.0943667368248011E-6</v>
      </c>
      <c r="W410" s="185">
        <f t="shared" si="184"/>
        <v>3.7082156512906235E-9</v>
      </c>
      <c r="X410" s="185">
        <f t="shared" si="185"/>
        <v>20943.667368248007</v>
      </c>
      <c r="Y410" s="185">
        <f t="shared" si="186"/>
        <v>1.5019665789369155E-10</v>
      </c>
      <c r="AA410" s="259">
        <f t="shared" ref="AA410:AA454" si="197">U410/K410</f>
        <v>1.5019665789369158E-20</v>
      </c>
      <c r="AB410" s="260">
        <f t="shared" si="181"/>
        <v>3.6885166798719582E-20</v>
      </c>
      <c r="AC410" s="17">
        <f t="shared" si="190"/>
        <v>2.4346091569764585</v>
      </c>
      <c r="AD410" s="17">
        <f t="shared" si="191"/>
        <v>3.2063605953375469</v>
      </c>
      <c r="AE410" s="17">
        <f t="shared" ref="AE410:AE454" si="198">LN(M410)</f>
        <v>-42.311868309443696</v>
      </c>
      <c r="AF410" s="17">
        <f t="shared" si="188"/>
        <v>-19.412715032549194</v>
      </c>
      <c r="AG410" s="17">
        <f t="shared" si="187"/>
        <v>9.9495916060644323</v>
      </c>
      <c r="AJ410" s="138"/>
    </row>
    <row r="411" spans="1:36">
      <c r="A411" s="4" t="s">
        <v>41</v>
      </c>
      <c r="B411" s="4" t="s">
        <v>48</v>
      </c>
      <c r="C411" s="54">
        <v>-39.398000000000003</v>
      </c>
      <c r="D411" s="54">
        <v>-178.76783333333333</v>
      </c>
      <c r="E411" s="4">
        <v>60</v>
      </c>
      <c r="F411" s="467">
        <v>266</v>
      </c>
      <c r="G411" s="477">
        <v>0.1</v>
      </c>
      <c r="H411" s="484" t="s">
        <v>23</v>
      </c>
      <c r="I411" s="467" t="s">
        <v>23</v>
      </c>
      <c r="J411" s="478">
        <v>2.1446605848506324</v>
      </c>
      <c r="K411" s="478">
        <v>8.0424771931898711</v>
      </c>
      <c r="L411" s="479">
        <v>3.6848363308719321E-14</v>
      </c>
      <c r="M411" s="479">
        <v>3.0969500308489889E-19</v>
      </c>
      <c r="N411" s="46"/>
      <c r="O411" s="126">
        <f t="shared" si="192"/>
        <v>9.2908500925469662E-20</v>
      </c>
      <c r="P411" s="126">
        <f t="shared" si="193"/>
        <v>2.5213738842909476E-6</v>
      </c>
      <c r="Q411" s="126">
        <f t="shared" si="194"/>
        <v>9.2908500925469646E-10</v>
      </c>
      <c r="R411" s="126">
        <f t="shared" si="195"/>
        <v>25213.738842909472</v>
      </c>
      <c r="S411" s="126">
        <f t="shared" si="196"/>
        <v>1.1552224357458146E-10</v>
      </c>
      <c r="T411" s="17">
        <v>0.88100000000000001</v>
      </c>
      <c r="U411" s="193">
        <f t="shared" si="182"/>
        <v>2.7284129771779594E-19</v>
      </c>
      <c r="V411" s="185">
        <f t="shared" si="183"/>
        <v>7.4044346402010832E-6</v>
      </c>
      <c r="W411" s="185">
        <f t="shared" si="184"/>
        <v>2.7284129771779589E-9</v>
      </c>
      <c r="X411" s="185">
        <f t="shared" si="185"/>
        <v>74044.346402010822</v>
      </c>
      <c r="Y411" s="185">
        <f t="shared" si="186"/>
        <v>3.3925032196402091E-10</v>
      </c>
      <c r="AA411" s="259">
        <f t="shared" si="197"/>
        <v>3.3925032196402099E-20</v>
      </c>
      <c r="AB411" s="260">
        <f t="shared" si="181"/>
        <v>1.4440280446822685E-19</v>
      </c>
      <c r="AC411" s="17">
        <f t="shared" si="190"/>
        <v>0.76298130435855194</v>
      </c>
      <c r="AD411" s="17">
        <f t="shared" si="191"/>
        <v>2.0847371443408713</v>
      </c>
      <c r="AE411" s="17">
        <f t="shared" si="198"/>
        <v>-42.618699000721158</v>
      </c>
      <c r="AF411" s="17">
        <f t="shared" si="188"/>
        <v>-19.719545723826663</v>
      </c>
      <c r="AG411" s="17">
        <f t="shared" si="187"/>
        <v>11.212419468395179</v>
      </c>
      <c r="AJ411" s="138"/>
    </row>
    <row r="412" spans="1:36">
      <c r="A412" s="4" t="s">
        <v>41</v>
      </c>
      <c r="B412" s="4" t="s">
        <v>48</v>
      </c>
      <c r="C412" s="54">
        <v>-39.398000000000003</v>
      </c>
      <c r="D412" s="54">
        <v>-178.76783333333333</v>
      </c>
      <c r="E412" s="4">
        <v>60</v>
      </c>
      <c r="F412" s="467">
        <v>266</v>
      </c>
      <c r="G412" s="477">
        <v>0.1</v>
      </c>
      <c r="H412" s="484" t="s">
        <v>23</v>
      </c>
      <c r="I412" s="467" t="s">
        <v>23</v>
      </c>
      <c r="J412" s="478">
        <v>1.013242992818336</v>
      </c>
      <c r="K412" s="478">
        <v>4.8785773728290254</v>
      </c>
      <c r="L412" s="479">
        <v>1.822374307648822E-14</v>
      </c>
      <c r="M412" s="479"/>
      <c r="N412" s="46"/>
      <c r="O412" s="126"/>
      <c r="P412" s="126"/>
      <c r="Q412" s="126"/>
      <c r="R412" s="126"/>
      <c r="S412" s="126"/>
      <c r="T412" s="17">
        <v>0.88100000000000001</v>
      </c>
      <c r="U412" s="193"/>
      <c r="V412" s="185"/>
      <c r="W412" s="185"/>
      <c r="X412" s="185"/>
      <c r="Y412" s="185"/>
      <c r="AA412" s="259"/>
      <c r="AB412" s="260"/>
      <c r="AC412" s="17">
        <f t="shared" si="190"/>
        <v>1.3156070951750004E-2</v>
      </c>
      <c r="AD412" s="17">
        <f t="shared" si="191"/>
        <v>1.5848536554030035</v>
      </c>
      <c r="AE412" s="17"/>
      <c r="AF412" s="17"/>
      <c r="AG412" s="17"/>
      <c r="AJ412" s="138"/>
    </row>
    <row r="413" spans="1:36">
      <c r="A413" s="4" t="s">
        <v>41</v>
      </c>
      <c r="B413" s="4" t="s">
        <v>48</v>
      </c>
      <c r="C413" s="54">
        <v>-39.398000000000003</v>
      </c>
      <c r="D413" s="54">
        <v>-178.76783333333333</v>
      </c>
      <c r="E413" s="4">
        <v>60</v>
      </c>
      <c r="F413" s="467">
        <v>266</v>
      </c>
      <c r="G413" s="477">
        <v>0.1</v>
      </c>
      <c r="H413" s="484" t="s">
        <v>23</v>
      </c>
      <c r="I413" s="467" t="s">
        <v>23</v>
      </c>
      <c r="J413" s="478">
        <v>2.7019813141822295</v>
      </c>
      <c r="K413" s="478">
        <v>9.9930202573235416</v>
      </c>
      <c r="L413" s="479">
        <v>5.1127486433641778E-14</v>
      </c>
      <c r="M413" s="479">
        <v>4.1179566151730722E-19</v>
      </c>
      <c r="N413" s="46"/>
      <c r="O413" s="126">
        <f t="shared" si="192"/>
        <v>1.2353869845519216E-19</v>
      </c>
      <c r="P413" s="126">
        <f t="shared" si="193"/>
        <v>2.4162873450767562E-6</v>
      </c>
      <c r="Q413" s="126">
        <f t="shared" si="194"/>
        <v>1.2353869845519214E-9</v>
      </c>
      <c r="R413" s="126">
        <f t="shared" si="195"/>
        <v>24162.873450767558</v>
      </c>
      <c r="S413" s="126">
        <f t="shared" si="196"/>
        <v>1.2362498551391895E-10</v>
      </c>
      <c r="T413" s="17">
        <v>0.88100000000000001</v>
      </c>
      <c r="U413" s="193">
        <f t="shared" si="182"/>
        <v>3.6279197779674765E-19</v>
      </c>
      <c r="V413" s="185">
        <f t="shared" si="183"/>
        <v>7.0958305033754077E-6</v>
      </c>
      <c r="W413" s="185">
        <f t="shared" si="184"/>
        <v>3.6279197779674761E-9</v>
      </c>
      <c r="X413" s="185">
        <f t="shared" si="185"/>
        <v>70958.305033754063</v>
      </c>
      <c r="Y413" s="185">
        <f t="shared" si="186"/>
        <v>3.6304537412587531E-10</v>
      </c>
      <c r="AA413" s="259">
        <f t="shared" si="197"/>
        <v>3.6304537412587535E-20</v>
      </c>
      <c r="AB413" s="260">
        <f t="shared" si="181"/>
        <v>1.5240507377155552E-19</v>
      </c>
      <c r="AC413" s="17">
        <f t="shared" si="190"/>
        <v>0.99398532396347639</v>
      </c>
      <c r="AD413" s="17">
        <f t="shared" si="191"/>
        <v>2.3018868750289578</v>
      </c>
      <c r="AE413" s="17">
        <f t="shared" si="198"/>
        <v>-42.333759693748846</v>
      </c>
      <c r="AF413" s="17">
        <f t="shared" si="188"/>
        <v>-19.434606416854344</v>
      </c>
      <c r="AG413" s="17">
        <f>LN(X413)</f>
        <v>11.169847730477128</v>
      </c>
      <c r="AJ413" s="138"/>
    </row>
    <row r="414" spans="1:36">
      <c r="A414" s="4" t="s">
        <v>41</v>
      </c>
      <c r="B414" s="4" t="s">
        <v>48</v>
      </c>
      <c r="C414" s="54">
        <v>-39.398000000000003</v>
      </c>
      <c r="D414" s="54">
        <v>-178.76783333333333</v>
      </c>
      <c r="E414" s="4">
        <v>60</v>
      </c>
      <c r="F414" s="467">
        <v>266</v>
      </c>
      <c r="G414" s="477">
        <v>0.1</v>
      </c>
      <c r="H414" s="484" t="s">
        <v>23</v>
      </c>
      <c r="I414" s="467" t="s">
        <v>23</v>
      </c>
      <c r="J414" s="478">
        <v>9.8024366676390446</v>
      </c>
      <c r="K414" s="478">
        <v>27.739001337703055</v>
      </c>
      <c r="L414" s="479">
        <v>1.535094704041576E-13</v>
      </c>
      <c r="M414" s="479">
        <v>3.8602843503802433E-19</v>
      </c>
      <c r="N414" s="46"/>
      <c r="O414" s="126">
        <f t="shared" si="192"/>
        <v>1.158085305114073E-19</v>
      </c>
      <c r="P414" s="126">
        <f t="shared" si="193"/>
        <v>7.5440642330735822E-7</v>
      </c>
      <c r="Q414" s="126">
        <f t="shared" si="194"/>
        <v>1.1580853051140729E-9</v>
      </c>
      <c r="R414" s="126">
        <f t="shared" si="195"/>
        <v>7544.0642330735809</v>
      </c>
      <c r="S414" s="126">
        <f t="shared" si="196"/>
        <v>4.1749351067660639E-11</v>
      </c>
      <c r="T414" s="17">
        <v>0.88100000000000001</v>
      </c>
      <c r="U414" s="193">
        <f t="shared" si="182"/>
        <v>3.4009105126849941E-19</v>
      </c>
      <c r="V414" s="185">
        <f t="shared" si="183"/>
        <v>2.2154401964459418E-6</v>
      </c>
      <c r="W414" s="185">
        <f t="shared" si="184"/>
        <v>3.4009105126849935E-9</v>
      </c>
      <c r="X414" s="185">
        <f t="shared" si="185"/>
        <v>22154.401964459415</v>
      </c>
      <c r="Y414" s="185">
        <f t="shared" si="186"/>
        <v>1.2260392763536339E-10</v>
      </c>
      <c r="AA414" s="259">
        <f t="shared" si="197"/>
        <v>1.2260392763536341E-20</v>
      </c>
      <c r="AB414" s="260">
        <f t="shared" si="181"/>
        <v>3.9380864995784846E-20</v>
      </c>
      <c r="AC414" s="17">
        <f t="shared" si="190"/>
        <v>2.2826309943258396</v>
      </c>
      <c r="AD414" s="17">
        <f t="shared" si="191"/>
        <v>3.322839413434858</v>
      </c>
      <c r="AE414" s="17">
        <f t="shared" si="198"/>
        <v>-42.39837592022171</v>
      </c>
      <c r="AF414" s="17">
        <f t="shared" si="188"/>
        <v>-19.499222643327212</v>
      </c>
      <c r="AG414" s="17">
        <f t="shared" ref="AG414:AG440" si="199">LN(X414)</f>
        <v>10.005791490015346</v>
      </c>
      <c r="AJ414" s="138"/>
    </row>
    <row r="415" spans="1:36">
      <c r="A415" s="4" t="s">
        <v>41</v>
      </c>
      <c r="B415" s="4" t="s">
        <v>48</v>
      </c>
      <c r="C415" s="54">
        <v>-39.398000000000003</v>
      </c>
      <c r="D415" s="54">
        <v>-178.76783333333333</v>
      </c>
      <c r="E415" s="4">
        <v>60</v>
      </c>
      <c r="F415" s="467">
        <v>266</v>
      </c>
      <c r="G415" s="477">
        <v>0.1</v>
      </c>
      <c r="H415" s="484" t="s">
        <v>23</v>
      </c>
      <c r="I415" s="467" t="s">
        <v>23</v>
      </c>
      <c r="J415" s="478">
        <v>2.1446605848506324</v>
      </c>
      <c r="K415" s="478">
        <v>8.0424771931898711</v>
      </c>
      <c r="L415" s="479">
        <v>3.6848363308719321E-14</v>
      </c>
      <c r="M415" s="479">
        <v>6.7452906273341878E-19</v>
      </c>
      <c r="N415" s="46"/>
      <c r="O415" s="126">
        <f t="shared" si="192"/>
        <v>2.0235871882002561E-19</v>
      </c>
      <c r="P415" s="126">
        <f t="shared" si="193"/>
        <v>5.4916609762187744E-6</v>
      </c>
      <c r="Q415" s="126">
        <f t="shared" si="194"/>
        <v>2.0235871882002557E-9</v>
      </c>
      <c r="R415" s="126">
        <f t="shared" si="195"/>
        <v>54916.609762187734</v>
      </c>
      <c r="S415" s="126">
        <f t="shared" si="196"/>
        <v>2.5161242482773454E-10</v>
      </c>
      <c r="T415" s="17">
        <v>0.88100000000000001</v>
      </c>
      <c r="U415" s="193">
        <f t="shared" si="182"/>
        <v>5.9426010426814194E-19</v>
      </c>
      <c r="V415" s="185">
        <f t="shared" si="183"/>
        <v>1.6127177733495801E-5</v>
      </c>
      <c r="W415" s="185">
        <f t="shared" si="184"/>
        <v>5.9426010426814187E-9</v>
      </c>
      <c r="X415" s="185">
        <f t="shared" si="185"/>
        <v>161271.77733495799</v>
      </c>
      <c r="Y415" s="185">
        <f t="shared" si="186"/>
        <v>7.3890182091078049E-10</v>
      </c>
      <c r="AA415" s="259">
        <f t="shared" si="197"/>
        <v>7.3890182091078062E-20</v>
      </c>
      <c r="AB415" s="260">
        <f t="shared" si="181"/>
        <v>3.1451553103466824E-19</v>
      </c>
      <c r="AC415" s="17">
        <f t="shared" si="190"/>
        <v>0.76298130435855194</v>
      </c>
      <c r="AD415" s="17">
        <f t="shared" si="191"/>
        <v>2.0847371443408713</v>
      </c>
      <c r="AE415" s="17">
        <f t="shared" si="198"/>
        <v>-41.840272190337139</v>
      </c>
      <c r="AF415" s="17">
        <f t="shared" si="188"/>
        <v>-18.94111891344264</v>
      </c>
      <c r="AG415" s="17">
        <f t="shared" si="199"/>
        <v>11.9908462787792</v>
      </c>
      <c r="AJ415" s="138"/>
    </row>
    <row r="416" spans="1:36">
      <c r="A416" s="4" t="s">
        <v>41</v>
      </c>
      <c r="B416" s="4" t="s">
        <v>48</v>
      </c>
      <c r="C416" s="54">
        <v>-39.398000000000003</v>
      </c>
      <c r="D416" s="54">
        <v>-178.76783333333333</v>
      </c>
      <c r="E416" s="4">
        <v>60</v>
      </c>
      <c r="F416" s="467">
        <v>266</v>
      </c>
      <c r="G416" s="477">
        <v>0.1</v>
      </c>
      <c r="H416" s="484" t="s">
        <v>23</v>
      </c>
      <c r="I416" s="467" t="s">
        <v>23</v>
      </c>
      <c r="J416" s="478">
        <v>9.4569345996378047</v>
      </c>
      <c r="K416" s="478">
        <v>23.530638877906753</v>
      </c>
      <c r="L416" s="479">
        <v>1.4842331157998124E-13</v>
      </c>
      <c r="M416" s="479">
        <v>2.223578727045404E-18</v>
      </c>
      <c r="N416" s="46"/>
      <c r="O416" s="126">
        <f t="shared" si="192"/>
        <v>6.6707361811362117E-19</v>
      </c>
      <c r="P416" s="126">
        <f t="shared" si="193"/>
        <v>4.4943992356224553E-6</v>
      </c>
      <c r="Q416" s="126">
        <f t="shared" si="194"/>
        <v>6.6707361811362107E-9</v>
      </c>
      <c r="R416" s="126">
        <f t="shared" si="195"/>
        <v>44943.992356224546</v>
      </c>
      <c r="S416" s="126">
        <f t="shared" si="196"/>
        <v>2.8349150296125017E-10</v>
      </c>
      <c r="T416" s="17">
        <v>0.88100000000000001</v>
      </c>
      <c r="U416" s="193">
        <f t="shared" si="182"/>
        <v>1.9589728585270009E-18</v>
      </c>
      <c r="V416" s="185">
        <f t="shared" si="183"/>
        <v>1.3198552421944609E-5</v>
      </c>
      <c r="W416" s="185">
        <f>U416/(G416*0.000000001)</f>
        <v>1.9589728585270006E-8</v>
      </c>
      <c r="X416" s="185">
        <f t="shared" si="185"/>
        <v>131985.52421944606</v>
      </c>
      <c r="Y416" s="185">
        <f>W416/K416</f>
        <v>8.3252004702953802E-10</v>
      </c>
      <c r="AA416" s="259">
        <f t="shared" si="197"/>
        <v>8.3252004702953819E-20</v>
      </c>
      <c r="AB416" s="260">
        <f t="shared" si="181"/>
        <v>2.3512679543438586E-19</v>
      </c>
      <c r="AC416" s="17">
        <f t="shared" si="190"/>
        <v>2.2467482924588444</v>
      </c>
      <c r="AD416" s="17">
        <f t="shared" si="191"/>
        <v>3.1583033540029186</v>
      </c>
      <c r="AE416" s="17">
        <f t="shared" si="198"/>
        <v>-40.647413736739502</v>
      </c>
      <c r="AF416" s="17">
        <f t="shared" si="188"/>
        <v>-17.748260459845</v>
      </c>
      <c r="AG416" s="17">
        <f t="shared" si="199"/>
        <v>11.790447530550665</v>
      </c>
      <c r="AJ416" s="138"/>
    </row>
    <row r="417" spans="1:36">
      <c r="A417" s="4" t="s">
        <v>41</v>
      </c>
      <c r="B417" s="4" t="s">
        <v>48</v>
      </c>
      <c r="C417" s="54">
        <v>-39.398000000000003</v>
      </c>
      <c r="D417" s="54">
        <v>-178.76783333333333</v>
      </c>
      <c r="E417" s="4">
        <v>60</v>
      </c>
      <c r="F417" s="467">
        <v>266</v>
      </c>
      <c r="G417" s="477">
        <v>0.1</v>
      </c>
      <c r="H417" s="484" t="s">
        <v>23</v>
      </c>
      <c r="I417" s="467" t="s">
        <v>23</v>
      </c>
      <c r="J417" s="478">
        <v>3.0114675140919913</v>
      </c>
      <c r="K417" s="478">
        <v>11.472825882214822</v>
      </c>
      <c r="L417" s="479">
        <v>6.2675878816052425E-14</v>
      </c>
      <c r="M417" s="479">
        <v>1.3090682474927477E-18</v>
      </c>
      <c r="N417" s="46"/>
      <c r="O417" s="126">
        <f t="shared" si="192"/>
        <v>3.9272047424782429E-19</v>
      </c>
      <c r="P417" s="126">
        <f t="shared" si="193"/>
        <v>6.265894976924384E-6</v>
      </c>
      <c r="Q417" s="126">
        <f t="shared" si="194"/>
        <v>3.9272047424782425E-9</v>
      </c>
      <c r="R417" s="126">
        <f t="shared" si="195"/>
        <v>62658.949769243831</v>
      </c>
      <c r="S417" s="126">
        <f t="shared" si="196"/>
        <v>3.423049197117335E-10</v>
      </c>
      <c r="T417" s="17">
        <v>0.88100000000000001</v>
      </c>
      <c r="U417" s="193">
        <f t="shared" si="182"/>
        <v>1.1532891260411107E-18</v>
      </c>
      <c r="V417" s="185">
        <f t="shared" si="183"/>
        <v>1.840084491556794E-5</v>
      </c>
      <c r="W417" s="185">
        <f t="shared" si="184"/>
        <v>1.1532891260411106E-8</v>
      </c>
      <c r="X417" s="185">
        <f t="shared" si="185"/>
        <v>184008.44915567938</v>
      </c>
      <c r="Y417" s="185">
        <f t="shared" si="186"/>
        <v>1.0052354475534573E-9</v>
      </c>
      <c r="AA417" s="259">
        <f t="shared" si="197"/>
        <v>1.0052354475534575E-19</v>
      </c>
      <c r="AB417" s="260">
        <f t="shared" si="181"/>
        <v>4.3469446087896914E-19</v>
      </c>
      <c r="AC417" s="17">
        <f t="shared" si="190"/>
        <v>1.1024275061587108</v>
      </c>
      <c r="AD417" s="17">
        <f t="shared" si="191"/>
        <v>2.4399812723935401</v>
      </c>
      <c r="AE417" s="17">
        <f t="shared" si="198"/>
        <v>-41.177216051202116</v>
      </c>
      <c r="AF417" s="17">
        <f t="shared" si="188"/>
        <v>-18.278062774307614</v>
      </c>
      <c r="AG417" s="17">
        <f t="shared" si="199"/>
        <v>12.122736954861207</v>
      </c>
      <c r="AJ417" s="138"/>
    </row>
    <row r="418" spans="1:36">
      <c r="A418" s="4" t="s">
        <v>41</v>
      </c>
      <c r="B418" s="4" t="s">
        <v>48</v>
      </c>
      <c r="C418" s="54">
        <v>-39.398000000000003</v>
      </c>
      <c r="D418" s="54">
        <v>-178.76783333333333</v>
      </c>
      <c r="E418" s="4">
        <v>60</v>
      </c>
      <c r="F418" s="467">
        <v>266</v>
      </c>
      <c r="G418" s="477">
        <v>0.1</v>
      </c>
      <c r="H418" s="484" t="s">
        <v>23</v>
      </c>
      <c r="I418" s="467" t="s">
        <v>23</v>
      </c>
      <c r="J418" s="478">
        <v>2.0750893339290131</v>
      </c>
      <c r="K418" s="478">
        <v>9.1157823202809496</v>
      </c>
      <c r="L418" s="479">
        <v>4.5364217779883775E-14</v>
      </c>
      <c r="M418" s="479">
        <v>1.164953707067821E-18</v>
      </c>
      <c r="N418" s="46"/>
      <c r="O418" s="126">
        <f t="shared" si="192"/>
        <v>3.4948611212034632E-19</v>
      </c>
      <c r="P418" s="126">
        <f t="shared" si="193"/>
        <v>7.7040039313831573E-6</v>
      </c>
      <c r="Q418" s="126">
        <f t="shared" si="194"/>
        <v>3.4948611212034627E-9</v>
      </c>
      <c r="R418" s="126">
        <f t="shared" si="195"/>
        <v>77040.039313831556</v>
      </c>
      <c r="S418" s="126">
        <f t="shared" si="196"/>
        <v>3.8338575872177588E-10</v>
      </c>
      <c r="T418" s="17">
        <v>0.88100000000000001</v>
      </c>
      <c r="U418" s="193">
        <f t="shared" si="182"/>
        <v>1.0263242159267504E-18</v>
      </c>
      <c r="V418" s="185">
        <f t="shared" si="183"/>
        <v>2.2624091545161871E-5</v>
      </c>
      <c r="W418" s="185">
        <f t="shared" si="184"/>
        <v>1.0263242159267503E-8</v>
      </c>
      <c r="X418" s="185">
        <f t="shared" si="185"/>
        <v>226240.91545161867</v>
      </c>
      <c r="Y418" s="185">
        <f t="shared" si="186"/>
        <v>1.1258761781129487E-9</v>
      </c>
      <c r="AA418" s="259">
        <f t="shared" si="197"/>
        <v>1.1258761781129486E-19</v>
      </c>
      <c r="AB418" s="260">
        <f t="shared" si="181"/>
        <v>5.6139930364447291E-19</v>
      </c>
      <c r="AC418" s="17">
        <f t="shared" si="190"/>
        <v>0.7300042052518394</v>
      </c>
      <c r="AD418" s="17">
        <f t="shared" si="191"/>
        <v>2.2100072322349007</v>
      </c>
      <c r="AE418" s="17">
        <f t="shared" si="198"/>
        <v>-41.293850324087146</v>
      </c>
      <c r="AF418" s="17">
        <f t="shared" si="188"/>
        <v>-18.394697047192643</v>
      </c>
      <c r="AG418" s="17">
        <f t="shared" si="199"/>
        <v>12.329355708056003</v>
      </c>
      <c r="AJ418" s="138"/>
    </row>
    <row r="419" spans="1:36">
      <c r="A419" s="4" t="s">
        <v>41</v>
      </c>
      <c r="B419" s="4" t="s">
        <v>48</v>
      </c>
      <c r="C419" s="54">
        <v>-39.398000000000003</v>
      </c>
      <c r="D419" s="54">
        <v>-178.76783333333333</v>
      </c>
      <c r="E419" s="4">
        <v>60</v>
      </c>
      <c r="F419" s="467">
        <v>266</v>
      </c>
      <c r="G419" s="477">
        <v>0.1</v>
      </c>
      <c r="H419" s="484" t="s">
        <v>23</v>
      </c>
      <c r="I419" s="467" t="s">
        <v>23</v>
      </c>
      <c r="J419" s="478">
        <v>7.5398223686155035</v>
      </c>
      <c r="K419" s="478">
        <v>27.776361463957596</v>
      </c>
      <c r="L419" s="479">
        <v>2.0836053976773091E-13</v>
      </c>
      <c r="M419" s="479">
        <v>4.7468004165993305E-19</v>
      </c>
      <c r="N419" s="46"/>
      <c r="O419" s="126">
        <f t="shared" si="192"/>
        <v>1.424040124979799E-19</v>
      </c>
      <c r="P419" s="126">
        <f t="shared" si="193"/>
        <v>6.8345000764887734E-7</v>
      </c>
      <c r="Q419" s="126">
        <f t="shared" si="194"/>
        <v>1.4240401249797988E-9</v>
      </c>
      <c r="R419" s="126">
        <f t="shared" si="195"/>
        <v>6834.5000764887718</v>
      </c>
      <c r="S419" s="126">
        <f t="shared" si="196"/>
        <v>5.1268058519026073E-11</v>
      </c>
      <c r="T419" s="17">
        <v>0.88100000000000001</v>
      </c>
      <c r="U419" s="193">
        <f t="shared" si="182"/>
        <v>4.1819311670240105E-19</v>
      </c>
      <c r="V419" s="185">
        <f t="shared" si="183"/>
        <v>2.0070648557955366E-6</v>
      </c>
      <c r="W419" s="185">
        <f t="shared" si="184"/>
        <v>4.18193116702401E-9</v>
      </c>
      <c r="X419" s="185">
        <f t="shared" si="185"/>
        <v>20070.648557955363</v>
      </c>
      <c r="Y419" s="185">
        <f t="shared" si="186"/>
        <v>1.5055719851753994E-10</v>
      </c>
      <c r="AA419" s="259">
        <f t="shared" si="197"/>
        <v>1.5055719851753997E-20</v>
      </c>
      <c r="AB419" s="260">
        <f t="shared" si="181"/>
        <v>6.2956395847704292E-20</v>
      </c>
      <c r="AC419" s="17">
        <f t="shared" si="190"/>
        <v>2.0201986232033002</v>
      </c>
      <c r="AD419" s="17">
        <f t="shared" si="191"/>
        <v>3.324185351928604</v>
      </c>
      <c r="AE419" s="17">
        <f t="shared" si="198"/>
        <v>-42.191645972313779</v>
      </c>
      <c r="AF419" s="17">
        <f t="shared" si="188"/>
        <v>-19.292492695419277</v>
      </c>
      <c r="AG419" s="17">
        <f t="shared" si="199"/>
        <v>9.9070137560642539</v>
      </c>
      <c r="AJ419" s="138"/>
    </row>
    <row r="420" spans="1:36">
      <c r="A420" s="4" t="s">
        <v>41</v>
      </c>
      <c r="B420" s="4" t="s">
        <v>48</v>
      </c>
      <c r="C420" s="54">
        <v>-39.398000000000003</v>
      </c>
      <c r="D420" s="54">
        <v>-178.76783333333333</v>
      </c>
      <c r="E420" s="4">
        <v>60</v>
      </c>
      <c r="F420" s="467">
        <v>266</v>
      </c>
      <c r="G420" s="477">
        <v>0.1</v>
      </c>
      <c r="H420" s="484" t="s">
        <v>23</v>
      </c>
      <c r="I420" s="467" t="s">
        <v>23</v>
      </c>
      <c r="J420" s="478">
        <v>7.6062063157809572</v>
      </c>
      <c r="K420" s="478">
        <v>18.703786022412192</v>
      </c>
      <c r="L420" s="479">
        <v>1.2097325109481648E-13</v>
      </c>
      <c r="M420" s="479">
        <v>5.4048924734740931E-18</v>
      </c>
      <c r="N420" s="46"/>
      <c r="O420" s="126">
        <f t="shared" si="192"/>
        <v>1.6214677420422279E-18</v>
      </c>
      <c r="P420" s="126">
        <f t="shared" si="193"/>
        <v>1.3403522905831084E-5</v>
      </c>
      <c r="Q420" s="126">
        <f t="shared" si="194"/>
        <v>1.6214677420422275E-8</v>
      </c>
      <c r="R420" s="126">
        <f t="shared" si="195"/>
        <v>134035.22905831083</v>
      </c>
      <c r="S420" s="126">
        <f t="shared" si="196"/>
        <v>8.6691953174574971E-10</v>
      </c>
      <c r="T420" s="17">
        <v>0.88100000000000001</v>
      </c>
      <c r="U420" s="193">
        <f t="shared" si="182"/>
        <v>4.7617102691306765E-18</v>
      </c>
      <c r="V420" s="185">
        <f t="shared" si="183"/>
        <v>3.936167893345729E-5</v>
      </c>
      <c r="W420" s="185">
        <f t="shared" si="184"/>
        <v>4.7617102691306755E-8</v>
      </c>
      <c r="X420" s="185">
        <f t="shared" si="185"/>
        <v>393616.78933457285</v>
      </c>
      <c r="Y420" s="185">
        <f t="shared" si="186"/>
        <v>2.5458536915600187E-9</v>
      </c>
      <c r="AA420" s="259">
        <f t="shared" si="197"/>
        <v>2.5458536915600189E-19</v>
      </c>
      <c r="AB420" s="260">
        <f t="shared" si="181"/>
        <v>7.1058978011946721E-19</v>
      </c>
      <c r="AC420" s="17">
        <f t="shared" si="190"/>
        <v>2.0289645345366765</v>
      </c>
      <c r="AD420" s="17">
        <f t="shared" si="191"/>
        <v>2.9287259644596211</v>
      </c>
      <c r="AE420" s="17">
        <f t="shared" si="198"/>
        <v>-39.75922711689887</v>
      </c>
      <c r="AF420" s="17">
        <f t="shared" si="188"/>
        <v>-16.860073840004372</v>
      </c>
      <c r="AG420" s="17">
        <f t="shared" si="199"/>
        <v>12.883133099080208</v>
      </c>
      <c r="AJ420" s="138"/>
    </row>
    <row r="421" spans="1:36">
      <c r="A421" s="4" t="s">
        <v>41</v>
      </c>
      <c r="B421" s="4" t="s">
        <v>48</v>
      </c>
      <c r="C421" s="54">
        <v>-39.398000000000003</v>
      </c>
      <c r="D421" s="54">
        <v>-178.76783333333333</v>
      </c>
      <c r="E421" s="4">
        <v>60</v>
      </c>
      <c r="F421" s="467">
        <v>266</v>
      </c>
      <c r="G421" s="477">
        <v>0.1</v>
      </c>
      <c r="H421" s="467" t="s">
        <v>23</v>
      </c>
      <c r="I421" s="467" t="s">
        <v>23</v>
      </c>
      <c r="J421" s="478">
        <v>5.1195728986115654</v>
      </c>
      <c r="K421" s="478">
        <v>15.005265853795438</v>
      </c>
      <c r="L421" s="479">
        <v>8.3414774267909993E-14</v>
      </c>
      <c r="M421" s="479">
        <v>1.3363701862573188E-18</v>
      </c>
      <c r="N421" s="46"/>
      <c r="O421" s="126">
        <f t="shared" si="192"/>
        <v>4.0091105587719561E-19</v>
      </c>
      <c r="P421" s="126">
        <f t="shared" si="193"/>
        <v>4.8062355787184304E-6</v>
      </c>
      <c r="Q421" s="126">
        <f t="shared" si="194"/>
        <v>4.0091105587719553E-9</v>
      </c>
      <c r="R421" s="126">
        <f t="shared" si="195"/>
        <v>48062.355787184293</v>
      </c>
      <c r="S421" s="126">
        <f t="shared" si="196"/>
        <v>2.6718024177878122E-10</v>
      </c>
      <c r="T421" s="17">
        <v>0.88100000000000001</v>
      </c>
      <c r="U421" s="193">
        <f t="shared" si="182"/>
        <v>1.1773421340926979E-18</v>
      </c>
      <c r="V421" s="185">
        <f t="shared" si="183"/>
        <v>1.4114311816169792E-5</v>
      </c>
      <c r="W421" s="185">
        <f t="shared" si="184"/>
        <v>1.1773421340926977E-8</v>
      </c>
      <c r="X421" s="185">
        <f t="shared" si="185"/>
        <v>141143.1181616979</v>
      </c>
      <c r="Y421" s="185">
        <f t="shared" si="186"/>
        <v>7.8461931002368772E-10</v>
      </c>
      <c r="AA421" s="259">
        <f t="shared" si="197"/>
        <v>7.8461931002368779E-20</v>
      </c>
      <c r="AB421" s="260">
        <f t="shared" si="181"/>
        <v>2.6103157679808489E-19</v>
      </c>
      <c r="AC421" s="17">
        <f t="shared" si="190"/>
        <v>1.6330710173319929</v>
      </c>
      <c r="AD421" s="17">
        <f t="shared" si="191"/>
        <v>2.708401196415843</v>
      </c>
      <c r="AE421" s="17">
        <f t="shared" si="198"/>
        <v>-41.156574551637526</v>
      </c>
      <c r="AF421" s="17">
        <f t="shared" si="188"/>
        <v>-18.257421274743027</v>
      </c>
      <c r="AG421" s="17">
        <f t="shared" si="199"/>
        <v>11.857529676996752</v>
      </c>
      <c r="AJ421" s="138"/>
    </row>
    <row r="422" spans="1:36">
      <c r="A422" s="4" t="s">
        <v>41</v>
      </c>
      <c r="B422" s="4" t="s">
        <v>48</v>
      </c>
      <c r="C422" s="54">
        <v>-39.398000000000003</v>
      </c>
      <c r="D422" s="54">
        <v>-178.76783333333333</v>
      </c>
      <c r="E422" s="4">
        <v>60</v>
      </c>
      <c r="F422" s="467">
        <v>266</v>
      </c>
      <c r="G422" s="477">
        <v>0.1</v>
      </c>
      <c r="H422" s="467" t="s">
        <v>23</v>
      </c>
      <c r="I422" s="467" t="s">
        <v>23</v>
      </c>
      <c r="J422" s="478">
        <v>0.90477868423386032</v>
      </c>
      <c r="K422" s="478">
        <v>4.5238934211693023</v>
      </c>
      <c r="L422" s="479">
        <v>1.6385729516442145E-14</v>
      </c>
      <c r="M422" s="479">
        <v>3.5719985946824665E-19</v>
      </c>
      <c r="N422" s="46"/>
      <c r="O422" s="126">
        <f t="shared" si="192"/>
        <v>1.0715995784047399E-19</v>
      </c>
      <c r="P422" s="126">
        <f t="shared" si="193"/>
        <v>6.5398344170728002E-6</v>
      </c>
      <c r="Q422" s="126">
        <f t="shared" si="194"/>
        <v>1.0715995784047397E-9</v>
      </c>
      <c r="R422" s="126">
        <f t="shared" si="195"/>
        <v>65398.344170727993</v>
      </c>
      <c r="S422" s="126">
        <f t="shared" si="196"/>
        <v>2.3687551377542413E-10</v>
      </c>
      <c r="T422" s="17">
        <v>0.88100000000000001</v>
      </c>
      <c r="U422" s="193">
        <f t="shared" si="182"/>
        <v>3.1469307619152531E-19</v>
      </c>
      <c r="V422" s="185">
        <f t="shared" si="183"/>
        <v>1.9205313738137124E-5</v>
      </c>
      <c r="W422" s="185">
        <f t="shared" si="184"/>
        <v>3.1469307619152524E-9</v>
      </c>
      <c r="X422" s="185">
        <f t="shared" si="185"/>
        <v>192053.1373813712</v>
      </c>
      <c r="Y422" s="185">
        <f t="shared" si="186"/>
        <v>6.9562442545382891E-10</v>
      </c>
      <c r="AA422" s="259">
        <f t="shared" si="197"/>
        <v>6.9562442545382911E-20</v>
      </c>
      <c r="AB422" s="260">
        <f t="shared" si="181"/>
        <v>3.9479252295904039E-19</v>
      </c>
      <c r="AC422" s="17">
        <f t="shared" si="190"/>
        <v>-0.1000649129967911</v>
      </c>
      <c r="AD422" s="17">
        <f t="shared" si="191"/>
        <v>1.5093729994373095</v>
      </c>
      <c r="AE422" s="17">
        <f t="shared" si="198"/>
        <v>-42.475991497298651</v>
      </c>
      <c r="AF422" s="17">
        <f t="shared" si="188"/>
        <v>-19.576838220404156</v>
      </c>
      <c r="AG422" s="17">
        <f t="shared" si="199"/>
        <v>12.165527369914352</v>
      </c>
      <c r="AJ422" s="138"/>
    </row>
    <row r="423" spans="1:36">
      <c r="A423" s="4" t="s">
        <v>41</v>
      </c>
      <c r="B423" s="4" t="s">
        <v>48</v>
      </c>
      <c r="C423" s="54">
        <v>-39.398000000000003</v>
      </c>
      <c r="D423" s="54">
        <v>-178.76783333333333</v>
      </c>
      <c r="E423" s="4">
        <v>60</v>
      </c>
      <c r="F423" s="467">
        <v>266</v>
      </c>
      <c r="G423" s="477">
        <v>0.1</v>
      </c>
      <c r="H423" s="467" t="s">
        <v>23</v>
      </c>
      <c r="I423" s="467" t="s">
        <v>23</v>
      </c>
      <c r="J423" s="478">
        <v>13.801058415122007</v>
      </c>
      <c r="K423" s="478">
        <v>29.487403537069603</v>
      </c>
      <c r="L423" s="479">
        <v>2.1166558107291988E-13</v>
      </c>
      <c r="M423" s="479">
        <v>5.6098590720604158E-18</v>
      </c>
      <c r="N423" s="46"/>
      <c r="O423" s="126">
        <f t="shared" si="192"/>
        <v>1.6829577216181247E-18</v>
      </c>
      <c r="P423" s="126">
        <f t="shared" si="193"/>
        <v>7.9510221410931096E-6</v>
      </c>
      <c r="Q423" s="126">
        <f t="shared" si="194"/>
        <v>1.6829577216181244E-8</v>
      </c>
      <c r="R423" s="126">
        <f t="shared" si="195"/>
        <v>79510.221410931088</v>
      </c>
      <c r="S423" s="126">
        <f t="shared" si="196"/>
        <v>5.7073784726499293E-10</v>
      </c>
      <c r="T423" s="17">
        <v>0.88100000000000001</v>
      </c>
      <c r="U423" s="193">
        <f t="shared" si="182"/>
        <v>4.9422858424852266E-18</v>
      </c>
      <c r="V423" s="185">
        <f t="shared" si="183"/>
        <v>2.334950168767677E-5</v>
      </c>
      <c r="W423" s="185">
        <f t="shared" si="184"/>
        <v>4.9422858424852257E-8</v>
      </c>
      <c r="X423" s="185">
        <f t="shared" si="185"/>
        <v>233495.01687676765</v>
      </c>
      <c r="Y423" s="185">
        <f t="shared" si="186"/>
        <v>1.676066811468196E-9</v>
      </c>
      <c r="AA423" s="259">
        <f t="shared" si="197"/>
        <v>1.6760668114681964E-19</v>
      </c>
      <c r="AB423" s="260">
        <f t="shared" si="181"/>
        <v>4.0648035123984528E-19</v>
      </c>
      <c r="AC423" s="17">
        <f t="shared" si="190"/>
        <v>2.6247452859700853</v>
      </c>
      <c r="AD423" s="17">
        <f t="shared" si="191"/>
        <v>3.383963173412448</v>
      </c>
      <c r="AE423" s="17">
        <f t="shared" si="198"/>
        <v>-39.7220060755186</v>
      </c>
      <c r="AF423" s="17">
        <f t="shared" si="188"/>
        <v>-16.822852798624098</v>
      </c>
      <c r="AG423" s="17">
        <f t="shared" si="199"/>
        <v>12.360916014864513</v>
      </c>
      <c r="AJ423" s="138"/>
    </row>
    <row r="424" spans="1:36">
      <c r="A424" s="4" t="s">
        <v>41</v>
      </c>
      <c r="B424" s="4" t="s">
        <v>48</v>
      </c>
      <c r="C424" s="54">
        <v>-39.398000000000003</v>
      </c>
      <c r="D424" s="54">
        <v>-178.76783333333333</v>
      </c>
      <c r="E424" s="4">
        <v>60</v>
      </c>
      <c r="F424" s="467">
        <v>266</v>
      </c>
      <c r="G424" s="477">
        <v>0.1</v>
      </c>
      <c r="H424" s="467" t="s">
        <v>16</v>
      </c>
      <c r="I424" s="467" t="s">
        <v>16</v>
      </c>
      <c r="J424" s="478">
        <v>13.854440357491805</v>
      </c>
      <c r="K424" s="478">
        <v>28.180854094736713</v>
      </c>
      <c r="L424" s="479">
        <v>2.1243426295608335E-13</v>
      </c>
      <c r="M424" s="479">
        <v>3.4927448108958225E-18</v>
      </c>
      <c r="N424" s="46"/>
      <c r="O424" s="126">
        <f t="shared" si="192"/>
        <v>1.0478234432687468E-18</v>
      </c>
      <c r="P424" s="126">
        <f t="shared" si="193"/>
        <v>4.9324597110088776E-6</v>
      </c>
      <c r="Q424" s="126">
        <f t="shared" si="194"/>
        <v>1.0478234432687466E-8</v>
      </c>
      <c r="R424" s="126">
        <f t="shared" si="195"/>
        <v>49324.597110088769</v>
      </c>
      <c r="S424" s="126">
        <f t="shared" si="196"/>
        <v>3.7182103840651399E-10</v>
      </c>
      <c r="T424" s="17">
        <v>0.88100000000000001</v>
      </c>
      <c r="U424" s="193">
        <f t="shared" si="182"/>
        <v>3.0771081783992196E-18</v>
      </c>
      <c r="V424" s="185">
        <f t="shared" si="183"/>
        <v>1.4484990017996071E-5</v>
      </c>
      <c r="W424" s="185">
        <f t="shared" si="184"/>
        <v>3.077108178399219E-8</v>
      </c>
      <c r="X424" s="185">
        <f t="shared" si="185"/>
        <v>144849.90017996068</v>
      </c>
      <c r="Y424" s="185">
        <f t="shared" si="186"/>
        <v>1.0919144494537961E-9</v>
      </c>
      <c r="AA424" s="259">
        <f t="shared" si="197"/>
        <v>1.0919144494537963E-19</v>
      </c>
      <c r="AB424" s="260">
        <f t="shared" si="181"/>
        <v>2.5210291579963505E-19</v>
      </c>
      <c r="AC424" s="17">
        <f t="shared" si="190"/>
        <v>2.6286057846800612</v>
      </c>
      <c r="AD424" s="17">
        <f t="shared" si="191"/>
        <v>3.3386428145540612</v>
      </c>
      <c r="AE424" s="17">
        <f t="shared" si="198"/>
        <v>-40.19584376802414</v>
      </c>
      <c r="AF424" s="17">
        <f t="shared" si="188"/>
        <v>-17.296690491129638</v>
      </c>
      <c r="AG424" s="17">
        <f t="shared" si="199"/>
        <v>11.883453314070305</v>
      </c>
      <c r="AJ424" s="138"/>
    </row>
    <row r="425" spans="1:36">
      <c r="A425" s="4" t="s">
        <v>41</v>
      </c>
      <c r="B425" s="4" t="s">
        <v>48</v>
      </c>
      <c r="C425" s="54">
        <v>-39.398000000000003</v>
      </c>
      <c r="D425" s="54">
        <v>-178.76783333333333</v>
      </c>
      <c r="E425" s="4">
        <v>60</v>
      </c>
      <c r="F425" s="467">
        <v>266</v>
      </c>
      <c r="G425" s="477">
        <v>0.1</v>
      </c>
      <c r="H425" s="467" t="s">
        <v>16</v>
      </c>
      <c r="I425" s="467" t="s">
        <v>16</v>
      </c>
      <c r="J425" s="478">
        <v>61.927577042386567</v>
      </c>
      <c r="K425" s="478">
        <v>81.824211078786647</v>
      </c>
      <c r="L425" s="479">
        <v>8.66665810064411E-13</v>
      </c>
      <c r="M425" s="479">
        <v>8.9011395109654589E-18</v>
      </c>
      <c r="N425" s="46"/>
      <c r="O425" s="126">
        <f t="shared" si="192"/>
        <v>2.6703418532896374E-18</v>
      </c>
      <c r="P425" s="126">
        <f t="shared" si="193"/>
        <v>3.0811667222584637E-6</v>
      </c>
      <c r="Q425" s="126">
        <f t="shared" si="194"/>
        <v>2.6703418532896371E-8</v>
      </c>
      <c r="R425" s="126">
        <f t="shared" si="195"/>
        <v>30811.667222584631</v>
      </c>
      <c r="S425" s="126">
        <f t="shared" si="196"/>
        <v>3.2635106627773369E-10</v>
      </c>
      <c r="T425" s="17">
        <v>0.88100000000000001</v>
      </c>
      <c r="U425" s="193">
        <f t="shared" si="182"/>
        <v>7.8419039091605692E-18</v>
      </c>
      <c r="V425" s="185">
        <f t="shared" si="183"/>
        <v>9.0483596076990217E-6</v>
      </c>
      <c r="W425" s="185">
        <f t="shared" si="184"/>
        <v>7.8419039091605678E-8</v>
      </c>
      <c r="X425" s="185">
        <f t="shared" si="185"/>
        <v>90483.596076990201</v>
      </c>
      <c r="Y425" s="185">
        <f t="shared" si="186"/>
        <v>9.5838429796894453E-10</v>
      </c>
      <c r="AA425" s="259">
        <f t="shared" si="197"/>
        <v>9.5838429796894477E-20</v>
      </c>
      <c r="AB425" s="260">
        <f t="shared" si="181"/>
        <v>1.4373466452390088E-19</v>
      </c>
      <c r="AC425" s="17">
        <f t="shared" si="190"/>
        <v>4.1259655900506846</v>
      </c>
      <c r="AD425" s="17">
        <f t="shared" si="191"/>
        <v>4.4045731787738429</v>
      </c>
      <c r="AE425" s="17">
        <f t="shared" si="198"/>
        <v>-39.260352370410565</v>
      </c>
      <c r="AF425" s="17">
        <f t="shared" si="188"/>
        <v>-16.361199093516063</v>
      </c>
      <c r="AG425" s="17">
        <f t="shared" si="199"/>
        <v>11.412923854440864</v>
      </c>
      <c r="AJ425" s="138"/>
    </row>
    <row r="426" spans="1:36">
      <c r="A426" s="4" t="s">
        <v>41</v>
      </c>
      <c r="B426" s="4" t="s">
        <v>48</v>
      </c>
      <c r="C426" s="54">
        <v>-39.398000000000003</v>
      </c>
      <c r="D426" s="54">
        <v>-178.76783333333333</v>
      </c>
      <c r="E426" s="4">
        <v>60</v>
      </c>
      <c r="F426" s="467">
        <v>266</v>
      </c>
      <c r="G426" s="477">
        <v>0.1</v>
      </c>
      <c r="H426" s="467" t="s">
        <v>16</v>
      </c>
      <c r="I426" s="467" t="s">
        <v>17</v>
      </c>
      <c r="J426" s="478">
        <v>73.955822885202522</v>
      </c>
      <c r="K426" s="478">
        <v>98.0939328534201</v>
      </c>
      <c r="L426" s="479">
        <v>1.0238528982765702E-12</v>
      </c>
      <c r="M426" s="479">
        <v>1.0247091840366056E-17</v>
      </c>
      <c r="N426" s="46"/>
      <c r="O426" s="126">
        <f t="shared" si="192"/>
        <v>3.0741275521098165E-18</v>
      </c>
      <c r="P426" s="126">
        <f t="shared" si="193"/>
        <v>3.0025090101170099E-6</v>
      </c>
      <c r="Q426" s="126">
        <f t="shared" si="194"/>
        <v>3.0741275521098159E-8</v>
      </c>
      <c r="R426" s="126">
        <f t="shared" si="195"/>
        <v>30025.090101170095</v>
      </c>
      <c r="S426" s="126">
        <f t="shared" si="196"/>
        <v>3.1338610479645325E-10</v>
      </c>
      <c r="T426" s="17">
        <v>0.88100000000000001</v>
      </c>
      <c r="U426" s="193">
        <f t="shared" si="182"/>
        <v>9.0276879113624946E-18</v>
      </c>
      <c r="V426" s="185">
        <f t="shared" si="183"/>
        <v>8.8173681263769536E-6</v>
      </c>
      <c r="W426" s="185">
        <f t="shared" si="184"/>
        <v>9.0276879113624936E-8</v>
      </c>
      <c r="X426" s="185">
        <f t="shared" si="185"/>
        <v>88173.681263769526</v>
      </c>
      <c r="Y426" s="185">
        <f t="shared" si="186"/>
        <v>9.2031052775225113E-10</v>
      </c>
      <c r="AA426" s="259">
        <f t="shared" si="197"/>
        <v>9.2031052775225118E-20</v>
      </c>
      <c r="AB426" s="260">
        <f t="shared" si="181"/>
        <v>1.3855693088929646E-19</v>
      </c>
      <c r="AC426" s="17">
        <f t="shared" si="190"/>
        <v>4.3034679268980547</v>
      </c>
      <c r="AD426" s="17">
        <f t="shared" si="191"/>
        <v>4.5859255181084873</v>
      </c>
      <c r="AE426" s="17">
        <f t="shared" si="198"/>
        <v>-39.119537731456475</v>
      </c>
      <c r="AF426" s="17">
        <f t="shared" si="188"/>
        <v>-16.220384454561977</v>
      </c>
      <c r="AG426" s="17">
        <f t="shared" si="199"/>
        <v>11.387063799095271</v>
      </c>
      <c r="AJ426" s="138"/>
    </row>
    <row r="427" spans="1:36" s="511" customFormat="1">
      <c r="A427" s="504" t="s">
        <v>41</v>
      </c>
      <c r="B427" s="504" t="s">
        <v>42</v>
      </c>
      <c r="C427" s="505">
        <v>-39.385333333333335</v>
      </c>
      <c r="D427" s="505">
        <v>-178.69066666666666</v>
      </c>
      <c r="E427" s="504">
        <v>30</v>
      </c>
      <c r="F427" s="506">
        <v>267</v>
      </c>
      <c r="G427" s="507">
        <v>0.12</v>
      </c>
      <c r="H427" s="508" t="s">
        <v>23</v>
      </c>
      <c r="I427" s="506" t="s">
        <v>23</v>
      </c>
      <c r="J427" s="509">
        <v>1.013242992818336</v>
      </c>
      <c r="K427" s="509">
        <v>4.8785773728290254</v>
      </c>
      <c r="L427" s="510">
        <v>1.822374307648822E-14</v>
      </c>
      <c r="M427" s="510">
        <v>3.887150467368671E-19</v>
      </c>
      <c r="N427" s="46"/>
      <c r="O427" s="512">
        <f t="shared" si="192"/>
        <v>1.1661451402106013E-19</v>
      </c>
      <c r="P427" s="512">
        <f t="shared" si="193"/>
        <v>6.399042915146945E-6</v>
      </c>
      <c r="Q427" s="512">
        <f t="shared" si="194"/>
        <v>9.7178761684216766E-10</v>
      </c>
      <c r="R427" s="512">
        <f t="shared" si="195"/>
        <v>53325.357626224541</v>
      </c>
      <c r="S427" s="512">
        <f t="shared" si="196"/>
        <v>1.9919487641099772E-10</v>
      </c>
      <c r="T427" s="513">
        <v>0.88100000000000001</v>
      </c>
      <c r="U427" s="514">
        <f t="shared" si="182"/>
        <v>3.424579561751799E-19</v>
      </c>
      <c r="V427" s="512">
        <f t="shared" si="183"/>
        <v>1.8791856027481525E-5</v>
      </c>
      <c r="W427" s="512">
        <f t="shared" si="184"/>
        <v>2.8538163014598324E-9</v>
      </c>
      <c r="X427" s="512">
        <f t="shared" si="185"/>
        <v>156598.8002290127</v>
      </c>
      <c r="Y427" s="512">
        <f t="shared" si="186"/>
        <v>5.8496895372696335E-10</v>
      </c>
      <c r="AA427" s="512">
        <f t="shared" si="197"/>
        <v>7.01962744472356E-20</v>
      </c>
      <c r="AB427" s="515">
        <f t="shared" si="181"/>
        <v>3.8363457679155122E-19</v>
      </c>
      <c r="AC427" s="513">
        <f t="shared" si="190"/>
        <v>1.3156070951750004E-2</v>
      </c>
      <c r="AD427" s="513">
        <f t="shared" si="191"/>
        <v>1.5848536554030035</v>
      </c>
      <c r="AE427" s="513">
        <f t="shared" si="198"/>
        <v>-42.391440405354722</v>
      </c>
      <c r="AF427" s="513">
        <f t="shared" si="188"/>
        <v>-19.674608685254178</v>
      </c>
      <c r="AG427" s="513">
        <f t="shared" si="199"/>
        <v>11.961442401136647</v>
      </c>
      <c r="AJ427" s="515"/>
    </row>
    <row r="428" spans="1:36">
      <c r="A428" s="4" t="s">
        <v>41</v>
      </c>
      <c r="B428" s="4" t="s">
        <v>42</v>
      </c>
      <c r="C428" s="54">
        <v>-39.385333333333335</v>
      </c>
      <c r="D428" s="54">
        <v>-178.69066666666666</v>
      </c>
      <c r="E428" s="4">
        <v>30</v>
      </c>
      <c r="F428" s="467">
        <v>267</v>
      </c>
      <c r="G428" s="477">
        <v>0.12</v>
      </c>
      <c r="H428" s="484" t="s">
        <v>23</v>
      </c>
      <c r="I428" s="467" t="s">
        <v>23</v>
      </c>
      <c r="J428" s="478">
        <v>8.3518032390817893</v>
      </c>
      <c r="K428" s="478">
        <v>21.518530198234494</v>
      </c>
      <c r="L428" s="479">
        <v>1.3207607791572433E-13</v>
      </c>
      <c r="M428" s="479">
        <v>1.2340189174383339E-18</v>
      </c>
      <c r="N428" s="46"/>
      <c r="O428" s="126">
        <f t="shared" si="192"/>
        <v>3.7020567523150017E-19</v>
      </c>
      <c r="P428" s="126">
        <f t="shared" si="193"/>
        <v>2.8029729612937372E-6</v>
      </c>
      <c r="Q428" s="126">
        <f t="shared" si="194"/>
        <v>3.0850472935958347E-9</v>
      </c>
      <c r="R428" s="126">
        <f t="shared" si="195"/>
        <v>23358.108010781143</v>
      </c>
      <c r="S428" s="126">
        <f t="shared" si="196"/>
        <v>1.4336700811698329E-10</v>
      </c>
      <c r="T428" s="17">
        <v>0.88100000000000001</v>
      </c>
      <c r="U428" s="193">
        <f t="shared" si="182"/>
        <v>1.0871706662631721E-18</v>
      </c>
      <c r="V428" s="185">
        <f t="shared" si="183"/>
        <v>8.2313972629992737E-6</v>
      </c>
      <c r="W428" s="185">
        <f t="shared" si="184"/>
        <v>9.059755552193101E-9</v>
      </c>
      <c r="X428" s="185">
        <f t="shared" si="185"/>
        <v>68594.977191660611</v>
      </c>
      <c r="Y428" s="185">
        <f t="shared" si="186"/>
        <v>4.2102111383687426E-10</v>
      </c>
      <c r="AA428" s="259">
        <f t="shared" si="197"/>
        <v>5.052253366042491E-20</v>
      </c>
      <c r="AB428" s="260">
        <f t="shared" si="181"/>
        <v>1.4775478805149675E-19</v>
      </c>
      <c r="AC428" s="17">
        <f t="shared" si="190"/>
        <v>2.1224774723237183</v>
      </c>
      <c r="AD428" s="17">
        <f t="shared" si="191"/>
        <v>3.068914433622532</v>
      </c>
      <c r="AE428" s="17">
        <f t="shared" si="198"/>
        <v>-41.236255418350197</v>
      </c>
      <c r="AF428" s="17">
        <f t="shared" si="188"/>
        <v>-18.519423698249657</v>
      </c>
      <c r="AG428" s="17">
        <f t="shared" si="199"/>
        <v>11.135974592252893</v>
      </c>
      <c r="AJ428" s="138"/>
    </row>
    <row r="429" spans="1:36">
      <c r="A429" s="4" t="s">
        <v>41</v>
      </c>
      <c r="B429" s="4" t="s">
        <v>42</v>
      </c>
      <c r="C429" s="54">
        <v>-39.385333333333335</v>
      </c>
      <c r="D429" s="54">
        <v>-178.69066666666666</v>
      </c>
      <c r="E429" s="4">
        <v>30</v>
      </c>
      <c r="F429" s="467">
        <v>267</v>
      </c>
      <c r="G429" s="477">
        <v>0.12</v>
      </c>
      <c r="H429" s="484" t="s">
        <v>23</v>
      </c>
      <c r="I429" s="467" t="s">
        <v>23</v>
      </c>
      <c r="J429" s="478">
        <v>8.3693902775248734</v>
      </c>
      <c r="K429" s="478">
        <v>20.553026171374338</v>
      </c>
      <c r="L429" s="479">
        <v>1.3233721848200007E-13</v>
      </c>
      <c r="M429" s="479">
        <v>3.3058391721622985E-19</v>
      </c>
      <c r="N429" s="46"/>
      <c r="O429" s="126">
        <f t="shared" si="192"/>
        <v>9.9175175164868951E-20</v>
      </c>
      <c r="P429" s="126">
        <f t="shared" si="193"/>
        <v>7.494125711759487E-7</v>
      </c>
      <c r="Q429" s="126">
        <f t="shared" si="194"/>
        <v>8.2645979304057464E-10</v>
      </c>
      <c r="R429" s="126">
        <f t="shared" si="195"/>
        <v>6245.1047597995721</v>
      </c>
      <c r="S429" s="126">
        <f t="shared" si="196"/>
        <v>4.0211100114865031E-11</v>
      </c>
      <c r="T429" s="17">
        <v>0.88100000000000001</v>
      </c>
      <c r="U429" s="193">
        <f t="shared" si="182"/>
        <v>2.9124443106749848E-19</v>
      </c>
      <c r="V429" s="185">
        <f t="shared" si="183"/>
        <v>2.2007749173533692E-6</v>
      </c>
      <c r="W429" s="185">
        <f t="shared" si="184"/>
        <v>2.4270369255624871E-9</v>
      </c>
      <c r="X429" s="185">
        <f t="shared" si="185"/>
        <v>18339.790977944744</v>
      </c>
      <c r="Y429" s="185"/>
      <c r="AA429" s="259">
        <f t="shared" si="197"/>
        <v>1.4170391680478435E-20</v>
      </c>
      <c r="AB429" s="260">
        <f t="shared" si="181"/>
        <v>3.9499163768713065E-20</v>
      </c>
      <c r="AC429" s="17">
        <f t="shared" si="190"/>
        <v>2.1245810356741224</v>
      </c>
      <c r="AD429" s="17">
        <f t="shared" si="191"/>
        <v>3.0230081890483653</v>
      </c>
      <c r="AE429" s="17">
        <f t="shared" si="198"/>
        <v>-42.553426415930183</v>
      </c>
      <c r="AF429" s="17">
        <f t="shared" si="188"/>
        <v>-19.836594695829639</v>
      </c>
      <c r="AG429" s="17">
        <f t="shared" si="199"/>
        <v>9.8168283486868795</v>
      </c>
      <c r="AJ429" s="138"/>
    </row>
    <row r="430" spans="1:36">
      <c r="A430" s="4" t="s">
        <v>41</v>
      </c>
      <c r="B430" s="4" t="s">
        <v>42</v>
      </c>
      <c r="C430" s="54">
        <v>-39.385333333333335</v>
      </c>
      <c r="D430" s="54">
        <v>-178.69066666666666</v>
      </c>
      <c r="E430" s="4">
        <v>30</v>
      </c>
      <c r="F430" s="467">
        <v>267</v>
      </c>
      <c r="G430" s="477">
        <v>0.12</v>
      </c>
      <c r="H430" s="484" t="s">
        <v>23</v>
      </c>
      <c r="I430" s="467" t="s">
        <v>23</v>
      </c>
      <c r="J430" s="478">
        <v>2.4017611681619822</v>
      </c>
      <c r="K430" s="478">
        <v>8.673026440584934</v>
      </c>
      <c r="L430" s="479">
        <v>4.0981703320158493E-14</v>
      </c>
      <c r="M430" s="479">
        <v>4.9133652720432508E-19</v>
      </c>
      <c r="N430" s="46"/>
      <c r="O430" s="126">
        <f t="shared" si="192"/>
        <v>1.4740095816129751E-19</v>
      </c>
      <c r="P430" s="126">
        <f t="shared" si="193"/>
        <v>3.5967504085851999E-6</v>
      </c>
      <c r="Q430" s="126">
        <f t="shared" si="194"/>
        <v>1.2283413180108126E-9</v>
      </c>
      <c r="R430" s="126">
        <f t="shared" si="195"/>
        <v>29972.920071543333</v>
      </c>
      <c r="S430" s="126">
        <f t="shared" si="196"/>
        <v>1.4162776124639252E-10</v>
      </c>
      <c r="T430" s="17">
        <v>0.88100000000000001</v>
      </c>
      <c r="U430" s="193">
        <f t="shared" si="182"/>
        <v>4.3286748046701041E-19</v>
      </c>
      <c r="V430" s="185">
        <f t="shared" si="183"/>
        <v>1.0562457033211872E-5</v>
      </c>
      <c r="W430" s="185">
        <f t="shared" si="184"/>
        <v>3.6072290038917535E-9</v>
      </c>
      <c r="X430" s="185">
        <f t="shared" si="185"/>
        <v>88020.475276765603</v>
      </c>
      <c r="Y430" s="185">
        <f t="shared" si="186"/>
        <v>4.1591352552690609E-10</v>
      </c>
      <c r="AA430" s="259">
        <f t="shared" si="197"/>
        <v>4.9909623063228728E-20</v>
      </c>
      <c r="AB430" s="260">
        <f t="shared" si="181"/>
        <v>2.0457343291145584E-19</v>
      </c>
      <c r="AC430" s="17">
        <f t="shared" si="190"/>
        <v>0.87620228830709301</v>
      </c>
      <c r="AD430" s="17">
        <f t="shared" si="191"/>
        <v>2.1602178003065653</v>
      </c>
      <c r="AE430" s="17">
        <f t="shared" si="198"/>
        <v>-42.157157668399059</v>
      </c>
      <c r="AF430" s="17">
        <f t="shared" si="188"/>
        <v>-19.440325948298511</v>
      </c>
      <c r="AG430" s="17">
        <f t="shared" si="199"/>
        <v>11.385324739995649</v>
      </c>
      <c r="AJ430" s="138"/>
    </row>
    <row r="431" spans="1:36">
      <c r="A431" s="4" t="s">
        <v>41</v>
      </c>
      <c r="B431" s="4" t="s">
        <v>42</v>
      </c>
      <c r="C431" s="54">
        <v>-39.385333333333335</v>
      </c>
      <c r="D431" s="54">
        <v>-178.69066666666666</v>
      </c>
      <c r="E431" s="4">
        <v>30</v>
      </c>
      <c r="F431" s="467">
        <v>267</v>
      </c>
      <c r="G431" s="477">
        <v>0.12</v>
      </c>
      <c r="H431" s="484" t="s">
        <v>23</v>
      </c>
      <c r="I431" s="467" t="s">
        <v>23</v>
      </c>
      <c r="J431" s="478">
        <v>2.1446605848506324</v>
      </c>
      <c r="K431" s="478">
        <v>8.0424771931898711</v>
      </c>
      <c r="L431" s="479">
        <v>3.6848363308719321E-14</v>
      </c>
      <c r="M431" s="479">
        <v>4.8590116905365229E-19</v>
      </c>
      <c r="N431" s="46"/>
      <c r="O431" s="126">
        <f t="shared" si="192"/>
        <v>1.4577035071609567E-19</v>
      </c>
      <c r="P431" s="126">
        <f t="shared" si="193"/>
        <v>3.9559518422790426E-6</v>
      </c>
      <c r="Q431" s="126">
        <f t="shared" si="194"/>
        <v>1.2147529226341306E-9</v>
      </c>
      <c r="R431" s="126">
        <f t="shared" si="195"/>
        <v>32966.265352325354</v>
      </c>
      <c r="S431" s="126">
        <f t="shared" si="196"/>
        <v>1.5104213458792858E-10</v>
      </c>
      <c r="T431" s="17">
        <v>0.88100000000000001</v>
      </c>
      <c r="U431" s="193">
        <f t="shared" si="182"/>
        <v>4.2807892993626768E-19</v>
      </c>
      <c r="V431" s="185">
        <f t="shared" si="183"/>
        <v>1.1617311910159456E-5</v>
      </c>
      <c r="W431" s="185">
        <f>U431/(G431*0.000000001)</f>
        <v>3.5673244161355638E-9</v>
      </c>
      <c r="X431" s="185">
        <f t="shared" si="185"/>
        <v>96810.932584662136</v>
      </c>
      <c r="Y431" s="185">
        <f t="shared" si="186"/>
        <v>4.4356040190655028E-10</v>
      </c>
      <c r="AA431" s="259">
        <f t="shared" si="197"/>
        <v>5.3227248228786039E-20</v>
      </c>
      <c r="AB431" s="260">
        <f t="shared" si="181"/>
        <v>2.2656320188189291E-19</v>
      </c>
      <c r="AC431" s="17">
        <f t="shared" si="190"/>
        <v>0.76298130435855194</v>
      </c>
      <c r="AD431" s="17">
        <f t="shared" si="191"/>
        <v>2.0847371443408713</v>
      </c>
      <c r="AE431" s="17">
        <f t="shared" si="198"/>
        <v>-42.168281705510751</v>
      </c>
      <c r="AF431" s="17">
        <f t="shared" si="188"/>
        <v>-19.451449985410211</v>
      </c>
      <c r="AG431" s="17">
        <f t="shared" si="199"/>
        <v>11.480515206811631</v>
      </c>
      <c r="AJ431" s="138"/>
    </row>
    <row r="432" spans="1:36">
      <c r="A432" s="4" t="s">
        <v>41</v>
      </c>
      <c r="B432" s="4" t="s">
        <v>42</v>
      </c>
      <c r="C432" s="54">
        <v>-39.385333333333335</v>
      </c>
      <c r="D432" s="54">
        <v>-178.69066666666666</v>
      </c>
      <c r="E432" s="4">
        <v>30</v>
      </c>
      <c r="F432" s="467">
        <v>267</v>
      </c>
      <c r="G432" s="477">
        <v>0.12</v>
      </c>
      <c r="H432" s="484" t="s">
        <v>23</v>
      </c>
      <c r="I432" s="467" t="s">
        <v>23</v>
      </c>
      <c r="J432" s="478">
        <v>2.1446605848506324</v>
      </c>
      <c r="K432" s="478">
        <v>8.0424771931898711</v>
      </c>
      <c r="L432" s="479">
        <v>3.6848363308719321E-14</v>
      </c>
      <c r="M432" s="479">
        <v>8.6094931329797593E-19</v>
      </c>
      <c r="N432" s="46"/>
      <c r="O432" s="126">
        <f t="shared" si="192"/>
        <v>2.5828479398939278E-19</v>
      </c>
      <c r="P432" s="126">
        <f t="shared" si="193"/>
        <v>7.0093966406447037E-6</v>
      </c>
      <c r="Q432" s="126">
        <f t="shared" si="194"/>
        <v>2.15237328324494E-9</v>
      </c>
      <c r="R432" s="126">
        <f t="shared" si="195"/>
        <v>58411.638672039197</v>
      </c>
      <c r="S432" s="126">
        <f t="shared" si="196"/>
        <v>2.6762566203700338E-10</v>
      </c>
      <c r="T432" s="17">
        <v>0.88100000000000001</v>
      </c>
      <c r="U432" s="193">
        <f t="shared" si="182"/>
        <v>7.5849634501551677E-19</v>
      </c>
      <c r="V432" s="185">
        <f t="shared" si="183"/>
        <v>2.0584261468026614E-5</v>
      </c>
      <c r="W432" s="185">
        <f t="shared" si="184"/>
        <v>6.3208028751293061E-9</v>
      </c>
      <c r="X432" s="185">
        <f t="shared" si="185"/>
        <v>171535.51223355511</v>
      </c>
      <c r="Y432" s="185">
        <f t="shared" si="186"/>
        <v>7.8592736084866644E-10</v>
      </c>
      <c r="AA432" s="259">
        <f t="shared" si="197"/>
        <v>9.431128330183998E-20</v>
      </c>
      <c r="AB432" s="260">
        <f t="shared" si="181"/>
        <v>4.0143849305550503E-19</v>
      </c>
      <c r="AC432" s="17">
        <f t="shared" si="190"/>
        <v>0.76298130435855194</v>
      </c>
      <c r="AD432" s="17">
        <f t="shared" si="191"/>
        <v>2.0847371443408713</v>
      </c>
      <c r="AE432" s="17">
        <f t="shared" si="198"/>
        <v>-41.596251319752724</v>
      </c>
      <c r="AF432" s="17">
        <f t="shared" si="188"/>
        <v>-18.879419599652184</v>
      </c>
      <c r="AG432" s="17">
        <f t="shared" si="199"/>
        <v>12.052545592569658</v>
      </c>
      <c r="AJ432" s="138"/>
    </row>
    <row r="433" spans="1:36">
      <c r="A433" s="4" t="s">
        <v>41</v>
      </c>
      <c r="B433" s="4" t="s">
        <v>42</v>
      </c>
      <c r="C433" s="54">
        <v>-39.385333333333335</v>
      </c>
      <c r="D433" s="54">
        <v>-178.69066666666666</v>
      </c>
      <c r="E433" s="4">
        <v>30</v>
      </c>
      <c r="F433" s="467">
        <v>267</v>
      </c>
      <c r="G433" s="477">
        <v>0.12</v>
      </c>
      <c r="H433" s="484" t="s">
        <v>16</v>
      </c>
      <c r="I433" s="467" t="s">
        <v>16</v>
      </c>
      <c r="J433" s="478">
        <v>92.023793808340002</v>
      </c>
      <c r="K433" s="478">
        <v>101.40410870065124</v>
      </c>
      <c r="L433" s="479">
        <v>1.2571141958161704E-12</v>
      </c>
      <c r="M433" s="479">
        <v>1.2411140435021219E-17</v>
      </c>
      <c r="N433" s="46"/>
      <c r="O433" s="126">
        <f t="shared" si="192"/>
        <v>3.7233421305063652E-18</v>
      </c>
      <c r="P433" s="126">
        <f t="shared" si="193"/>
        <v>2.9618169478143692E-6</v>
      </c>
      <c r="Q433" s="126">
        <f t="shared" si="194"/>
        <v>3.1027851087553045E-8</v>
      </c>
      <c r="R433" s="126">
        <f t="shared" si="195"/>
        <v>24681.807898453077</v>
      </c>
      <c r="S433" s="126">
        <f t="shared" si="196"/>
        <v>3.0598218834651398E-10</v>
      </c>
      <c r="T433" s="17">
        <v>0.88100000000000001</v>
      </c>
      <c r="U433" s="193">
        <f t="shared" si="182"/>
        <v>1.0934214723253694E-17</v>
      </c>
      <c r="V433" s="185">
        <f t="shared" si="183"/>
        <v>8.6978691034148662E-6</v>
      </c>
      <c r="W433" s="185">
        <f t="shared" si="184"/>
        <v>9.1118456027114116E-8</v>
      </c>
      <c r="X433" s="185">
        <f t="shared" si="185"/>
        <v>72482.242528457224</v>
      </c>
      <c r="Y433" s="185">
        <f t="shared" si="186"/>
        <v>8.9856769311092948E-10</v>
      </c>
      <c r="AA433" s="259">
        <f t="shared" si="197"/>
        <v>1.0782812317331155E-19</v>
      </c>
      <c r="AB433" s="260">
        <f t="shared" si="181"/>
        <v>1.3486881948021156E-19</v>
      </c>
      <c r="AC433" s="17">
        <f t="shared" si="190"/>
        <v>4.522047171962015</v>
      </c>
      <c r="AD433" s="17">
        <f t="shared" si="191"/>
        <v>4.6191136100664689</v>
      </c>
      <c r="AE433" s="17">
        <f t="shared" si="198"/>
        <v>-38.927937182442342</v>
      </c>
      <c r="AF433" s="17">
        <f t="shared" si="188"/>
        <v>-16.211105462341802</v>
      </c>
      <c r="AG433" s="17">
        <f t="shared" si="199"/>
        <v>11.191096880200389</v>
      </c>
      <c r="AJ433" s="138"/>
    </row>
    <row r="434" spans="1:36">
      <c r="A434" s="4" t="s">
        <v>41</v>
      </c>
      <c r="B434" s="4" t="s">
        <v>42</v>
      </c>
      <c r="C434" s="54">
        <v>-39.385333333333335</v>
      </c>
      <c r="D434" s="54">
        <v>-178.69066666666666</v>
      </c>
      <c r="E434" s="4">
        <v>30</v>
      </c>
      <c r="F434" s="467">
        <v>267</v>
      </c>
      <c r="G434" s="477">
        <v>0.12</v>
      </c>
      <c r="H434" s="484" t="s">
        <v>16</v>
      </c>
      <c r="I434" s="467" t="s">
        <v>16</v>
      </c>
      <c r="J434" s="478">
        <v>5.7858732845114256</v>
      </c>
      <c r="K434" s="478">
        <v>22.073882374825914</v>
      </c>
      <c r="L434" s="479">
        <v>9.3570062401700065E-14</v>
      </c>
      <c r="M434" s="479">
        <v>1.7965642624441166E-18</v>
      </c>
      <c r="N434" s="46"/>
      <c r="O434" s="126">
        <f t="shared" si="192"/>
        <v>5.3896927873323491E-19</v>
      </c>
      <c r="P434" s="126">
        <f t="shared" si="193"/>
        <v>5.760061123176535E-6</v>
      </c>
      <c r="Q434" s="126">
        <f t="shared" si="194"/>
        <v>4.4914106561102911E-9</v>
      </c>
      <c r="R434" s="126">
        <f t="shared" si="195"/>
        <v>48000.509359804462</v>
      </c>
      <c r="S434" s="126">
        <f t="shared" si="196"/>
        <v>2.034717128524933E-10</v>
      </c>
      <c r="T434" s="17">
        <v>0.88100000000000001</v>
      </c>
      <c r="U434" s="193">
        <f t="shared" si="182"/>
        <v>1.5827731152132666E-18</v>
      </c>
      <c r="V434" s="185">
        <f t="shared" si="183"/>
        <v>1.6915379498395091E-5</v>
      </c>
      <c r="W434" s="185">
        <f t="shared" si="184"/>
        <v>1.3189775960110556E-8</v>
      </c>
      <c r="X434" s="185">
        <f t="shared" si="185"/>
        <v>140961.49581995909</v>
      </c>
      <c r="Y434" s="185">
        <f t="shared" si="186"/>
        <v>5.9752859674348864E-10</v>
      </c>
      <c r="AA434" s="259">
        <f t="shared" si="197"/>
        <v>7.1703431609218642E-20</v>
      </c>
      <c r="AB434" s="260">
        <f t="shared" si="181"/>
        <v>3.1050874675279431E-19</v>
      </c>
      <c r="AC434" s="17">
        <f t="shared" si="190"/>
        <v>1.7554193059531567</v>
      </c>
      <c r="AD434" s="17">
        <f t="shared" si="191"/>
        <v>3.0943951166613979</v>
      </c>
      <c r="AE434" s="17">
        <f t="shared" si="198"/>
        <v>-40.860655576048757</v>
      </c>
      <c r="AF434" s="17">
        <f t="shared" si="188"/>
        <v>-18.143823855948209</v>
      </c>
      <c r="AG434" s="17">
        <f t="shared" si="199"/>
        <v>11.856242052776295</v>
      </c>
      <c r="AJ434" s="138"/>
    </row>
    <row r="435" spans="1:36">
      <c r="A435" s="4" t="s">
        <v>41</v>
      </c>
      <c r="B435" s="4" t="s">
        <v>42</v>
      </c>
      <c r="C435" s="54">
        <v>-39.385333333333335</v>
      </c>
      <c r="D435" s="54">
        <v>-178.69066666666666</v>
      </c>
      <c r="E435" s="4">
        <v>30</v>
      </c>
      <c r="F435" s="467">
        <v>267</v>
      </c>
      <c r="G435" s="477">
        <v>0.12</v>
      </c>
      <c r="H435" s="484" t="s">
        <v>16</v>
      </c>
      <c r="I435" s="467" t="s">
        <v>16</v>
      </c>
      <c r="J435" s="478">
        <v>13.791362957805132</v>
      </c>
      <c r="K435" s="478">
        <v>28.82935153900511</v>
      </c>
      <c r="L435" s="479">
        <v>2.1152595033029449E-13</v>
      </c>
      <c r="M435" s="479">
        <v>5.5159507971864226E-19</v>
      </c>
      <c r="N435" s="46"/>
      <c r="O435" s="126">
        <f t="shared" si="192"/>
        <v>1.6547852391559266E-19</v>
      </c>
      <c r="P435" s="126">
        <f t="shared" si="193"/>
        <v>7.8230838181887622E-7</v>
      </c>
      <c r="Q435" s="126">
        <f t="shared" si="194"/>
        <v>1.3789876992966056E-9</v>
      </c>
      <c r="R435" s="126">
        <f t="shared" si="195"/>
        <v>6519.2365151573022</v>
      </c>
      <c r="S435" s="126">
        <f t="shared" si="196"/>
        <v>4.7832768539066277E-11</v>
      </c>
      <c r="T435" s="17">
        <v>0.88100000000000001</v>
      </c>
      <c r="U435" s="193">
        <f t="shared" si="182"/>
        <v>4.8595526523212383E-19</v>
      </c>
      <c r="V435" s="185">
        <f t="shared" si="183"/>
        <v>2.2973789479414333E-6</v>
      </c>
      <c r="W435" s="185">
        <f t="shared" si="184"/>
        <v>4.0496272102676988E-9</v>
      </c>
      <c r="X435" s="185">
        <f t="shared" si="185"/>
        <v>19144.82456617861</v>
      </c>
      <c r="Y435" s="185"/>
      <c r="AA435" s="259">
        <f t="shared" si="197"/>
        <v>1.6856267633166956E-20</v>
      </c>
      <c r="AB435" s="260">
        <f t="shared" ref="AB435:AB498" si="200">M435/J435</f>
        <v>3.9995690158126876E-20</v>
      </c>
      <c r="AC435" s="17">
        <f t="shared" si="190"/>
        <v>2.6240425236003126</v>
      </c>
      <c r="AD435" s="17">
        <f t="shared" si="191"/>
        <v>3.3613940188203495</v>
      </c>
      <c r="AE435" s="17">
        <f t="shared" si="198"/>
        <v>-42.041472727012561</v>
      </c>
      <c r="AF435" s="17">
        <f t="shared" si="188"/>
        <v>-19.324641006912017</v>
      </c>
      <c r="AG435" s="17">
        <f t="shared" si="199"/>
        <v>9.8597877004418102</v>
      </c>
      <c r="AJ435" s="138"/>
    </row>
    <row r="436" spans="1:36">
      <c r="A436" s="4" t="s">
        <v>41</v>
      </c>
      <c r="B436" s="4" t="s">
        <v>42</v>
      </c>
      <c r="C436" s="54">
        <v>-39.385333333333335</v>
      </c>
      <c r="D436" s="54">
        <v>-178.69066666666666</v>
      </c>
      <c r="E436" s="4">
        <v>30</v>
      </c>
      <c r="F436" s="467">
        <v>267</v>
      </c>
      <c r="G436" s="477">
        <v>0.12</v>
      </c>
      <c r="H436" s="484" t="s">
        <v>16</v>
      </c>
      <c r="I436" s="467" t="s">
        <v>17</v>
      </c>
      <c r="J436" s="478">
        <v>123.18869976083326</v>
      </c>
      <c r="K436" s="478">
        <v>173.98156860421685</v>
      </c>
      <c r="L436" s="479">
        <v>1.6531739501644873E-12</v>
      </c>
      <c r="M436" s="479">
        <v>1.9759062702075813E-16</v>
      </c>
      <c r="N436" s="46"/>
      <c r="O436" s="126">
        <f t="shared" si="192"/>
        <v>5.927718810622744E-17</v>
      </c>
      <c r="P436" s="126">
        <f t="shared" si="193"/>
        <v>3.5856594583001673E-5</v>
      </c>
      <c r="Q436" s="126">
        <f t="shared" si="194"/>
        <v>4.939765675518953E-7</v>
      </c>
      <c r="R436" s="126">
        <f t="shared" si="195"/>
        <v>298804.95485834725</v>
      </c>
      <c r="S436" s="126">
        <f t="shared" si="196"/>
        <v>2.8392465449924829E-9</v>
      </c>
      <c r="T436" s="17">
        <v>0.88100000000000001</v>
      </c>
      <c r="U436" s="193">
        <f t="shared" si="182"/>
        <v>1.7407734240528793E-16</v>
      </c>
      <c r="V436" s="185">
        <f t="shared" si="183"/>
        <v>1.0529886609208159E-4</v>
      </c>
      <c r="W436" s="185">
        <f t="shared" si="184"/>
        <v>1.4506445200440661E-6</v>
      </c>
      <c r="X436" s="185">
        <f t="shared" si="185"/>
        <v>877490.55076734663</v>
      </c>
      <c r="Y436" s="185"/>
      <c r="AA436" s="259">
        <f t="shared" si="197"/>
        <v>1.0005504824553512E-18</v>
      </c>
      <c r="AB436" s="260">
        <f t="shared" si="200"/>
        <v>1.6039671447492647E-18</v>
      </c>
      <c r="AC436" s="17">
        <f t="shared" si="190"/>
        <v>4.8137173241721243</v>
      </c>
      <c r="AD436" s="17">
        <f t="shared" si="191"/>
        <v>5.1589493660418366</v>
      </c>
      <c r="AE436" s="17">
        <f t="shared" si="198"/>
        <v>-36.160334323809565</v>
      </c>
      <c r="AF436" s="17">
        <f t="shared" si="188"/>
        <v>-13.443502603709018</v>
      </c>
      <c r="AG436" s="17">
        <f t="shared" si="199"/>
        <v>13.684821465907879</v>
      </c>
      <c r="AJ436" s="138"/>
    </row>
    <row r="437" spans="1:36">
      <c r="A437" s="4" t="s">
        <v>41</v>
      </c>
      <c r="B437" s="4" t="s">
        <v>42</v>
      </c>
      <c r="C437" s="54">
        <v>-39.385333333333335</v>
      </c>
      <c r="D437" s="54">
        <v>-178.69066666666666</v>
      </c>
      <c r="E437" s="4">
        <v>30</v>
      </c>
      <c r="F437" s="467">
        <v>267</v>
      </c>
      <c r="G437" s="477">
        <v>0.12</v>
      </c>
      <c r="H437" s="484" t="s">
        <v>16</v>
      </c>
      <c r="I437" s="467" t="s">
        <v>16</v>
      </c>
      <c r="J437" s="478">
        <v>14.037809361095311</v>
      </c>
      <c r="K437" s="478">
        <v>29.759203959615629</v>
      </c>
      <c r="L437" s="479">
        <v>2.1507334297437504E-13</v>
      </c>
      <c r="M437" s="479">
        <v>6.4108456685667133E-18</v>
      </c>
      <c r="N437" s="46"/>
      <c r="O437" s="126">
        <f t="shared" si="192"/>
        <v>1.9232537005700141E-18</v>
      </c>
      <c r="P437" s="126">
        <f t="shared" si="193"/>
        <v>8.942315556043413E-6</v>
      </c>
      <c r="Q437" s="126">
        <f t="shared" si="194"/>
        <v>1.6027114171416782E-8</v>
      </c>
      <c r="R437" s="126">
        <f t="shared" si="195"/>
        <v>74519.296300361777</v>
      </c>
      <c r="S437" s="126">
        <f t="shared" si="196"/>
        <v>5.3855990883244683E-10</v>
      </c>
      <c r="T437" s="17">
        <v>0.88100000000000001</v>
      </c>
      <c r="U437" s="193">
        <f t="shared" si="182"/>
        <v>5.6479550340072743E-18</v>
      </c>
      <c r="V437" s="185">
        <f t="shared" si="183"/>
        <v>2.6260600016247485E-5</v>
      </c>
      <c r="W437" s="185">
        <f t="shared" si="184"/>
        <v>4.7066291950060618E-8</v>
      </c>
      <c r="X437" s="185">
        <f t="shared" si="185"/>
        <v>218838.33346872905</v>
      </c>
      <c r="Y437" s="185">
        <f t="shared" si="186"/>
        <v>1.5815709322712853E-9</v>
      </c>
      <c r="AA437" s="259">
        <f t="shared" si="197"/>
        <v>1.8978851187255425E-19</v>
      </c>
      <c r="AB437" s="260">
        <f t="shared" si="200"/>
        <v>4.5668419506635202E-19</v>
      </c>
      <c r="AC437" s="17">
        <f t="shared" si="190"/>
        <v>2.6417543580119514</v>
      </c>
      <c r="AD437" s="17">
        <f t="shared" si="191"/>
        <v>3.3931384609383093</v>
      </c>
      <c r="AE437" s="17">
        <f t="shared" si="198"/>
        <v>-39.588540482088597</v>
      </c>
      <c r="AF437" s="17">
        <f t="shared" si="188"/>
        <v>-16.871708761988049</v>
      </c>
      <c r="AG437" s="17">
        <f t="shared" si="199"/>
        <v>12.296088532853249</v>
      </c>
      <c r="AJ437" s="138"/>
    </row>
    <row r="438" spans="1:36" s="120" customFormat="1">
      <c r="A438" s="72" t="s">
        <v>41</v>
      </c>
      <c r="B438" s="72" t="s">
        <v>42</v>
      </c>
      <c r="C438" s="73">
        <v>-39.385333333333335</v>
      </c>
      <c r="D438" s="73">
        <v>-178.69066666666666</v>
      </c>
      <c r="E438" s="72">
        <v>60</v>
      </c>
      <c r="F438" s="623">
        <v>267</v>
      </c>
      <c r="G438" s="624">
        <v>0.12</v>
      </c>
      <c r="H438" s="625" t="s">
        <v>16</v>
      </c>
      <c r="I438" s="623" t="s">
        <v>16</v>
      </c>
      <c r="J438" s="626">
        <v>6.054110842855331</v>
      </c>
      <c r="K438" s="626">
        <v>23.471762747300215</v>
      </c>
      <c r="L438" s="627">
        <v>9.7637758518332431E-14</v>
      </c>
      <c r="M438" s="627"/>
      <c r="N438" s="124"/>
      <c r="O438" s="133"/>
      <c r="P438" s="133"/>
      <c r="Q438" s="133"/>
      <c r="R438" s="133"/>
      <c r="S438" s="133"/>
      <c r="T438" s="121"/>
      <c r="U438" s="237"/>
      <c r="V438" s="133"/>
      <c r="W438" s="133"/>
      <c r="X438" s="133"/>
      <c r="Y438" s="133"/>
      <c r="AA438" s="133"/>
      <c r="AB438" s="137"/>
      <c r="AC438" s="121">
        <f t="shared" si="190"/>
        <v>1.8007375194598887</v>
      </c>
      <c r="AD438" s="121">
        <f t="shared" si="191"/>
        <v>3.1557981134465165</v>
      </c>
      <c r="AE438" s="121"/>
      <c r="AF438" s="121"/>
      <c r="AG438" s="121"/>
      <c r="AJ438" s="137"/>
    </row>
    <row r="439" spans="1:36">
      <c r="A439" s="4" t="s">
        <v>41</v>
      </c>
      <c r="B439" s="4" t="s">
        <v>42</v>
      </c>
      <c r="C439" s="54">
        <v>-39.385333333333335</v>
      </c>
      <c r="D439" s="54">
        <v>-178.69066666666666</v>
      </c>
      <c r="E439" s="4">
        <v>60</v>
      </c>
      <c r="F439" s="467">
        <v>267</v>
      </c>
      <c r="G439" s="477">
        <v>0.12</v>
      </c>
      <c r="H439" s="484" t="s">
        <v>16</v>
      </c>
      <c r="I439" s="467" t="s">
        <v>16</v>
      </c>
      <c r="J439" s="478">
        <v>8.7105565059298247</v>
      </c>
      <c r="K439" s="478">
        <v>22.072619244955067</v>
      </c>
      <c r="L439" s="479">
        <v>1.3739648028489541E-13</v>
      </c>
      <c r="M439" s="479">
        <v>2.4909689375820004E-18</v>
      </c>
      <c r="N439" s="46"/>
      <c r="O439" s="126">
        <f t="shared" si="192"/>
        <v>7.4729068127460015E-19</v>
      </c>
      <c r="P439" s="126">
        <f t="shared" si="193"/>
        <v>5.4389361337719293E-6</v>
      </c>
      <c r="Q439" s="126">
        <f t="shared" si="194"/>
        <v>6.2274223439550012E-9</v>
      </c>
      <c r="R439" s="126">
        <f t="shared" si="195"/>
        <v>45324.467781432744</v>
      </c>
      <c r="S439" s="126">
        <f t="shared" si="196"/>
        <v>2.8213336509115679E-10</v>
      </c>
      <c r="T439" s="17">
        <v>0.88100000000000001</v>
      </c>
      <c r="U439" s="193">
        <f>M439*T439</f>
        <v>2.1945436340097424E-18</v>
      </c>
      <c r="V439" s="185">
        <f>T439*M439/L439</f>
        <v>1.59723424461769E-5</v>
      </c>
      <c r="W439" s="185">
        <f t="shared" ref="W439:W502" si="201">U439/(G439*0.000000001)</f>
        <v>1.8287863616747854E-8</v>
      </c>
      <c r="X439" s="185">
        <f t="shared" ref="X439:X502" si="202">V439/(G439*0.000000001)</f>
        <v>133102.85371814083</v>
      </c>
      <c r="Y439" s="185">
        <f t="shared" ref="Y439:Y502" si="203">W439/K439</f>
        <v>8.2853164881769704E-10</v>
      </c>
      <c r="AA439" s="259">
        <f t="shared" si="197"/>
        <v>9.9423797858123645E-20</v>
      </c>
      <c r="AB439" s="260">
        <f t="shared" si="200"/>
        <v>2.8597127357893159E-19</v>
      </c>
      <c r="AC439" s="17">
        <f t="shared" si="190"/>
        <v>2.1645356815822336</v>
      </c>
      <c r="AD439" s="17">
        <f t="shared" si="191"/>
        <v>3.0943378922008025</v>
      </c>
      <c r="AE439" s="17">
        <f t="shared" si="198"/>
        <v>-40.533859907549221</v>
      </c>
      <c r="AF439" s="17">
        <f t="shared" si="188"/>
        <v>-17.817028187448674</v>
      </c>
      <c r="AG439" s="17">
        <f t="shared" si="199"/>
        <v>11.798877444560128</v>
      </c>
      <c r="AJ439" s="138"/>
    </row>
    <row r="440" spans="1:36">
      <c r="A440" s="4" t="s">
        <v>41</v>
      </c>
      <c r="B440" s="4" t="s">
        <v>42</v>
      </c>
      <c r="C440" s="54">
        <v>-39.385333333333335</v>
      </c>
      <c r="D440" s="54">
        <v>-178.69066666666666</v>
      </c>
      <c r="E440" s="4">
        <v>60</v>
      </c>
      <c r="F440" s="467">
        <v>267</v>
      </c>
      <c r="G440" s="477">
        <v>0.12</v>
      </c>
      <c r="H440" s="467" t="s">
        <v>16</v>
      </c>
      <c r="I440" s="467" t="s">
        <v>17</v>
      </c>
      <c r="J440" s="478">
        <v>65.756456444400968</v>
      </c>
      <c r="K440" s="478">
        <v>126.1773274614297</v>
      </c>
      <c r="L440" s="479">
        <v>9.1688879215842984E-13</v>
      </c>
      <c r="M440" s="479">
        <v>1.7089131525926184E-17</v>
      </c>
      <c r="N440" s="46"/>
      <c r="O440" s="126">
        <f t="shared" si="192"/>
        <v>5.1267394577778546E-18</v>
      </c>
      <c r="P440" s="126">
        <f t="shared" si="193"/>
        <v>5.5914517677864707E-6</v>
      </c>
      <c r="Q440" s="126">
        <f t="shared" si="194"/>
        <v>4.2722828814815456E-8</v>
      </c>
      <c r="R440" s="126">
        <f t="shared" si="195"/>
        <v>46595.431398220593</v>
      </c>
      <c r="S440" s="126">
        <f t="shared" si="196"/>
        <v>3.385935466724409E-10</v>
      </c>
      <c r="T440" s="17">
        <v>0.88100000000000001</v>
      </c>
      <c r="U440" s="193">
        <f>M440*T440</f>
        <v>1.5055524874340969E-17</v>
      </c>
      <c r="V440" s="185">
        <f>T440*M440/L440</f>
        <v>1.642023002473294E-5</v>
      </c>
      <c r="W440" s="185">
        <f t="shared" si="201"/>
        <v>1.2546270728617475E-7</v>
      </c>
      <c r="X440" s="185">
        <f t="shared" si="202"/>
        <v>136835.25020610783</v>
      </c>
      <c r="Y440" s="185">
        <f t="shared" si="203"/>
        <v>9.9433638206140161E-10</v>
      </c>
      <c r="AA440" s="259">
        <f t="shared" si="197"/>
        <v>1.193203658473682E-19</v>
      </c>
      <c r="AB440" s="260">
        <f t="shared" si="200"/>
        <v>2.5988522572495295E-19</v>
      </c>
      <c r="AC440" s="17">
        <f t="shared" si="190"/>
        <v>4.1859578631098948</v>
      </c>
      <c r="AD440" s="17">
        <f t="shared" si="191"/>
        <v>4.8376882783524477</v>
      </c>
      <c r="AE440" s="17">
        <f t="shared" si="198"/>
        <v>-38.608088995732054</v>
      </c>
      <c r="AF440" s="17">
        <f>LN(W440)</f>
        <v>-15.891257275631512</v>
      </c>
      <c r="AG440" s="17">
        <f t="shared" si="199"/>
        <v>11.826532927922818</v>
      </c>
      <c r="AJ440" s="138"/>
    </row>
    <row r="441" spans="1:36">
      <c r="A441" s="4" t="s">
        <v>41</v>
      </c>
      <c r="B441" s="4" t="s">
        <v>42</v>
      </c>
      <c r="C441" s="54">
        <v>-39.385333333333335</v>
      </c>
      <c r="D441" s="54">
        <v>-178.69066666666666</v>
      </c>
      <c r="E441" s="4">
        <v>60</v>
      </c>
      <c r="F441" s="467">
        <v>267</v>
      </c>
      <c r="G441" s="477">
        <v>0.12</v>
      </c>
      <c r="H441" s="467" t="s">
        <v>16</v>
      </c>
      <c r="I441" s="467" t="s">
        <v>16</v>
      </c>
      <c r="J441" s="478">
        <v>13.39522852332883</v>
      </c>
      <c r="K441" s="478">
        <v>27.510359116000313</v>
      </c>
      <c r="L441" s="479">
        <v>2.0581578244765929E-13</v>
      </c>
      <c r="M441" s="479">
        <v>1.5111665977837091E-18</v>
      </c>
      <c r="N441" s="46"/>
      <c r="O441" s="126"/>
      <c r="P441" s="126"/>
      <c r="Q441" s="126"/>
      <c r="R441" s="126"/>
      <c r="S441" s="126"/>
      <c r="T441" s="17">
        <v>0.88100000000000001</v>
      </c>
      <c r="U441" s="193"/>
      <c r="V441" s="185"/>
      <c r="W441" s="185"/>
      <c r="X441" s="185"/>
      <c r="Y441" s="185"/>
      <c r="AA441" s="259"/>
      <c r="AB441" s="260"/>
      <c r="AC441" s="17">
        <f t="shared" si="190"/>
        <v>2.5948985631966099</v>
      </c>
      <c r="AD441" s="17">
        <f t="shared" si="191"/>
        <v>3.3145626288680128</v>
      </c>
      <c r="AE441" s="17"/>
      <c r="AF441" s="17"/>
      <c r="AG441" s="17"/>
      <c r="AJ441" s="138"/>
    </row>
    <row r="442" spans="1:36">
      <c r="A442" s="4" t="s">
        <v>41</v>
      </c>
      <c r="B442" s="4" t="s">
        <v>42</v>
      </c>
      <c r="C442" s="54">
        <v>-39.385333333333335</v>
      </c>
      <c r="D442" s="54">
        <v>-178.69066666666666</v>
      </c>
      <c r="E442" s="4">
        <v>60</v>
      </c>
      <c r="F442" s="467">
        <v>267</v>
      </c>
      <c r="G442" s="477">
        <v>0.12</v>
      </c>
      <c r="H442" s="467" t="s">
        <v>16</v>
      </c>
      <c r="I442" s="467" t="s">
        <v>17</v>
      </c>
      <c r="J442" s="478">
        <v>42.480241488716615</v>
      </c>
      <c r="K442" s="478">
        <v>64.690250240322271</v>
      </c>
      <c r="L442" s="479">
        <v>6.0833117951190064E-13</v>
      </c>
      <c r="M442" s="479">
        <v>1.1850360994149816E-17</v>
      </c>
      <c r="N442" s="46"/>
      <c r="O442" s="126">
        <f t="shared" si="192"/>
        <v>3.5551082982449448E-18</v>
      </c>
      <c r="P442" s="126">
        <f t="shared" si="193"/>
        <v>5.8440343319200146E-6</v>
      </c>
      <c r="Q442" s="126">
        <f t="shared" si="194"/>
        <v>2.9625902485374541E-8</v>
      </c>
      <c r="R442" s="126">
        <f t="shared" si="195"/>
        <v>48700.286099333454</v>
      </c>
      <c r="S442" s="126">
        <f t="shared" si="196"/>
        <v>4.57965495191551E-10</v>
      </c>
      <c r="T442" s="17">
        <v>0.88100000000000001</v>
      </c>
      <c r="U442" s="193">
        <f>M442*T442</f>
        <v>1.0440168035845987E-17</v>
      </c>
      <c r="V442" s="185">
        <f>T442*M442/L442</f>
        <v>1.716198082140511E-5</v>
      </c>
      <c r="W442" s="185">
        <f t="shared" si="201"/>
        <v>8.7001400298716553E-8</v>
      </c>
      <c r="X442" s="185">
        <f t="shared" si="202"/>
        <v>143016.50684504258</v>
      </c>
      <c r="Y442" s="185">
        <f t="shared" si="203"/>
        <v>1.3448920042125212E-9</v>
      </c>
      <c r="AA442" s="259">
        <f t="shared" si="197"/>
        <v>1.6138704050550255E-19</v>
      </c>
      <c r="AB442" s="260">
        <f t="shared" si="200"/>
        <v>2.7896171440780174E-19</v>
      </c>
      <c r="AC442" s="17">
        <f t="shared" si="190"/>
        <v>3.7490390616801572</v>
      </c>
      <c r="AD442" s="17">
        <f t="shared" si="191"/>
        <v>4.1696104983483391</v>
      </c>
      <c r="AE442" s="17">
        <f t="shared" si="198"/>
        <v>-38.974173343134353</v>
      </c>
      <c r="AF442" s="17">
        <f t="shared" ref="AF442:AG454" si="204">LN(W442)</f>
        <v>-16.25734162303381</v>
      </c>
      <c r="AG442" s="17">
        <f t="shared" si="204"/>
        <v>11.870715335063043</v>
      </c>
      <c r="AJ442" s="138"/>
    </row>
    <row r="443" spans="1:36">
      <c r="A443" s="4" t="s">
        <v>41</v>
      </c>
      <c r="B443" s="4" t="s">
        <v>42</v>
      </c>
      <c r="C443" s="54">
        <v>-39.385333333333335</v>
      </c>
      <c r="D443" s="54">
        <v>-178.69066666666666</v>
      </c>
      <c r="E443" s="4">
        <v>60</v>
      </c>
      <c r="F443" s="467">
        <v>267</v>
      </c>
      <c r="G443" s="477">
        <v>0.12</v>
      </c>
      <c r="H443" s="467" t="s">
        <v>16</v>
      </c>
      <c r="I443" s="467" t="s">
        <v>16</v>
      </c>
      <c r="J443" s="478">
        <v>7.9884606491040469</v>
      </c>
      <c r="K443" s="478">
        <v>24.825977784061759</v>
      </c>
      <c r="L443" s="479">
        <v>1.2667337921529174E-13</v>
      </c>
      <c r="M443" s="479">
        <v>1.2137069015630951E-18</v>
      </c>
      <c r="N443" s="46"/>
      <c r="O443" s="126">
        <f t="shared" si="192"/>
        <v>3.641120704689285E-19</v>
      </c>
      <c r="P443" s="126">
        <f t="shared" si="193"/>
        <v>2.8744166511109676E-6</v>
      </c>
      <c r="Q443" s="126">
        <f t="shared" si="194"/>
        <v>3.0342672539077373E-9</v>
      </c>
      <c r="R443" s="126">
        <f t="shared" si="195"/>
        <v>23953.472092591397</v>
      </c>
      <c r="S443" s="126">
        <f t="shared" si="196"/>
        <v>1.2222146012938641E-10</v>
      </c>
      <c r="T443" s="17">
        <v>0.88100000000000001</v>
      </c>
      <c r="U443" s="193">
        <f>M443*T443</f>
        <v>1.0692757802770867E-18</v>
      </c>
      <c r="V443" s="185">
        <f>T443*M443/L443</f>
        <v>8.4412035654292084E-6</v>
      </c>
      <c r="W443" s="185">
        <f>U443/(G443*0.000000001)</f>
        <v>8.910631502309056E-9</v>
      </c>
      <c r="X443" s="185">
        <f t="shared" si="202"/>
        <v>70343.363045243401</v>
      </c>
      <c r="Y443" s="185">
        <f t="shared" si="203"/>
        <v>3.5892368791329813E-10</v>
      </c>
      <c r="AA443" s="259">
        <f t="shared" si="197"/>
        <v>4.3070842549595778E-20</v>
      </c>
      <c r="AB443" s="260">
        <f t="shared" si="200"/>
        <v>1.5193251301791409E-19</v>
      </c>
      <c r="AC443" s="17">
        <f t="shared" si="190"/>
        <v>2.0779980815303194</v>
      </c>
      <c r="AD443" s="17">
        <f t="shared" si="191"/>
        <v>3.2118905962275601</v>
      </c>
      <c r="AE443" s="17">
        <f t="shared" si="198"/>
        <v>-41.252852442395771</v>
      </c>
      <c r="AF443" s="17">
        <f t="shared" si="204"/>
        <v>-18.536020722295227</v>
      </c>
      <c r="AG443" s="17">
        <f t="shared" si="204"/>
        <v>11.161143716162323</v>
      </c>
      <c r="AJ443" s="138"/>
    </row>
    <row r="444" spans="1:36">
      <c r="A444" s="4" t="s">
        <v>41</v>
      </c>
      <c r="B444" s="4" t="s">
        <v>42</v>
      </c>
      <c r="C444" s="54">
        <v>-39.385333333333335</v>
      </c>
      <c r="D444" s="54">
        <v>-178.69066666666666</v>
      </c>
      <c r="E444" s="4">
        <v>60</v>
      </c>
      <c r="F444" s="467">
        <v>267</v>
      </c>
      <c r="G444" s="477">
        <v>0.12</v>
      </c>
      <c r="H444" s="467" t="s">
        <v>16</v>
      </c>
      <c r="I444" s="467" t="s">
        <v>16</v>
      </c>
      <c r="J444" s="478">
        <v>7.8524752402970863</v>
      </c>
      <c r="K444" s="478">
        <v>20.36710995715783</v>
      </c>
      <c r="L444" s="479">
        <v>1.2464753076968367E-13</v>
      </c>
      <c r="M444" s="479">
        <v>1.451438401581255E-18</v>
      </c>
      <c r="N444" s="46"/>
      <c r="O444" s="126">
        <f t="shared" si="192"/>
        <v>4.3543152047437648E-19</v>
      </c>
      <c r="P444" s="126">
        <f t="shared" si="193"/>
        <v>3.4933024167076452E-6</v>
      </c>
      <c r="Q444" s="126">
        <f t="shared" si="194"/>
        <v>3.6285960039531375E-9</v>
      </c>
      <c r="R444" s="126">
        <f t="shared" si="195"/>
        <v>29110.853472563711</v>
      </c>
      <c r="S444" s="126">
        <f t="shared" si="196"/>
        <v>1.7815959218494332E-10</v>
      </c>
      <c r="T444" s="17">
        <v>0.88100000000000001</v>
      </c>
      <c r="U444" s="193">
        <f>M444*T444</f>
        <v>1.2787172317930857E-18</v>
      </c>
      <c r="V444" s="185">
        <f>T444*M444/L444</f>
        <v>1.0258664763731452E-5</v>
      </c>
      <c r="W444" s="185">
        <f t="shared" si="201"/>
        <v>1.0655976931609048E-8</v>
      </c>
      <c r="X444" s="185">
        <f t="shared" si="202"/>
        <v>85488.873031095427</v>
      </c>
      <c r="Y444" s="185">
        <f t="shared" si="203"/>
        <v>5.231953357164503E-10</v>
      </c>
      <c r="AA444" s="259">
        <f t="shared" si="197"/>
        <v>6.2783440285974038E-20</v>
      </c>
      <c r="AB444" s="260">
        <f t="shared" si="200"/>
        <v>1.8483832895553862E-19</v>
      </c>
      <c r="AC444" s="17">
        <f t="shared" si="190"/>
        <v>2.0608287993275831</v>
      </c>
      <c r="AD444" s="17">
        <f t="shared" si="191"/>
        <v>3.0139213427631395</v>
      </c>
      <c r="AE444" s="17">
        <f t="shared" si="198"/>
        <v>-41.073976608077743</v>
      </c>
      <c r="AF444" s="17">
        <f t="shared" si="204"/>
        <v>-18.357144887977199</v>
      </c>
      <c r="AG444" s="17">
        <f t="shared" si="204"/>
        <v>11.35614150646872</v>
      </c>
      <c r="AJ444" s="138"/>
    </row>
    <row r="445" spans="1:36">
      <c r="A445" s="4" t="s">
        <v>41</v>
      </c>
      <c r="B445" s="4" t="s">
        <v>42</v>
      </c>
      <c r="C445" s="54">
        <v>-39.385333333333335</v>
      </c>
      <c r="D445" s="54">
        <v>-178.69066666666666</v>
      </c>
      <c r="E445" s="4">
        <v>60</v>
      </c>
      <c r="F445" s="467">
        <v>267</v>
      </c>
      <c r="G445" s="477">
        <v>0.12</v>
      </c>
      <c r="H445" s="467" t="s">
        <v>23</v>
      </c>
      <c r="I445" s="467" t="s">
        <v>23</v>
      </c>
      <c r="J445" s="478">
        <v>1.3300246658237749</v>
      </c>
      <c r="K445" s="478">
        <v>6.7082038675800053</v>
      </c>
      <c r="L445" s="479">
        <v>2.3527552917731079E-14</v>
      </c>
      <c r="M445" s="479">
        <v>5.9315968095265622E-19</v>
      </c>
      <c r="N445" s="46"/>
      <c r="O445" s="126">
        <f t="shared" si="192"/>
        <v>1.7794790428579686E-19</v>
      </c>
      <c r="P445" s="126">
        <f t="shared" si="193"/>
        <v>7.5633834469750533E-6</v>
      </c>
      <c r="Q445" s="126">
        <f t="shared" si="194"/>
        <v>1.4828992023816406E-9</v>
      </c>
      <c r="R445" s="126">
        <f t="shared" si="195"/>
        <v>63028.195391458779</v>
      </c>
      <c r="S445" s="126">
        <f t="shared" si="196"/>
        <v>2.2105756349301273E-10</v>
      </c>
      <c r="T445" s="17">
        <v>0.88100000000000001</v>
      </c>
      <c r="U445" s="193">
        <f>M445*T445</f>
        <v>5.2257367891929016E-19</v>
      </c>
      <c r="V445" s="185">
        <f>T445*M445/L445</f>
        <v>2.2211136055950077E-5</v>
      </c>
      <c r="W445" s="185">
        <f t="shared" si="201"/>
        <v>4.3547806576607516E-9</v>
      </c>
      <c r="X445" s="185">
        <f t="shared" si="202"/>
        <v>185092.80046625063</v>
      </c>
      <c r="Y445" s="185">
        <f t="shared" si="203"/>
        <v>6.4917237812448076E-10</v>
      </c>
      <c r="AA445" s="259">
        <f t="shared" si="197"/>
        <v>7.7900685374937686E-20</v>
      </c>
      <c r="AB445" s="260">
        <f t="shared" si="200"/>
        <v>4.4597645156097313E-19</v>
      </c>
      <c r="AC445" s="17">
        <f t="shared" si="190"/>
        <v>0.28519748779385401</v>
      </c>
      <c r="AD445" s="17">
        <f t="shared" si="191"/>
        <v>1.9033312352075524</v>
      </c>
      <c r="AE445" s="17">
        <f t="shared" si="198"/>
        <v>-41.968823313645608</v>
      </c>
      <c r="AF445" s="17">
        <f t="shared" si="204"/>
        <v>-19.251991593545068</v>
      </c>
      <c r="AG445" s="17">
        <f t="shared" si="204"/>
        <v>12.128612602431026</v>
      </c>
      <c r="AJ445" s="138"/>
    </row>
    <row r="446" spans="1:36">
      <c r="A446" s="4" t="s">
        <v>41</v>
      </c>
      <c r="B446" s="4" t="s">
        <v>42</v>
      </c>
      <c r="C446" s="54">
        <v>-39.385333333333335</v>
      </c>
      <c r="D446" s="54">
        <v>-178.69066666666666</v>
      </c>
      <c r="E446" s="4">
        <v>60</v>
      </c>
      <c r="F446" s="467">
        <v>267</v>
      </c>
      <c r="G446" s="477">
        <v>0.12</v>
      </c>
      <c r="H446" s="467" t="s">
        <v>23</v>
      </c>
      <c r="I446" s="467" t="s">
        <v>23</v>
      </c>
      <c r="J446" s="478">
        <v>2.1446605848506315</v>
      </c>
      <c r="K446" s="478">
        <v>8.0424771931898693</v>
      </c>
      <c r="L446" s="479">
        <v>3.6848363308719295E-14</v>
      </c>
      <c r="M446" s="479">
        <v>9.941961421962597E-19</v>
      </c>
      <c r="N446" s="46"/>
      <c r="O446" s="126">
        <f t="shared" si="192"/>
        <v>2.9825884265887792E-19</v>
      </c>
      <c r="P446" s="126">
        <f t="shared" si="193"/>
        <v>8.0942222632803335E-6</v>
      </c>
      <c r="Q446" s="126">
        <f t="shared" si="194"/>
        <v>2.4854903554906495E-9</v>
      </c>
      <c r="R446" s="126">
        <f t="shared" si="195"/>
        <v>67451.852194002786</v>
      </c>
      <c r="S446" s="126">
        <f t="shared" si="196"/>
        <v>3.0904537194028834E-10</v>
      </c>
      <c r="T446" s="17">
        <v>0.88100000000000001</v>
      </c>
      <c r="U446" s="193">
        <f>M446*T446</f>
        <v>8.7588680127490479E-19</v>
      </c>
      <c r="V446" s="185">
        <f>T446*M446/L446</f>
        <v>2.3770032713166582E-5</v>
      </c>
      <c r="W446" s="185">
        <f t="shared" si="201"/>
        <v>7.2990566772908734E-9</v>
      </c>
      <c r="X446" s="185">
        <f t="shared" si="202"/>
        <v>198083.60594305483</v>
      </c>
      <c r="Y446" s="185">
        <f t="shared" si="203"/>
        <v>9.0756324226464668E-10</v>
      </c>
      <c r="AA446" s="259">
        <f t="shared" si="197"/>
        <v>1.0890758907175762E-19</v>
      </c>
      <c r="AB446" s="260">
        <f t="shared" si="200"/>
        <v>4.6356805791043255E-19</v>
      </c>
      <c r="AC446" s="17">
        <f t="shared" si="190"/>
        <v>0.76298130435855149</v>
      </c>
      <c r="AD446" s="17">
        <f t="shared" si="191"/>
        <v>2.0847371443408713</v>
      </c>
      <c r="AE446" s="17">
        <f t="shared" si="198"/>
        <v>-41.452352439531452</v>
      </c>
      <c r="AF446" s="17">
        <f t="shared" si="204"/>
        <v>-18.735520719430905</v>
      </c>
      <c r="AG446" s="17">
        <f t="shared" si="204"/>
        <v>12.196444472790935</v>
      </c>
      <c r="AJ446" s="138"/>
    </row>
    <row r="447" spans="1:36">
      <c r="A447" s="4" t="s">
        <v>41</v>
      </c>
      <c r="B447" s="4" t="s">
        <v>42</v>
      </c>
      <c r="C447" s="54">
        <v>-39.385333333333335</v>
      </c>
      <c r="D447" s="54">
        <v>-178.69066666666666</v>
      </c>
      <c r="E447" s="4">
        <v>60</v>
      </c>
      <c r="F447" s="467">
        <v>267</v>
      </c>
      <c r="G447" s="477">
        <v>0.12</v>
      </c>
      <c r="H447" s="467" t="s">
        <v>23</v>
      </c>
      <c r="I447" s="467" t="s">
        <v>23</v>
      </c>
      <c r="J447" s="478">
        <v>2.1446605848506324</v>
      </c>
      <c r="K447" s="478">
        <v>8.0424771931898711</v>
      </c>
      <c r="L447" s="479">
        <v>3.6848363308719321E-14</v>
      </c>
      <c r="M447" s="477"/>
      <c r="N447" s="46"/>
      <c r="O447" s="126"/>
      <c r="P447" s="126"/>
      <c r="Q447" s="126"/>
      <c r="R447" s="126"/>
      <c r="S447" s="126"/>
      <c r="T447" s="17">
        <v>0.88100000000000001</v>
      </c>
      <c r="U447" s="193"/>
      <c r="V447" s="185"/>
      <c r="W447" s="185"/>
      <c r="X447" s="185"/>
      <c r="Y447" s="185"/>
      <c r="AA447" s="259"/>
      <c r="AB447" s="260"/>
      <c r="AC447" s="17">
        <f t="shared" si="190"/>
        <v>0.76298130435855194</v>
      </c>
      <c r="AD447" s="17">
        <f t="shared" si="191"/>
        <v>2.0847371443408713</v>
      </c>
      <c r="AE447" s="17"/>
      <c r="AF447" s="17"/>
      <c r="AG447" s="17"/>
      <c r="AJ447" s="138"/>
    </row>
    <row r="448" spans="1:36">
      <c r="A448" s="4" t="s">
        <v>41</v>
      </c>
      <c r="B448" s="4" t="s">
        <v>42</v>
      </c>
      <c r="C448" s="54">
        <v>-39.385333333333335</v>
      </c>
      <c r="D448" s="54">
        <v>-178.69066666666666</v>
      </c>
      <c r="E448" s="4">
        <v>60</v>
      </c>
      <c r="F448" s="467">
        <v>267</v>
      </c>
      <c r="G448" s="477">
        <v>0.12</v>
      </c>
      <c r="H448" s="467" t="s">
        <v>23</v>
      </c>
      <c r="I448" s="467" t="s">
        <v>23</v>
      </c>
      <c r="J448" s="478">
        <v>2.329531895198433</v>
      </c>
      <c r="K448" s="478">
        <v>8.5639849877217262</v>
      </c>
      <c r="L448" s="479">
        <v>3.9823348816404682E-14</v>
      </c>
      <c r="M448" s="479">
        <v>8.1961071631684913E-19</v>
      </c>
      <c r="N448" s="46"/>
      <c r="O448" s="126">
        <f t="shared" si="192"/>
        <v>2.4588321489505471E-19</v>
      </c>
      <c r="P448" s="126">
        <f t="shared" si="193"/>
        <v>6.1743480195157898E-6</v>
      </c>
      <c r="Q448" s="126">
        <f t="shared" si="194"/>
        <v>2.0490267907921225E-9</v>
      </c>
      <c r="R448" s="126">
        <f t="shared" si="195"/>
        <v>51452.90016263158</v>
      </c>
      <c r="S448" s="126">
        <f t="shared" si="196"/>
        <v>2.3926090409194243E-10</v>
      </c>
      <c r="T448" s="17">
        <v>0.88100000000000001</v>
      </c>
      <c r="U448" s="193">
        <f t="shared" ref="U448:U454" si="205">M448*T448</f>
        <v>7.2207704107514412E-19</v>
      </c>
      <c r="V448" s="185">
        <f t="shared" ref="V448:V454" si="206">T448*M448/L448</f>
        <v>1.8132002017311372E-5</v>
      </c>
      <c r="W448" s="185">
        <f t="shared" si="201"/>
        <v>6.0173086756262011E-9</v>
      </c>
      <c r="X448" s="185">
        <f t="shared" si="202"/>
        <v>151100.01681092809</v>
      </c>
      <c r="Y448" s="185">
        <f t="shared" si="203"/>
        <v>7.0262952168333769E-10</v>
      </c>
      <c r="AA448" s="259">
        <f t="shared" si="197"/>
        <v>8.4315542602000525E-20</v>
      </c>
      <c r="AB448" s="260">
        <f t="shared" si="200"/>
        <v>3.5183494074762755E-19</v>
      </c>
      <c r="AC448" s="17">
        <f t="shared" si="190"/>
        <v>0.84566734404551613</v>
      </c>
      <c r="AD448" s="17">
        <f t="shared" si="191"/>
        <v>2.1475656177742097</v>
      </c>
      <c r="AE448" s="17">
        <f t="shared" si="198"/>
        <v>-41.645457461538534</v>
      </c>
      <c r="AF448" s="17">
        <f t="shared" si="204"/>
        <v>-18.928625741437987</v>
      </c>
      <c r="AG448" s="17">
        <f t="shared" si="204"/>
        <v>11.925697259517793</v>
      </c>
      <c r="AJ448" s="138"/>
    </row>
    <row r="449" spans="1:36">
      <c r="A449" s="4" t="s">
        <v>41</v>
      </c>
      <c r="B449" s="4" t="s">
        <v>42</v>
      </c>
      <c r="C449" s="54">
        <v>-39.385333333333335</v>
      </c>
      <c r="D449" s="54">
        <v>-178.69066666666666</v>
      </c>
      <c r="E449" s="4">
        <v>60</v>
      </c>
      <c r="F449" s="467">
        <v>267</v>
      </c>
      <c r="G449" s="477">
        <v>0.12</v>
      </c>
      <c r="H449" s="467" t="s">
        <v>23</v>
      </c>
      <c r="I449" s="467" t="s">
        <v>23</v>
      </c>
      <c r="J449" s="478">
        <v>1.3390878400587023</v>
      </c>
      <c r="K449" s="478">
        <v>6.7238344379085619</v>
      </c>
      <c r="L449" s="479">
        <v>2.367806554290884E-14</v>
      </c>
      <c r="M449" s="479">
        <v>8.909379361565688E-19</v>
      </c>
      <c r="N449" s="46"/>
      <c r="O449" s="126">
        <f t="shared" si="192"/>
        <v>2.6728138084697064E-19</v>
      </c>
      <c r="P449" s="126">
        <f t="shared" si="193"/>
        <v>1.1288142621389805E-5</v>
      </c>
      <c r="Q449" s="126">
        <f t="shared" si="194"/>
        <v>2.2273448403914222E-9</v>
      </c>
      <c r="R449" s="126">
        <f t="shared" si="195"/>
        <v>94067.855178248385</v>
      </c>
      <c r="S449" s="126">
        <f t="shared" si="196"/>
        <v>3.3126110717922946E-10</v>
      </c>
      <c r="T449" s="17">
        <v>0.88100000000000001</v>
      </c>
      <c r="U449" s="193">
        <f t="shared" si="205"/>
        <v>7.8491632175393708E-19</v>
      </c>
      <c r="V449" s="185">
        <f t="shared" si="206"/>
        <v>3.3149512164814727E-5</v>
      </c>
      <c r="W449" s="185">
        <f t="shared" si="201"/>
        <v>6.5409693479494761E-9</v>
      </c>
      <c r="X449" s="185">
        <f t="shared" si="202"/>
        <v>276245.93470678938</v>
      </c>
      <c r="Y449" s="185">
        <f t="shared" si="203"/>
        <v>9.7280345141633717E-10</v>
      </c>
      <c r="AA449" s="259">
        <f t="shared" si="197"/>
        <v>1.1673641416996044E-19</v>
      </c>
      <c r="AB449" s="260">
        <f t="shared" si="200"/>
        <v>6.6533195919209625E-19</v>
      </c>
      <c r="AC449" s="17">
        <f t="shared" si="190"/>
        <v>0.29198866579613025</v>
      </c>
      <c r="AD449" s="17">
        <f t="shared" si="191"/>
        <v>1.9056585926835268</v>
      </c>
      <c r="AE449" s="17">
        <f t="shared" si="198"/>
        <v>-41.562012184220201</v>
      </c>
      <c r="AF449" s="17">
        <f t="shared" si="204"/>
        <v>-18.845180464119657</v>
      </c>
      <c r="AG449" s="17">
        <f t="shared" si="204"/>
        <v>12.529046815712295</v>
      </c>
      <c r="AJ449" s="138"/>
    </row>
    <row r="450" spans="1:36">
      <c r="A450" s="4" t="s">
        <v>41</v>
      </c>
      <c r="B450" s="4" t="s">
        <v>42</v>
      </c>
      <c r="C450" s="54">
        <v>-39.385333333333335</v>
      </c>
      <c r="D450" s="54">
        <v>-178.69066666666666</v>
      </c>
      <c r="E450" s="4">
        <v>60</v>
      </c>
      <c r="F450" s="467">
        <v>267</v>
      </c>
      <c r="G450" s="477">
        <v>0.12</v>
      </c>
      <c r="H450" s="467" t="s">
        <v>23</v>
      </c>
      <c r="I450" s="467" t="s">
        <v>23</v>
      </c>
      <c r="J450" s="478">
        <v>0.90477868423386065</v>
      </c>
      <c r="K450" s="478">
        <v>4.5238934211693032</v>
      </c>
      <c r="L450" s="479">
        <v>1.6385729516442151E-14</v>
      </c>
      <c r="M450" s="479">
        <v>4.2376568503280522E-19</v>
      </c>
      <c r="N450" s="46"/>
      <c r="O450" s="126">
        <f t="shared" si="192"/>
        <v>1.2712970550984157E-19</v>
      </c>
      <c r="P450" s="126">
        <f t="shared" si="193"/>
        <v>7.7585624358240571E-6</v>
      </c>
      <c r="Q450" s="126">
        <f t="shared" si="194"/>
        <v>1.059414212582013E-9</v>
      </c>
      <c r="R450" s="126">
        <f t="shared" si="195"/>
        <v>64654.686965200475</v>
      </c>
      <c r="S450" s="126">
        <f t="shared" si="196"/>
        <v>2.3418195654754908E-10</v>
      </c>
      <c r="T450" s="17">
        <v>0.88100000000000001</v>
      </c>
      <c r="U450" s="193">
        <f t="shared" si="205"/>
        <v>3.7333756851390141E-19</v>
      </c>
      <c r="V450" s="185">
        <f t="shared" si="206"/>
        <v>2.2784311686536648E-5</v>
      </c>
      <c r="W450" s="185">
        <f t="shared" si="201"/>
        <v>3.1111464042825118E-9</v>
      </c>
      <c r="X450" s="185">
        <f t="shared" si="202"/>
        <v>189869.26405447206</v>
      </c>
      <c r="Y450" s="185">
        <f t="shared" si="203"/>
        <v>6.8771434572796921E-10</v>
      </c>
      <c r="AA450" s="259">
        <f t="shared" si="197"/>
        <v>8.2525721487356314E-20</v>
      </c>
      <c r="AB450" s="260">
        <f t="shared" si="200"/>
        <v>4.6836391309509822E-19</v>
      </c>
      <c r="AC450" s="17">
        <f t="shared" si="190"/>
        <v>-0.10006491299679073</v>
      </c>
      <c r="AD450" s="17">
        <f t="shared" si="191"/>
        <v>1.5093729994373095</v>
      </c>
      <c r="AE450" s="17">
        <f t="shared" si="198"/>
        <v>-42.30510628003865</v>
      </c>
      <c r="AF450" s="17">
        <f t="shared" si="204"/>
        <v>-19.588274559938107</v>
      </c>
      <c r="AG450" s="17">
        <f t="shared" si="204"/>
        <v>12.1540910303804</v>
      </c>
      <c r="AJ450" s="138"/>
    </row>
    <row r="451" spans="1:36">
      <c r="A451" s="4" t="s">
        <v>41</v>
      </c>
      <c r="B451" s="4" t="s">
        <v>42</v>
      </c>
      <c r="C451" s="54">
        <v>-39.385333333333335</v>
      </c>
      <c r="D451" s="54">
        <v>-178.69066666666666</v>
      </c>
      <c r="E451" s="4">
        <v>60</v>
      </c>
      <c r="F451" s="467">
        <v>267</v>
      </c>
      <c r="G451" s="477">
        <v>0.12</v>
      </c>
      <c r="H451" s="467" t="s">
        <v>23</v>
      </c>
      <c r="I451" s="467" t="s">
        <v>23</v>
      </c>
      <c r="J451" s="478">
        <v>1.3009539660877403</v>
      </c>
      <c r="K451" s="478">
        <v>6.6579261996091095</v>
      </c>
      <c r="L451" s="479">
        <v>2.3044349688579429E-14</v>
      </c>
      <c r="M451" s="479">
        <v>1.748234096614456E-18</v>
      </c>
      <c r="N451" s="46"/>
      <c r="O451" s="126">
        <f t="shared" si="192"/>
        <v>5.2447022898433677E-19</v>
      </c>
      <c r="P451" s="126">
        <f t="shared" si="193"/>
        <v>2.275916812893442E-5</v>
      </c>
      <c r="Q451" s="126">
        <f t="shared" si="194"/>
        <v>4.3705852415361399E-9</v>
      </c>
      <c r="R451" s="126">
        <f t="shared" si="195"/>
        <v>189659.73440778683</v>
      </c>
      <c r="S451" s="126">
        <f t="shared" si="196"/>
        <v>6.5644843612005487E-10</v>
      </c>
      <c r="T451" s="17">
        <v>0.88100000000000001</v>
      </c>
      <c r="U451" s="193">
        <f t="shared" si="205"/>
        <v>1.5401942391173356E-18</v>
      </c>
      <c r="V451" s="185">
        <f t="shared" si="206"/>
        <v>6.6836090405304088E-5</v>
      </c>
      <c r="W451" s="185">
        <f t="shared" si="201"/>
        <v>1.2834951992644464E-8</v>
      </c>
      <c r="X451" s="185">
        <f t="shared" si="202"/>
        <v>556967.42004420073</v>
      </c>
      <c r="Y451" s="185">
        <f t="shared" si="203"/>
        <v>1.9277702407392274E-9</v>
      </c>
      <c r="AA451" s="259">
        <f t="shared" si="197"/>
        <v>2.3133242888870733E-19</v>
      </c>
      <c r="AB451" s="260">
        <f t="shared" si="200"/>
        <v>1.3438093446701939E-18</v>
      </c>
      <c r="AC451" s="17">
        <f t="shared" si="190"/>
        <v>0.26309781542068411</v>
      </c>
      <c r="AD451" s="17">
        <f t="shared" si="191"/>
        <v>1.8958080546229574</v>
      </c>
      <c r="AE451" s="17">
        <f t="shared" si="198"/>
        <v>-40.887925483077986</v>
      </c>
      <c r="AF451" s="17">
        <f t="shared" si="204"/>
        <v>-18.171093762977442</v>
      </c>
      <c r="AG451" s="17">
        <f t="shared" si="204"/>
        <v>13.230262025357057</v>
      </c>
      <c r="AJ451" s="138"/>
    </row>
    <row r="452" spans="1:36">
      <c r="A452" s="4" t="s">
        <v>41</v>
      </c>
      <c r="B452" s="4" t="s">
        <v>42</v>
      </c>
      <c r="C452" s="54">
        <v>-39.385333333333335</v>
      </c>
      <c r="D452" s="54">
        <v>-178.69066666666666</v>
      </c>
      <c r="E452" s="4">
        <v>60</v>
      </c>
      <c r="F452" s="467">
        <v>267</v>
      </c>
      <c r="G452" s="477">
        <v>0.12</v>
      </c>
      <c r="H452" s="473" t="s">
        <v>18</v>
      </c>
      <c r="I452" s="473" t="s">
        <v>19</v>
      </c>
      <c r="J452" s="478">
        <v>13.493687084289885</v>
      </c>
      <c r="K452" s="478">
        <v>40.317315160579255</v>
      </c>
      <c r="L452" s="479">
        <v>1.9803738657943852E-13</v>
      </c>
      <c r="M452" s="479">
        <v>3.3541200651687049E-18</v>
      </c>
      <c r="N452" s="46"/>
      <c r="O452" s="126">
        <f t="shared" si="192"/>
        <v>1.0062360195506114E-18</v>
      </c>
      <c r="P452" s="126">
        <f t="shared" si="193"/>
        <v>5.0810406910059941E-6</v>
      </c>
      <c r="Q452" s="126">
        <f t="shared" si="194"/>
        <v>8.3853001629217614E-9</v>
      </c>
      <c r="R452" s="126">
        <f t="shared" si="195"/>
        <v>42342.005758383282</v>
      </c>
      <c r="S452" s="126">
        <f t="shared" si="196"/>
        <v>2.079826032443894E-10</v>
      </c>
      <c r="T452" s="17">
        <v>0.60099999999999998</v>
      </c>
      <c r="U452" s="193">
        <f t="shared" si="205"/>
        <v>2.0158261591663915E-18</v>
      </c>
      <c r="V452" s="185">
        <f t="shared" si="206"/>
        <v>1.0179018184315341E-5</v>
      </c>
      <c r="W452" s="185">
        <f t="shared" si="201"/>
        <v>1.6798551326386596E-8</v>
      </c>
      <c r="X452" s="185">
        <f t="shared" si="202"/>
        <v>84825.15153596118</v>
      </c>
      <c r="Y452" s="185">
        <f t="shared" si="203"/>
        <v>4.1665848183292681E-10</v>
      </c>
      <c r="AA452" s="259">
        <f t="shared" si="197"/>
        <v>4.9999017819951216E-20</v>
      </c>
      <c r="AB452" s="260">
        <f t="shared" si="200"/>
        <v>2.4856957510699663E-19</v>
      </c>
      <c r="AC452" s="17">
        <f t="shared" si="190"/>
        <v>2.6022219526885366</v>
      </c>
      <c r="AD452" s="17">
        <f t="shared" si="191"/>
        <v>3.6967810332667308</v>
      </c>
      <c r="AE452" s="17">
        <f t="shared" si="198"/>
        <v>-40.236342213527067</v>
      </c>
      <c r="AF452" s="17">
        <f t="shared" si="204"/>
        <v>-17.901973184827494</v>
      </c>
      <c r="AG452" s="17">
        <f t="shared" si="204"/>
        <v>11.348347376104842</v>
      </c>
      <c r="AJ452" s="138"/>
    </row>
    <row r="453" spans="1:36" s="496" customFormat="1">
      <c r="A453" s="496" t="s">
        <v>41</v>
      </c>
      <c r="B453" s="496" t="s">
        <v>43</v>
      </c>
      <c r="C453" s="497">
        <v>-39.365000000000002</v>
      </c>
      <c r="D453" s="497">
        <v>-178.52816666666666</v>
      </c>
      <c r="E453" s="496">
        <v>30</v>
      </c>
      <c r="F453" s="498">
        <v>272</v>
      </c>
      <c r="G453" s="499">
        <v>7.0000000000000007E-2</v>
      </c>
      <c r="H453" s="498" t="s">
        <v>18</v>
      </c>
      <c r="I453" s="498" t="s">
        <v>20</v>
      </c>
      <c r="J453" s="500">
        <v>136.61621999999997</v>
      </c>
      <c r="K453" s="500">
        <v>739.95257413209731</v>
      </c>
      <c r="L453" s="501">
        <v>1.2945045416266611E-12</v>
      </c>
      <c r="M453" s="501">
        <v>1.5774395538476154E-17</v>
      </c>
      <c r="N453" s="46"/>
      <c r="O453" s="502">
        <f t="shared" si="192"/>
        <v>4.7323186615428461E-18</v>
      </c>
      <c r="P453" s="502">
        <f t="shared" si="193"/>
        <v>3.6556987707407062E-6</v>
      </c>
      <c r="Q453" s="502">
        <f t="shared" si="194"/>
        <v>6.7604552307754934E-8</v>
      </c>
      <c r="R453" s="502">
        <f t="shared" si="195"/>
        <v>52224.26815343865</v>
      </c>
      <c r="S453" s="502">
        <f t="shared" si="196"/>
        <v>9.1363358505846724E-11</v>
      </c>
      <c r="T453" s="91">
        <v>0.2404</v>
      </c>
      <c r="U453" s="219">
        <f t="shared" si="205"/>
        <v>3.7921646874496677E-18</v>
      </c>
      <c r="V453" s="502">
        <f t="shared" si="206"/>
        <v>2.9294332816202193E-6</v>
      </c>
      <c r="W453" s="502">
        <f t="shared" si="201"/>
        <v>5.4173781249280955E-8</v>
      </c>
      <c r="X453" s="502">
        <f t="shared" si="202"/>
        <v>41849.046880288835</v>
      </c>
      <c r="Y453" s="502">
        <f t="shared" si="203"/>
        <v>7.3212504616018511E-11</v>
      </c>
      <c r="AA453" s="502">
        <f t="shared" si="197"/>
        <v>5.1248753231212972E-21</v>
      </c>
      <c r="AB453" s="503">
        <f t="shared" si="200"/>
        <v>1.1546502705517805E-19</v>
      </c>
      <c r="AC453" s="497">
        <f t="shared" si="190"/>
        <v>4.9171756809367473</v>
      </c>
      <c r="AD453" s="497">
        <f t="shared" si="191"/>
        <v>6.6065860951337481</v>
      </c>
      <c r="AE453" s="497">
        <f t="shared" si="198"/>
        <v>-38.68814358388741</v>
      </c>
      <c r="AF453" s="497">
        <f t="shared" si="204"/>
        <v>-16.731068786329306</v>
      </c>
      <c r="AG453" s="497">
        <f t="shared" si="204"/>
        <v>10.641824300993731</v>
      </c>
      <c r="AJ453" s="503"/>
    </row>
    <row r="454" spans="1:36">
      <c r="A454" s="4" t="s">
        <v>41</v>
      </c>
      <c r="B454" s="4" t="s">
        <v>43</v>
      </c>
      <c r="C454" s="54">
        <v>-39.365000000000002</v>
      </c>
      <c r="D454" s="54">
        <v>-178.52816666666666</v>
      </c>
      <c r="E454" s="4">
        <v>30</v>
      </c>
      <c r="F454" s="467">
        <v>272</v>
      </c>
      <c r="G454" s="477">
        <v>7.0000000000000007E-2</v>
      </c>
      <c r="H454" s="473" t="s">
        <v>18</v>
      </c>
      <c r="I454" s="473" t="s">
        <v>19</v>
      </c>
      <c r="J454" s="478">
        <v>20.407589528178448</v>
      </c>
      <c r="K454" s="478">
        <v>41.708569467221494</v>
      </c>
      <c r="L454" s="479">
        <v>2.7698249237695558E-13</v>
      </c>
      <c r="M454" s="479">
        <v>8.8039059456219072E-19</v>
      </c>
      <c r="N454" s="46"/>
      <c r="O454" s="126">
        <f t="shared" si="192"/>
        <v>2.641171783686572E-19</v>
      </c>
      <c r="P454" s="126">
        <f t="shared" si="193"/>
        <v>9.5355188734893207E-7</v>
      </c>
      <c r="Q454" s="126">
        <f t="shared" si="194"/>
        <v>3.7731025481236737E-9</v>
      </c>
      <c r="R454" s="126">
        <f t="shared" si="195"/>
        <v>13622.169819270455</v>
      </c>
      <c r="S454" s="126">
        <f t="shared" si="196"/>
        <v>9.04634849941073E-11</v>
      </c>
      <c r="T454" s="17">
        <v>0.2404</v>
      </c>
      <c r="U454" s="193">
        <f t="shared" si="205"/>
        <v>2.1164589893275066E-19</v>
      </c>
      <c r="V454" s="185">
        <f t="shared" si="206"/>
        <v>7.6411291239561103E-7</v>
      </c>
      <c r="W454" s="185">
        <f t="shared" si="201"/>
        <v>3.0235128418964372E-9</v>
      </c>
      <c r="X454" s="185">
        <f t="shared" si="202"/>
        <v>10915.898748508727</v>
      </c>
      <c r="Y454" s="185">
        <f t="shared" si="203"/>
        <v>7.2491405975277986E-11</v>
      </c>
      <c r="AA454" s="259">
        <f t="shared" si="197"/>
        <v>5.0743984182694603E-21</v>
      </c>
      <c r="AB454" s="260">
        <f t="shared" si="200"/>
        <v>4.3140351943406275E-20</v>
      </c>
      <c r="AC454" s="17">
        <f t="shared" si="190"/>
        <v>3.0159068673570735</v>
      </c>
      <c r="AD454" s="17">
        <f t="shared" si="191"/>
        <v>3.7307066105030127</v>
      </c>
      <c r="AE454" s="17">
        <f t="shared" si="198"/>
        <v>-41.573921286421253</v>
      </c>
      <c r="AF454" s="17">
        <f t="shared" si="204"/>
        <v>-19.61684648886315</v>
      </c>
      <c r="AG454" s="17">
        <f t="shared" si="204"/>
        <v>9.2979756062730026</v>
      </c>
      <c r="AJ454" s="138"/>
    </row>
    <row r="455" spans="1:36">
      <c r="A455" s="4" t="s">
        <v>41</v>
      </c>
      <c r="B455" s="4" t="s">
        <v>43</v>
      </c>
      <c r="C455" s="54">
        <v>-39.365000000000002</v>
      </c>
      <c r="D455" s="54">
        <v>-178.52816666666666</v>
      </c>
      <c r="E455" s="4">
        <v>30</v>
      </c>
      <c r="F455" s="467">
        <v>272</v>
      </c>
      <c r="G455" s="477">
        <v>7.0000000000000007E-2</v>
      </c>
      <c r="H455" s="473" t="s">
        <v>18</v>
      </c>
      <c r="I455" s="473" t="s">
        <v>19</v>
      </c>
      <c r="J455" s="478">
        <v>10.999196543893863</v>
      </c>
      <c r="K455" s="478">
        <v>33.483094501960018</v>
      </c>
      <c r="L455" s="479">
        <v>1.6778571474760119E-13</v>
      </c>
      <c r="M455" s="479">
        <v>2.8051400135934677E-18</v>
      </c>
      <c r="N455" s="46"/>
      <c r="O455" s="126">
        <f t="shared" ref="O455:O479" si="207">M455*0.3</f>
        <v>8.4154200407804025E-19</v>
      </c>
      <c r="P455" s="126">
        <f t="shared" ref="P455:P479" si="208">0.3*M455/L455</f>
        <v>5.0155760002808677E-6</v>
      </c>
      <c r="Q455" s="126">
        <f t="shared" ref="Q455:Q479" si="209">O455/(G455*0.000000001)</f>
        <v>1.2022028629686287E-8</v>
      </c>
      <c r="R455" s="126">
        <f t="shared" ref="R455:R479" si="210">P455/(G455*0.000000001)</f>
        <v>71651.085718298098</v>
      </c>
      <c r="S455" s="126">
        <f t="shared" ref="S455:S479" si="211">Q455/K455</f>
        <v>3.590477167211217E-10</v>
      </c>
      <c r="T455" s="17">
        <v>0.2404</v>
      </c>
      <c r="U455" s="193">
        <f t="shared" ref="U455:U479" si="212">M455*T455</f>
        <v>6.7435565926786961E-19</v>
      </c>
      <c r="V455" s="185">
        <f t="shared" ref="V455:V479" si="213">T455*M455/L455</f>
        <v>4.0191482348917356E-6</v>
      </c>
      <c r="W455" s="185">
        <f t="shared" ref="W455:W479" si="214">U455/(G455*0.000000001)</f>
        <v>9.6336522752552779E-9</v>
      </c>
      <c r="X455" s="185">
        <f t="shared" ref="X455:X479" si="215">V455/(G455*0.000000001)</f>
        <v>57416.403355596209</v>
      </c>
      <c r="Y455" s="185">
        <f t="shared" ref="Y455:Y479" si="216">W455/K455</f>
        <v>2.8771690366585883E-10</v>
      </c>
      <c r="AA455" s="259">
        <f t="shared" ref="AA455:AA479" si="217">U455/K455</f>
        <v>2.0140183256610122E-20</v>
      </c>
      <c r="AB455" s="260">
        <f t="shared" ref="AB455:AB479" si="218">M455/J455</f>
        <v>2.5503135637218196E-19</v>
      </c>
      <c r="AC455" s="17">
        <f t="shared" ref="AC455:AC479" si="219">LN(J455)</f>
        <v>2.3978222286665187</v>
      </c>
      <c r="AD455" s="17">
        <f t="shared" ref="AD455:AD479" si="220">LN(K455)</f>
        <v>3.5110406697239909</v>
      </c>
      <c r="AE455" s="17">
        <f t="shared" ref="AE455:AE479" si="221">LN(M455)</f>
        <v>-40.415078220444315</v>
      </c>
      <c r="AF455" s="17">
        <f t="shared" ref="AF455:AF479" si="222">LN(W455)</f>
        <v>-18.458003422886211</v>
      </c>
      <c r="AG455" s="17">
        <f t="shared" ref="AG455:AG479" si="223">LN(X455)</f>
        <v>10.958085314227983</v>
      </c>
      <c r="AJ455" s="138"/>
    </row>
    <row r="456" spans="1:36">
      <c r="A456" s="4" t="s">
        <v>41</v>
      </c>
      <c r="B456" s="4" t="s">
        <v>43</v>
      </c>
      <c r="C456" s="54">
        <v>-39.365000000000002</v>
      </c>
      <c r="D456" s="54">
        <v>-178.52816666666666</v>
      </c>
      <c r="E456" s="4">
        <v>30</v>
      </c>
      <c r="F456" s="467">
        <v>272</v>
      </c>
      <c r="G456" s="477">
        <v>7.0000000000000007E-2</v>
      </c>
      <c r="H456" s="467" t="s">
        <v>16</v>
      </c>
      <c r="I456" s="467" t="s">
        <v>16</v>
      </c>
      <c r="J456" s="478">
        <v>18.34941437108726</v>
      </c>
      <c r="K456" s="478">
        <v>45.507837344937698</v>
      </c>
      <c r="L456" s="479">
        <v>2.7657553333340974E-13</v>
      </c>
      <c r="M456" s="479">
        <v>1.5687141758962939E-18</v>
      </c>
      <c r="N456" s="46"/>
      <c r="O456" s="126">
        <f t="shared" si="207"/>
        <v>4.706142527688882E-19</v>
      </c>
      <c r="P456" s="126">
        <f t="shared" si="208"/>
        <v>1.7015758664435666E-6</v>
      </c>
      <c r="Q456" s="126">
        <f t="shared" si="209"/>
        <v>6.7230607538412584E-9</v>
      </c>
      <c r="R456" s="126">
        <f t="shared" si="210"/>
        <v>24308.226663479516</v>
      </c>
      <c r="S456" s="126">
        <f t="shared" si="211"/>
        <v>1.477341299012341E-10</v>
      </c>
      <c r="T456" s="17">
        <v>0.35239999999999999</v>
      </c>
      <c r="U456" s="193">
        <f t="shared" si="212"/>
        <v>5.5281487558585394E-19</v>
      </c>
      <c r="V456" s="185">
        <f t="shared" si="213"/>
        <v>1.9987844511157092E-6</v>
      </c>
      <c r="W456" s="185">
        <f t="shared" si="214"/>
        <v>7.8973553655121969E-9</v>
      </c>
      <c r="X456" s="185">
        <f t="shared" si="215"/>
        <v>28554.063587367269</v>
      </c>
      <c r="Y456" s="185">
        <f t="shared" si="216"/>
        <v>1.7353835792398295E-10</v>
      </c>
      <c r="AA456" s="259">
        <f t="shared" si="217"/>
        <v>1.2147685054678811E-20</v>
      </c>
      <c r="AB456" s="260">
        <f t="shared" si="218"/>
        <v>8.5491239348111293E-20</v>
      </c>
      <c r="AC456" s="17">
        <f t="shared" si="219"/>
        <v>2.9095976596091391</v>
      </c>
      <c r="AD456" s="17">
        <f t="shared" si="220"/>
        <v>3.8178845604629807</v>
      </c>
      <c r="AE456" s="17">
        <f t="shared" si="221"/>
        <v>-40.996275386337658</v>
      </c>
      <c r="AF456" s="17">
        <f t="shared" si="222"/>
        <v>-18.65673789737858</v>
      </c>
      <c r="AG456" s="17">
        <f t="shared" si="223"/>
        <v>10.259554537262959</v>
      </c>
      <c r="AJ456" s="138"/>
    </row>
    <row r="457" spans="1:36">
      <c r="A457" s="4" t="s">
        <v>41</v>
      </c>
      <c r="B457" s="4" t="s">
        <v>43</v>
      </c>
      <c r="C457" s="54">
        <v>-39.365000000000002</v>
      </c>
      <c r="D457" s="54">
        <v>-178.52816666666666</v>
      </c>
      <c r="E457" s="4">
        <v>30</v>
      </c>
      <c r="F457" s="467">
        <v>272</v>
      </c>
      <c r="G457" s="477">
        <v>7.0000000000000007E-2</v>
      </c>
      <c r="H457" s="467" t="s">
        <v>16</v>
      </c>
      <c r="I457" s="467" t="s">
        <v>16</v>
      </c>
      <c r="J457" s="478">
        <v>10.809452201598674</v>
      </c>
      <c r="K457" s="478">
        <v>23.81622992812407</v>
      </c>
      <c r="L457" s="479">
        <v>1.6827289471549767E-13</v>
      </c>
      <c r="M457" s="479">
        <v>8.0834665064631555E-19</v>
      </c>
      <c r="N457" s="46"/>
      <c r="O457" s="126">
        <f t="shared" si="207"/>
        <v>2.4250399519389467E-19</v>
      </c>
      <c r="P457" s="126">
        <f t="shared" si="208"/>
        <v>1.4411352202854833E-6</v>
      </c>
      <c r="Q457" s="126">
        <f t="shared" si="209"/>
        <v>3.4643427884842088E-9</v>
      </c>
      <c r="R457" s="126">
        <f t="shared" si="210"/>
        <v>20587.646004078328</v>
      </c>
      <c r="S457" s="126">
        <f t="shared" si="211"/>
        <v>1.454614268899563E-10</v>
      </c>
      <c r="T457" s="17">
        <v>0.35239999999999999</v>
      </c>
      <c r="U457" s="193">
        <f t="shared" si="212"/>
        <v>2.8486135968776157E-19</v>
      </c>
      <c r="V457" s="185">
        <f t="shared" si="213"/>
        <v>1.6928535054286808E-6</v>
      </c>
      <c r="W457" s="185">
        <f t="shared" si="214"/>
        <v>4.0694479955394497E-9</v>
      </c>
      <c r="X457" s="185">
        <f t="shared" si="215"/>
        <v>24183.621506124004</v>
      </c>
      <c r="Y457" s="185">
        <f t="shared" si="216"/>
        <v>1.7086868945340198E-10</v>
      </c>
      <c r="AA457" s="259">
        <f t="shared" si="217"/>
        <v>1.1960808261738142E-20</v>
      </c>
      <c r="AB457" s="260">
        <f t="shared" si="218"/>
        <v>7.4781463072362206E-20</v>
      </c>
      <c r="AC457" s="17">
        <f t="shared" si="219"/>
        <v>2.3804209552143289</v>
      </c>
      <c r="AD457" s="17">
        <f t="shared" si="220"/>
        <v>3.1703672780220984</v>
      </c>
      <c r="AE457" s="17">
        <f t="shared" si="221"/>
        <v>-41.659295963280826</v>
      </c>
      <c r="AF457" s="17">
        <f t="shared" si="222"/>
        <v>-19.319758474321752</v>
      </c>
      <c r="AG457" s="17">
        <f t="shared" si="223"/>
        <v>10.093430885746514</v>
      </c>
      <c r="AJ457" s="138"/>
    </row>
    <row r="458" spans="1:36">
      <c r="A458" s="4" t="s">
        <v>41</v>
      </c>
      <c r="B458" s="4" t="s">
        <v>43</v>
      </c>
      <c r="C458" s="54">
        <v>-39.365000000000002</v>
      </c>
      <c r="D458" s="54">
        <v>-178.52816666666666</v>
      </c>
      <c r="E458" s="4">
        <v>30</v>
      </c>
      <c r="F458" s="467">
        <v>272</v>
      </c>
      <c r="G458" s="477">
        <v>7.0000000000000007E-2</v>
      </c>
      <c r="H458" s="467" t="s">
        <v>16</v>
      </c>
      <c r="I458" s="467" t="s">
        <v>16</v>
      </c>
      <c r="J458" s="478">
        <v>31.702917307988663</v>
      </c>
      <c r="K458" s="478">
        <v>54.578876165272</v>
      </c>
      <c r="L458" s="479">
        <v>4.6217311660691642E-13</v>
      </c>
      <c r="M458" s="479">
        <v>2.9690385463908786E-18</v>
      </c>
      <c r="N458" s="46"/>
      <c r="O458" s="126">
        <f t="shared" si="207"/>
        <v>8.9071156391726358E-19</v>
      </c>
      <c r="P458" s="126">
        <f t="shared" si="208"/>
        <v>1.9272249551347747E-6</v>
      </c>
      <c r="Q458" s="126">
        <f t="shared" si="209"/>
        <v>1.2724450913103762E-8</v>
      </c>
      <c r="R458" s="126">
        <f t="shared" si="210"/>
        <v>27531.78507335392</v>
      </c>
      <c r="S458" s="126">
        <f t="shared" si="211"/>
        <v>2.3313874903859243E-10</v>
      </c>
      <c r="T458" s="17">
        <v>0.35239999999999999</v>
      </c>
      <c r="U458" s="193">
        <f t="shared" si="212"/>
        <v>1.0462891837481455E-18</v>
      </c>
      <c r="V458" s="185">
        <f t="shared" si="213"/>
        <v>2.2638469139649819E-6</v>
      </c>
      <c r="W458" s="185">
        <f t="shared" si="214"/>
        <v>1.4946988339259219E-8</v>
      </c>
      <c r="X458" s="185">
        <f t="shared" si="215"/>
        <v>32340.670199499735</v>
      </c>
      <c r="Y458" s="185">
        <f t="shared" si="216"/>
        <v>2.7386031720399987E-10</v>
      </c>
      <c r="AA458" s="259">
        <f t="shared" si="217"/>
        <v>1.9170222204279997E-20</v>
      </c>
      <c r="AB458" s="260">
        <f t="shared" si="218"/>
        <v>9.3651903310574038E-20</v>
      </c>
      <c r="AC458" s="17">
        <f t="shared" si="219"/>
        <v>3.4564087052920347</v>
      </c>
      <c r="AD458" s="17">
        <f t="shared" si="220"/>
        <v>3.9996469244722341</v>
      </c>
      <c r="AE458" s="17">
        <f t="shared" si="221"/>
        <v>-40.358293495241327</v>
      </c>
      <c r="AF458" s="17">
        <f t="shared" si="222"/>
        <v>-18.018756006282249</v>
      </c>
      <c r="AG458" s="17">
        <f t="shared" si="223"/>
        <v>10.384080856463051</v>
      </c>
      <c r="AJ458" s="138"/>
    </row>
    <row r="459" spans="1:36">
      <c r="A459" s="4" t="s">
        <v>41</v>
      </c>
      <c r="B459" s="4" t="s">
        <v>43</v>
      </c>
      <c r="C459" s="54">
        <v>-39.365000000000002</v>
      </c>
      <c r="D459" s="54">
        <v>-178.52816666666666</v>
      </c>
      <c r="E459" s="4">
        <v>30</v>
      </c>
      <c r="F459" s="467">
        <v>272</v>
      </c>
      <c r="G459" s="477">
        <v>7.0000000000000007E-2</v>
      </c>
      <c r="H459" s="467" t="s">
        <v>16</v>
      </c>
      <c r="I459" s="467" t="s">
        <v>16</v>
      </c>
      <c r="J459" s="478">
        <v>25.93645278289112</v>
      </c>
      <c r="K459" s="478">
        <v>62.185477106027555</v>
      </c>
      <c r="L459" s="479">
        <v>3.8276704466711338E-13</v>
      </c>
      <c r="M459" s="479">
        <v>3.4474154029087457E-19</v>
      </c>
      <c r="N459" s="46"/>
      <c r="O459" s="126">
        <f t="shared" si="207"/>
        <v>1.0342246208726236E-19</v>
      </c>
      <c r="P459" s="126">
        <f t="shared" si="208"/>
        <v>2.7019688222429728E-7</v>
      </c>
      <c r="Q459" s="126">
        <f t="shared" si="209"/>
        <v>1.4774637441037478E-9</v>
      </c>
      <c r="R459" s="126">
        <f t="shared" si="210"/>
        <v>3859.9554603471029</v>
      </c>
      <c r="S459" s="126">
        <f t="shared" si="211"/>
        <v>2.3758983815218477E-11</v>
      </c>
      <c r="T459" s="17">
        <v>0.35239999999999999</v>
      </c>
      <c r="U459" s="193">
        <f t="shared" si="212"/>
        <v>1.2148691879850419E-19</v>
      </c>
      <c r="V459" s="185">
        <f t="shared" si="213"/>
        <v>3.1739127098614118E-7</v>
      </c>
      <c r="W459" s="185">
        <f t="shared" si="214"/>
        <v>1.7355274114072023E-9</v>
      </c>
      <c r="X459" s="185">
        <f t="shared" si="215"/>
        <v>4534.1610140877301</v>
      </c>
      <c r="Y459" s="185">
        <f t="shared" si="216"/>
        <v>2.7908886321609968E-11</v>
      </c>
      <c r="AA459" s="259">
        <f t="shared" si="217"/>
        <v>1.9536220425126982E-21</v>
      </c>
      <c r="AB459" s="260">
        <f t="shared" si="218"/>
        <v>1.3291776758242051E-20</v>
      </c>
      <c r="AC459" s="17">
        <f t="shared" si="219"/>
        <v>3.2556494225403165</v>
      </c>
      <c r="AD459" s="17">
        <f t="shared" si="220"/>
        <v>4.1301214854414328</v>
      </c>
      <c r="AE459" s="17">
        <f t="shared" si="221"/>
        <v>-42.511491975180292</v>
      </c>
      <c r="AF459" s="17">
        <f t="shared" si="222"/>
        <v>-20.171954486221217</v>
      </c>
      <c r="AG459" s="17">
        <f t="shared" si="223"/>
        <v>8.4193953430279471</v>
      </c>
      <c r="AJ459" s="138"/>
    </row>
    <row r="460" spans="1:36">
      <c r="A460" s="4" t="s">
        <v>41</v>
      </c>
      <c r="B460" s="4" t="s">
        <v>43</v>
      </c>
      <c r="C460" s="54">
        <v>-39.365000000000002</v>
      </c>
      <c r="D460" s="54">
        <v>-178.52816666666666</v>
      </c>
      <c r="E460" s="4">
        <v>30</v>
      </c>
      <c r="F460" s="467">
        <v>272</v>
      </c>
      <c r="G460" s="477">
        <v>7.0000000000000007E-2</v>
      </c>
      <c r="H460" s="467" t="s">
        <v>16</v>
      </c>
      <c r="I460" s="467" t="s">
        <v>16</v>
      </c>
      <c r="J460" s="478">
        <v>29.17510703590867</v>
      </c>
      <c r="K460" s="478">
        <v>89.944409983209354</v>
      </c>
      <c r="L460" s="479">
        <v>4.2748334910414904E-13</v>
      </c>
      <c r="M460" s="479">
        <v>1.3414209385127369E-17</v>
      </c>
      <c r="N460" s="46"/>
      <c r="O460" s="126">
        <f t="shared" si="207"/>
        <v>4.0242628155382107E-18</v>
      </c>
      <c r="P460" s="126">
        <f t="shared" si="208"/>
        <v>9.4138469345569011E-6</v>
      </c>
      <c r="Q460" s="126">
        <f t="shared" si="209"/>
        <v>5.7489468793402993E-8</v>
      </c>
      <c r="R460" s="126">
        <f t="shared" si="210"/>
        <v>134483.52763652711</v>
      </c>
      <c r="S460" s="126">
        <f t="shared" si="211"/>
        <v>6.3916666754648804E-10</v>
      </c>
      <c r="T460" s="17">
        <v>0.35239999999999999</v>
      </c>
      <c r="U460" s="193">
        <f t="shared" si="212"/>
        <v>4.7271673873188844E-18</v>
      </c>
      <c r="V460" s="185">
        <f t="shared" si="213"/>
        <v>1.1058132199126171E-5</v>
      </c>
      <c r="W460" s="185">
        <f t="shared" si="214"/>
        <v>6.7530962675984046E-8</v>
      </c>
      <c r="X460" s="185">
        <f t="shared" si="215"/>
        <v>157973.31713037385</v>
      </c>
      <c r="Y460" s="185">
        <f t="shared" si="216"/>
        <v>7.5080777881127461E-10</v>
      </c>
      <c r="AA460" s="259">
        <f t="shared" si="217"/>
        <v>5.2556544516789234E-20</v>
      </c>
      <c r="AB460" s="260">
        <f t="shared" si="218"/>
        <v>4.5978269655076788E-19</v>
      </c>
      <c r="AC460" s="17">
        <f t="shared" si="219"/>
        <v>3.3733158469202573</v>
      </c>
      <c r="AD460" s="17">
        <f t="shared" si="220"/>
        <v>4.4991918126422794</v>
      </c>
      <c r="AE460" s="17">
        <f t="shared" si="221"/>
        <v>-38.85021712688971</v>
      </c>
      <c r="AF460" s="17">
        <f t="shared" si="222"/>
        <v>-16.510679637930632</v>
      </c>
      <c r="AG460" s="17">
        <f t="shared" si="223"/>
        <v>11.970181418825769</v>
      </c>
      <c r="AJ460" s="138"/>
    </row>
    <row r="461" spans="1:36">
      <c r="A461" s="4" t="s">
        <v>41</v>
      </c>
      <c r="B461" s="4" t="s">
        <v>43</v>
      </c>
      <c r="C461" s="54">
        <v>-39.365000000000002</v>
      </c>
      <c r="D461" s="54">
        <v>-178.52816666666666</v>
      </c>
      <c r="E461" s="4">
        <v>30</v>
      </c>
      <c r="F461" s="467">
        <v>272</v>
      </c>
      <c r="G461" s="477">
        <v>7.0000000000000007E-2</v>
      </c>
      <c r="H461" s="467" t="s">
        <v>16</v>
      </c>
      <c r="I461" s="467" t="s">
        <v>16</v>
      </c>
      <c r="J461" s="478">
        <v>17.945051603063309</v>
      </c>
      <c r="K461" s="478">
        <v>41.984973308461704</v>
      </c>
      <c r="L461" s="479">
        <v>2.7084859635000582E-13</v>
      </c>
      <c r="M461" s="479">
        <v>1.4305600336118255E-18</v>
      </c>
      <c r="N461" s="46"/>
      <c r="O461" s="126">
        <f t="shared" si="207"/>
        <v>4.2916801008354761E-19</v>
      </c>
      <c r="P461" s="126">
        <f t="shared" si="208"/>
        <v>1.5845310474821605E-6</v>
      </c>
      <c r="Q461" s="126">
        <f t="shared" si="209"/>
        <v>6.1309715726221073E-9</v>
      </c>
      <c r="R461" s="126">
        <f t="shared" si="210"/>
        <v>22636.157821173714</v>
      </c>
      <c r="S461" s="126">
        <f t="shared" si="211"/>
        <v>1.4602775920751779E-10</v>
      </c>
      <c r="T461" s="17">
        <v>0.35239999999999999</v>
      </c>
      <c r="U461" s="193">
        <f t="shared" si="212"/>
        <v>5.0412935584480726E-19</v>
      </c>
      <c r="V461" s="185">
        <f t="shared" si="213"/>
        <v>1.8612958037757113E-6</v>
      </c>
      <c r="W461" s="185">
        <f t="shared" si="214"/>
        <v>7.2018479406401024E-9</v>
      </c>
      <c r="X461" s="185">
        <f t="shared" si="215"/>
        <v>26589.940053938728</v>
      </c>
      <c r="Y461" s="185">
        <f t="shared" si="216"/>
        <v>1.7153394114909757E-10</v>
      </c>
      <c r="AA461" s="259">
        <f t="shared" si="217"/>
        <v>1.2007375880436832E-20</v>
      </c>
      <c r="AB461" s="260">
        <f t="shared" si="218"/>
        <v>7.9718914453699413E-20</v>
      </c>
      <c r="AC461" s="17">
        <f t="shared" si="219"/>
        <v>2.8873144002189139</v>
      </c>
      <c r="AD461" s="17">
        <f t="shared" si="220"/>
        <v>3.7373117758954577</v>
      </c>
      <c r="AE461" s="17">
        <f t="shared" si="221"/>
        <v>-41.088465674392381</v>
      </c>
      <c r="AF461" s="17">
        <f t="shared" si="222"/>
        <v>-18.748928185433304</v>
      </c>
      <c r="AG461" s="17">
        <f t="shared" si="223"/>
        <v>10.188288229775658</v>
      </c>
      <c r="AJ461" s="138"/>
    </row>
    <row r="462" spans="1:36">
      <c r="A462" s="4" t="s">
        <v>41</v>
      </c>
      <c r="B462" s="4" t="s">
        <v>43</v>
      </c>
      <c r="C462" s="54">
        <v>-39.365000000000002</v>
      </c>
      <c r="D462" s="54">
        <v>-178.52816666666666</v>
      </c>
      <c r="E462" s="4">
        <v>30</v>
      </c>
      <c r="F462" s="467">
        <v>272</v>
      </c>
      <c r="G462" s="477">
        <v>7.0000000000000007E-2</v>
      </c>
      <c r="H462" s="467" t="s">
        <v>23</v>
      </c>
      <c r="I462" s="467" t="s">
        <v>23</v>
      </c>
      <c r="J462" s="478">
        <v>5.2464497831182175</v>
      </c>
      <c r="K462" s="478">
        <v>17.839426912213039</v>
      </c>
      <c r="L462" s="479">
        <v>8.5354461885532107E-14</v>
      </c>
      <c r="M462" s="479">
        <v>6.0097227150830249E-19</v>
      </c>
      <c r="N462" s="46"/>
      <c r="O462" s="126">
        <f t="shared" si="207"/>
        <v>1.8029168145249074E-19</v>
      </c>
      <c r="P462" s="126">
        <f t="shared" si="208"/>
        <v>2.1122701434668739E-6</v>
      </c>
      <c r="Q462" s="126">
        <f t="shared" si="209"/>
        <v>2.5755954493212957E-9</v>
      </c>
      <c r="R462" s="126">
        <f t="shared" si="210"/>
        <v>30175.287763812477</v>
      </c>
      <c r="S462" s="126">
        <f t="shared" si="211"/>
        <v>1.4437658014440021E-10</v>
      </c>
      <c r="T462" s="17">
        <v>0.35239999999999999</v>
      </c>
      <c r="U462" s="193">
        <f t="shared" si="212"/>
        <v>2.1178262847952578E-19</v>
      </c>
      <c r="V462" s="185">
        <f t="shared" si="213"/>
        <v>2.4812133285257547E-6</v>
      </c>
      <c r="W462" s="185">
        <f t="shared" si="214"/>
        <v>3.0254661211360821E-9</v>
      </c>
      <c r="X462" s="185">
        <f t="shared" si="215"/>
        <v>35445.904693225057</v>
      </c>
      <c r="Y462" s="185">
        <f t="shared" si="216"/>
        <v>1.6959435614295543E-10</v>
      </c>
      <c r="AA462" s="259">
        <f t="shared" si="217"/>
        <v>1.1871604930006883E-20</v>
      </c>
      <c r="AB462" s="260">
        <f t="shared" si="218"/>
        <v>1.1454837010774088E-19</v>
      </c>
      <c r="AC462" s="17">
        <f t="shared" si="219"/>
        <v>1.6575516160686812</v>
      </c>
      <c r="AD462" s="17">
        <f t="shared" si="220"/>
        <v>2.88141100288101</v>
      </c>
      <c r="AE462" s="17">
        <f t="shared" si="221"/>
        <v>-41.955738156661511</v>
      </c>
      <c r="AF462" s="17">
        <f t="shared" si="222"/>
        <v>-19.616200667702433</v>
      </c>
      <c r="AG462" s="17">
        <f t="shared" si="223"/>
        <v>10.475763001823598</v>
      </c>
      <c r="AJ462" s="138"/>
    </row>
    <row r="463" spans="1:36">
      <c r="A463" s="4" t="s">
        <v>41</v>
      </c>
      <c r="B463" s="4" t="s">
        <v>43</v>
      </c>
      <c r="C463" s="54">
        <v>-39.365000000000002</v>
      </c>
      <c r="D463" s="54">
        <v>-178.52816666666666</v>
      </c>
      <c r="E463" s="4">
        <v>30</v>
      </c>
      <c r="F463" s="467">
        <v>272</v>
      </c>
      <c r="G463" s="477">
        <v>7.0000000000000007E-2</v>
      </c>
      <c r="H463" s="467" t="s">
        <v>23</v>
      </c>
      <c r="I463" s="467" t="s">
        <v>23</v>
      </c>
      <c r="J463" s="478">
        <v>7.329913713873248</v>
      </c>
      <c r="K463" s="478">
        <v>20.671393004172408</v>
      </c>
      <c r="L463" s="479">
        <v>1.1684236441798416E-13</v>
      </c>
      <c r="M463" s="485">
        <v>1.472959467633724E-18</v>
      </c>
      <c r="N463" s="46"/>
      <c r="O463" s="126">
        <f t="shared" si="207"/>
        <v>4.4188784029011717E-19</v>
      </c>
      <c r="P463" s="126">
        <f t="shared" si="208"/>
        <v>3.7819145691826021E-6</v>
      </c>
      <c r="Q463" s="126">
        <f t="shared" si="209"/>
        <v>6.3126834327159577E-9</v>
      </c>
      <c r="R463" s="126">
        <f t="shared" si="210"/>
        <v>54027.350988322876</v>
      </c>
      <c r="S463" s="126">
        <f t="shared" si="211"/>
        <v>3.0538258507502504E-10</v>
      </c>
      <c r="T463" s="17">
        <v>0.35239999999999999</v>
      </c>
      <c r="U463" s="193">
        <f t="shared" si="212"/>
        <v>5.1907091639412435E-19</v>
      </c>
      <c r="V463" s="185">
        <f t="shared" si="213"/>
        <v>4.4424889805998303E-6</v>
      </c>
      <c r="W463" s="185">
        <f t="shared" si="214"/>
        <v>7.4152988056303461E-9</v>
      </c>
      <c r="X463" s="185">
        <f t="shared" si="215"/>
        <v>63464.128294283277</v>
      </c>
      <c r="Y463" s="185">
        <f t="shared" si="216"/>
        <v>3.5872274326812947E-10</v>
      </c>
      <c r="AA463" s="259">
        <f t="shared" si="217"/>
        <v>2.5110592028769067E-20</v>
      </c>
      <c r="AB463" s="260">
        <f t="shared" si="218"/>
        <v>2.0095181541439835E-19</v>
      </c>
      <c r="AC463" s="17">
        <f t="shared" si="219"/>
        <v>1.9919637441885163</v>
      </c>
      <c r="AD463" s="17">
        <f t="shared" si="220"/>
        <v>3.0287507639808302</v>
      </c>
      <c r="AE463" s="17">
        <f t="shared" si="221"/>
        <v>-41.059258053672309</v>
      </c>
      <c r="AF463" s="17">
        <f t="shared" si="222"/>
        <v>-18.719720564713231</v>
      </c>
      <c r="AG463" s="17">
        <f t="shared" si="223"/>
        <v>11.058230116508273</v>
      </c>
      <c r="AJ463" s="138"/>
    </row>
    <row r="464" spans="1:36">
      <c r="A464" s="4" t="s">
        <v>41</v>
      </c>
      <c r="B464" s="4" t="s">
        <v>43</v>
      </c>
      <c r="C464" s="54">
        <v>-39.365000000000002</v>
      </c>
      <c r="D464" s="54">
        <v>-178.52816666666666</v>
      </c>
      <c r="E464" s="4">
        <v>30</v>
      </c>
      <c r="F464" s="467">
        <v>272</v>
      </c>
      <c r="G464" s="477">
        <v>7.0000000000000007E-2</v>
      </c>
      <c r="H464" s="467" t="s">
        <v>23</v>
      </c>
      <c r="I464" s="467" t="s">
        <v>23</v>
      </c>
      <c r="J464" s="478">
        <v>14.643273328857175</v>
      </c>
      <c r="K464" s="478">
        <v>30.805065394567752</v>
      </c>
      <c r="L464" s="479">
        <v>2.2377251641353418E-13</v>
      </c>
      <c r="M464" s="485">
        <v>4.9312505593083682E-18</v>
      </c>
      <c r="N464" s="46"/>
      <c r="O464" s="126">
        <f t="shared" si="207"/>
        <v>1.4793751677925104E-18</v>
      </c>
      <c r="P464" s="126">
        <f t="shared" si="208"/>
        <v>6.6110673084562718E-6</v>
      </c>
      <c r="Q464" s="126">
        <f t="shared" si="209"/>
        <v>2.1133930968464428E-8</v>
      </c>
      <c r="R464" s="126">
        <f t="shared" si="210"/>
        <v>94443.818692232424</v>
      </c>
      <c r="S464" s="126">
        <f t="shared" si="211"/>
        <v>6.8605376089190979E-10</v>
      </c>
      <c r="T464" s="17">
        <v>0.35239999999999999</v>
      </c>
      <c r="U464" s="193">
        <f t="shared" si="212"/>
        <v>1.7377726971002688E-18</v>
      </c>
      <c r="V464" s="185">
        <f t="shared" si="213"/>
        <v>7.7658003983333009E-6</v>
      </c>
      <c r="W464" s="185">
        <f t="shared" si="214"/>
        <v>2.4825324244289549E-8</v>
      </c>
      <c r="X464" s="185">
        <f t="shared" si="215"/>
        <v>110940.00569047571</v>
      </c>
      <c r="Y464" s="185">
        <f t="shared" si="216"/>
        <v>8.0588448446103004E-10</v>
      </c>
      <c r="AA464" s="259">
        <f t="shared" si="217"/>
        <v>5.6411913912272112E-20</v>
      </c>
      <c r="AB464" s="260">
        <f t="shared" si="218"/>
        <v>3.3675875936772019E-19</v>
      </c>
      <c r="AC464" s="17">
        <f t="shared" si="219"/>
        <v>2.6839810715777781</v>
      </c>
      <c r="AD464" s="17">
        <f t="shared" si="220"/>
        <v>3.4276791373199131</v>
      </c>
      <c r="AE464" s="17">
        <f t="shared" si="221"/>
        <v>-39.850939054859566</v>
      </c>
      <c r="AF464" s="17">
        <f t="shared" si="222"/>
        <v>-17.511401565900488</v>
      </c>
      <c r="AG464" s="17">
        <f t="shared" si="223"/>
        <v>11.616744844902497</v>
      </c>
      <c r="AJ464" s="138"/>
    </row>
    <row r="465" spans="1:36">
      <c r="A465" s="4" t="s">
        <v>41</v>
      </c>
      <c r="B465" s="4" t="s">
        <v>43</v>
      </c>
      <c r="C465" s="54">
        <v>-39.365000000000002</v>
      </c>
      <c r="D465" s="54">
        <v>-178.52816666666666</v>
      </c>
      <c r="E465" s="4">
        <v>30</v>
      </c>
      <c r="F465" s="467">
        <v>272</v>
      </c>
      <c r="G465" s="477">
        <v>7.0000000000000007E-2</v>
      </c>
      <c r="H465" s="467" t="s">
        <v>23</v>
      </c>
      <c r="I465" s="467" t="s">
        <v>23</v>
      </c>
      <c r="J465" s="478">
        <v>2.1446605848506324</v>
      </c>
      <c r="K465" s="478">
        <v>8.0424771931898711</v>
      </c>
      <c r="L465" s="479">
        <v>3.6848363308719321E-14</v>
      </c>
      <c r="M465" s="479">
        <v>1.0070172528790337E-18</v>
      </c>
      <c r="N465" s="46"/>
      <c r="O465" s="126">
        <f t="shared" si="207"/>
        <v>3.0210517586371013E-19</v>
      </c>
      <c r="P465" s="126">
        <f t="shared" si="208"/>
        <v>8.1986050054012531E-6</v>
      </c>
      <c r="Q465" s="126">
        <f t="shared" si="209"/>
        <v>4.3157882266244292E-9</v>
      </c>
      <c r="R465" s="126">
        <f t="shared" si="210"/>
        <v>117122.9286485893</v>
      </c>
      <c r="S465" s="126">
        <f t="shared" si="211"/>
        <v>5.3662424187897098E-10</v>
      </c>
      <c r="T465" s="17">
        <v>0.35239999999999999</v>
      </c>
      <c r="U465" s="193">
        <f t="shared" si="212"/>
        <v>3.548728799145715E-19</v>
      </c>
      <c r="V465" s="185">
        <f t="shared" si="213"/>
        <v>9.6306280130113397E-6</v>
      </c>
      <c r="W465" s="185">
        <f t="shared" si="214"/>
        <v>5.0696125702081628E-9</v>
      </c>
      <c r="X465" s="185">
        <f t="shared" si="215"/>
        <v>137580.40018587623</v>
      </c>
      <c r="Y465" s="185">
        <f t="shared" si="216"/>
        <v>6.3035460946049798E-10</v>
      </c>
      <c r="AA465" s="259">
        <f t="shared" si="217"/>
        <v>4.4124822662234867E-20</v>
      </c>
      <c r="AB465" s="260">
        <f t="shared" si="218"/>
        <v>4.6954621164409976E-19</v>
      </c>
      <c r="AC465" s="17">
        <f t="shared" si="219"/>
        <v>0.76298130435855194</v>
      </c>
      <c r="AD465" s="17">
        <f t="shared" si="220"/>
        <v>2.0847371443408713</v>
      </c>
      <c r="AE465" s="17">
        <f t="shared" si="221"/>
        <v>-41.439538927354768</v>
      </c>
      <c r="AF465" s="17">
        <f t="shared" si="222"/>
        <v>-19.100001438395694</v>
      </c>
      <c r="AG465" s="17">
        <f t="shared" si="223"/>
        <v>11.831963753826146</v>
      </c>
      <c r="AJ465" s="138"/>
    </row>
    <row r="466" spans="1:36" s="120" customFormat="1">
      <c r="A466" s="72" t="s">
        <v>41</v>
      </c>
      <c r="B466" s="72" t="s">
        <v>43</v>
      </c>
      <c r="C466" s="73">
        <v>-39.365000000000002</v>
      </c>
      <c r="D466" s="73">
        <v>-178.52816666666666</v>
      </c>
      <c r="E466" s="72">
        <v>60</v>
      </c>
      <c r="F466" s="623">
        <v>272</v>
      </c>
      <c r="G466" s="624">
        <v>7.0000000000000007E-2</v>
      </c>
      <c r="H466" s="623" t="s">
        <v>23</v>
      </c>
      <c r="I466" s="623" t="s">
        <v>23</v>
      </c>
      <c r="J466" s="626">
        <v>2.4127431579569616</v>
      </c>
      <c r="K466" s="626">
        <v>9.2665043812766985</v>
      </c>
      <c r="L466" s="627">
        <v>4.1157635928224829E-14</v>
      </c>
      <c r="M466" s="627">
        <v>4.6376530548660822E-19</v>
      </c>
      <c r="N466" s="124"/>
      <c r="O466" s="133">
        <f t="shared" si="207"/>
        <v>1.3912959164598246E-19</v>
      </c>
      <c r="P466" s="133">
        <f t="shared" si="208"/>
        <v>3.3804077544349682E-6</v>
      </c>
      <c r="Q466" s="133">
        <f t="shared" si="209"/>
        <v>1.987565594942606E-9</v>
      </c>
      <c r="R466" s="133">
        <f t="shared" si="210"/>
        <v>48291.539349070961</v>
      </c>
      <c r="S466" s="133">
        <f t="shared" si="211"/>
        <v>2.1448925216703647E-10</v>
      </c>
      <c r="T466" s="121">
        <v>0.35239999999999999</v>
      </c>
      <c r="U466" s="237">
        <f t="shared" si="212"/>
        <v>1.6343089365348073E-19</v>
      </c>
      <c r="V466" s="133">
        <f t="shared" si="213"/>
        <v>3.9708523088762757E-6</v>
      </c>
      <c r="W466" s="133">
        <f t="shared" si="214"/>
        <v>2.3347270521925813E-9</v>
      </c>
      <c r="X466" s="133">
        <f t="shared" si="215"/>
        <v>56726.461555375354</v>
      </c>
      <c r="Y466" s="133">
        <f t="shared" si="216"/>
        <v>2.5195337487887887E-10</v>
      </c>
      <c r="AA466" s="133">
        <f t="shared" si="217"/>
        <v>1.7636736241521523E-20</v>
      </c>
      <c r="AB466" s="137">
        <f t="shared" si="218"/>
        <v>1.922149500070744E-19</v>
      </c>
      <c r="AC466" s="121">
        <f t="shared" si="219"/>
        <v>0.88076434001493542</v>
      </c>
      <c r="AD466" s="121">
        <f t="shared" si="220"/>
        <v>2.2264062190632634</v>
      </c>
      <c r="AE466" s="121">
        <f t="shared" si="221"/>
        <v>-42.214908335753215</v>
      </c>
      <c r="AF466" s="121">
        <f t="shared" si="222"/>
        <v>-19.875370846794141</v>
      </c>
      <c r="AG466" s="121">
        <f t="shared" si="223"/>
        <v>10.945996074946354</v>
      </c>
      <c r="AJ466" s="137"/>
    </row>
    <row r="467" spans="1:36">
      <c r="A467" s="4" t="s">
        <v>41</v>
      </c>
      <c r="B467" s="4" t="s">
        <v>43</v>
      </c>
      <c r="C467" s="54">
        <v>-39.365000000000002</v>
      </c>
      <c r="D467" s="54">
        <v>-178.52816666666666</v>
      </c>
      <c r="E467" s="4">
        <v>60</v>
      </c>
      <c r="F467" s="467">
        <v>272</v>
      </c>
      <c r="G467" s="477">
        <v>7.0000000000000007E-2</v>
      </c>
      <c r="H467" s="484" t="s">
        <v>23</v>
      </c>
      <c r="I467" s="467" t="s">
        <v>23</v>
      </c>
      <c r="J467" s="478">
        <v>2.1446605848506324</v>
      </c>
      <c r="K467" s="478">
        <v>8.0424771931898711</v>
      </c>
      <c r="L467" s="479">
        <v>3.6848363308719321E-14</v>
      </c>
      <c r="M467" s="485">
        <v>9.4221958504387974E-20</v>
      </c>
      <c r="N467" s="46"/>
      <c r="O467" s="126">
        <f t="shared" si="207"/>
        <v>2.8266587551316389E-20</v>
      </c>
      <c r="P467" s="126">
        <f t="shared" si="208"/>
        <v>7.6710564630770851E-7</v>
      </c>
      <c r="Q467" s="126">
        <f t="shared" si="209"/>
        <v>4.0380839359023402E-10</v>
      </c>
      <c r="R467" s="126">
        <f t="shared" si="210"/>
        <v>10958.652090110119</v>
      </c>
      <c r="S467" s="126">
        <f t="shared" si="211"/>
        <v>5.0209454610846382E-11</v>
      </c>
      <c r="T467" s="17">
        <v>0.35239999999999999</v>
      </c>
      <c r="U467" s="193">
        <f t="shared" si="212"/>
        <v>3.3203818176946323E-20</v>
      </c>
      <c r="V467" s="185">
        <f t="shared" si="213"/>
        <v>9.0109343252945514E-7</v>
      </c>
      <c r="W467" s="185">
        <f t="shared" si="214"/>
        <v>4.7434025967066161E-10</v>
      </c>
      <c r="X467" s="185">
        <f t="shared" si="215"/>
        <v>12872.763321849356</v>
      </c>
      <c r="Y467" s="185">
        <f t="shared" si="216"/>
        <v>5.8979372682874223E-11</v>
      </c>
      <c r="AA467" s="259">
        <f t="shared" si="217"/>
        <v>4.1285560878011968E-21</v>
      </c>
      <c r="AB467" s="260">
        <f t="shared" si="218"/>
        <v>4.3933272784490595E-20</v>
      </c>
      <c r="AC467" s="17">
        <f t="shared" si="219"/>
        <v>0.76298130435855194</v>
      </c>
      <c r="AD467" s="17">
        <f t="shared" si="220"/>
        <v>2.0847371443408713</v>
      </c>
      <c r="AE467" s="17">
        <f t="shared" si="221"/>
        <v>-43.808633693315301</v>
      </c>
      <c r="AF467" s="17">
        <f t="shared" si="222"/>
        <v>-21.469096204356227</v>
      </c>
      <c r="AG467" s="17">
        <f t="shared" si="223"/>
        <v>9.4628689878656154</v>
      </c>
      <c r="AJ467" s="138"/>
    </row>
    <row r="468" spans="1:36">
      <c r="A468" s="4" t="s">
        <v>41</v>
      </c>
      <c r="B468" s="4" t="s">
        <v>43</v>
      </c>
      <c r="C468" s="54">
        <v>-39.365000000000002</v>
      </c>
      <c r="D468" s="54">
        <v>-178.52816666666666</v>
      </c>
      <c r="E468" s="4">
        <v>60</v>
      </c>
      <c r="F468" s="467">
        <v>272</v>
      </c>
      <c r="G468" s="477">
        <v>7.0000000000000007E-2</v>
      </c>
      <c r="H468" s="484" t="s">
        <v>23</v>
      </c>
      <c r="I468" s="467" t="s">
        <v>23</v>
      </c>
      <c r="J468" s="478">
        <v>6.2385142715936048</v>
      </c>
      <c r="K468" s="478">
        <v>20.086086661898516</v>
      </c>
      <c r="L468" s="479">
        <v>1.0042774854262879E-13</v>
      </c>
      <c r="M468" s="479">
        <v>3.019649943930638E-19</v>
      </c>
      <c r="N468" s="46"/>
      <c r="O468" s="126">
        <f t="shared" si="207"/>
        <v>9.0589498317919132E-20</v>
      </c>
      <c r="P468" s="126">
        <f t="shared" si="208"/>
        <v>9.0203653504655047E-7</v>
      </c>
      <c r="Q468" s="126">
        <f t="shared" si="209"/>
        <v>1.2941356902559872E-9</v>
      </c>
      <c r="R468" s="126">
        <f t="shared" si="210"/>
        <v>12886.236214950717</v>
      </c>
      <c r="S468" s="126">
        <f t="shared" si="211"/>
        <v>6.4429458661594112E-11</v>
      </c>
      <c r="T468" s="17">
        <v>0.35239999999999999</v>
      </c>
      <c r="U468" s="193">
        <f t="shared" si="212"/>
        <v>1.0641246402411568E-19</v>
      </c>
      <c r="V468" s="185">
        <f t="shared" si="213"/>
        <v>1.0595922498346814E-6</v>
      </c>
      <c r="W468" s="185">
        <f t="shared" si="214"/>
        <v>1.5201780574873664E-9</v>
      </c>
      <c r="X468" s="185">
        <f t="shared" si="215"/>
        <v>15137.032140495445</v>
      </c>
      <c r="Y468" s="185">
        <f t="shared" si="216"/>
        <v>7.5683137441152545E-11</v>
      </c>
      <c r="AA468" s="259">
        <f t="shared" si="217"/>
        <v>5.2978196208806799E-21</v>
      </c>
      <c r="AB468" s="260">
        <f t="shared" si="218"/>
        <v>4.8403350741382206E-20</v>
      </c>
      <c r="AC468" s="17">
        <f t="shared" si="219"/>
        <v>1.8307420565306014</v>
      </c>
      <c r="AD468" s="17">
        <f t="shared" si="220"/>
        <v>3.0000273695042332</v>
      </c>
      <c r="AE468" s="17">
        <f t="shared" si="221"/>
        <v>-42.643975854824227</v>
      </c>
      <c r="AF468" s="17">
        <f t="shared" si="222"/>
        <v>-20.304438365865149</v>
      </c>
      <c r="AG468" s="17">
        <f t="shared" si="223"/>
        <v>9.624899480067139</v>
      </c>
      <c r="AJ468" s="138"/>
    </row>
    <row r="469" spans="1:36">
      <c r="A469" s="4" t="s">
        <v>41</v>
      </c>
      <c r="B469" s="4" t="s">
        <v>43</v>
      </c>
      <c r="C469" s="54">
        <v>-39.365000000000002</v>
      </c>
      <c r="D469" s="54">
        <v>-178.52816666666666</v>
      </c>
      <c r="E469" s="4">
        <v>60</v>
      </c>
      <c r="F469" s="467">
        <v>272</v>
      </c>
      <c r="G469" s="477">
        <v>7.0000000000000007E-2</v>
      </c>
      <c r="H469" s="484" t="s">
        <v>23</v>
      </c>
      <c r="I469" s="467" t="s">
        <v>23</v>
      </c>
      <c r="J469" s="478">
        <v>2.1446605848506324</v>
      </c>
      <c r="K469" s="478">
        <v>8.0424771931898711</v>
      </c>
      <c r="L469" s="479">
        <v>3.6848363308719321E-14</v>
      </c>
      <c r="M469" s="479"/>
      <c r="N469" s="46"/>
      <c r="O469" s="126"/>
      <c r="P469" s="126"/>
      <c r="Q469" s="126"/>
      <c r="R469" s="126"/>
      <c r="S469" s="126"/>
      <c r="T469" s="17"/>
      <c r="U469" s="193"/>
      <c r="V469" s="185"/>
      <c r="W469" s="185"/>
      <c r="X469" s="185"/>
      <c r="Y469" s="185"/>
      <c r="AA469" s="259"/>
      <c r="AB469" s="260"/>
      <c r="AC469" s="17">
        <f t="shared" si="219"/>
        <v>0.76298130435855194</v>
      </c>
      <c r="AD469" s="17">
        <f t="shared" si="220"/>
        <v>2.0847371443408713</v>
      </c>
      <c r="AE469" s="17"/>
      <c r="AF469" s="17"/>
      <c r="AG469" s="17"/>
      <c r="AJ469" s="138"/>
    </row>
    <row r="470" spans="1:36">
      <c r="A470" s="4" t="s">
        <v>41</v>
      </c>
      <c r="B470" s="4" t="s">
        <v>43</v>
      </c>
      <c r="C470" s="54">
        <v>-39.365000000000002</v>
      </c>
      <c r="D470" s="54">
        <v>-178.52816666666666</v>
      </c>
      <c r="E470" s="4">
        <v>60</v>
      </c>
      <c r="F470" s="467">
        <v>272</v>
      </c>
      <c r="G470" s="477">
        <v>7.0000000000000007E-2</v>
      </c>
      <c r="H470" s="484" t="s">
        <v>23</v>
      </c>
      <c r="I470" s="467" t="s">
        <v>23</v>
      </c>
      <c r="J470" s="478">
        <v>7.4173044439157065</v>
      </c>
      <c r="K470" s="478">
        <v>18.743710756553341</v>
      </c>
      <c r="L470" s="479">
        <v>1.1814996511249978E-13</v>
      </c>
      <c r="M470" s="479"/>
      <c r="N470" s="46"/>
      <c r="O470" s="126"/>
      <c r="P470" s="126"/>
      <c r="Q470" s="126"/>
      <c r="R470" s="126"/>
      <c r="S470" s="126"/>
      <c r="T470" s="17"/>
      <c r="U470" s="193"/>
      <c r="V470" s="185"/>
      <c r="W470" s="185"/>
      <c r="X470" s="185"/>
      <c r="Y470" s="185"/>
      <c r="AA470" s="259"/>
      <c r="AB470" s="260"/>
      <c r="AC470" s="17">
        <f t="shared" si="219"/>
        <v>2.0038157086850745</v>
      </c>
      <c r="AD470" s="17">
        <f t="shared" si="220"/>
        <v>2.9308582698312748</v>
      </c>
      <c r="AE470" s="17"/>
      <c r="AF470" s="17"/>
      <c r="AG470" s="17"/>
      <c r="AJ470" s="138"/>
    </row>
    <row r="471" spans="1:36">
      <c r="A471" s="4" t="s">
        <v>41</v>
      </c>
      <c r="B471" s="4" t="s">
        <v>43</v>
      </c>
      <c r="C471" s="54">
        <v>-39.365000000000002</v>
      </c>
      <c r="D471" s="54">
        <v>-178.52816666666666</v>
      </c>
      <c r="E471" s="4">
        <v>60</v>
      </c>
      <c r="F471" s="467">
        <v>272</v>
      </c>
      <c r="G471" s="477">
        <v>7.0000000000000007E-2</v>
      </c>
      <c r="H471" s="484" t="s">
        <v>23</v>
      </c>
      <c r="I471" s="467" t="s">
        <v>23</v>
      </c>
      <c r="J471" s="478">
        <v>2.4017611681619822</v>
      </c>
      <c r="K471" s="478">
        <v>8.673026440584934</v>
      </c>
      <c r="L471" s="479">
        <v>4.0981703320158493E-14</v>
      </c>
      <c r="M471" s="479">
        <v>3.218266635755821E-19</v>
      </c>
      <c r="N471" s="46"/>
      <c r="O471" s="126">
        <f t="shared" si="207"/>
        <v>9.6547999072674631E-20</v>
      </c>
      <c r="P471" s="126">
        <f t="shared" si="208"/>
        <v>2.3558805820836545E-6</v>
      </c>
      <c r="Q471" s="126">
        <f t="shared" si="209"/>
        <v>1.3792571296096372E-9</v>
      </c>
      <c r="R471" s="126">
        <f t="shared" si="210"/>
        <v>33655.436886909345</v>
      </c>
      <c r="S471" s="126">
        <f t="shared" si="211"/>
        <v>1.5902835521813723E-10</v>
      </c>
      <c r="T471" s="17">
        <v>0.35239999999999999</v>
      </c>
      <c r="U471" s="193">
        <f t="shared" si="212"/>
        <v>1.1341171624403513E-19</v>
      </c>
      <c r="V471" s="185">
        <f t="shared" si="213"/>
        <v>2.7673743904209326E-6</v>
      </c>
      <c r="W471" s="185">
        <f t="shared" si="214"/>
        <v>1.6201673749147872E-9</v>
      </c>
      <c r="X471" s="185">
        <f t="shared" si="215"/>
        <v>39533.919863156174</v>
      </c>
      <c r="Y471" s="185">
        <f t="shared" si="216"/>
        <v>1.8680530792957186E-10</v>
      </c>
      <c r="AA471" s="259">
        <f t="shared" si="217"/>
        <v>1.3076371555070033E-20</v>
      </c>
      <c r="AB471" s="260">
        <f t="shared" si="218"/>
        <v>1.33996114118986E-19</v>
      </c>
      <c r="AC471" s="17">
        <f t="shared" si="219"/>
        <v>0.87620228830709301</v>
      </c>
      <c r="AD471" s="17">
        <f t="shared" si="220"/>
        <v>2.1602178003065653</v>
      </c>
      <c r="AE471" s="17">
        <f t="shared" si="221"/>
        <v>-42.580273864149483</v>
      </c>
      <c r="AF471" s="17">
        <f t="shared" si="222"/>
        <v>-20.240736375190405</v>
      </c>
      <c r="AG471" s="17">
        <f t="shared" si="223"/>
        <v>10.584914313103754</v>
      </c>
      <c r="AJ471" s="138"/>
    </row>
    <row r="472" spans="1:36">
      <c r="A472" s="4" t="s">
        <v>41</v>
      </c>
      <c r="B472" s="4" t="s">
        <v>43</v>
      </c>
      <c r="C472" s="54">
        <v>-39.365000000000002</v>
      </c>
      <c r="D472" s="54">
        <v>-178.52816666666666</v>
      </c>
      <c r="E472" s="4">
        <v>60</v>
      </c>
      <c r="F472" s="467">
        <v>272</v>
      </c>
      <c r="G472" s="477">
        <v>7.0000000000000007E-2</v>
      </c>
      <c r="H472" s="484" t="s">
        <v>23</v>
      </c>
      <c r="I472" s="467" t="s">
        <v>23</v>
      </c>
      <c r="J472" s="478">
        <v>0.96251363047444172</v>
      </c>
      <c r="K472" s="478">
        <v>4.7143524757931843</v>
      </c>
      <c r="L472" s="479">
        <v>1.7365671177969664E-14</v>
      </c>
      <c r="M472" s="479">
        <v>6.8988509833938031E-19</v>
      </c>
      <c r="N472" s="46"/>
      <c r="O472" s="126">
        <f t="shared" si="207"/>
        <v>2.0696552950181409E-19</v>
      </c>
      <c r="P472" s="126">
        <f t="shared" si="208"/>
        <v>1.1918084097110711E-5</v>
      </c>
      <c r="Q472" s="126">
        <f t="shared" si="209"/>
        <v>2.9566504214544862E-9</v>
      </c>
      <c r="R472" s="126">
        <f t="shared" si="210"/>
        <v>170258.34424443869</v>
      </c>
      <c r="S472" s="126">
        <f t="shared" si="211"/>
        <v>6.2715938967992278E-10</v>
      </c>
      <c r="T472" s="17">
        <v>0.35239999999999999</v>
      </c>
      <c r="U472" s="193">
        <f t="shared" si="212"/>
        <v>2.4311550865479759E-19</v>
      </c>
      <c r="V472" s="185">
        <f t="shared" si="213"/>
        <v>1.3999776119406049E-5</v>
      </c>
      <c r="W472" s="185">
        <f t="shared" si="214"/>
        <v>3.4730786950685363E-9</v>
      </c>
      <c r="X472" s="185">
        <f t="shared" si="215"/>
        <v>199996.80170580064</v>
      </c>
      <c r="Y472" s="185">
        <f t="shared" si="216"/>
        <v>7.367032297440159E-10</v>
      </c>
      <c r="AA472" s="259">
        <f t="shared" si="217"/>
        <v>5.1569226082081126E-20</v>
      </c>
      <c r="AB472" s="260">
        <f t="shared" si="218"/>
        <v>7.1675358820562622E-19</v>
      </c>
      <c r="AC472" s="17">
        <f t="shared" si="219"/>
        <v>-3.820705138858381E-2</v>
      </c>
      <c r="AD472" s="17">
        <f t="shared" si="220"/>
        <v>1.550611573842781</v>
      </c>
      <c r="AE472" s="17">
        <f t="shared" si="221"/>
        <v>-41.817761893296165</v>
      </c>
      <c r="AF472" s="17">
        <f t="shared" si="222"/>
        <v>-19.478224404337087</v>
      </c>
      <c r="AG472" s="17">
        <f t="shared" si="223"/>
        <v>12.206056653931311</v>
      </c>
      <c r="AJ472" s="138"/>
    </row>
    <row r="473" spans="1:36">
      <c r="A473" s="4" t="s">
        <v>41</v>
      </c>
      <c r="B473" s="4" t="s">
        <v>43</v>
      </c>
      <c r="C473" s="54">
        <v>-39.365000000000002</v>
      </c>
      <c r="D473" s="54">
        <v>-178.52816666666666</v>
      </c>
      <c r="E473" s="4">
        <v>60</v>
      </c>
      <c r="F473" s="467">
        <v>272</v>
      </c>
      <c r="G473" s="477">
        <v>7.0000000000000007E-2</v>
      </c>
      <c r="H473" s="484" t="s">
        <v>23</v>
      </c>
      <c r="I473" s="467" t="s">
        <v>23</v>
      </c>
      <c r="J473" s="478">
        <v>5.3885665190854288</v>
      </c>
      <c r="K473" s="478">
        <v>15.632802280840991</v>
      </c>
      <c r="L473" s="479">
        <v>8.7523743624227998E-14</v>
      </c>
      <c r="M473" s="479">
        <v>1.0475492453678325E-18</v>
      </c>
      <c r="N473" s="46"/>
      <c r="O473" s="126">
        <f t="shared" si="207"/>
        <v>3.1426477361034974E-19</v>
      </c>
      <c r="P473" s="126">
        <f t="shared" si="208"/>
        <v>3.5906230766317009E-6</v>
      </c>
      <c r="Q473" s="126">
        <f t="shared" si="209"/>
        <v>4.4894967658621379E-9</v>
      </c>
      <c r="R473" s="126">
        <f t="shared" si="210"/>
        <v>51294.615380452859</v>
      </c>
      <c r="S473" s="126">
        <f t="shared" si="211"/>
        <v>2.8718438864696102E-10</v>
      </c>
      <c r="T473" s="17">
        <v>0.35239999999999999</v>
      </c>
      <c r="U473" s="193">
        <f t="shared" si="212"/>
        <v>3.6915635406762417E-19</v>
      </c>
      <c r="V473" s="185">
        <f t="shared" si="213"/>
        <v>4.2177852406833713E-6</v>
      </c>
      <c r="W473" s="185">
        <f t="shared" si="214"/>
        <v>5.2736622009660581E-9</v>
      </c>
      <c r="X473" s="185">
        <f t="shared" si="215"/>
        <v>60254.074866905292</v>
      </c>
      <c r="Y473" s="185">
        <f t="shared" si="216"/>
        <v>3.3734592853063022E-10</v>
      </c>
      <c r="AA473" s="259">
        <f t="shared" si="217"/>
        <v>2.3614214997144122E-20</v>
      </c>
      <c r="AB473" s="260">
        <f t="shared" si="218"/>
        <v>1.9440221098831813E-19</v>
      </c>
      <c r="AC473" s="17">
        <f t="shared" si="219"/>
        <v>1.6842793976172166</v>
      </c>
      <c r="AD473" s="17">
        <f t="shared" si="220"/>
        <v>2.7493714169645758</v>
      </c>
      <c r="AE473" s="17">
        <f t="shared" si="221"/>
        <v>-41.400078289899383</v>
      </c>
      <c r="AF473" s="17">
        <f t="shared" si="222"/>
        <v>-19.060540800940306</v>
      </c>
      <c r="AG473" s="17">
        <f t="shared" si="223"/>
        <v>11.006325481711649</v>
      </c>
      <c r="AJ473" s="138"/>
    </row>
    <row r="474" spans="1:36">
      <c r="A474" s="4" t="s">
        <v>41</v>
      </c>
      <c r="B474" s="4" t="s">
        <v>43</v>
      </c>
      <c r="C474" s="54">
        <v>-39.365000000000002</v>
      </c>
      <c r="D474" s="54">
        <v>-178.52816666666666</v>
      </c>
      <c r="E474" s="4">
        <v>60</v>
      </c>
      <c r="F474" s="467">
        <v>272</v>
      </c>
      <c r="G474" s="477">
        <v>7.0000000000000007E-2</v>
      </c>
      <c r="H474" s="484" t="s">
        <v>23</v>
      </c>
      <c r="I474" s="467" t="s">
        <v>23</v>
      </c>
      <c r="J474" s="478">
        <v>3.045884285681614</v>
      </c>
      <c r="K474" s="478">
        <v>11.645059581604677</v>
      </c>
      <c r="L474" s="479">
        <v>5.1224695797495009E-14</v>
      </c>
      <c r="M474" s="479"/>
      <c r="N474" s="46"/>
      <c r="O474" s="126"/>
      <c r="P474" s="126"/>
      <c r="Q474" s="126"/>
      <c r="R474" s="126"/>
      <c r="S474" s="126"/>
      <c r="T474" s="17"/>
      <c r="U474" s="193"/>
      <c r="V474" s="185"/>
      <c r="W474" s="185"/>
      <c r="X474" s="185"/>
      <c r="Y474" s="185"/>
      <c r="AA474" s="259"/>
      <c r="AB474" s="260"/>
      <c r="AC474" s="17">
        <f t="shared" si="219"/>
        <v>1.1137912648090258</v>
      </c>
      <c r="AD474" s="17">
        <f t="shared" si="220"/>
        <v>2.454882019819967</v>
      </c>
      <c r="AE474" s="17"/>
      <c r="AF474" s="17"/>
      <c r="AG474" s="17"/>
      <c r="AJ474" s="138"/>
    </row>
    <row r="475" spans="1:36">
      <c r="A475" s="4" t="s">
        <v>41</v>
      </c>
      <c r="B475" s="4" t="s">
        <v>43</v>
      </c>
      <c r="C475" s="54">
        <v>-39.365000000000002</v>
      </c>
      <c r="D475" s="54">
        <v>-178.52816666666666</v>
      </c>
      <c r="E475" s="4">
        <v>60</v>
      </c>
      <c r="F475" s="467">
        <v>272</v>
      </c>
      <c r="G475" s="477">
        <v>7.0000000000000007E-2</v>
      </c>
      <c r="H475" s="484" t="s">
        <v>16</v>
      </c>
      <c r="I475" s="467" t="s">
        <v>16</v>
      </c>
      <c r="J475" s="478">
        <v>15.054486339662285</v>
      </c>
      <c r="K475" s="478">
        <v>33.795385724302967</v>
      </c>
      <c r="L475" s="479">
        <v>2.296681777391492E-13</v>
      </c>
      <c r="M475" s="485"/>
      <c r="N475" s="46"/>
      <c r="O475" s="126"/>
      <c r="P475" s="126"/>
      <c r="Q475" s="126"/>
      <c r="R475" s="126"/>
      <c r="S475" s="126"/>
      <c r="T475" s="17"/>
      <c r="U475" s="193"/>
      <c r="V475" s="185"/>
      <c r="W475" s="185"/>
      <c r="X475" s="185"/>
      <c r="Y475" s="185"/>
      <c r="AA475" s="259"/>
      <c r="AB475" s="260"/>
      <c r="AC475" s="17">
        <f t="shared" si="219"/>
        <v>2.7116760424318254</v>
      </c>
      <c r="AD475" s="17">
        <f t="shared" si="220"/>
        <v>3.5203242761372184</v>
      </c>
      <c r="AE475" s="17"/>
      <c r="AF475" s="17"/>
      <c r="AG475" s="17"/>
      <c r="AJ475" s="138"/>
    </row>
    <row r="476" spans="1:36">
      <c r="A476" s="4" t="s">
        <v>41</v>
      </c>
      <c r="B476" s="4" t="s">
        <v>43</v>
      </c>
      <c r="C476" s="54">
        <v>-39.365000000000002</v>
      </c>
      <c r="D476" s="54">
        <v>-178.52816666666666</v>
      </c>
      <c r="E476" s="4">
        <v>60</v>
      </c>
      <c r="F476" s="467">
        <v>272</v>
      </c>
      <c r="G476" s="477">
        <v>7.0000000000000007E-2</v>
      </c>
      <c r="H476" s="484" t="s">
        <v>16</v>
      </c>
      <c r="I476" s="467" t="s">
        <v>16</v>
      </c>
      <c r="J476" s="478">
        <v>139.73152556851042</v>
      </c>
      <c r="K476" s="478">
        <v>136.11575679004937</v>
      </c>
      <c r="L476" s="479">
        <v>1.8608182095264508E-12</v>
      </c>
      <c r="M476" s="479">
        <v>6.8346315236620667E-17</v>
      </c>
      <c r="N476" s="46"/>
      <c r="O476" s="126">
        <f t="shared" si="207"/>
        <v>2.0503894570986198E-17</v>
      </c>
      <c r="P476" s="126">
        <f t="shared" si="208"/>
        <v>1.1018752109161765E-5</v>
      </c>
      <c r="Q476" s="126">
        <f t="shared" si="209"/>
        <v>2.9291277958551705E-7</v>
      </c>
      <c r="R476" s="126">
        <f t="shared" si="210"/>
        <v>157410.7444165966</v>
      </c>
      <c r="S476" s="126">
        <f t="shared" si="211"/>
        <v>2.1519388092395354E-9</v>
      </c>
      <c r="T476" s="17">
        <v>0.35239999999999999</v>
      </c>
      <c r="U476" s="193">
        <f t="shared" si="212"/>
        <v>2.4085241489385121E-17</v>
      </c>
      <c r="V476" s="185">
        <f t="shared" si="213"/>
        <v>1.2943360810895353E-5</v>
      </c>
      <c r="W476" s="185">
        <f t="shared" si="214"/>
        <v>3.4407487841978735E-7</v>
      </c>
      <c r="X476" s="185">
        <f t="shared" si="215"/>
        <v>184905.15444136213</v>
      </c>
      <c r="Y476" s="185">
        <f t="shared" si="216"/>
        <v>2.5278107879200409E-9</v>
      </c>
      <c r="AA476" s="259">
        <f t="shared" si="217"/>
        <v>1.769467551544029E-19</v>
      </c>
      <c r="AB476" s="260">
        <f t="shared" si="218"/>
        <v>4.8912595034332779E-19</v>
      </c>
      <c r="AC476" s="17">
        <f t="shared" si="219"/>
        <v>4.9397229070067805</v>
      </c>
      <c r="AD476" s="17">
        <f t="shared" si="220"/>
        <v>4.9135056765788709</v>
      </c>
      <c r="AE476" s="17">
        <f t="shared" si="221"/>
        <v>-37.221944022393764</v>
      </c>
      <c r="AF476" s="17">
        <f t="shared" si="222"/>
        <v>-14.882406533434688</v>
      </c>
      <c r="AG476" s="17">
        <f t="shared" si="223"/>
        <v>12.127598293900466</v>
      </c>
      <c r="AJ476" s="138"/>
    </row>
    <row r="477" spans="1:36">
      <c r="A477" s="4" t="s">
        <v>41</v>
      </c>
      <c r="B477" s="4" t="s">
        <v>43</v>
      </c>
      <c r="C477" s="54">
        <v>-39.365000000000002</v>
      </c>
      <c r="D477" s="54">
        <v>-178.52816666666666</v>
      </c>
      <c r="E477" s="4">
        <v>60</v>
      </c>
      <c r="F477" s="467">
        <v>272</v>
      </c>
      <c r="G477" s="477">
        <v>7.0000000000000007E-2</v>
      </c>
      <c r="H477" s="484" t="s">
        <v>16</v>
      </c>
      <c r="I477" s="467" t="s">
        <v>16</v>
      </c>
      <c r="J477" s="478">
        <v>9.4018171072618415</v>
      </c>
      <c r="K477" s="478">
        <v>25.504055447583543</v>
      </c>
      <c r="L477" s="479">
        <v>1.4761088499132927E-13</v>
      </c>
      <c r="M477" s="479">
        <v>1.0858472969925332E-17</v>
      </c>
      <c r="N477" s="46"/>
      <c r="O477" s="126">
        <f t="shared" si="207"/>
        <v>3.2575418909775995E-18</v>
      </c>
      <c r="P477" s="126">
        <f t="shared" si="208"/>
        <v>2.2068439540681226E-5</v>
      </c>
      <c r="Q477" s="126">
        <f t="shared" si="209"/>
        <v>4.6536312728251414E-8</v>
      </c>
      <c r="R477" s="126">
        <f t="shared" si="210"/>
        <v>315263.4220097317</v>
      </c>
      <c r="S477" s="126">
        <f t="shared" si="211"/>
        <v>1.824663251061926E-9</v>
      </c>
      <c r="T477" s="17">
        <v>0.35239999999999999</v>
      </c>
      <c r="U477" s="193">
        <f t="shared" si="212"/>
        <v>3.8265258746016868E-18</v>
      </c>
      <c r="V477" s="185">
        <f t="shared" si="213"/>
        <v>2.5923060313786879E-5</v>
      </c>
      <c r="W477" s="185">
        <f t="shared" si="214"/>
        <v>5.4664655351452657E-8</v>
      </c>
      <c r="X477" s="185">
        <f t="shared" si="215"/>
        <v>370329.43305409816</v>
      </c>
      <c r="Y477" s="185">
        <f t="shared" si="216"/>
        <v>2.1433710989140758E-9</v>
      </c>
      <c r="AA477" s="259">
        <f t="shared" si="217"/>
        <v>1.5003597692398532E-19</v>
      </c>
      <c r="AB477" s="260">
        <f t="shared" si="218"/>
        <v>1.1549334395729085E-18</v>
      </c>
      <c r="AC477" s="17">
        <f t="shared" si="219"/>
        <v>2.2409029798773008</v>
      </c>
      <c r="AD477" s="17">
        <f t="shared" si="220"/>
        <v>3.2388374766794508</v>
      </c>
      <c r="AE477" s="17">
        <f t="shared" si="221"/>
        <v>-39.061585979777732</v>
      </c>
      <c r="AF477" s="17">
        <f t="shared" si="222"/>
        <v>-16.722048490818654</v>
      </c>
      <c r="AG477" s="17">
        <f t="shared" si="223"/>
        <v>12.822148248091082</v>
      </c>
      <c r="AJ477" s="138"/>
    </row>
    <row r="478" spans="1:36">
      <c r="A478" s="4" t="s">
        <v>41</v>
      </c>
      <c r="B478" s="4" t="s">
        <v>43</v>
      </c>
      <c r="C478" s="54">
        <v>-39.365000000000002</v>
      </c>
      <c r="D478" s="54">
        <v>-178.52816666666666</v>
      </c>
      <c r="E478" s="4">
        <v>60</v>
      </c>
      <c r="F478" s="467">
        <v>272</v>
      </c>
      <c r="G478" s="477">
        <v>7.0000000000000007E-2</v>
      </c>
      <c r="H478" s="484" t="s">
        <v>16</v>
      </c>
      <c r="I478" s="467" t="s">
        <v>16</v>
      </c>
      <c r="J478" s="478">
        <v>9.2769220441208304</v>
      </c>
      <c r="K478" s="478">
        <v>22.537196699809471</v>
      </c>
      <c r="L478" s="479">
        <v>1.4576886555900263E-13</v>
      </c>
      <c r="M478" s="479"/>
      <c r="N478" s="46"/>
      <c r="O478" s="126"/>
      <c r="P478" s="126"/>
      <c r="Q478" s="126"/>
      <c r="R478" s="126"/>
      <c r="S478" s="126"/>
      <c r="T478" s="17"/>
      <c r="U478" s="193"/>
      <c r="V478" s="185"/>
      <c r="W478" s="185"/>
      <c r="X478" s="185"/>
      <c r="Y478" s="185"/>
      <c r="AA478" s="259"/>
      <c r="AB478" s="260"/>
      <c r="AC478" s="17">
        <f t="shared" si="219"/>
        <v>2.2275298155012835</v>
      </c>
      <c r="AD478" s="17">
        <f t="shared" si="220"/>
        <v>3.1151671308597124</v>
      </c>
      <c r="AE478" s="17"/>
      <c r="AF478" s="17"/>
      <c r="AG478" s="17"/>
      <c r="AJ478" s="138"/>
    </row>
    <row r="479" spans="1:36">
      <c r="A479" s="4" t="s">
        <v>41</v>
      </c>
      <c r="B479" s="4" t="s">
        <v>43</v>
      </c>
      <c r="C479" s="54">
        <v>-39.365000000000002</v>
      </c>
      <c r="D479" s="54">
        <v>-178.52816666666666</v>
      </c>
      <c r="E479" s="4">
        <v>60</v>
      </c>
      <c r="F479" s="467">
        <v>272</v>
      </c>
      <c r="G479" s="477">
        <v>7.0000000000000007E-2</v>
      </c>
      <c r="H479" s="484" t="s">
        <v>16</v>
      </c>
      <c r="I479" s="467" t="s">
        <v>16</v>
      </c>
      <c r="J479" s="478">
        <v>37.487718262207657</v>
      </c>
      <c r="K479" s="478">
        <v>55.446777650297079</v>
      </c>
      <c r="L479" s="479">
        <v>5.409464598948185E-13</v>
      </c>
      <c r="M479" s="485">
        <v>1.3428661645447898E-17</v>
      </c>
      <c r="N479" s="46"/>
      <c r="O479" s="126">
        <f t="shared" si="207"/>
        <v>4.0285984936343688E-18</v>
      </c>
      <c r="P479" s="126">
        <f t="shared" si="208"/>
        <v>7.4473146462917764E-6</v>
      </c>
      <c r="Q479" s="126">
        <f t="shared" si="209"/>
        <v>5.7551407051919544E-8</v>
      </c>
      <c r="R479" s="126">
        <f t="shared" si="210"/>
        <v>106390.20923273964</v>
      </c>
      <c r="S479" s="126">
        <f t="shared" si="211"/>
        <v>1.0379576503957789E-9</v>
      </c>
      <c r="T479" s="17">
        <v>0.35239999999999999</v>
      </c>
      <c r="U479" s="193">
        <f t="shared" si="212"/>
        <v>4.7322603638558388E-18</v>
      </c>
      <c r="V479" s="185">
        <f t="shared" si="213"/>
        <v>8.7481122711774063E-6</v>
      </c>
      <c r="W479" s="185">
        <f t="shared" si="214"/>
        <v>6.7603719483654821E-8</v>
      </c>
      <c r="X479" s="185">
        <f t="shared" si="215"/>
        <v>124973.03244539149</v>
      </c>
      <c r="Y479" s="185">
        <f t="shared" si="216"/>
        <v>1.219254253331575E-9</v>
      </c>
      <c r="AA479" s="259">
        <f t="shared" si="217"/>
        <v>8.5347797733210269E-20</v>
      </c>
      <c r="AB479" s="260">
        <f t="shared" si="218"/>
        <v>3.5821496393888772E-19</v>
      </c>
      <c r="AC479" s="17">
        <f t="shared" si="219"/>
        <v>3.6240133663244709</v>
      </c>
      <c r="AD479" s="17">
        <f t="shared" si="220"/>
        <v>4.015423599398968</v>
      </c>
      <c r="AE479" s="17">
        <f t="shared" si="221"/>
        <v>-38.849140322422663</v>
      </c>
      <c r="AF479" s="17">
        <f t="shared" si="222"/>
        <v>-16.509602833463589</v>
      </c>
      <c r="AG479" s="17">
        <f t="shared" si="223"/>
        <v>11.735853252572255</v>
      </c>
      <c r="AJ479" s="138"/>
    </row>
    <row r="480" spans="1:36" s="59" customFormat="1">
      <c r="A480" s="55" t="s">
        <v>41</v>
      </c>
      <c r="B480" s="55" t="s">
        <v>44</v>
      </c>
      <c r="C480" s="56">
        <v>-39.137333333333331</v>
      </c>
      <c r="D480" s="56">
        <v>-178.69499999999999</v>
      </c>
      <c r="E480" s="55">
        <v>30</v>
      </c>
      <c r="F480" s="470">
        <v>273</v>
      </c>
      <c r="G480" s="489">
        <v>0.2</v>
      </c>
      <c r="H480" s="490" t="s">
        <v>16</v>
      </c>
      <c r="I480" s="490" t="s">
        <v>16</v>
      </c>
      <c r="J480" s="491">
        <v>50.363657227861367</v>
      </c>
      <c r="K480" s="491">
        <v>67.819783493484152</v>
      </c>
      <c r="L480" s="492">
        <v>7.1377381511210226E-13</v>
      </c>
      <c r="M480" s="479">
        <v>9.2537765383981119E-17</v>
      </c>
      <c r="N480" s="46"/>
      <c r="O480" s="231">
        <f t="shared" ref="O480:O536" si="224">M480*0.3</f>
        <v>2.7761329615194336E-17</v>
      </c>
      <c r="P480" s="231">
        <f t="shared" ref="P480:P536" si="225">0.3*M480/L480</f>
        <v>3.8893735000399616E-5</v>
      </c>
      <c r="Q480" s="231">
        <f t="shared" ref="Q480:Q536" si="226">O480/(G480*0.000000001)</f>
        <v>1.3880664807597166E-7</v>
      </c>
      <c r="R480" s="231">
        <f t="shared" ref="R480:R536" si="227">P480/(G480*0.000000001)</f>
        <v>194468.67500199805</v>
      </c>
      <c r="S480" s="231">
        <f t="shared" ref="S480:S536" si="228">Q480/K480</f>
        <v>2.046698484216005E-9</v>
      </c>
      <c r="T480" s="232">
        <v>0.4405</v>
      </c>
      <c r="U480" s="250">
        <f>M480*T480</f>
        <v>4.0762885651643685E-17</v>
      </c>
      <c r="V480" s="231">
        <f>T480*M480/L480</f>
        <v>5.7108967558920106E-5</v>
      </c>
      <c r="W480" s="231">
        <f t="shared" si="201"/>
        <v>2.0381442825821838E-7</v>
      </c>
      <c r="X480" s="231">
        <f t="shared" si="202"/>
        <v>285544.83779460046</v>
      </c>
      <c r="Y480" s="231">
        <f t="shared" si="203"/>
        <v>3.0052356076571676E-9</v>
      </c>
      <c r="AA480" s="259">
        <f t="shared" ref="AA480:AA509" si="229">U480/K480</f>
        <v>6.0104712153143361E-19</v>
      </c>
      <c r="AB480" s="260">
        <f t="shared" si="200"/>
        <v>1.8373916922933246E-18</v>
      </c>
      <c r="AC480" s="232">
        <f t="shared" ref="AC480:AC509" si="230">LN(J480)</f>
        <v>3.9192698282204432</v>
      </c>
      <c r="AD480" s="232">
        <f t="shared" ref="AD480:AD509" si="231">LN(K480)</f>
        <v>4.216853944322656</v>
      </c>
      <c r="AE480" s="232">
        <f t="shared" ref="AE480:AE509" si="232">LN(M480)</f>
        <v>-36.918914838274347</v>
      </c>
      <c r="AF480" s="184">
        <f>LN(W480)</f>
        <v>-15.406055922499741</v>
      </c>
      <c r="AG480" s="184">
        <f>LN(X480)</f>
        <v>12.562154345815784</v>
      </c>
      <c r="AJ480" s="233"/>
    </row>
    <row r="481" spans="1:36">
      <c r="A481" s="4" t="s">
        <v>41</v>
      </c>
      <c r="B481" s="4" t="s">
        <v>44</v>
      </c>
      <c r="C481" s="54">
        <v>-39.137333333333331</v>
      </c>
      <c r="D481" s="54">
        <v>-178.69499999999999</v>
      </c>
      <c r="E481" s="4">
        <v>30</v>
      </c>
      <c r="F481" s="467">
        <v>273</v>
      </c>
      <c r="G481" s="477">
        <v>0.2</v>
      </c>
      <c r="H481" s="467" t="s">
        <v>16</v>
      </c>
      <c r="I481" s="467" t="s">
        <v>16</v>
      </c>
      <c r="J481" s="478">
        <v>198.3932896701883</v>
      </c>
      <c r="K481" s="478">
        <v>165.75399418017568</v>
      </c>
      <c r="L481" s="479">
        <v>2.5861299159412498E-12</v>
      </c>
      <c r="M481" s="479">
        <v>4.0375948829734725E-17</v>
      </c>
      <c r="N481" s="46"/>
      <c r="O481" s="126">
        <f t="shared" si="224"/>
        <v>1.2112784648920417E-17</v>
      </c>
      <c r="P481" s="126">
        <f t="shared" si="225"/>
        <v>4.6837494799683486E-6</v>
      </c>
      <c r="Q481" s="126">
        <f t="shared" si="226"/>
        <v>6.0563923244602082E-8</v>
      </c>
      <c r="R481" s="126">
        <f t="shared" si="227"/>
        <v>23418.747399841737</v>
      </c>
      <c r="S481" s="126">
        <f t="shared" si="228"/>
        <v>3.6538439718543798E-10</v>
      </c>
      <c r="T481" s="17">
        <v>0.4405</v>
      </c>
      <c r="U481" s="193">
        <f>M481*T481</f>
        <v>1.7785605459498148E-17</v>
      </c>
      <c r="V481" s="185">
        <f>T481*M481/L481</f>
        <v>6.8773054864201919E-6</v>
      </c>
      <c r="W481" s="185">
        <f t="shared" si="201"/>
        <v>8.8928027297490722E-8</v>
      </c>
      <c r="X481" s="185">
        <f t="shared" si="202"/>
        <v>34386.527432100957</v>
      </c>
      <c r="Y481" s="185">
        <f t="shared" si="203"/>
        <v>5.3650608986728476E-10</v>
      </c>
      <c r="AA481" s="259">
        <f t="shared" si="229"/>
        <v>1.0730121797345696E-19</v>
      </c>
      <c r="AB481" s="260">
        <f t="shared" si="200"/>
        <v>2.0351468992150012E-19</v>
      </c>
      <c r="AC481" s="17">
        <f t="shared" si="230"/>
        <v>5.2902513720519142</v>
      </c>
      <c r="AD481" s="17">
        <f t="shared" si="231"/>
        <v>5.1105047263935814</v>
      </c>
      <c r="AE481" s="17">
        <f t="shared" si="232"/>
        <v>-37.748297392199269</v>
      </c>
      <c r="AF481" s="184">
        <f>LN(W481)</f>
        <v>-16.235438476424658</v>
      </c>
      <c r="AG481" s="184">
        <f t="shared" ref="AG481:AG509" si="233">LN(X481)</f>
        <v>10.445420122233116</v>
      </c>
      <c r="AJ481" s="138"/>
    </row>
    <row r="482" spans="1:36">
      <c r="A482" s="4" t="s">
        <v>41</v>
      </c>
      <c r="B482" s="4" t="s">
        <v>44</v>
      </c>
      <c r="C482" s="54">
        <v>-39.137333333333331</v>
      </c>
      <c r="D482" s="54">
        <v>-178.69499999999999</v>
      </c>
      <c r="E482" s="4">
        <v>30</v>
      </c>
      <c r="F482" s="467">
        <v>273</v>
      </c>
      <c r="G482" s="477">
        <v>0.2</v>
      </c>
      <c r="H482" s="473" t="s">
        <v>18</v>
      </c>
      <c r="I482" s="473" t="s">
        <v>19</v>
      </c>
      <c r="J482" s="478">
        <v>107.47799866968654</v>
      </c>
      <c r="K482" s="478">
        <v>178.89001501066167</v>
      </c>
      <c r="L482" s="479">
        <v>1.0656422079971779E-12</v>
      </c>
      <c r="M482" s="479">
        <v>5.4088885512655557E-18</v>
      </c>
      <c r="N482" s="46"/>
      <c r="O482" s="126">
        <f t="shared" si="224"/>
        <v>1.6226665653796667E-18</v>
      </c>
      <c r="P482" s="126">
        <f t="shared" si="225"/>
        <v>1.5227123636829183E-6</v>
      </c>
      <c r="Q482" s="126">
        <f t="shared" si="226"/>
        <v>8.1133328268983317E-9</v>
      </c>
      <c r="R482" s="126">
        <f t="shared" si="227"/>
        <v>7613.5618184145906</v>
      </c>
      <c r="S482" s="126">
        <f t="shared" si="228"/>
        <v>4.535374893011656E-11</v>
      </c>
      <c r="T482" s="17">
        <v>0.30049999999999999</v>
      </c>
      <c r="U482" s="193">
        <f>M482*T482</f>
        <v>1.6253710096552994E-18</v>
      </c>
      <c r="V482" s="185">
        <f>T482*M482/L482</f>
        <v>1.5252502176223896E-6</v>
      </c>
      <c r="W482" s="185">
        <f t="shared" si="201"/>
        <v>8.1268550482764963E-9</v>
      </c>
      <c r="X482" s="185">
        <f t="shared" si="202"/>
        <v>7626.251088111947</v>
      </c>
      <c r="Y482" s="185">
        <f t="shared" si="203"/>
        <v>4.5429338511666757E-11</v>
      </c>
      <c r="AA482" s="259">
        <f t="shared" si="229"/>
        <v>9.0858677023333519E-21</v>
      </c>
      <c r="AB482" s="260">
        <f t="shared" si="200"/>
        <v>5.0325542140850239E-20</v>
      </c>
      <c r="AC482" s="17">
        <f t="shared" si="230"/>
        <v>4.6772861630834779</v>
      </c>
      <c r="AD482" s="17">
        <f t="shared" si="231"/>
        <v>5.1867711757131305</v>
      </c>
      <c r="AE482" s="17">
        <f t="shared" si="232"/>
        <v>-39.758488045529809</v>
      </c>
      <c r="AF482" s="184">
        <f t="shared" ref="AF482:AF509" si="234">LN(W482)</f>
        <v>-18.628091821156172</v>
      </c>
      <c r="AG482" s="184">
        <f t="shared" si="233"/>
        <v>8.9393516651458675</v>
      </c>
      <c r="AJ482" s="138"/>
    </row>
    <row r="483" spans="1:36">
      <c r="A483" s="4" t="s">
        <v>41</v>
      </c>
      <c r="B483" s="4" t="s">
        <v>44</v>
      </c>
      <c r="C483" s="54">
        <v>-39.137333333333331</v>
      </c>
      <c r="D483" s="54">
        <v>-178.69499999999999</v>
      </c>
      <c r="E483" s="4">
        <v>30</v>
      </c>
      <c r="F483" s="467">
        <v>273</v>
      </c>
      <c r="G483" s="477">
        <v>0.2</v>
      </c>
      <c r="H483" s="473" t="s">
        <v>18</v>
      </c>
      <c r="I483" s="473" t="s">
        <v>19</v>
      </c>
      <c r="J483" s="478">
        <v>90.729195835673224</v>
      </c>
      <c r="K483" s="478">
        <v>138.48140417023808</v>
      </c>
      <c r="L483" s="479">
        <v>9.2884684155160235E-13</v>
      </c>
      <c r="M483" s="479">
        <v>3.7070573869141446E-18</v>
      </c>
      <c r="N483" s="46"/>
      <c r="O483" s="126">
        <f t="shared" si="224"/>
        <v>1.1121172160742434E-18</v>
      </c>
      <c r="P483" s="126">
        <f t="shared" si="225"/>
        <v>1.19730957389756E-6</v>
      </c>
      <c r="Q483" s="126">
        <f t="shared" si="226"/>
        <v>5.5605860803712164E-9</v>
      </c>
      <c r="R483" s="126">
        <f t="shared" si="227"/>
        <v>5986.5478694877993</v>
      </c>
      <c r="S483" s="126">
        <f t="shared" si="228"/>
        <v>4.0154027276727144E-11</v>
      </c>
      <c r="T483" s="17">
        <v>0.30049999999999999</v>
      </c>
      <c r="U483" s="193">
        <f>M483*T483</f>
        <v>1.1139707447677004E-18</v>
      </c>
      <c r="V483" s="185">
        <f>T483*M483/L483</f>
        <v>1.1993050898540557E-6</v>
      </c>
      <c r="W483" s="185">
        <f t="shared" si="201"/>
        <v>5.5698537238385008E-9</v>
      </c>
      <c r="X483" s="185">
        <f t="shared" si="202"/>
        <v>5996.5254492702779</v>
      </c>
      <c r="Y483" s="185">
        <f t="shared" si="203"/>
        <v>4.0220950655521685E-11</v>
      </c>
      <c r="AA483" s="259">
        <f t="shared" si="229"/>
        <v>8.0441901311043389E-21</v>
      </c>
      <c r="AB483" s="260">
        <f t="shared" si="200"/>
        <v>4.0858483895617103E-20</v>
      </c>
      <c r="AC483" s="17">
        <f t="shared" si="230"/>
        <v>4.5078791998740257</v>
      </c>
      <c r="AD483" s="17">
        <f t="shared" si="231"/>
        <v>4.9307360506940592</v>
      </c>
      <c r="AE483" s="17">
        <f t="shared" si="232"/>
        <v>-40.136293269155047</v>
      </c>
      <c r="AF483" s="184">
        <f t="shared" si="234"/>
        <v>-19.00589704478141</v>
      </c>
      <c r="AG483" s="184">
        <f t="shared" si="233"/>
        <v>8.6989354886834942</v>
      </c>
      <c r="AJ483" s="138"/>
    </row>
    <row r="484" spans="1:36" s="226" customFormat="1">
      <c r="A484" s="42" t="s">
        <v>41</v>
      </c>
      <c r="B484" s="42" t="s">
        <v>45</v>
      </c>
      <c r="C484" s="249">
        <v>-39.422166666666669</v>
      </c>
      <c r="D484" s="249">
        <v>-179.42433333333332</v>
      </c>
      <c r="E484" s="42">
        <v>30</v>
      </c>
      <c r="F484" s="471">
        <v>278</v>
      </c>
      <c r="G484" s="493">
        <v>9.7322608781399145E-2</v>
      </c>
      <c r="H484" s="473" t="s">
        <v>18</v>
      </c>
      <c r="I484" s="473" t="s">
        <v>19</v>
      </c>
      <c r="J484" s="494">
        <v>14.154759860014174</v>
      </c>
      <c r="K484" s="494">
        <v>39.408138246630365</v>
      </c>
      <c r="L484" s="495">
        <v>2.0587005186417161E-13</v>
      </c>
      <c r="M484" s="479">
        <v>3.7596223834632357E-18</v>
      </c>
      <c r="N484" s="46"/>
      <c r="O484" s="227">
        <f t="shared" si="224"/>
        <v>1.1278867150389707E-18</v>
      </c>
      <c r="P484" s="227">
        <f t="shared" si="225"/>
        <v>5.4786342395402162E-6</v>
      </c>
      <c r="Q484" s="227">
        <f t="shared" si="226"/>
        <v>1.1589154145799458E-8</v>
      </c>
      <c r="R484" s="227">
        <f t="shared" si="227"/>
        <v>56293.540711039015</v>
      </c>
      <c r="S484" s="227">
        <f t="shared" si="228"/>
        <v>2.9408022457874933E-10</v>
      </c>
      <c r="T484" s="228">
        <v>0.34799999999999998</v>
      </c>
      <c r="U484" s="239">
        <f t="shared" ref="U484:U509" si="235">M484*T484</f>
        <v>1.308348589445206E-18</v>
      </c>
      <c r="V484" s="227">
        <f t="shared" ref="V484:V509" si="236">T484*M484/L484</f>
        <v>6.355215717866651E-6</v>
      </c>
      <c r="W484" s="227">
        <f t="shared" si="201"/>
        <v>1.3443418809127372E-8</v>
      </c>
      <c r="X484" s="227">
        <f t="shared" si="202"/>
        <v>65300.50722480526</v>
      </c>
      <c r="Y484" s="227">
        <f t="shared" si="203"/>
        <v>3.4113306051134922E-10</v>
      </c>
      <c r="AA484" s="259">
        <f t="shared" si="229"/>
        <v>3.3199959390547402E-20</v>
      </c>
      <c r="AB484" s="260">
        <f t="shared" si="200"/>
        <v>2.6560834805002978E-19</v>
      </c>
      <c r="AC484" s="228">
        <f t="shared" si="230"/>
        <v>2.6500509533909318</v>
      </c>
      <c r="AD484" s="228">
        <f t="shared" si="231"/>
        <v>3.6739723494574523</v>
      </c>
      <c r="AE484" s="228">
        <f t="shared" si="232"/>
        <v>-40.122213151464436</v>
      </c>
      <c r="AF484" s="184">
        <f t="shared" si="234"/>
        <v>-18.124776158520294</v>
      </c>
      <c r="AG484" s="184">
        <f t="shared" si="233"/>
        <v>11.086755082842398</v>
      </c>
      <c r="AJ484" s="229"/>
    </row>
    <row r="485" spans="1:36">
      <c r="A485" s="4" t="s">
        <v>41</v>
      </c>
      <c r="B485" s="4" t="s">
        <v>45</v>
      </c>
      <c r="C485" s="54">
        <v>-39.422166666666669</v>
      </c>
      <c r="D485" s="54">
        <v>-179.42433333333332</v>
      </c>
      <c r="E485" s="4">
        <v>30</v>
      </c>
      <c r="F485" s="467">
        <v>278</v>
      </c>
      <c r="G485" s="477">
        <v>9.7322608781399145E-2</v>
      </c>
      <c r="H485" s="467" t="s">
        <v>16</v>
      </c>
      <c r="I485" s="467" t="s">
        <v>17</v>
      </c>
      <c r="J485" s="478">
        <v>178.07483198078083</v>
      </c>
      <c r="K485" s="478">
        <v>197.89157652467105</v>
      </c>
      <c r="L485" s="479">
        <v>2.3366210951539499E-12</v>
      </c>
      <c r="M485" s="479">
        <v>7.3867754020936197E-18</v>
      </c>
      <c r="N485" s="46"/>
      <c r="O485" s="126">
        <f t="shared" si="224"/>
        <v>2.2160326206280859E-18</v>
      </c>
      <c r="P485" s="126">
        <f t="shared" si="225"/>
        <v>9.4839194306001979E-7</v>
      </c>
      <c r="Q485" s="126">
        <f t="shared" si="226"/>
        <v>2.2769967311558819E-8</v>
      </c>
      <c r="R485" s="126">
        <f t="shared" si="227"/>
        <v>9744.8265612181349</v>
      </c>
      <c r="S485" s="126">
        <f t="shared" si="228"/>
        <v>1.1506284254964283E-10</v>
      </c>
      <c r="T485" s="17">
        <v>0.53600000000000003</v>
      </c>
      <c r="U485" s="193">
        <f t="shared" si="235"/>
        <v>3.9593116155221807E-18</v>
      </c>
      <c r="V485" s="185">
        <f t="shared" si="236"/>
        <v>1.6944602716005688E-6</v>
      </c>
      <c r="W485" s="185">
        <f t="shared" si="201"/>
        <v>4.0682341596651761E-8</v>
      </c>
      <c r="X485" s="185">
        <f t="shared" si="202"/>
        <v>17410.756789376403</v>
      </c>
      <c r="Y485" s="185">
        <f t="shared" si="203"/>
        <v>2.0557894535536187E-10</v>
      </c>
      <c r="AA485" s="259">
        <f t="shared" si="229"/>
        <v>2.0007479272512517E-20</v>
      </c>
      <c r="AB485" s="260">
        <f t="shared" si="200"/>
        <v>4.1481299293832021E-20</v>
      </c>
      <c r="AC485" s="17">
        <f t="shared" si="230"/>
        <v>5.1822038663333299</v>
      </c>
      <c r="AD485" s="17">
        <f t="shared" si="231"/>
        <v>5.2877192874008205</v>
      </c>
      <c r="AE485" s="17">
        <f t="shared" si="232"/>
        <v>-39.446840380290155</v>
      </c>
      <c r="AF485" s="184">
        <f t="shared" si="234"/>
        <v>-17.01747170604969</v>
      </c>
      <c r="AG485" s="184">
        <f t="shared" si="233"/>
        <v>9.7648435004778324</v>
      </c>
      <c r="AJ485" s="138"/>
    </row>
    <row r="486" spans="1:36">
      <c r="A486" s="4" t="s">
        <v>41</v>
      </c>
      <c r="B486" s="4" t="s">
        <v>45</v>
      </c>
      <c r="C486" s="54">
        <v>-39.422166666666669</v>
      </c>
      <c r="D486" s="54">
        <v>-179.42433333333332</v>
      </c>
      <c r="E486" s="4">
        <v>30</v>
      </c>
      <c r="F486" s="467">
        <v>278</v>
      </c>
      <c r="G486" s="477">
        <v>9.7322608781399145E-2</v>
      </c>
      <c r="H486" s="467" t="s">
        <v>16</v>
      </c>
      <c r="I486" s="467" t="s">
        <v>16</v>
      </c>
      <c r="J486" s="478">
        <v>38.792386086526768</v>
      </c>
      <c r="K486" s="478">
        <v>55.41769440932395</v>
      </c>
      <c r="L486" s="479">
        <v>5.586058280899673E-13</v>
      </c>
      <c r="M486" s="479">
        <v>1.2069501666669018E-17</v>
      </c>
      <c r="N486" s="46"/>
      <c r="O486" s="126">
        <f t="shared" si="224"/>
        <v>3.6208505000007049E-18</v>
      </c>
      <c r="P486" s="126">
        <f t="shared" si="225"/>
        <v>6.4819418593991864E-6</v>
      </c>
      <c r="Q486" s="126">
        <f t="shared" si="226"/>
        <v>3.7204618180074333E-8</v>
      </c>
      <c r="R486" s="126">
        <f t="shared" si="227"/>
        <v>66602.631603912087</v>
      </c>
      <c r="S486" s="126">
        <f t="shared" si="228"/>
        <v>6.7134908040877839E-10</v>
      </c>
      <c r="T486" s="17">
        <v>0.53600000000000003</v>
      </c>
      <c r="U486" s="193">
        <f t="shared" si="235"/>
        <v>6.4692528933345939E-18</v>
      </c>
      <c r="V486" s="185">
        <f t="shared" si="236"/>
        <v>1.1581069455459882E-5</v>
      </c>
      <c r="W486" s="185">
        <f t="shared" si="201"/>
        <v>6.6472251148399483E-8</v>
      </c>
      <c r="X486" s="185">
        <f t="shared" si="202"/>
        <v>118996.70179898961</v>
      </c>
      <c r="Y486" s="185">
        <f t="shared" si="203"/>
        <v>1.1994770236636841E-9</v>
      </c>
      <c r="AA486" s="259">
        <f t="shared" si="229"/>
        <v>1.167362331162978E-19</v>
      </c>
      <c r="AB486" s="260">
        <f t="shared" si="200"/>
        <v>3.1113068527797914E-19</v>
      </c>
      <c r="AC486" s="17">
        <f t="shared" si="230"/>
        <v>3.658223992489313</v>
      </c>
      <c r="AD486" s="17">
        <f t="shared" si="231"/>
        <v>4.014898936428045</v>
      </c>
      <c r="AE486" s="17">
        <f t="shared" si="232"/>
        <v>-38.955849926572824</v>
      </c>
      <c r="AF486" s="184">
        <f t="shared" si="234"/>
        <v>-16.52648125233236</v>
      </c>
      <c r="AG486" s="184">
        <f t="shared" si="233"/>
        <v>11.686851055734694</v>
      </c>
      <c r="AJ486" s="138"/>
    </row>
    <row r="487" spans="1:36">
      <c r="A487" s="4" t="s">
        <v>41</v>
      </c>
      <c r="B487" s="4" t="s">
        <v>45</v>
      </c>
      <c r="C487" s="54">
        <v>-39.422166666666669</v>
      </c>
      <c r="D487" s="54">
        <v>-179.42433333333332</v>
      </c>
      <c r="E487" s="4">
        <v>30</v>
      </c>
      <c r="F487" s="467">
        <v>278</v>
      </c>
      <c r="G487" s="477">
        <v>9.7322608781399145E-2</v>
      </c>
      <c r="H487" s="467" t="s">
        <v>16</v>
      </c>
      <c r="I487" s="467" t="s">
        <v>16</v>
      </c>
      <c r="J487" s="478">
        <v>65.566020428123224</v>
      </c>
      <c r="K487" s="478">
        <v>85.633086336258216</v>
      </c>
      <c r="L487" s="479">
        <v>9.1439516601844268E-13</v>
      </c>
      <c r="M487" s="479">
        <v>1.4064820145197302E-18</v>
      </c>
      <c r="N487" s="46"/>
      <c r="O487" s="126">
        <f t="shared" si="224"/>
        <v>4.2194460435591905E-19</v>
      </c>
      <c r="P487" s="126">
        <f t="shared" si="225"/>
        <v>4.6144666992630266E-7</v>
      </c>
      <c r="Q487" s="126">
        <f t="shared" si="226"/>
        <v>4.3355250094422409E-9</v>
      </c>
      <c r="R487" s="126">
        <f t="shared" si="227"/>
        <v>4741.4128711117837</v>
      </c>
      <c r="S487" s="126">
        <f t="shared" si="228"/>
        <v>5.0629087364874299E-11</v>
      </c>
      <c r="T487" s="17">
        <v>0.53600000000000003</v>
      </c>
      <c r="U487" s="193">
        <f t="shared" si="235"/>
        <v>7.5387435978257547E-19</v>
      </c>
      <c r="V487" s="185">
        <f t="shared" si="236"/>
        <v>8.2445138360166088E-7</v>
      </c>
      <c r="W487" s="185">
        <f t="shared" si="201"/>
        <v>7.7461380168701382E-9</v>
      </c>
      <c r="X487" s="185">
        <f t="shared" si="202"/>
        <v>8471.3243297197223</v>
      </c>
      <c r="Y487" s="185">
        <f t="shared" si="203"/>
        <v>9.0457302758575426E-11</v>
      </c>
      <c r="AA487" s="259">
        <f t="shared" si="229"/>
        <v>8.8035406877934144E-21</v>
      </c>
      <c r="AB487" s="260">
        <f t="shared" si="200"/>
        <v>2.145138602794395E-20</v>
      </c>
      <c r="AC487" s="17">
        <f t="shared" si="230"/>
        <v>4.1830575804727879</v>
      </c>
      <c r="AD487" s="17">
        <f t="shared" si="231"/>
        <v>4.4500717310869105</v>
      </c>
      <c r="AE487" s="17">
        <f t="shared" si="232"/>
        <v>-41.105440112428347</v>
      </c>
      <c r="AF487" s="184">
        <f t="shared" si="234"/>
        <v>-18.676071438187886</v>
      </c>
      <c r="AG487" s="184">
        <f t="shared" si="233"/>
        <v>9.0444421307626879</v>
      </c>
      <c r="AJ487" s="138"/>
    </row>
    <row r="488" spans="1:36">
      <c r="A488" s="4" t="s">
        <v>41</v>
      </c>
      <c r="B488" s="4" t="s">
        <v>45</v>
      </c>
      <c r="C488" s="54">
        <v>-39.422166666666669</v>
      </c>
      <c r="D488" s="54">
        <v>-179.42433333333332</v>
      </c>
      <c r="E488" s="4">
        <v>30</v>
      </c>
      <c r="F488" s="467">
        <v>278</v>
      </c>
      <c r="G488" s="477">
        <v>9.7322608781399145E-2</v>
      </c>
      <c r="H488" s="467" t="s">
        <v>16</v>
      </c>
      <c r="I488" s="467" t="s">
        <v>16</v>
      </c>
      <c r="J488" s="478">
        <v>9.4701629790394612</v>
      </c>
      <c r="K488" s="478">
        <v>28.558582820185446</v>
      </c>
      <c r="L488" s="479">
        <v>1.486182535930416E-13</v>
      </c>
      <c r="M488" s="479">
        <v>1.7705121048500504E-18</v>
      </c>
      <c r="N488" s="46"/>
      <c r="O488" s="126">
        <f t="shared" si="224"/>
        <v>5.311536314550151E-19</v>
      </c>
      <c r="P488" s="126">
        <f t="shared" si="225"/>
        <v>3.5739461244744704E-6</v>
      </c>
      <c r="Q488" s="126">
        <f t="shared" si="226"/>
        <v>5.457659202786724E-9</v>
      </c>
      <c r="R488" s="126">
        <f t="shared" si="227"/>
        <v>36722.670808199124</v>
      </c>
      <c r="S488" s="126">
        <f t="shared" si="228"/>
        <v>1.9110399269984799E-10</v>
      </c>
      <c r="T488" s="17">
        <v>0.53600000000000003</v>
      </c>
      <c r="U488" s="193">
        <f t="shared" si="235"/>
        <v>9.4899448819962703E-19</v>
      </c>
      <c r="V488" s="185">
        <f t="shared" si="236"/>
        <v>6.3854504090610542E-6</v>
      </c>
      <c r="W488" s="185">
        <f t="shared" si="201"/>
        <v>9.7510177756456139E-9</v>
      </c>
      <c r="X488" s="185">
        <f t="shared" si="202"/>
        <v>65611.171843982447</v>
      </c>
      <c r="Y488" s="185">
        <f t="shared" si="203"/>
        <v>3.4143913362372845E-10</v>
      </c>
      <c r="AA488" s="259">
        <f t="shared" si="229"/>
        <v>3.3229747224321988E-20</v>
      </c>
      <c r="AB488" s="260">
        <f t="shared" si="200"/>
        <v>1.8695687801453547E-19</v>
      </c>
      <c r="AC488" s="17">
        <f t="shared" si="230"/>
        <v>2.2481461170857417</v>
      </c>
      <c r="AD488" s="17">
        <f t="shared" si="231"/>
        <v>3.3519575150982477</v>
      </c>
      <c r="AE488" s="17">
        <f t="shared" si="232"/>
        <v>-40.875262844379385</v>
      </c>
      <c r="AF488" s="184">
        <f t="shared" si="234"/>
        <v>-18.445894170138921</v>
      </c>
      <c r="AG488" s="184">
        <f t="shared" si="233"/>
        <v>11.091501262932088</v>
      </c>
      <c r="AJ488" s="138"/>
    </row>
    <row r="489" spans="1:36">
      <c r="A489" s="4" t="s">
        <v>41</v>
      </c>
      <c r="B489" s="4" t="s">
        <v>45</v>
      </c>
      <c r="C489" s="54">
        <v>-39.422166666666669</v>
      </c>
      <c r="D489" s="54">
        <v>-179.42433333333332</v>
      </c>
      <c r="E489" s="4">
        <v>30</v>
      </c>
      <c r="F489" s="467">
        <v>278</v>
      </c>
      <c r="G489" s="477">
        <v>9.7322608781399145E-2</v>
      </c>
      <c r="H489" s="467" t="s">
        <v>16</v>
      </c>
      <c r="I489" s="467" t="s">
        <v>16</v>
      </c>
      <c r="J489" s="478">
        <v>18.842016099170142</v>
      </c>
      <c r="K489" s="478">
        <v>47.309859979486859</v>
      </c>
      <c r="L489" s="479">
        <v>2.8354180912831015E-13</v>
      </c>
      <c r="M489" s="479">
        <v>3.2498919678428964E-18</v>
      </c>
      <c r="N489" s="46"/>
      <c r="O489" s="126">
        <f t="shared" si="224"/>
        <v>9.7496759035286892E-19</v>
      </c>
      <c r="P489" s="126">
        <f t="shared" si="225"/>
        <v>3.4385320223151654E-6</v>
      </c>
      <c r="Q489" s="126">
        <f t="shared" si="226"/>
        <v>1.0017894121013433E-8</v>
      </c>
      <c r="R489" s="126">
        <f t="shared" si="227"/>
        <v>35331.276723568029</v>
      </c>
      <c r="S489" s="126">
        <f t="shared" si="228"/>
        <v>2.1175066096913211E-10</v>
      </c>
      <c r="T489" s="17">
        <v>0.53600000000000003</v>
      </c>
      <c r="U489" s="193">
        <f t="shared" si="235"/>
        <v>1.7419420947637927E-18</v>
      </c>
      <c r="V489" s="185">
        <f t="shared" si="236"/>
        <v>6.1435105465364298E-6</v>
      </c>
      <c r="W489" s="185">
        <f t="shared" si="201"/>
        <v>1.7898637496210671E-8</v>
      </c>
      <c r="X489" s="185">
        <f t="shared" si="202"/>
        <v>63125.214412774891</v>
      </c>
      <c r="Y489" s="185">
        <f t="shared" si="203"/>
        <v>3.7832784759818277E-10</v>
      </c>
      <c r="AA489" s="259">
        <f t="shared" si="229"/>
        <v>3.6819853102906742E-20</v>
      </c>
      <c r="AB489" s="260">
        <f t="shared" si="200"/>
        <v>1.7248111617875284E-19</v>
      </c>
      <c r="AC489" s="17">
        <f t="shared" si="230"/>
        <v>2.9360892750561152</v>
      </c>
      <c r="AD489" s="17">
        <f t="shared" si="231"/>
        <v>3.8567187299998449</v>
      </c>
      <c r="AE489" s="17">
        <f t="shared" si="232"/>
        <v>-40.267909918767387</v>
      </c>
      <c r="AF489" s="184">
        <f t="shared" si="234"/>
        <v>-17.838541244526919</v>
      </c>
      <c r="AG489" s="184">
        <f t="shared" si="233"/>
        <v>11.052875563209911</v>
      </c>
      <c r="AJ489" s="138"/>
    </row>
    <row r="490" spans="1:36">
      <c r="A490" s="4" t="s">
        <v>41</v>
      </c>
      <c r="B490" s="4" t="s">
        <v>45</v>
      </c>
      <c r="C490" s="54">
        <v>-39.422166666666669</v>
      </c>
      <c r="D490" s="54">
        <v>-179.42433333333332</v>
      </c>
      <c r="E490" s="4">
        <v>30</v>
      </c>
      <c r="F490" s="467">
        <v>278</v>
      </c>
      <c r="G490" s="477">
        <v>9.7322608781399145E-2</v>
      </c>
      <c r="H490" s="467" t="s">
        <v>16</v>
      </c>
      <c r="I490" s="467" t="s">
        <v>16</v>
      </c>
      <c r="J490" s="478">
        <v>12.163710589553469</v>
      </c>
      <c r="K490" s="478">
        <v>27.656366196658553</v>
      </c>
      <c r="L490" s="479">
        <v>1.8799640859828844E-13</v>
      </c>
      <c r="M490" s="479">
        <v>3.8342398703715E-18</v>
      </c>
      <c r="N490" s="46"/>
      <c r="O490" s="126">
        <f t="shared" si="224"/>
        <v>1.15027196111145E-18</v>
      </c>
      <c r="P490" s="126">
        <f t="shared" si="225"/>
        <v>6.118584762804465E-6</v>
      </c>
      <c r="Q490" s="126">
        <f t="shared" si="226"/>
        <v>1.1819164894101116E-8</v>
      </c>
      <c r="R490" s="126">
        <f t="shared" si="227"/>
        <v>62869.099373894751</v>
      </c>
      <c r="S490" s="126">
        <f t="shared" si="228"/>
        <v>4.2735783906163024E-10</v>
      </c>
      <c r="T490" s="17">
        <v>0.53600000000000003</v>
      </c>
      <c r="U490" s="193">
        <f t="shared" si="235"/>
        <v>2.0551525705191241E-18</v>
      </c>
      <c r="V490" s="185">
        <f t="shared" si="236"/>
        <v>1.0931871442877313E-5</v>
      </c>
      <c r="W490" s="185">
        <f t="shared" si="201"/>
        <v>2.1116907944127331E-8</v>
      </c>
      <c r="X490" s="185">
        <f t="shared" si="202"/>
        <v>112326.12421469197</v>
      </c>
      <c r="Y490" s="185">
        <f t="shared" si="203"/>
        <v>7.6354600579011279E-10</v>
      </c>
      <c r="AA490" s="259">
        <f t="shared" si="229"/>
        <v>7.4310289208111084E-20</v>
      </c>
      <c r="AB490" s="260">
        <f t="shared" si="200"/>
        <v>3.1521959044836624E-19</v>
      </c>
      <c r="AC490" s="17">
        <f t="shared" si="230"/>
        <v>2.4984569771573191</v>
      </c>
      <c r="AD490" s="17">
        <f t="shared" si="231"/>
        <v>3.3198559436604769</v>
      </c>
      <c r="AE490" s="17">
        <f t="shared" si="232"/>
        <v>-40.10256046722759</v>
      </c>
      <c r="AF490" s="184">
        <f t="shared" si="234"/>
        <v>-17.673191792987122</v>
      </c>
      <c r="AG490" s="184">
        <f t="shared" si="233"/>
        <v>11.629161742476674</v>
      </c>
      <c r="AJ490" s="138"/>
    </row>
    <row r="491" spans="1:36">
      <c r="A491" s="4" t="s">
        <v>41</v>
      </c>
      <c r="B491" s="4" t="s">
        <v>45</v>
      </c>
      <c r="C491" s="54">
        <v>-39.422166666666669</v>
      </c>
      <c r="D491" s="54">
        <v>-179.42433333333332</v>
      </c>
      <c r="E491" s="4">
        <v>30</v>
      </c>
      <c r="F491" s="467">
        <v>278</v>
      </c>
      <c r="G491" s="477">
        <v>9.7322608781399145E-2</v>
      </c>
      <c r="H491" s="467" t="s">
        <v>16</v>
      </c>
      <c r="I491" s="467" t="s">
        <v>16</v>
      </c>
      <c r="J491" s="478">
        <v>22.681268516527926</v>
      </c>
      <c r="K491" s="478">
        <v>42.530131297705488</v>
      </c>
      <c r="L491" s="479">
        <v>3.3747696709711119E-13</v>
      </c>
      <c r="M491" s="479">
        <v>4.5762107390806183E-18</v>
      </c>
      <c r="N491" s="46"/>
      <c r="O491" s="126">
        <f t="shared" si="224"/>
        <v>1.3728632217241855E-18</v>
      </c>
      <c r="P491" s="126">
        <f t="shared" si="225"/>
        <v>4.0680205038382223E-6</v>
      </c>
      <c r="Q491" s="126">
        <f t="shared" si="226"/>
        <v>1.4106313413852659E-8</v>
      </c>
      <c r="R491" s="126">
        <f t="shared" si="227"/>
        <v>41799.336811609654</v>
      </c>
      <c r="S491" s="126">
        <f t="shared" si="228"/>
        <v>3.316781064020298E-10</v>
      </c>
      <c r="T491" s="17">
        <v>0.53600000000000003</v>
      </c>
      <c r="U491" s="193">
        <f t="shared" si="235"/>
        <v>2.4528489561472116E-18</v>
      </c>
      <c r="V491" s="185">
        <f t="shared" si="236"/>
        <v>7.2681966335242915E-6</v>
      </c>
      <c r="W491" s="185">
        <f t="shared" si="201"/>
        <v>2.5203279966083422E-8</v>
      </c>
      <c r="X491" s="185">
        <f t="shared" si="202"/>
        <v>74681.481770075916</v>
      </c>
      <c r="Y491" s="185">
        <f t="shared" si="203"/>
        <v>5.925982167716267E-10</v>
      </c>
      <c r="AA491" s="259">
        <f t="shared" si="229"/>
        <v>5.767320441541979E-20</v>
      </c>
      <c r="AB491" s="260">
        <f t="shared" si="200"/>
        <v>2.0176167553176828E-19</v>
      </c>
      <c r="AC491" s="17">
        <f t="shared" si="230"/>
        <v>3.1215394083593093</v>
      </c>
      <c r="AD491" s="17">
        <f t="shared" si="231"/>
        <v>3.7502127964393681</v>
      </c>
      <c r="AE491" s="17">
        <f t="shared" si="232"/>
        <v>-39.925660367754972</v>
      </c>
      <c r="AF491" s="184">
        <f t="shared" si="234"/>
        <v>-17.496291693514507</v>
      </c>
      <c r="AG491" s="184">
        <f t="shared" si="233"/>
        <v>11.220987439050621</v>
      </c>
      <c r="AJ491" s="138"/>
    </row>
    <row r="492" spans="1:36">
      <c r="A492" s="4" t="s">
        <v>41</v>
      </c>
      <c r="B492" s="4" t="s">
        <v>45</v>
      </c>
      <c r="C492" s="54">
        <v>-39.422166666666669</v>
      </c>
      <c r="D492" s="54">
        <v>-179.42433333333332</v>
      </c>
      <c r="E492" s="4">
        <v>30</v>
      </c>
      <c r="F492" s="467">
        <v>278</v>
      </c>
      <c r="G492" s="477">
        <v>9.7322608781399145E-2</v>
      </c>
      <c r="H492" s="467" t="s">
        <v>16</v>
      </c>
      <c r="I492" s="467" t="s">
        <v>16</v>
      </c>
      <c r="J492" s="478">
        <v>47.73868220739481</v>
      </c>
      <c r="K492" s="478">
        <v>78.553235558425257</v>
      </c>
      <c r="L492" s="479">
        <v>6.7878437318376226E-13</v>
      </c>
      <c r="M492" s="479">
        <v>7.7598668839499486E-18</v>
      </c>
      <c r="N492" s="46"/>
      <c r="O492" s="126">
        <f t="shared" si="224"/>
        <v>2.3279600651849846E-18</v>
      </c>
      <c r="P492" s="126">
        <f t="shared" si="225"/>
        <v>3.4296017368018477E-6</v>
      </c>
      <c r="Q492" s="126">
        <f t="shared" si="226"/>
        <v>2.3920033529042818E-8</v>
      </c>
      <c r="R492" s="126">
        <f t="shared" si="227"/>
        <v>35239.517104450373</v>
      </c>
      <c r="S492" s="126">
        <f t="shared" si="228"/>
        <v>3.0450729825446722E-10</v>
      </c>
      <c r="T492" s="17">
        <v>0.53600000000000003</v>
      </c>
      <c r="U492" s="193">
        <f t="shared" si="235"/>
        <v>4.1592886497971726E-18</v>
      </c>
      <c r="V492" s="185">
        <f t="shared" si="236"/>
        <v>6.1275551030859678E-6</v>
      </c>
      <c r="W492" s="185">
        <f t="shared" si="201"/>
        <v>4.2737126571889833E-8</v>
      </c>
      <c r="X492" s="185">
        <f t="shared" si="202"/>
        <v>62961.270559951336</v>
      </c>
      <c r="Y492" s="185">
        <f t="shared" si="203"/>
        <v>5.4405303954798136E-10</v>
      </c>
      <c r="AA492" s="259">
        <f t="shared" si="229"/>
        <v>5.294866112425927E-20</v>
      </c>
      <c r="AB492" s="260">
        <f t="shared" si="200"/>
        <v>1.6254882885619182E-19</v>
      </c>
      <c r="AC492" s="17">
        <f t="shared" si="230"/>
        <v>3.8657420169979613</v>
      </c>
      <c r="AD492" s="17">
        <f t="shared" si="231"/>
        <v>4.3637765549217322</v>
      </c>
      <c r="AE492" s="17">
        <f t="shared" si="232"/>
        <v>-39.397566493974992</v>
      </c>
      <c r="AF492" s="184">
        <f t="shared" si="234"/>
        <v>-16.968197819734524</v>
      </c>
      <c r="AG492" s="184">
        <f t="shared" si="233"/>
        <v>11.05027506331891</v>
      </c>
      <c r="AJ492" s="138"/>
    </row>
    <row r="493" spans="1:36">
      <c r="A493" s="4" t="s">
        <v>41</v>
      </c>
      <c r="B493" s="4" t="s">
        <v>45</v>
      </c>
      <c r="C493" s="54">
        <v>-39.422166666666669</v>
      </c>
      <c r="D493" s="54">
        <v>-179.42433333333332</v>
      </c>
      <c r="E493" s="4">
        <v>30</v>
      </c>
      <c r="F493" s="467">
        <v>278</v>
      </c>
      <c r="G493" s="477">
        <v>9.7322608781399145E-2</v>
      </c>
      <c r="H493" s="467" t="s">
        <v>23</v>
      </c>
      <c r="I493" s="467" t="s">
        <v>23</v>
      </c>
      <c r="J493" s="478">
        <v>1.206371578978481</v>
      </c>
      <c r="K493" s="478">
        <v>6.492803248392276</v>
      </c>
      <c r="L493" s="479">
        <v>2.146758816848941E-14</v>
      </c>
      <c r="M493" s="479">
        <v>4.8258189631938873E-19</v>
      </c>
      <c r="N493" s="46"/>
      <c r="O493" s="126">
        <f t="shared" si="224"/>
        <v>1.4477456889581662E-19</v>
      </c>
      <c r="P493" s="126">
        <f t="shared" si="225"/>
        <v>6.7438674414445804E-6</v>
      </c>
      <c r="Q493" s="126">
        <f t="shared" si="226"/>
        <v>1.4875738608795572E-9</v>
      </c>
      <c r="R493" s="126">
        <f t="shared" si="227"/>
        <v>69293.944396746447</v>
      </c>
      <c r="S493" s="126">
        <f t="shared" si="228"/>
        <v>2.291111872592019E-10</v>
      </c>
      <c r="T493" s="17">
        <v>0.53600000000000003</v>
      </c>
      <c r="U493" s="193">
        <f t="shared" si="235"/>
        <v>2.5866389642719238E-19</v>
      </c>
      <c r="V493" s="185">
        <f t="shared" si="236"/>
        <v>1.2049043162047651E-5</v>
      </c>
      <c r="W493" s="185">
        <f t="shared" si="201"/>
        <v>2.657798631438142E-9</v>
      </c>
      <c r="X493" s="185">
        <f t="shared" si="202"/>
        <v>123805.18065552032</v>
      </c>
      <c r="Y493" s="185">
        <f t="shared" si="203"/>
        <v>4.0934532123644071E-10</v>
      </c>
      <c r="AA493" s="259">
        <f t="shared" si="229"/>
        <v>3.9838554555190281E-20</v>
      </c>
      <c r="AB493" s="260">
        <f t="shared" si="200"/>
        <v>4.0002757419735013E-19</v>
      </c>
      <c r="AC493" s="17">
        <f t="shared" si="230"/>
        <v>0.18761715945499033</v>
      </c>
      <c r="AD493" s="17">
        <f t="shared" si="231"/>
        <v>1.8706943709560773</v>
      </c>
      <c r="AE493" s="17">
        <f t="shared" si="232"/>
        <v>-42.175136313194557</v>
      </c>
      <c r="AF493" s="184">
        <f t="shared" si="234"/>
        <v>-19.745767638954089</v>
      </c>
      <c r="AG493" s="184">
        <f t="shared" si="233"/>
        <v>11.726464485332196</v>
      </c>
      <c r="AJ493" s="138"/>
    </row>
    <row r="494" spans="1:36">
      <c r="A494" s="4" t="s">
        <v>41</v>
      </c>
      <c r="B494" s="4" t="s">
        <v>45</v>
      </c>
      <c r="C494" s="54">
        <v>-39.422166666666669</v>
      </c>
      <c r="D494" s="54">
        <v>-179.42433333333332</v>
      </c>
      <c r="E494" s="4">
        <v>30</v>
      </c>
      <c r="F494" s="467">
        <v>278</v>
      </c>
      <c r="G494" s="477">
        <v>9.7322608781399145E-2</v>
      </c>
      <c r="H494" s="467" t="s">
        <v>23</v>
      </c>
      <c r="I494" s="467" t="s">
        <v>23</v>
      </c>
      <c r="J494" s="478">
        <v>2.0877257057442482</v>
      </c>
      <c r="K494" s="478">
        <v>7.8995026703836428</v>
      </c>
      <c r="L494" s="479">
        <v>3.5929060738192827E-14</v>
      </c>
      <c r="M494" s="479">
        <v>3.5756255495903267E-19</v>
      </c>
      <c r="N494" s="46"/>
      <c r="O494" s="126">
        <f t="shared" si="224"/>
        <v>1.0726876648770979E-19</v>
      </c>
      <c r="P494" s="126">
        <f t="shared" si="225"/>
        <v>2.9855711305495498E-6</v>
      </c>
      <c r="Q494" s="126">
        <f t="shared" si="226"/>
        <v>1.1021978123156478E-9</v>
      </c>
      <c r="R494" s="126">
        <f t="shared" si="227"/>
        <v>30677.056111962436</v>
      </c>
      <c r="S494" s="126">
        <f t="shared" si="228"/>
        <v>1.3952749411022342E-10</v>
      </c>
      <c r="T494" s="17">
        <v>0.53600000000000003</v>
      </c>
      <c r="U494" s="193">
        <f t="shared" si="235"/>
        <v>1.9165352945804151E-19</v>
      </c>
      <c r="V494" s="185">
        <f t="shared" si="236"/>
        <v>5.3342204199151955E-6</v>
      </c>
      <c r="W494" s="185">
        <f t="shared" si="201"/>
        <v>1.969260091337291E-9</v>
      </c>
      <c r="X494" s="185">
        <f t="shared" si="202"/>
        <v>54809.673586706216</v>
      </c>
      <c r="Y494" s="185">
        <f t="shared" si="203"/>
        <v>2.4928912281026583E-10</v>
      </c>
      <c r="AA494" s="259">
        <f t="shared" si="229"/>
        <v>2.426146777272167E-20</v>
      </c>
      <c r="AB494" s="260">
        <f t="shared" si="200"/>
        <v>1.7126893345003198E-19</v>
      </c>
      <c r="AC494" s="17">
        <f t="shared" si="230"/>
        <v>0.73607529441027064</v>
      </c>
      <c r="AD494" s="17">
        <f t="shared" si="231"/>
        <v>2.0667998043753508</v>
      </c>
      <c r="AE494" s="17">
        <f t="shared" si="232"/>
        <v>-42.474976627141537</v>
      </c>
      <c r="AF494" s="184">
        <f t="shared" si="234"/>
        <v>-20.045607952901069</v>
      </c>
      <c r="AG494" s="184">
        <f t="shared" si="233"/>
        <v>10.911621982662206</v>
      </c>
      <c r="AJ494" s="138"/>
    </row>
    <row r="495" spans="1:36">
      <c r="A495" s="4" t="s">
        <v>41</v>
      </c>
      <c r="B495" s="4" t="s">
        <v>45</v>
      </c>
      <c r="C495" s="54">
        <v>-39.422166666666669</v>
      </c>
      <c r="D495" s="54">
        <v>-179.42433333333332</v>
      </c>
      <c r="E495" s="4">
        <v>30</v>
      </c>
      <c r="F495" s="467">
        <v>278</v>
      </c>
      <c r="G495" s="477">
        <v>9.7322608781399145E-2</v>
      </c>
      <c r="H495" s="467" t="s">
        <v>23</v>
      </c>
      <c r="I495" s="467" t="s">
        <v>23</v>
      </c>
      <c r="J495" s="478">
        <v>1.2527704858622686</v>
      </c>
      <c r="K495" s="478">
        <v>6.834332428498187</v>
      </c>
      <c r="L495" s="479">
        <v>2.2242001005419463E-14</v>
      </c>
      <c r="M495" s="479">
        <v>2.6336817344024977E-19</v>
      </c>
      <c r="N495" s="46"/>
      <c r="O495" s="126">
        <f t="shared" si="224"/>
        <v>7.9010452032074923E-20</v>
      </c>
      <c r="P495" s="126">
        <f t="shared" si="225"/>
        <v>3.5523086260459804E-6</v>
      </c>
      <c r="Q495" s="126">
        <f t="shared" si="226"/>
        <v>8.1184067115940121E-10</v>
      </c>
      <c r="R495" s="126">
        <f t="shared" si="227"/>
        <v>36500.343245267773</v>
      </c>
      <c r="S495" s="126">
        <f t="shared" si="228"/>
        <v>1.1878858391115744E-10</v>
      </c>
      <c r="T495" s="17">
        <v>0.53600000000000003</v>
      </c>
      <c r="U495" s="193">
        <f t="shared" si="235"/>
        <v>1.4116534096397388E-19</v>
      </c>
      <c r="V495" s="185">
        <f t="shared" si="236"/>
        <v>6.3467914118688189E-6</v>
      </c>
      <c r="W495" s="185">
        <f t="shared" si="201"/>
        <v>1.4504886658047971E-9</v>
      </c>
      <c r="X495" s="185">
        <f t="shared" si="202"/>
        <v>65213.946598211754</v>
      </c>
      <c r="Y495" s="185">
        <f t="shared" si="203"/>
        <v>2.1223560325460132E-10</v>
      </c>
      <c r="AA495" s="259">
        <f t="shared" si="229"/>
        <v>2.0655322585031807E-20</v>
      </c>
      <c r="AB495" s="260">
        <f t="shared" si="200"/>
        <v>2.1022859048197983E-19</v>
      </c>
      <c r="AC495" s="17">
        <f t="shared" si="230"/>
        <v>0.22535748743783721</v>
      </c>
      <c r="AD495" s="17">
        <f t="shared" si="231"/>
        <v>1.9219587958372668</v>
      </c>
      <c r="AE495" s="17">
        <f t="shared" si="232"/>
        <v>-42.780734000629948</v>
      </c>
      <c r="AF495" s="184">
        <f t="shared" si="234"/>
        <v>-20.351365326389487</v>
      </c>
      <c r="AG495" s="184">
        <f t="shared" si="233"/>
        <v>11.085428629920905</v>
      </c>
      <c r="AJ495" s="138"/>
    </row>
    <row r="496" spans="1:36">
      <c r="A496" s="4" t="s">
        <v>41</v>
      </c>
      <c r="B496" s="4" t="s">
        <v>45</v>
      </c>
      <c r="C496" s="54">
        <v>-39.422166666666669</v>
      </c>
      <c r="D496" s="54">
        <v>-179.42433333333332</v>
      </c>
      <c r="E496" s="4">
        <v>30</v>
      </c>
      <c r="F496" s="467">
        <v>278</v>
      </c>
      <c r="G496" s="477">
        <v>9.7322608781399145E-2</v>
      </c>
      <c r="H496" s="467" t="s">
        <v>23</v>
      </c>
      <c r="I496" s="467" t="s">
        <v>23</v>
      </c>
      <c r="J496" s="478">
        <v>1.2527704858622684</v>
      </c>
      <c r="K496" s="478">
        <v>6.8343324284981861</v>
      </c>
      <c r="L496" s="479">
        <v>2.224200100541946E-14</v>
      </c>
      <c r="M496" s="479">
        <v>3.0339152475997764E-19</v>
      </c>
      <c r="N496" s="46"/>
      <c r="O496" s="126">
        <f>M496*0.3</f>
        <v>9.1017457427993283E-20</v>
      </c>
      <c r="P496" s="126">
        <f>0.3*M496/L496</f>
        <v>4.0921433914968387E-6</v>
      </c>
      <c r="Q496" s="126">
        <f>O496/(G496*0.000000001)</f>
        <v>9.3521390936438859E-10</v>
      </c>
      <c r="R496" s="126">
        <f>P496/(G496*0.000000001)</f>
        <v>42047.202009230896</v>
      </c>
      <c r="S496" s="126">
        <f>Q496/K496</f>
        <v>1.3684056477333188E-10</v>
      </c>
      <c r="T496" s="17">
        <v>0.53600000000000003</v>
      </c>
      <c r="U496" s="193">
        <f t="shared" si="235"/>
        <v>1.6261785727134801E-19</v>
      </c>
      <c r="V496" s="185">
        <f t="shared" si="236"/>
        <v>7.3112961928076852E-6</v>
      </c>
      <c r="W496" s="185">
        <f>U496/(G496*0.000000001)</f>
        <v>1.6709155180643746E-9</v>
      </c>
      <c r="X496" s="185">
        <f>V496/(G496*0.000000001)</f>
        <v>75124.334256492526</v>
      </c>
      <c r="Y496" s="185">
        <f>W496/K496</f>
        <v>2.4448847572835298E-10</v>
      </c>
      <c r="AA496" s="259">
        <f>U496/K496</f>
        <v>2.3794256274871101E-20</v>
      </c>
      <c r="AB496" s="260">
        <f>M496/J496</f>
        <v>2.4217646263525801E-19</v>
      </c>
      <c r="AC496" s="17">
        <f>LN(J496)</f>
        <v>0.22535748743783704</v>
      </c>
      <c r="AD496" s="17">
        <f>LN(K496)</f>
        <v>1.9219587958372666</v>
      </c>
      <c r="AE496" s="17">
        <f>LN(M496)</f>
        <v>-42.639262820563033</v>
      </c>
      <c r="AF496" s="184">
        <f>LN(W496)</f>
        <v>-20.209894146322565</v>
      </c>
      <c r="AG496" s="184">
        <f>LN(X496)</f>
        <v>11.226899809987827</v>
      </c>
      <c r="AJ496" s="138"/>
    </row>
    <row r="497" spans="1:36" s="58" customFormat="1">
      <c r="A497" s="11" t="s">
        <v>41</v>
      </c>
      <c r="B497" s="11" t="s">
        <v>45</v>
      </c>
      <c r="C497" s="604">
        <v>-39.422166666666669</v>
      </c>
      <c r="D497" s="604">
        <v>-179.42433333333332</v>
      </c>
      <c r="E497" s="11">
        <v>60</v>
      </c>
      <c r="F497" s="467">
        <v>278</v>
      </c>
      <c r="G497" s="606">
        <v>0.15218575466141887</v>
      </c>
      <c r="H497" s="607" t="s">
        <v>23</v>
      </c>
      <c r="I497" s="605" t="s">
        <v>23</v>
      </c>
      <c r="J497" s="608">
        <v>7.271002568433131</v>
      </c>
      <c r="K497" s="608">
        <v>19.206475267476069</v>
      </c>
      <c r="L497" s="609">
        <v>1.1596035893762312E-13</v>
      </c>
      <c r="M497" s="609">
        <v>1.4768947573594269E-18</v>
      </c>
      <c r="N497" s="46"/>
      <c r="O497" s="215">
        <f t="shared" si="224"/>
        <v>4.4306842720782804E-19</v>
      </c>
      <c r="P497" s="215">
        <f t="shared" si="225"/>
        <v>3.8208611224303075E-6</v>
      </c>
      <c r="Q497" s="215">
        <f t="shared" si="226"/>
        <v>2.9113659697884445E-9</v>
      </c>
      <c r="R497" s="215">
        <f t="shared" si="227"/>
        <v>25106.562246452802</v>
      </c>
      <c r="S497" s="215">
        <f t="shared" si="228"/>
        <v>1.5158252252137611E-10</v>
      </c>
      <c r="T497" s="217">
        <v>0.53600000000000003</v>
      </c>
      <c r="U497" s="216">
        <f t="shared" si="235"/>
        <v>7.9161558994465289E-19</v>
      </c>
      <c r="V497" s="215">
        <f t="shared" si="236"/>
        <v>6.8266052054088172E-6</v>
      </c>
      <c r="W497" s="215">
        <f t="shared" si="201"/>
        <v>5.2016405326886885E-9</v>
      </c>
      <c r="X497" s="215">
        <f t="shared" si="202"/>
        <v>44857.057880329012</v>
      </c>
      <c r="Y497" s="215">
        <f t="shared" si="203"/>
        <v>2.7082744023819204E-10</v>
      </c>
      <c r="AA497" s="215">
        <f t="shared" si="229"/>
        <v>4.1216078375669575E-20</v>
      </c>
      <c r="AB497" s="38">
        <f t="shared" si="200"/>
        <v>2.0312119868741722E-19</v>
      </c>
      <c r="AC497" s="217">
        <f t="shared" si="230"/>
        <v>1.9838941869113083</v>
      </c>
      <c r="AD497" s="217">
        <f t="shared" si="231"/>
        <v>2.955247475690931</v>
      </c>
      <c r="AE497" s="217">
        <f t="shared" si="232"/>
        <v>-41.056589927209018</v>
      </c>
      <c r="AF497" s="217">
        <f t="shared" si="234"/>
        <v>-19.074291774059088</v>
      </c>
      <c r="AG497" s="217">
        <f t="shared" si="233"/>
        <v>10.711236221445713</v>
      </c>
      <c r="AJ497" s="38"/>
    </row>
    <row r="498" spans="1:36">
      <c r="A498" s="4" t="s">
        <v>41</v>
      </c>
      <c r="B498" s="4" t="s">
        <v>45</v>
      </c>
      <c r="C498" s="54">
        <v>-39.422166666666669</v>
      </c>
      <c r="D498" s="54">
        <v>-179.42433333333332</v>
      </c>
      <c r="E498" s="4">
        <v>60</v>
      </c>
      <c r="F498" s="467">
        <v>278</v>
      </c>
      <c r="G498" s="477">
        <v>0.15218575466141887</v>
      </c>
      <c r="H498" s="484" t="s">
        <v>23</v>
      </c>
      <c r="I498" s="467" t="s">
        <v>23</v>
      </c>
      <c r="J498" s="478">
        <v>7.1129078051927666</v>
      </c>
      <c r="K498" s="478">
        <v>18.72472356546438</v>
      </c>
      <c r="L498" s="479">
        <v>1.1359123117246794E-13</v>
      </c>
      <c r="M498" s="479">
        <v>1.3685088346661518E-18</v>
      </c>
      <c r="N498" s="46"/>
      <c r="O498" s="126">
        <f t="shared" si="224"/>
        <v>4.1055265039984552E-19</v>
      </c>
      <c r="P498" s="126">
        <f t="shared" si="225"/>
        <v>3.614298798967104E-6</v>
      </c>
      <c r="Q498" s="126">
        <f t="shared" si="226"/>
        <v>2.697707491172471E-9</v>
      </c>
      <c r="R498" s="126">
        <f t="shared" si="227"/>
        <v>23749.258312699207</v>
      </c>
      <c r="S498" s="126">
        <f t="shared" si="228"/>
        <v>1.4407195287774956E-10</v>
      </c>
      <c r="T498" s="17">
        <v>0.53600000000000003</v>
      </c>
      <c r="U498" s="193">
        <f t="shared" si="235"/>
        <v>7.3352073538105741E-19</v>
      </c>
      <c r="V498" s="185">
        <f t="shared" si="236"/>
        <v>6.4575471874878933E-6</v>
      </c>
      <c r="W498" s="185">
        <f t="shared" si="201"/>
        <v>4.8199040508948154E-9</v>
      </c>
      <c r="X498" s="185">
        <f t="shared" si="202"/>
        <v>42432.008185355917</v>
      </c>
      <c r="Y498" s="185">
        <f t="shared" si="203"/>
        <v>2.574085558082459E-10</v>
      </c>
      <c r="AA498" s="259">
        <f t="shared" si="229"/>
        <v>3.9173915321983862E-20</v>
      </c>
      <c r="AB498" s="260">
        <f t="shared" si="200"/>
        <v>1.9239794359025351E-19</v>
      </c>
      <c r="AC498" s="17">
        <f t="shared" si="230"/>
        <v>1.9619111342154962</v>
      </c>
      <c r="AD498" s="17">
        <f t="shared" si="231"/>
        <v>2.929844766435266</v>
      </c>
      <c r="AE498" s="17">
        <f t="shared" si="232"/>
        <v>-41.132809968685322</v>
      </c>
      <c r="AF498" s="184">
        <f t="shared" si="234"/>
        <v>-19.150511815535395</v>
      </c>
      <c r="AG498" s="184">
        <f t="shared" si="233"/>
        <v>10.655658266450773</v>
      </c>
      <c r="AJ498" s="138"/>
    </row>
    <row r="499" spans="1:36">
      <c r="A499" s="4" t="s">
        <v>41</v>
      </c>
      <c r="B499" s="4" t="s">
        <v>45</v>
      </c>
      <c r="C499" s="54">
        <v>-39.422166666666669</v>
      </c>
      <c r="D499" s="54">
        <v>-179.42433333333332</v>
      </c>
      <c r="E499" s="4">
        <v>60</v>
      </c>
      <c r="F499" s="467">
        <v>278</v>
      </c>
      <c r="G499" s="477">
        <v>0.15218575466141887</v>
      </c>
      <c r="H499" s="484" t="s">
        <v>23</v>
      </c>
      <c r="I499" s="467" t="s">
        <v>23</v>
      </c>
      <c r="J499" s="478">
        <v>1.1383347203267726</v>
      </c>
      <c r="K499" s="478">
        <v>5.6115227268038472</v>
      </c>
      <c r="L499" s="479">
        <v>2.0328719275988816E-14</v>
      </c>
      <c r="M499" s="479">
        <v>7.5167322554770719E-19</v>
      </c>
      <c r="N499" s="46"/>
      <c r="O499" s="126">
        <f t="shared" si="224"/>
        <v>2.2550196766431215E-19</v>
      </c>
      <c r="P499" s="126">
        <f t="shared" si="225"/>
        <v>1.109277788742269E-5</v>
      </c>
      <c r="Q499" s="126">
        <f t="shared" si="226"/>
        <v>1.4817547684801796E-9</v>
      </c>
      <c r="R499" s="126">
        <f t="shared" si="227"/>
        <v>72889.725533784527</v>
      </c>
      <c r="S499" s="126">
        <f t="shared" si="228"/>
        <v>2.6405573685061809E-10</v>
      </c>
      <c r="T499" s="17">
        <v>0.53600000000000003</v>
      </c>
      <c r="U499" s="193">
        <f t="shared" si="235"/>
        <v>4.0289684889357108E-19</v>
      </c>
      <c r="V499" s="185">
        <f t="shared" si="236"/>
        <v>1.981909649219521E-5</v>
      </c>
      <c r="W499" s="185">
        <f t="shared" si="201"/>
        <v>2.6474018530179213E-9</v>
      </c>
      <c r="X499" s="185">
        <f t="shared" si="202"/>
        <v>130229.64295369503</v>
      </c>
      <c r="Y499" s="185">
        <f t="shared" si="203"/>
        <v>4.7177958317310442E-10</v>
      </c>
      <c r="AA499" s="259">
        <f t="shared" si="229"/>
        <v>7.1798131899048529E-20</v>
      </c>
      <c r="AB499" s="260">
        <f t="shared" ref="AB499:AB509" si="237">M499/J499</f>
        <v>6.6032706560327918E-19</v>
      </c>
      <c r="AC499" s="17">
        <f t="shared" si="230"/>
        <v>0.1295664227961614</v>
      </c>
      <c r="AD499" s="17">
        <f t="shared" si="231"/>
        <v>1.7248221135067539</v>
      </c>
      <c r="AE499" s="17">
        <f t="shared" si="232"/>
        <v>-41.731985263860267</v>
      </c>
      <c r="AF499" s="184">
        <f t="shared" si="234"/>
        <v>-19.749687110710344</v>
      </c>
      <c r="AG499" s="184">
        <f t="shared" si="233"/>
        <v>11.777054655298581</v>
      </c>
      <c r="AJ499" s="138"/>
    </row>
    <row r="500" spans="1:36">
      <c r="A500" s="4" t="s">
        <v>41</v>
      </c>
      <c r="B500" s="4" t="s">
        <v>45</v>
      </c>
      <c r="C500" s="54">
        <v>-39.422166666666669</v>
      </c>
      <c r="D500" s="54">
        <v>-179.42433333333332</v>
      </c>
      <c r="E500" s="4">
        <v>60</v>
      </c>
      <c r="F500" s="467">
        <v>278</v>
      </c>
      <c r="G500" s="477">
        <v>0.15218575466141887</v>
      </c>
      <c r="H500" s="484" t="s">
        <v>23</v>
      </c>
      <c r="I500" s="467" t="s">
        <v>23</v>
      </c>
      <c r="J500" s="478">
        <v>2.4017611681619822</v>
      </c>
      <c r="K500" s="478">
        <v>8.673026440584934</v>
      </c>
      <c r="L500" s="479">
        <v>4.0981703320158493E-14</v>
      </c>
      <c r="M500" s="479">
        <v>4.091664028473181E-19</v>
      </c>
      <c r="N500" s="46"/>
      <c r="O500" s="126">
        <f t="shared" si="224"/>
        <v>1.2274992085419542E-19</v>
      </c>
      <c r="P500" s="126">
        <f t="shared" si="225"/>
        <v>2.9952371646255112E-6</v>
      </c>
      <c r="Q500" s="126">
        <f t="shared" si="226"/>
        <v>8.0657957196643038E-10</v>
      </c>
      <c r="R500" s="126">
        <f t="shared" si="227"/>
        <v>19681.455542861291</v>
      </c>
      <c r="S500" s="126">
        <f t="shared" si="228"/>
        <v>9.2998629427910786E-11</v>
      </c>
      <c r="T500" s="17">
        <v>0.53600000000000003</v>
      </c>
      <c r="U500" s="193">
        <f t="shared" si="235"/>
        <v>2.193131919261625E-19</v>
      </c>
      <c r="V500" s="185">
        <f t="shared" si="236"/>
        <v>5.35149040079758E-6</v>
      </c>
      <c r="W500" s="185">
        <f t="shared" si="201"/>
        <v>1.441088835246689E-9</v>
      </c>
      <c r="X500" s="185">
        <f t="shared" si="202"/>
        <v>35164.200569912173</v>
      </c>
      <c r="Y500" s="185">
        <f t="shared" si="203"/>
        <v>1.6615755124453394E-10</v>
      </c>
      <c r="AA500" s="259">
        <f t="shared" si="229"/>
        <v>2.5286812328842776E-20</v>
      </c>
      <c r="AB500" s="260">
        <f t="shared" si="237"/>
        <v>1.7036098687549547E-19</v>
      </c>
      <c r="AC500" s="17">
        <f t="shared" si="230"/>
        <v>0.87620228830709301</v>
      </c>
      <c r="AD500" s="17">
        <f t="shared" si="231"/>
        <v>2.1602178003065653</v>
      </c>
      <c r="AE500" s="17">
        <f t="shared" si="232"/>
        <v>-42.340165026646943</v>
      </c>
      <c r="AF500" s="184">
        <f t="shared" si="234"/>
        <v>-20.357866873497013</v>
      </c>
      <c r="AG500" s="184">
        <f t="shared" si="233"/>
        <v>10.467783814797146</v>
      </c>
      <c r="AJ500" s="138"/>
    </row>
    <row r="501" spans="1:36">
      <c r="A501" s="4" t="s">
        <v>41</v>
      </c>
      <c r="B501" s="4" t="s">
        <v>45</v>
      </c>
      <c r="C501" s="54">
        <v>-39.422166666666669</v>
      </c>
      <c r="D501" s="54">
        <v>-179.42433333333332</v>
      </c>
      <c r="E501" s="4">
        <v>60</v>
      </c>
      <c r="F501" s="467">
        <v>278</v>
      </c>
      <c r="G501" s="477">
        <v>0.15218575466141887</v>
      </c>
      <c r="H501" s="484" t="s">
        <v>23</v>
      </c>
      <c r="I501" s="467" t="s">
        <v>23</v>
      </c>
      <c r="J501" s="478">
        <v>1.206371578978481</v>
      </c>
      <c r="K501" s="478">
        <v>6.492803248392276</v>
      </c>
      <c r="L501" s="479">
        <v>2.146758816848941E-14</v>
      </c>
      <c r="M501" s="479">
        <v>5.8237571641361359E-19</v>
      </c>
      <c r="N501" s="46"/>
      <c r="O501" s="126">
        <f t="shared" si="224"/>
        <v>1.7471271492408407E-19</v>
      </c>
      <c r="P501" s="126">
        <f t="shared" si="225"/>
        <v>8.1384417081622229E-6</v>
      </c>
      <c r="Q501" s="126">
        <f t="shared" si="226"/>
        <v>1.1480227917046699E-9</v>
      </c>
      <c r="R501" s="126">
        <f t="shared" si="227"/>
        <v>53477.026981063602</v>
      </c>
      <c r="S501" s="126">
        <f t="shared" si="228"/>
        <v>1.7681465890544875E-10</v>
      </c>
      <c r="T501" s="17">
        <v>0.53600000000000003</v>
      </c>
      <c r="U501" s="193">
        <f t="shared" si="235"/>
        <v>3.1215338399769688E-19</v>
      </c>
      <c r="V501" s="185">
        <f t="shared" si="236"/>
        <v>1.4540682518583171E-5</v>
      </c>
      <c r="W501" s="185">
        <f t="shared" si="201"/>
        <v>2.0511340545123436E-9</v>
      </c>
      <c r="X501" s="185">
        <f t="shared" si="202"/>
        <v>95545.621539500295</v>
      </c>
      <c r="Y501" s="185">
        <f t="shared" si="203"/>
        <v>3.1590885724440179E-10</v>
      </c>
      <c r="AA501" s="259">
        <f t="shared" si="229"/>
        <v>4.8076827843965726E-20</v>
      </c>
      <c r="AB501" s="260">
        <f t="shared" si="237"/>
        <v>4.8274986460370012E-19</v>
      </c>
      <c r="AC501" s="17">
        <f t="shared" si="230"/>
        <v>0.18761715945499033</v>
      </c>
      <c r="AD501" s="17">
        <f t="shared" si="231"/>
        <v>1.8706943709560773</v>
      </c>
      <c r="AE501" s="17">
        <f t="shared" si="232"/>
        <v>-41.98717115258016</v>
      </c>
      <c r="AF501" s="184">
        <f t="shared" si="234"/>
        <v>-20.00487299943023</v>
      </c>
      <c r="AG501" s="184">
        <f t="shared" si="233"/>
        <v>11.467359124856053</v>
      </c>
      <c r="AJ501" s="138"/>
    </row>
    <row r="502" spans="1:36">
      <c r="A502" s="4" t="s">
        <v>41</v>
      </c>
      <c r="B502" s="4" t="s">
        <v>45</v>
      </c>
      <c r="C502" s="54">
        <v>-39.422166666666669</v>
      </c>
      <c r="D502" s="54">
        <v>-179.42433333333332</v>
      </c>
      <c r="E502" s="4">
        <v>60</v>
      </c>
      <c r="F502" s="467">
        <v>278</v>
      </c>
      <c r="G502" s="477">
        <v>0.15218575466141887</v>
      </c>
      <c r="H502" s="484" t="s">
        <v>23</v>
      </c>
      <c r="I502" s="467" t="s">
        <v>23</v>
      </c>
      <c r="J502" s="478">
        <v>1.206371578978481</v>
      </c>
      <c r="K502" s="478">
        <v>6.492803248392276</v>
      </c>
      <c r="L502" s="479">
        <v>2.146758816848941E-14</v>
      </c>
      <c r="M502" s="479">
        <v>7.9978365883436496E-19</v>
      </c>
      <c r="N502" s="46"/>
      <c r="O502" s="126">
        <f t="shared" si="224"/>
        <v>2.3993509765030948E-19</v>
      </c>
      <c r="P502" s="126">
        <f t="shared" si="225"/>
        <v>1.1176621042250633E-5</v>
      </c>
      <c r="Q502" s="126">
        <f t="shared" si="226"/>
        <v>1.5765936712283901E-9</v>
      </c>
      <c r="R502" s="126">
        <f t="shared" si="227"/>
        <v>73440.651965857454</v>
      </c>
      <c r="S502" s="126">
        <f t="shared" si="228"/>
        <v>2.4282172290047145E-10</v>
      </c>
      <c r="T502" s="17">
        <v>0.53600000000000003</v>
      </c>
      <c r="U502" s="193">
        <f t="shared" si="235"/>
        <v>4.2868404113521964E-19</v>
      </c>
      <c r="V502" s="185">
        <f t="shared" si="236"/>
        <v>1.9968896262154468E-5</v>
      </c>
      <c r="W502" s="185">
        <f t="shared" si="201"/>
        <v>2.8168473592613907E-9</v>
      </c>
      <c r="X502" s="185">
        <f t="shared" si="202"/>
        <v>131213.96484566535</v>
      </c>
      <c r="Y502" s="185">
        <f t="shared" si="203"/>
        <v>4.3384147824884236E-10</v>
      </c>
      <c r="AA502" s="259">
        <f t="shared" si="229"/>
        <v>6.6024492770725618E-20</v>
      </c>
      <c r="AB502" s="260">
        <f t="shared" si="237"/>
        <v>6.6296626410214137E-19</v>
      </c>
      <c r="AC502" s="17">
        <f t="shared" si="230"/>
        <v>0.18761715945499033</v>
      </c>
      <c r="AD502" s="17">
        <f t="shared" si="231"/>
        <v>1.8706943709560773</v>
      </c>
      <c r="AE502" s="17">
        <f t="shared" si="232"/>
        <v>-41.669945688235906</v>
      </c>
      <c r="AF502" s="184">
        <f t="shared" si="234"/>
        <v>-19.687647535085979</v>
      </c>
      <c r="AG502" s="184">
        <f t="shared" si="233"/>
        <v>11.784584589200307</v>
      </c>
      <c r="AJ502" s="138"/>
    </row>
    <row r="503" spans="1:36">
      <c r="A503" s="4" t="s">
        <v>41</v>
      </c>
      <c r="B503" s="4" t="s">
        <v>45</v>
      </c>
      <c r="C503" s="54">
        <v>-39.422166666666669</v>
      </c>
      <c r="D503" s="54">
        <v>-179.42433333333332</v>
      </c>
      <c r="E503" s="4">
        <v>60</v>
      </c>
      <c r="F503" s="467">
        <v>278</v>
      </c>
      <c r="G503" s="477">
        <v>0.15218575466141887</v>
      </c>
      <c r="H503" s="484" t="s">
        <v>23</v>
      </c>
      <c r="I503" s="467" t="s">
        <v>23</v>
      </c>
      <c r="J503" s="478">
        <v>0.90477868423386065</v>
      </c>
      <c r="K503" s="478">
        <v>4.5238934211693032</v>
      </c>
      <c r="L503" s="479">
        <v>1.6385729516442151E-14</v>
      </c>
      <c r="M503" s="479">
        <v>7.9809277554397725E-20</v>
      </c>
      <c r="N503" s="46"/>
      <c r="O503" s="126">
        <f t="shared" si="224"/>
        <v>2.3942783266319317E-20</v>
      </c>
      <c r="P503" s="126">
        <f t="shared" si="225"/>
        <v>1.4611972718269327E-6</v>
      </c>
      <c r="Q503" s="126">
        <f t="shared" si="226"/>
        <v>1.5732604749759232E-10</v>
      </c>
      <c r="R503" s="126">
        <f t="shared" si="227"/>
        <v>9601.4063542135573</v>
      </c>
      <c r="S503" s="126">
        <f t="shared" si="228"/>
        <v>3.4776691856044613E-11</v>
      </c>
      <c r="T503" s="17">
        <v>0.53600000000000003</v>
      </c>
      <c r="U503" s="193">
        <f t="shared" si="235"/>
        <v>4.2777772769157182E-20</v>
      </c>
      <c r="V503" s="185">
        <f t="shared" si="236"/>
        <v>2.6106724589974534E-6</v>
      </c>
      <c r="W503" s="185">
        <f t="shared" ref="W503:W509" si="238">U503/(G503*0.000000001)</f>
        <v>2.8108920486236494E-10</v>
      </c>
      <c r="X503" s="185">
        <f t="shared" ref="X503:X509" si="239">V503/(G503*0.000000001)</f>
        <v>17154.512686194892</v>
      </c>
      <c r="Y503" s="185">
        <f t="shared" ref="Y503:Y509" si="240">W503/K503</f>
        <v>6.2134356116133047E-11</v>
      </c>
      <c r="AA503" s="259">
        <f t="shared" si="229"/>
        <v>9.455963875935055E-21</v>
      </c>
      <c r="AB503" s="260">
        <f t="shared" si="237"/>
        <v>8.820861824566282E-20</v>
      </c>
      <c r="AC503" s="17">
        <f t="shared" si="230"/>
        <v>-0.10006491299679073</v>
      </c>
      <c r="AD503" s="17">
        <f t="shared" si="231"/>
        <v>1.5093729994373095</v>
      </c>
      <c r="AE503" s="17">
        <f t="shared" si="232"/>
        <v>-43.974647195096701</v>
      </c>
      <c r="AF503" s="184">
        <f t="shared" si="234"/>
        <v>-21.992349041946778</v>
      </c>
      <c r="AG503" s="184">
        <f t="shared" si="233"/>
        <v>9.7500165483717289</v>
      </c>
      <c r="AJ503" s="138"/>
    </row>
    <row r="504" spans="1:36">
      <c r="A504" s="4" t="s">
        <v>41</v>
      </c>
      <c r="B504" s="4" t="s">
        <v>45</v>
      </c>
      <c r="C504" s="54">
        <v>-39.422166666666669</v>
      </c>
      <c r="D504" s="54">
        <v>-179.42433333333332</v>
      </c>
      <c r="E504" s="4">
        <v>60</v>
      </c>
      <c r="F504" s="467">
        <v>278</v>
      </c>
      <c r="G504" s="477">
        <v>0.15218575466141887</v>
      </c>
      <c r="H504" s="484" t="s">
        <v>23</v>
      </c>
      <c r="I504" s="467" t="s">
        <v>23</v>
      </c>
      <c r="J504" s="478">
        <v>6.4213640712575275</v>
      </c>
      <c r="K504" s="478">
        <v>17.11882699319629</v>
      </c>
      <c r="L504" s="479">
        <v>1.0318926853564635E-13</v>
      </c>
      <c r="M504" s="479">
        <v>1.1374483864057684E-18</v>
      </c>
      <c r="N504" s="46"/>
      <c r="O504" s="126">
        <f t="shared" si="224"/>
        <v>3.4123451592173052E-19</v>
      </c>
      <c r="P504" s="126">
        <f t="shared" si="225"/>
        <v>3.3068798797023386E-6</v>
      </c>
      <c r="Q504" s="126">
        <f t="shared" si="226"/>
        <v>2.2422237658242398E-9</v>
      </c>
      <c r="R504" s="126">
        <f t="shared" si="227"/>
        <v>21729.234034154164</v>
      </c>
      <c r="S504" s="126">
        <f t="shared" si="228"/>
        <v>1.3097998868236648E-10</v>
      </c>
      <c r="T504" s="17">
        <v>0.53600000000000003</v>
      </c>
      <c r="U504" s="193">
        <f t="shared" si="235"/>
        <v>6.0967233511349187E-19</v>
      </c>
      <c r="V504" s="185">
        <f t="shared" si="236"/>
        <v>5.908292051734845E-6</v>
      </c>
      <c r="W504" s="185">
        <f t="shared" si="238"/>
        <v>4.0061064616059756E-9</v>
      </c>
      <c r="X504" s="185">
        <f t="shared" si="239"/>
        <v>38822.898141022102</v>
      </c>
      <c r="Y504" s="185">
        <f t="shared" si="240"/>
        <v>2.3401757977916145E-10</v>
      </c>
      <c r="AA504" s="259">
        <f t="shared" si="229"/>
        <v>3.5614141982730485E-20</v>
      </c>
      <c r="AB504" s="260">
        <f t="shared" si="237"/>
        <v>1.7713500959976192E-19</v>
      </c>
      <c r="AC504" s="17">
        <f t="shared" si="230"/>
        <v>1.8596305672913509</v>
      </c>
      <c r="AD504" s="17">
        <f t="shared" si="231"/>
        <v>2.840178851613663</v>
      </c>
      <c r="AE504" s="17">
        <f t="shared" si="232"/>
        <v>-41.317744177667649</v>
      </c>
      <c r="AF504" s="184">
        <f t="shared" si="234"/>
        <v>-19.335446024517722</v>
      </c>
      <c r="AG504" s="184">
        <f t="shared" si="233"/>
        <v>10.566765509810221</v>
      </c>
      <c r="AJ504" s="138"/>
    </row>
    <row r="505" spans="1:36">
      <c r="A505" s="4" t="s">
        <v>41</v>
      </c>
      <c r="B505" s="4" t="s">
        <v>45</v>
      </c>
      <c r="C505" s="54">
        <v>-39.422166666666669</v>
      </c>
      <c r="D505" s="54">
        <v>-179.42433333333332</v>
      </c>
      <c r="E505" s="4">
        <v>60</v>
      </c>
      <c r="F505" s="467">
        <v>278</v>
      </c>
      <c r="G505" s="477">
        <v>0.15218575466141887</v>
      </c>
      <c r="H505" s="484" t="s">
        <v>23</v>
      </c>
      <c r="I505" s="467" t="s">
        <v>23</v>
      </c>
      <c r="J505" s="478">
        <v>13.694778335651066</v>
      </c>
      <c r="K505" s="478">
        <v>28.708907045869875</v>
      </c>
      <c r="L505" s="479">
        <v>2.1013464313910328E-13</v>
      </c>
      <c r="M505" s="479">
        <v>1.2121439930747642E-18</v>
      </c>
      <c r="N505" s="46"/>
      <c r="O505" s="126">
        <f t="shared" si="224"/>
        <v>3.6364319792242926E-19</v>
      </c>
      <c r="P505" s="126">
        <f t="shared" si="225"/>
        <v>1.7305247363791776E-6</v>
      </c>
      <c r="Q505" s="126">
        <f t="shared" si="226"/>
        <v>2.3894693608574501E-9</v>
      </c>
      <c r="R505" s="126">
        <f t="shared" si="227"/>
        <v>11371.134836037902</v>
      </c>
      <c r="S505" s="126">
        <f t="shared" si="228"/>
        <v>8.3230941430116354E-11</v>
      </c>
      <c r="T505" s="17">
        <v>0.53600000000000003</v>
      </c>
      <c r="U505" s="193">
        <f t="shared" si="235"/>
        <v>6.4970918028807369E-19</v>
      </c>
      <c r="V505" s="185">
        <f t="shared" si="236"/>
        <v>3.0918708623307977E-6</v>
      </c>
      <c r="W505" s="185">
        <f t="shared" si="238"/>
        <v>4.2691852580653116E-9</v>
      </c>
      <c r="X505" s="185">
        <f t="shared" si="239"/>
        <v>20316.427573721052</v>
      </c>
      <c r="Y505" s="185">
        <f t="shared" si="240"/>
        <v>1.4870594868847456E-10</v>
      </c>
      <c r="AA505" s="259">
        <f t="shared" si="229"/>
        <v>2.2630927023797733E-20</v>
      </c>
      <c r="AB505" s="260">
        <f t="shared" si="237"/>
        <v>8.8511399262245708E-20</v>
      </c>
      <c r="AC505" s="17">
        <f t="shared" si="230"/>
        <v>2.6170146167973445</v>
      </c>
      <c r="AD505" s="17">
        <f t="shared" si="231"/>
        <v>3.3572074246472758</v>
      </c>
      <c r="AE505" s="17">
        <f t="shared" si="232"/>
        <v>-41.254140987135294</v>
      </c>
      <c r="AF505" s="184">
        <f t="shared" si="234"/>
        <v>-19.271842833985371</v>
      </c>
      <c r="AG505" s="184">
        <f t="shared" si="233"/>
        <v>9.9191850778564437</v>
      </c>
      <c r="AJ505" s="138"/>
    </row>
    <row r="506" spans="1:36">
      <c r="A506" s="4" t="s">
        <v>41</v>
      </c>
      <c r="B506" s="4" t="s">
        <v>45</v>
      </c>
      <c r="C506" s="54">
        <v>-39.422166666666669</v>
      </c>
      <c r="D506" s="54">
        <v>-179.42433333333332</v>
      </c>
      <c r="E506" s="4">
        <v>60</v>
      </c>
      <c r="F506" s="467">
        <v>278</v>
      </c>
      <c r="G506" s="477">
        <v>0.15218575466141887</v>
      </c>
      <c r="H506" s="484" t="s">
        <v>16</v>
      </c>
      <c r="I506" s="467" t="s">
        <v>16</v>
      </c>
      <c r="J506" s="478">
        <v>14.817828594271036</v>
      </c>
      <c r="K506" s="478">
        <v>30.547429949925192</v>
      </c>
      <c r="L506" s="479">
        <v>2.2627637534630062E-13</v>
      </c>
      <c r="M506" s="479">
        <v>1.1606543064481991E-17</v>
      </c>
      <c r="N506" s="46"/>
      <c r="O506" s="126">
        <f t="shared" si="224"/>
        <v>3.4819629193445969E-18</v>
      </c>
      <c r="P506" s="126">
        <f t="shared" si="225"/>
        <v>1.5388097471579564E-5</v>
      </c>
      <c r="Q506" s="126">
        <f t="shared" si="226"/>
        <v>2.2879690198936346E-8</v>
      </c>
      <c r="R506" s="126">
        <f t="shared" si="227"/>
        <v>101113.91506921806</v>
      </c>
      <c r="S506" s="126">
        <f t="shared" si="228"/>
        <v>7.4898903889596698E-10</v>
      </c>
      <c r="T506" s="17">
        <v>0.53600000000000003</v>
      </c>
      <c r="U506" s="193">
        <f t="shared" si="235"/>
        <v>6.2211070825623476E-18</v>
      </c>
      <c r="V506" s="185">
        <f t="shared" si="236"/>
        <v>2.7493400815888827E-5</v>
      </c>
      <c r="W506" s="185">
        <f t="shared" si="238"/>
        <v>4.0878379822099615E-8</v>
      </c>
      <c r="X506" s="185">
        <f t="shared" si="239"/>
        <v>180656.86159033628</v>
      </c>
      <c r="Y506" s="185">
        <f t="shared" si="240"/>
        <v>1.338193749494128E-9</v>
      </c>
      <c r="AA506" s="259">
        <f t="shared" si="229"/>
        <v>2.0365402564995759E-19</v>
      </c>
      <c r="AB506" s="260">
        <f t="shared" si="237"/>
        <v>7.8328231364272807E-19</v>
      </c>
      <c r="AC506" s="17">
        <f t="shared" si="230"/>
        <v>2.695831090527848</v>
      </c>
      <c r="AD506" s="17">
        <f t="shared" si="231"/>
        <v>3.4192805560534496</v>
      </c>
      <c r="AE506" s="17">
        <f t="shared" si="232"/>
        <v>-38.994962677518089</v>
      </c>
      <c r="AF506" s="184">
        <f t="shared" si="234"/>
        <v>-17.012664524368162</v>
      </c>
      <c r="AG506" s="184">
        <f t="shared" si="233"/>
        <v>12.10435471864071</v>
      </c>
      <c r="AJ506" s="138"/>
    </row>
    <row r="507" spans="1:36">
      <c r="A507" s="4" t="s">
        <v>41</v>
      </c>
      <c r="B507" s="4" t="s">
        <v>45</v>
      </c>
      <c r="C507" s="54">
        <v>-39.422166666666669</v>
      </c>
      <c r="D507" s="54">
        <v>-179.42433333333332</v>
      </c>
      <c r="E507" s="4">
        <v>60</v>
      </c>
      <c r="F507" s="467">
        <v>278</v>
      </c>
      <c r="G507" s="477">
        <v>0.15218575466141887</v>
      </c>
      <c r="H507" s="484" t="s">
        <v>16</v>
      </c>
      <c r="I507" s="467" t="s">
        <v>16</v>
      </c>
      <c r="J507" s="478">
        <v>37.445114077034788</v>
      </c>
      <c r="K507" s="478">
        <v>56.253747918725381</v>
      </c>
      <c r="L507" s="479">
        <v>5.4036916436959809E-13</v>
      </c>
      <c r="M507" s="479">
        <v>7.8100926523576458E-18</v>
      </c>
      <c r="N507" s="46"/>
      <c r="O507" s="126">
        <f t="shared" si="224"/>
        <v>2.3430277957072935E-18</v>
      </c>
      <c r="P507" s="126">
        <f t="shared" si="225"/>
        <v>4.335976125582038E-6</v>
      </c>
      <c r="Q507" s="126">
        <f t="shared" si="226"/>
        <v>1.5395841752206275E-8</v>
      </c>
      <c r="R507" s="126">
        <f t="shared" si="227"/>
        <v>28491.340304673511</v>
      </c>
      <c r="S507" s="126">
        <f t="shared" si="228"/>
        <v>2.7368561779119092E-10</v>
      </c>
      <c r="T507" s="17">
        <v>0.53600000000000003</v>
      </c>
      <c r="U507" s="193">
        <f t="shared" si="235"/>
        <v>4.1862096616636982E-18</v>
      </c>
      <c r="V507" s="185">
        <f t="shared" si="236"/>
        <v>7.7469440110399096E-6</v>
      </c>
      <c r="W507" s="185">
        <f t="shared" si="238"/>
        <v>2.7507237263941881E-8</v>
      </c>
      <c r="X507" s="185">
        <f t="shared" si="239"/>
        <v>50904.528011016679</v>
      </c>
      <c r="Y507" s="185">
        <f t="shared" si="240"/>
        <v>4.8898497045359443E-10</v>
      </c>
      <c r="AA507" s="259">
        <f t="shared" si="229"/>
        <v>7.4416546746571891E-20</v>
      </c>
      <c r="AB507" s="260">
        <f t="shared" si="237"/>
        <v>2.0857441203918247E-19</v>
      </c>
      <c r="AC507" s="17">
        <f t="shared" si="230"/>
        <v>3.622876236219184</v>
      </c>
      <c r="AD507" s="17">
        <f t="shared" si="231"/>
        <v>4.0298726685311008</v>
      </c>
      <c r="AE507" s="17">
        <f t="shared" si="232"/>
        <v>-39.391114846813565</v>
      </c>
      <c r="AF507" s="184">
        <f t="shared" si="234"/>
        <v>-17.408816693663635</v>
      </c>
      <c r="AG507" s="184">
        <f t="shared" si="233"/>
        <v>10.837707157541072</v>
      </c>
      <c r="AJ507" s="138"/>
    </row>
    <row r="508" spans="1:36">
      <c r="A508" s="4" t="s">
        <v>41</v>
      </c>
      <c r="B508" s="4" t="s">
        <v>45</v>
      </c>
      <c r="C508" s="54">
        <v>-39.422166666666669</v>
      </c>
      <c r="D508" s="54">
        <v>-179.42433333333332</v>
      </c>
      <c r="E508" s="4">
        <v>60</v>
      </c>
      <c r="F508" s="467">
        <v>278</v>
      </c>
      <c r="G508" s="477">
        <v>0.15218575466141887</v>
      </c>
      <c r="H508" s="484" t="s">
        <v>16</v>
      </c>
      <c r="I508" s="467" t="s">
        <v>16</v>
      </c>
      <c r="J508" s="478">
        <v>15.830027232510314</v>
      </c>
      <c r="K508" s="478">
        <v>31.51118747748928</v>
      </c>
      <c r="L508" s="479">
        <v>2.4076080442189691E-13</v>
      </c>
      <c r="M508" s="479">
        <v>4.9441500688631921E-18</v>
      </c>
      <c r="N508" s="46"/>
      <c r="O508" s="126">
        <f t="shared" si="224"/>
        <v>1.4832450206589576E-18</v>
      </c>
      <c r="P508" s="126">
        <f t="shared" si="225"/>
        <v>6.1606581861215042E-6</v>
      </c>
      <c r="Q508" s="126">
        <f t="shared" si="226"/>
        <v>9.746280287263839E-9</v>
      </c>
      <c r="R508" s="126">
        <f t="shared" si="227"/>
        <v>40481.17512593518</v>
      </c>
      <c r="S508" s="126">
        <f t="shared" si="228"/>
        <v>3.0929587449620274E-10</v>
      </c>
      <c r="T508" s="17">
        <v>0.53600000000000003</v>
      </c>
      <c r="U508" s="193">
        <f t="shared" si="235"/>
        <v>2.650064436910671E-18</v>
      </c>
      <c r="V508" s="185">
        <f t="shared" si="236"/>
        <v>1.1007042625870422E-5</v>
      </c>
      <c r="W508" s="185">
        <f t="shared" si="238"/>
        <v>1.7413354113244724E-8</v>
      </c>
      <c r="X508" s="185">
        <f t="shared" si="239"/>
        <v>72326.366225004196</v>
      </c>
      <c r="Y508" s="185">
        <f t="shared" si="240"/>
        <v>5.5260862909988213E-10</v>
      </c>
      <c r="AA508" s="259">
        <f t="shared" si="229"/>
        <v>8.4099161251977683E-20</v>
      </c>
      <c r="AB508" s="260">
        <f t="shared" si="237"/>
        <v>3.1232732554681477E-19</v>
      </c>
      <c r="AC508" s="17">
        <f t="shared" si="230"/>
        <v>2.7619085942016315</v>
      </c>
      <c r="AD508" s="17">
        <f t="shared" si="231"/>
        <v>3.450342640793441</v>
      </c>
      <c r="AE508" s="17">
        <f t="shared" si="232"/>
        <v>-39.848326600463636</v>
      </c>
      <c r="AF508" s="184">
        <f t="shared" si="234"/>
        <v>-17.866028447313706</v>
      </c>
      <c r="AG508" s="184">
        <f t="shared" si="233"/>
        <v>11.188944019745481</v>
      </c>
      <c r="AJ508" s="138"/>
    </row>
    <row r="509" spans="1:36">
      <c r="A509" s="4" t="s">
        <v>41</v>
      </c>
      <c r="B509" s="4" t="s">
        <v>45</v>
      </c>
      <c r="C509" s="54">
        <v>-39.422166666666669</v>
      </c>
      <c r="D509" s="54">
        <v>-179.42433333333332</v>
      </c>
      <c r="E509" s="4">
        <v>60</v>
      </c>
      <c r="F509" s="467">
        <v>278</v>
      </c>
      <c r="G509" s="477">
        <v>0.15218575466141887</v>
      </c>
      <c r="H509" s="603" t="s">
        <v>18</v>
      </c>
      <c r="I509" s="473" t="s">
        <v>19</v>
      </c>
      <c r="J509" s="478">
        <v>7.1301963856992359</v>
      </c>
      <c r="K509" s="478">
        <v>26.357334045087644</v>
      </c>
      <c r="L509" s="479">
        <v>1.1805287047599646E-13</v>
      </c>
      <c r="M509" s="479">
        <v>1.164902283428469E-18</v>
      </c>
      <c r="N509" s="46"/>
      <c r="O509" s="126">
        <f t="shared" si="224"/>
        <v>3.4947068502854068E-19</v>
      </c>
      <c r="P509" s="126">
        <f t="shared" si="225"/>
        <v>2.9602896026115527E-6</v>
      </c>
      <c r="Q509" s="126">
        <f t="shared" si="226"/>
        <v>2.29634295145455E-9</v>
      </c>
      <c r="R509" s="126">
        <f t="shared" si="227"/>
        <v>19451.818004895209</v>
      </c>
      <c r="S509" s="126">
        <f t="shared" si="228"/>
        <v>8.7123490847987776E-11</v>
      </c>
      <c r="T509" s="17">
        <v>0.34799999999999998</v>
      </c>
      <c r="U509" s="193">
        <f t="shared" si="235"/>
        <v>4.053859946331072E-19</v>
      </c>
      <c r="V509" s="185">
        <f t="shared" si="236"/>
        <v>3.4339359390294012E-6</v>
      </c>
      <c r="W509" s="185">
        <f t="shared" si="238"/>
        <v>2.6637578236872781E-9</v>
      </c>
      <c r="X509" s="185">
        <f t="shared" si="239"/>
        <v>22564.108885678444</v>
      </c>
      <c r="Y509" s="185">
        <f t="shared" si="240"/>
        <v>1.0106324938366583E-10</v>
      </c>
      <c r="AA509" s="259">
        <f t="shared" si="229"/>
        <v>1.5380386875988361E-20</v>
      </c>
      <c r="AB509" s="260">
        <f t="shared" si="237"/>
        <v>1.6337590445122512E-19</v>
      </c>
      <c r="AC509" s="17">
        <f t="shared" si="230"/>
        <v>1.9643387776232177</v>
      </c>
      <c r="AD509" s="17">
        <f t="shared" si="231"/>
        <v>3.2717465681421229</v>
      </c>
      <c r="AE509" s="17">
        <f t="shared" si="232"/>
        <v>-41.293894467278456</v>
      </c>
      <c r="AF509" s="184">
        <f t="shared" si="234"/>
        <v>-19.743527995424856</v>
      </c>
      <c r="AG509" s="184">
        <f t="shared" si="233"/>
        <v>10.024115820485452</v>
      </c>
      <c r="AJ509" s="138"/>
    </row>
    <row r="510" spans="1:36" s="25" customFormat="1">
      <c r="A510" s="19"/>
      <c r="B510" s="19"/>
      <c r="C510" s="19"/>
      <c r="D510" s="19"/>
      <c r="E510" s="19"/>
      <c r="F510" s="68"/>
      <c r="G510" s="52"/>
      <c r="H510" s="19"/>
      <c r="I510" s="19"/>
      <c r="J510" s="69"/>
      <c r="K510" s="70"/>
      <c r="N510" s="46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AA510" s="259"/>
      <c r="AB510" s="260"/>
      <c r="AC510" s="107"/>
      <c r="AD510" s="107"/>
      <c r="AE510" s="107"/>
      <c r="AF510" s="107"/>
      <c r="AG510" s="107"/>
      <c r="AJ510" s="138"/>
    </row>
    <row r="511" spans="1:36" s="25" customFormat="1">
      <c r="A511" s="19"/>
      <c r="B511" s="19"/>
      <c r="C511" s="19"/>
      <c r="D511" s="19"/>
      <c r="E511" s="19"/>
      <c r="F511" s="68"/>
      <c r="G511" s="52"/>
      <c r="H511" s="19"/>
      <c r="I511" s="19"/>
      <c r="J511" s="69"/>
      <c r="K511" s="70"/>
      <c r="N511" s="46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AA511" s="259"/>
      <c r="AB511" s="260"/>
      <c r="AC511" s="107"/>
      <c r="AD511" s="107"/>
      <c r="AE511" s="107"/>
      <c r="AF511" s="107"/>
      <c r="AG511" s="107"/>
      <c r="AJ511" s="138"/>
    </row>
    <row r="512" spans="1:36">
      <c r="A512" s="100" t="s">
        <v>50</v>
      </c>
      <c r="B512" s="100">
        <v>3</v>
      </c>
      <c r="C512" s="101">
        <v>30.678333333333335</v>
      </c>
      <c r="D512" s="101">
        <v>-62.645000000000003</v>
      </c>
      <c r="E512" s="100">
        <v>90</v>
      </c>
      <c r="F512" s="100" t="s">
        <v>13</v>
      </c>
      <c r="G512" s="102">
        <v>0.14000000000000001</v>
      </c>
      <c r="H512" s="100" t="s">
        <v>23</v>
      </c>
      <c r="I512" s="100" t="s">
        <v>51</v>
      </c>
      <c r="J512" s="103">
        <f>(1.1/2)^3*PI()*4/3</f>
        <v>0.69690997032133595</v>
      </c>
      <c r="K512" s="103">
        <f>4*PI()*(1.1/2)^2</f>
        <v>3.8013271108436504</v>
      </c>
      <c r="L512" s="105">
        <v>3.0722834983612382E-14</v>
      </c>
      <c r="M512" s="104">
        <v>2.494539399002056E-19</v>
      </c>
      <c r="N512" s="46"/>
      <c r="O512" s="126">
        <f t="shared" si="224"/>
        <v>7.4836181970061674E-20</v>
      </c>
      <c r="P512" s="126">
        <f t="shared" si="225"/>
        <v>2.4358488404465094E-6</v>
      </c>
      <c r="Q512" s="126">
        <f t="shared" si="226"/>
        <v>5.3454415692901186E-10</v>
      </c>
      <c r="R512" s="126">
        <f t="shared" si="227"/>
        <v>17398.920288903635</v>
      </c>
      <c r="S512" s="126">
        <f t="shared" si="228"/>
        <v>1.4062040475395378E-10</v>
      </c>
      <c r="T512" s="343">
        <v>0.49679999999999996</v>
      </c>
      <c r="U512" s="193">
        <f>M512*T512</f>
        <v>1.2392871734242215E-19</v>
      </c>
      <c r="V512" s="185">
        <f>T512*M512/L512</f>
        <v>4.0337656797794202E-6</v>
      </c>
      <c r="W512" s="185">
        <f>U512/(G512*0.000000001)</f>
        <v>8.8520512387444374E-10</v>
      </c>
      <c r="X512" s="185">
        <f>V512/(G512*0.000000001)</f>
        <v>28812.611998424421</v>
      </c>
      <c r="Y512" s="194">
        <f>W512/K512</f>
        <v>2.3286739027254748E-10</v>
      </c>
      <c r="AA512" s="259">
        <f>U512/K512</f>
        <v>3.2601434638156655E-20</v>
      </c>
      <c r="AB512" s="260">
        <f>M512/J512</f>
        <v>3.5794284846460969E-19</v>
      </c>
      <c r="AC512" s="17">
        <f>LN(J512)</f>
        <v>-0.36109904396568004</v>
      </c>
      <c r="AD512" s="17">
        <f>LN(K512)</f>
        <v>1.3353502454580501</v>
      </c>
      <c r="AE512" s="17">
        <f>LN(M512)</f>
        <v>-42.835012664344255</v>
      </c>
      <c r="AF512" s="184">
        <f t="shared" ref="AF512:AG575" si="241">LN(W512)</f>
        <v>-20.845201719387877</v>
      </c>
      <c r="AG512" s="184">
        <f t="shared" si="241"/>
        <v>10.2685684868785</v>
      </c>
      <c r="AJ512" s="138"/>
    </row>
    <row r="513" spans="1:36">
      <c r="A513" s="71" t="s">
        <v>50</v>
      </c>
      <c r="B513" s="71">
        <v>3</v>
      </c>
      <c r="C513" s="64">
        <v>30.678333333333335</v>
      </c>
      <c r="D513" s="64">
        <v>-62.645000000000003</v>
      </c>
      <c r="E513" s="71">
        <v>90</v>
      </c>
      <c r="F513" s="71" t="s">
        <v>13</v>
      </c>
      <c r="G513" s="6">
        <v>0.14000000000000001</v>
      </c>
      <c r="H513" s="71" t="s">
        <v>23</v>
      </c>
      <c r="I513" s="71" t="s">
        <v>51</v>
      </c>
      <c r="J513" s="5">
        <f>(1.1/2)^3*PI()*4/3</f>
        <v>0.69690997032133595</v>
      </c>
      <c r="K513" s="5">
        <f>4*PI()*(1.1/2)^2</f>
        <v>3.8013271108436504</v>
      </c>
      <c r="L513" s="86">
        <v>3.0722834983612382E-14</v>
      </c>
      <c r="M513" s="82">
        <v>1.9401293363068739E-19</v>
      </c>
      <c r="N513" s="46"/>
      <c r="O513" s="126">
        <f t="shared" si="224"/>
        <v>5.8203880089206218E-20</v>
      </c>
      <c r="P513" s="126">
        <f t="shared" si="225"/>
        <v>1.894482723363657E-6</v>
      </c>
      <c r="Q513" s="126">
        <f t="shared" si="226"/>
        <v>4.1574200063718717E-10</v>
      </c>
      <c r="R513" s="126">
        <f t="shared" si="227"/>
        <v>13532.019452597548</v>
      </c>
      <c r="S513" s="126">
        <f t="shared" si="228"/>
        <v>1.093675941360698E-10</v>
      </c>
      <c r="T513" s="344">
        <v>0.49679999999999996</v>
      </c>
      <c r="U513" s="193">
        <f t="shared" ref="U513:U576" si="242">M513*T513</f>
        <v>9.6385625427725483E-20</v>
      </c>
      <c r="V513" s="185">
        <f t="shared" ref="V513:V576" si="243">T513*M513/L513</f>
        <v>3.1372633898902156E-6</v>
      </c>
      <c r="W513" s="185">
        <f t="shared" ref="W513:W576" si="244">U513/(G513*0.000000001)</f>
        <v>6.8846875305518189E-10</v>
      </c>
      <c r="X513" s="185">
        <f t="shared" ref="X513:X576" si="245">V513/(G513*0.000000001)</f>
        <v>22409.024213501536</v>
      </c>
      <c r="Y513" s="194">
        <f t="shared" ref="Y513:Y576" si="246">W513/K513</f>
        <v>1.8111273588933157E-10</v>
      </c>
      <c r="AA513" s="259">
        <f t="shared" ref="AA513:AA576" si="247">U513/K513</f>
        <v>2.5355783024506425E-20</v>
      </c>
      <c r="AB513" s="260">
        <f t="shared" ref="AB513:AB576" si="248">M513/J513</f>
        <v>2.7839023961908679E-19</v>
      </c>
      <c r="AC513" s="17">
        <f t="shared" ref="AC513:AC576" si="249">LN(J513)</f>
        <v>-0.36109904396568004</v>
      </c>
      <c r="AD513" s="17">
        <f t="shared" ref="AD513:AD576" si="250">LN(K513)</f>
        <v>1.3353502454580501</v>
      </c>
      <c r="AE513" s="17">
        <f t="shared" ref="AE513:AE576" si="251">LN(M513)</f>
        <v>-43.086362127834434</v>
      </c>
      <c r="AF513" s="184">
        <f t="shared" si="241"/>
        <v>-21.096551182878063</v>
      </c>
      <c r="AG513" s="184">
        <f t="shared" si="241"/>
        <v>10.017219023388318</v>
      </c>
      <c r="AJ513" s="138"/>
    </row>
    <row r="514" spans="1:36">
      <c r="A514" s="71" t="s">
        <v>50</v>
      </c>
      <c r="B514" s="71">
        <v>3</v>
      </c>
      <c r="C514" s="64">
        <v>30.678333333333335</v>
      </c>
      <c r="D514" s="64">
        <v>-62.645000000000003</v>
      </c>
      <c r="E514" s="71">
        <v>90</v>
      </c>
      <c r="F514" s="71" t="s">
        <v>13</v>
      </c>
      <c r="G514" s="6">
        <v>0.14000000000000001</v>
      </c>
      <c r="H514" s="71" t="s">
        <v>23</v>
      </c>
      <c r="I514" s="71" t="s">
        <v>51</v>
      </c>
      <c r="J514" s="5">
        <f t="shared" ref="J514:J577" si="252">(1.1/2)^3*PI()*4/3</f>
        <v>0.69690997032133595</v>
      </c>
      <c r="K514" s="5">
        <f t="shared" ref="K514:K577" si="253">4*PI()*(1.1/2)^2</f>
        <v>3.8013271108436504</v>
      </c>
      <c r="L514" s="86">
        <v>3.0722834983612382E-14</v>
      </c>
      <c r="M514" s="82">
        <v>7.9100391648310283E-20</v>
      </c>
      <c r="N514" s="46"/>
      <c r="O514" s="126">
        <f t="shared" si="224"/>
        <v>2.3730117494493084E-20</v>
      </c>
      <c r="P514" s="126">
        <f t="shared" si="225"/>
        <v>7.7239348214937762E-7</v>
      </c>
      <c r="Q514" s="126">
        <f t="shared" si="226"/>
        <v>1.6950083924637914E-10</v>
      </c>
      <c r="R514" s="126">
        <f t="shared" si="227"/>
        <v>5517.0963010669821</v>
      </c>
      <c r="S514" s="126">
        <f t="shared" si="228"/>
        <v>4.4589911445100774E-11</v>
      </c>
      <c r="T514" s="344">
        <v>0.49679999999999996</v>
      </c>
      <c r="U514" s="193">
        <f t="shared" si="242"/>
        <v>3.9297074570880544E-20</v>
      </c>
      <c r="V514" s="185">
        <f t="shared" si="243"/>
        <v>1.2790836064393691E-6</v>
      </c>
      <c r="W514" s="185">
        <f t="shared" si="244"/>
        <v>2.8069338979200383E-10</v>
      </c>
      <c r="X514" s="185">
        <f t="shared" si="245"/>
        <v>9136.3114745669209</v>
      </c>
      <c r="Y514" s="194">
        <f t="shared" si="246"/>
        <v>7.3840893353086871E-11</v>
      </c>
      <c r="AA514" s="259">
        <f t="shared" si="247"/>
        <v>1.0337725069432164E-20</v>
      </c>
      <c r="AB514" s="260">
        <f t="shared" si="248"/>
        <v>1.1350159276934744E-19</v>
      </c>
      <c r="AC514" s="17">
        <f t="shared" si="249"/>
        <v>-0.36109904396568004</v>
      </c>
      <c r="AD514" s="17">
        <f t="shared" si="250"/>
        <v>1.3353502454580501</v>
      </c>
      <c r="AE514" s="17">
        <f t="shared" si="251"/>
        <v>-43.983569126807538</v>
      </c>
      <c r="AF514" s="184">
        <f t="shared" si="241"/>
        <v>-21.993758181851163</v>
      </c>
      <c r="AG514" s="184">
        <f t="shared" si="241"/>
        <v>9.1200120244152174</v>
      </c>
      <c r="AJ514" s="138"/>
    </row>
    <row r="515" spans="1:36">
      <c r="A515" s="71" t="s">
        <v>50</v>
      </c>
      <c r="B515" s="71">
        <v>3</v>
      </c>
      <c r="C515" s="64">
        <v>30.678333333333335</v>
      </c>
      <c r="D515" s="64">
        <v>-62.645000000000003</v>
      </c>
      <c r="E515" s="71">
        <v>90</v>
      </c>
      <c r="F515" s="71" t="s">
        <v>13</v>
      </c>
      <c r="G515" s="6">
        <v>0.14000000000000001</v>
      </c>
      <c r="H515" s="71" t="s">
        <v>23</v>
      </c>
      <c r="I515" s="71" t="s">
        <v>51</v>
      </c>
      <c r="J515" s="5">
        <f t="shared" si="252"/>
        <v>0.69690997032133595</v>
      </c>
      <c r="K515" s="5">
        <f t="shared" si="253"/>
        <v>3.8013271108436504</v>
      </c>
      <c r="L515" s="86">
        <v>3.0722834983612382E-14</v>
      </c>
      <c r="M515" s="82">
        <v>1.2088291356243871E-19</v>
      </c>
      <c r="N515" s="46"/>
      <c r="O515" s="126">
        <f t="shared" si="224"/>
        <v>3.6264874068731612E-20</v>
      </c>
      <c r="P515" s="126">
        <f t="shared" si="225"/>
        <v>1.1803882710718384E-6</v>
      </c>
      <c r="Q515" s="126">
        <f t="shared" si="226"/>
        <v>2.5903481477665428E-10</v>
      </c>
      <c r="R515" s="126">
        <f t="shared" si="227"/>
        <v>8431.3447933702719</v>
      </c>
      <c r="S515" s="126">
        <f t="shared" si="228"/>
        <v>6.8143258189418276E-11</v>
      </c>
      <c r="T515" s="344">
        <v>0.49679999999999996</v>
      </c>
      <c r="U515" s="193">
        <f t="shared" si="242"/>
        <v>6.0054631457819543E-20</v>
      </c>
      <c r="V515" s="185">
        <f t="shared" si="243"/>
        <v>1.954722976894964E-6</v>
      </c>
      <c r="W515" s="185">
        <f t="shared" si="244"/>
        <v>4.2896165327013948E-10</v>
      </c>
      <c r="X515" s="185">
        <f t="shared" si="245"/>
        <v>13962.306977821168</v>
      </c>
      <c r="Y515" s="194">
        <f t="shared" si="246"/>
        <v>1.1284523556167666E-10</v>
      </c>
      <c r="AA515" s="259">
        <f t="shared" si="247"/>
        <v>1.5798332978634737E-20</v>
      </c>
      <c r="AB515" s="260">
        <f t="shared" si="248"/>
        <v>1.7345556630033747E-19</v>
      </c>
      <c r="AC515" s="17">
        <f t="shared" si="249"/>
        <v>-0.36109904396568004</v>
      </c>
      <c r="AD515" s="17">
        <f t="shared" si="250"/>
        <v>1.3353502454580501</v>
      </c>
      <c r="AE515" s="17">
        <f t="shared" si="251"/>
        <v>-43.559464532268791</v>
      </c>
      <c r="AF515" s="184">
        <f t="shared" si="241"/>
        <v>-21.569653587312416</v>
      </c>
      <c r="AG515" s="184">
        <f t="shared" si="241"/>
        <v>9.5441166189539608</v>
      </c>
      <c r="AJ515" s="138"/>
    </row>
    <row r="516" spans="1:36">
      <c r="A516" s="71" t="s">
        <v>50</v>
      </c>
      <c r="B516" s="71">
        <v>3</v>
      </c>
      <c r="C516" s="64">
        <v>30.678333333333335</v>
      </c>
      <c r="D516" s="64">
        <v>-62.645000000000003</v>
      </c>
      <c r="E516" s="71">
        <v>90</v>
      </c>
      <c r="F516" s="71" t="s">
        <v>13</v>
      </c>
      <c r="G516" s="6">
        <v>0.14000000000000001</v>
      </c>
      <c r="H516" s="71" t="s">
        <v>23</v>
      </c>
      <c r="I516" s="71" t="s">
        <v>51</v>
      </c>
      <c r="J516" s="5">
        <f t="shared" si="252"/>
        <v>0.69690997032133595</v>
      </c>
      <c r="K516" s="5">
        <f t="shared" si="253"/>
        <v>3.8013271108436504</v>
      </c>
      <c r="L516" s="86">
        <v>3.0722834983612382E-14</v>
      </c>
      <c r="M516" s="82">
        <v>5.2769019572421683E-20</v>
      </c>
      <c r="N516" s="46"/>
      <c r="O516" s="126">
        <f t="shared" si="224"/>
        <v>1.5830705871726504E-20</v>
      </c>
      <c r="P516" s="126">
        <f t="shared" si="225"/>
        <v>5.1527490481170223E-7</v>
      </c>
      <c r="Q516" s="126">
        <f t="shared" si="226"/>
        <v>1.1307647051233214E-10</v>
      </c>
      <c r="R516" s="126">
        <f t="shared" si="227"/>
        <v>3680.5350343693008</v>
      </c>
      <c r="S516" s="126">
        <f t="shared" si="228"/>
        <v>2.9746577238715041E-11</v>
      </c>
      <c r="T516" s="344">
        <v>0.49679999999999996</v>
      </c>
      <c r="U516" s="193">
        <f t="shared" si="242"/>
        <v>2.6215648923579089E-20</v>
      </c>
      <c r="V516" s="185">
        <f t="shared" si="243"/>
        <v>8.532952423681788E-7</v>
      </c>
      <c r="W516" s="185">
        <f t="shared" si="244"/>
        <v>1.8725463516842203E-10</v>
      </c>
      <c r="X516" s="185">
        <f t="shared" si="245"/>
        <v>6094.9660169155613</v>
      </c>
      <c r="Y516" s="194">
        <f t="shared" si="246"/>
        <v>4.9260331907312109E-11</v>
      </c>
      <c r="AA516" s="259">
        <f t="shared" si="247"/>
        <v>6.8964464670236965E-21</v>
      </c>
      <c r="AB516" s="260">
        <f t="shared" si="248"/>
        <v>7.5718560244001942E-20</v>
      </c>
      <c r="AC516" s="17">
        <f t="shared" si="249"/>
        <v>-0.36109904396568004</v>
      </c>
      <c r="AD516" s="17">
        <f t="shared" si="250"/>
        <v>1.3353502454580501</v>
      </c>
      <c r="AE516" s="17">
        <f t="shared" si="251"/>
        <v>-44.38836268489051</v>
      </c>
      <c r="AF516" s="184">
        <f t="shared" si="241"/>
        <v>-22.398551739934138</v>
      </c>
      <c r="AG516" s="184">
        <f t="shared" si="241"/>
        <v>8.7152184663322423</v>
      </c>
      <c r="AJ516" s="138"/>
    </row>
    <row r="517" spans="1:36">
      <c r="A517" s="71" t="s">
        <v>50</v>
      </c>
      <c r="B517" s="71">
        <v>3</v>
      </c>
      <c r="C517" s="64">
        <v>30.678333333333335</v>
      </c>
      <c r="D517" s="64">
        <v>-62.645000000000003</v>
      </c>
      <c r="E517" s="71">
        <v>90</v>
      </c>
      <c r="F517" s="71" t="s">
        <v>13</v>
      </c>
      <c r="G517" s="6">
        <v>0.14000000000000001</v>
      </c>
      <c r="H517" s="71" t="s">
        <v>23</v>
      </c>
      <c r="I517" s="71" t="s">
        <v>51</v>
      </c>
      <c r="J517" s="5">
        <f t="shared" si="252"/>
        <v>0.69690997032133595</v>
      </c>
      <c r="K517" s="5">
        <f t="shared" si="253"/>
        <v>3.8013271108436504</v>
      </c>
      <c r="L517" s="86">
        <v>3.0722834983612382E-14</v>
      </c>
      <c r="M517" s="82">
        <v>2.9150218833360827E-20</v>
      </c>
      <c r="N517" s="46"/>
      <c r="O517" s="126">
        <f t="shared" si="224"/>
        <v>8.745065650008248E-21</v>
      </c>
      <c r="P517" s="126">
        <f t="shared" si="225"/>
        <v>2.8464383754535945E-7</v>
      </c>
      <c r="Q517" s="126">
        <f t="shared" si="226"/>
        <v>6.2464754642916038E-11</v>
      </c>
      <c r="R517" s="126">
        <f t="shared" si="227"/>
        <v>2033.1702681811385</v>
      </c>
      <c r="S517" s="126">
        <f t="shared" si="228"/>
        <v>1.6432354496599183E-11</v>
      </c>
      <c r="T517" s="344">
        <v>0.49679999999999996</v>
      </c>
      <c r="U517" s="193">
        <f t="shared" si="242"/>
        <v>1.4481828716413658E-20</v>
      </c>
      <c r="V517" s="185">
        <f t="shared" si="243"/>
        <v>4.7137019497511522E-7</v>
      </c>
      <c r="W517" s="185">
        <f t="shared" si="244"/>
        <v>1.0344163368866896E-10</v>
      </c>
      <c r="X517" s="185">
        <f t="shared" si="245"/>
        <v>3366.9299641079651</v>
      </c>
      <c r="Y517" s="194">
        <f t="shared" si="246"/>
        <v>2.7211979046368247E-11</v>
      </c>
      <c r="AA517" s="259">
        <f t="shared" si="247"/>
        <v>3.8096770664915555E-21</v>
      </c>
      <c r="AB517" s="260">
        <f t="shared" si="248"/>
        <v>4.1827811445888838E-20</v>
      </c>
      <c r="AC517" s="17">
        <f t="shared" si="249"/>
        <v>-0.36109904396568004</v>
      </c>
      <c r="AD517" s="17">
        <f t="shared" si="250"/>
        <v>1.3353502454580501</v>
      </c>
      <c r="AE517" s="17">
        <f t="shared" si="251"/>
        <v>-44.981824532958754</v>
      </c>
      <c r="AF517" s="184">
        <f t="shared" si="241"/>
        <v>-22.992013588002376</v>
      </c>
      <c r="AG517" s="184">
        <f t="shared" si="241"/>
        <v>8.1217566182640031</v>
      </c>
      <c r="AJ517" s="138"/>
    </row>
    <row r="518" spans="1:36">
      <c r="A518" s="71" t="s">
        <v>50</v>
      </c>
      <c r="B518" s="71">
        <v>3</v>
      </c>
      <c r="C518" s="64">
        <v>30.678333333333335</v>
      </c>
      <c r="D518" s="64">
        <v>-62.645000000000003</v>
      </c>
      <c r="E518" s="71">
        <v>90</v>
      </c>
      <c r="F518" s="71" t="s">
        <v>13</v>
      </c>
      <c r="G518" s="6">
        <v>0.14000000000000001</v>
      </c>
      <c r="H518" s="71" t="s">
        <v>23</v>
      </c>
      <c r="I518" s="71" t="s">
        <v>51</v>
      </c>
      <c r="J518" s="5">
        <f t="shared" si="252"/>
        <v>0.69690997032133595</v>
      </c>
      <c r="K518" s="5">
        <f t="shared" si="253"/>
        <v>3.8013271108436504</v>
      </c>
      <c r="L518" s="86">
        <v>3.0722834983612382E-14</v>
      </c>
      <c r="M518" s="82">
        <v>6.1331518829212042E-20</v>
      </c>
      <c r="N518" s="46"/>
      <c r="O518" s="126">
        <f t="shared" si="224"/>
        <v>1.8399455648763611E-20</v>
      </c>
      <c r="P518" s="126">
        <f t="shared" si="225"/>
        <v>5.9888534565829991E-7</v>
      </c>
      <c r="Q518" s="126">
        <f t="shared" si="226"/>
        <v>1.3142468320545434E-10</v>
      </c>
      <c r="R518" s="126">
        <f t="shared" si="227"/>
        <v>4277.7524689878555</v>
      </c>
      <c r="S518" s="126">
        <f t="shared" si="228"/>
        <v>3.4573368556090005E-11</v>
      </c>
      <c r="T518" s="344">
        <v>0.49679999999999996</v>
      </c>
      <c r="U518" s="193">
        <f t="shared" si="242"/>
        <v>3.0469498554352538E-20</v>
      </c>
      <c r="V518" s="185">
        <f t="shared" si="243"/>
        <v>9.9175413241014461E-7</v>
      </c>
      <c r="W518" s="185">
        <f t="shared" si="244"/>
        <v>2.1763927538823237E-10</v>
      </c>
      <c r="X518" s="185">
        <f t="shared" si="245"/>
        <v>7083.958088643888</v>
      </c>
      <c r="Y518" s="194">
        <f t="shared" si="246"/>
        <v>5.7253498328885053E-11</v>
      </c>
      <c r="AA518" s="259">
        <f t="shared" si="247"/>
        <v>8.015489766043908E-21</v>
      </c>
      <c r="AB518" s="260">
        <f t="shared" si="248"/>
        <v>8.8004938142774586E-20</v>
      </c>
      <c r="AC518" s="17">
        <f t="shared" si="249"/>
        <v>-0.36109904396568004</v>
      </c>
      <c r="AD518" s="17">
        <f t="shared" si="250"/>
        <v>1.3353502454580501</v>
      </c>
      <c r="AE518" s="17">
        <f t="shared" si="251"/>
        <v>-44.23799306867803</v>
      </c>
      <c r="AF518" s="184">
        <f t="shared" si="241"/>
        <v>-22.248182123721659</v>
      </c>
      <c r="AG518" s="184">
        <f t="shared" si="241"/>
        <v>8.865588082544722</v>
      </c>
      <c r="AJ518" s="138"/>
    </row>
    <row r="519" spans="1:36">
      <c r="A519" s="71" t="s">
        <v>50</v>
      </c>
      <c r="B519" s="71">
        <v>3</v>
      </c>
      <c r="C519" s="64">
        <v>30.678333333333335</v>
      </c>
      <c r="D519" s="64">
        <v>-62.645000000000003</v>
      </c>
      <c r="E519" s="71">
        <v>90</v>
      </c>
      <c r="F519" s="71" t="s">
        <v>13</v>
      </c>
      <c r="G519" s="6">
        <v>0.14000000000000001</v>
      </c>
      <c r="H519" s="71" t="s">
        <v>23</v>
      </c>
      <c r="I519" s="71" t="s">
        <v>51</v>
      </c>
      <c r="J519" s="5">
        <f t="shared" si="252"/>
        <v>0.69690997032133595</v>
      </c>
      <c r="K519" s="5">
        <f t="shared" si="253"/>
        <v>3.8013271108436504</v>
      </c>
      <c r="L519" s="86">
        <v>3.0722834983612382E-14</v>
      </c>
      <c r="M519" s="82">
        <v>2.7649272639054364E-20</v>
      </c>
      <c r="N519" s="46"/>
      <c r="O519" s="126">
        <f t="shared" si="224"/>
        <v>8.2947817917163083E-21</v>
      </c>
      <c r="P519" s="126">
        <f t="shared" si="225"/>
        <v>2.6998751242002116E-7</v>
      </c>
      <c r="Q519" s="126">
        <f t="shared" si="226"/>
        <v>5.9248441369402189E-11</v>
      </c>
      <c r="R519" s="126">
        <f t="shared" si="227"/>
        <v>1928.4822315715792</v>
      </c>
      <c r="S519" s="126">
        <f t="shared" si="228"/>
        <v>1.558625175938959E-11</v>
      </c>
      <c r="T519" s="344">
        <v>0.49679999999999996</v>
      </c>
      <c r="U519" s="193">
        <f t="shared" si="242"/>
        <v>1.3736158647082207E-20</v>
      </c>
      <c r="V519" s="185">
        <f t="shared" si="243"/>
        <v>4.4709932056755506E-7</v>
      </c>
      <c r="W519" s="185">
        <f t="shared" si="244"/>
        <v>9.8115418907730024E-11</v>
      </c>
      <c r="X519" s="185">
        <f t="shared" si="245"/>
        <v>3193.5665754825354</v>
      </c>
      <c r="Y519" s="194">
        <f t="shared" si="246"/>
        <v>2.5810832913549159E-11</v>
      </c>
      <c r="AA519" s="259">
        <f t="shared" si="247"/>
        <v>3.6135166078968834E-21</v>
      </c>
      <c r="AB519" s="260">
        <f t="shared" si="248"/>
        <v>3.9674095387537146E-20</v>
      </c>
      <c r="AC519" s="17">
        <f t="shared" si="249"/>
        <v>-0.36109904396568004</v>
      </c>
      <c r="AD519" s="17">
        <f t="shared" si="250"/>
        <v>1.3353502454580501</v>
      </c>
      <c r="AE519" s="17">
        <f t="shared" si="251"/>
        <v>-45.034687531254278</v>
      </c>
      <c r="AF519" s="184">
        <f t="shared" si="241"/>
        <v>-23.044876586297899</v>
      </c>
      <c r="AG519" s="184">
        <f t="shared" si="241"/>
        <v>8.0688936199684793</v>
      </c>
      <c r="AJ519" s="138"/>
    </row>
    <row r="520" spans="1:36">
      <c r="A520" s="71" t="s">
        <v>50</v>
      </c>
      <c r="B520" s="71">
        <v>3</v>
      </c>
      <c r="C520" s="64">
        <v>30.678333333333335</v>
      </c>
      <c r="D520" s="64">
        <v>-62.645000000000003</v>
      </c>
      <c r="E520" s="71">
        <v>90</v>
      </c>
      <c r="F520" s="71" t="s">
        <v>13</v>
      </c>
      <c r="G520" s="6">
        <v>0.14000000000000001</v>
      </c>
      <c r="H520" s="71" t="s">
        <v>23</v>
      </c>
      <c r="I520" s="71" t="s">
        <v>51</v>
      </c>
      <c r="J520" s="5">
        <f t="shared" si="252"/>
        <v>0.69690997032133595</v>
      </c>
      <c r="K520" s="5">
        <f t="shared" si="253"/>
        <v>3.8013271108436504</v>
      </c>
      <c r="L520" s="86">
        <v>3.0722834983612382E-14</v>
      </c>
      <c r="M520" s="82">
        <v>6.1039528906783665E-20</v>
      </c>
      <c r="N520" s="46"/>
      <c r="O520" s="126">
        <f t="shared" si="224"/>
        <v>1.8311858672035098E-20</v>
      </c>
      <c r="P520" s="126">
        <f t="shared" si="225"/>
        <v>5.9603414469409085E-7</v>
      </c>
      <c r="Q520" s="126">
        <f t="shared" si="226"/>
        <v>1.3079899051453638E-10</v>
      </c>
      <c r="R520" s="126">
        <f t="shared" si="227"/>
        <v>4257.3867478149332</v>
      </c>
      <c r="S520" s="126">
        <f t="shared" si="228"/>
        <v>3.4408770069121307E-11</v>
      </c>
      <c r="T520" s="344">
        <v>0.49679999999999996</v>
      </c>
      <c r="U520" s="193">
        <f t="shared" si="242"/>
        <v>3.0324437960890124E-20</v>
      </c>
      <c r="V520" s="185">
        <f t="shared" si="243"/>
        <v>9.8703254361341452E-7</v>
      </c>
      <c r="W520" s="185">
        <f t="shared" si="244"/>
        <v>2.1660312829207226E-10</v>
      </c>
      <c r="X520" s="185">
        <f t="shared" si="245"/>
        <v>7050.2324543815303</v>
      </c>
      <c r="Y520" s="194">
        <f t="shared" si="246"/>
        <v>5.698092323446489E-11</v>
      </c>
      <c r="AA520" s="259">
        <f t="shared" si="247"/>
        <v>7.9773292528250864E-21</v>
      </c>
      <c r="AB520" s="260">
        <f t="shared" si="248"/>
        <v>8.7585960175945182E-20</v>
      </c>
      <c r="AC520" s="17">
        <f t="shared" si="249"/>
        <v>-0.36109904396568004</v>
      </c>
      <c r="AD520" s="17">
        <f t="shared" si="250"/>
        <v>1.3353502454580501</v>
      </c>
      <c r="AE520" s="17">
        <f t="shared" si="251"/>
        <v>-44.242765283707314</v>
      </c>
      <c r="AF520" s="184">
        <f t="shared" si="241"/>
        <v>-22.252954338750939</v>
      </c>
      <c r="AG520" s="184">
        <f t="shared" si="241"/>
        <v>8.8608158675154414</v>
      </c>
      <c r="AJ520" s="138"/>
    </row>
    <row r="521" spans="1:36">
      <c r="A521" s="71" t="s">
        <v>50</v>
      </c>
      <c r="B521" s="71">
        <v>3</v>
      </c>
      <c r="C521" s="64">
        <v>30.678333333333335</v>
      </c>
      <c r="D521" s="64">
        <v>-62.645000000000003</v>
      </c>
      <c r="E521" s="71">
        <v>90</v>
      </c>
      <c r="F521" s="71" t="s">
        <v>13</v>
      </c>
      <c r="G521" s="6">
        <v>0.14000000000000001</v>
      </c>
      <c r="H521" s="71" t="s">
        <v>23</v>
      </c>
      <c r="I521" s="71" t="s">
        <v>51</v>
      </c>
      <c r="J521" s="5">
        <f t="shared" si="252"/>
        <v>0.69690997032133595</v>
      </c>
      <c r="K521" s="5">
        <f>4*PI()*(1.1/2)^2</f>
        <v>3.8013271108436504</v>
      </c>
      <c r="L521" s="86">
        <v>3.0722834983612382E-14</v>
      </c>
      <c r="M521" s="82">
        <v>9.3991066941825419E-20</v>
      </c>
      <c r="N521" s="46"/>
      <c r="O521" s="126">
        <f t="shared" si="224"/>
        <v>2.8197320082547623E-20</v>
      </c>
      <c r="P521" s="126">
        <f t="shared" si="225"/>
        <v>9.177968145709251E-7</v>
      </c>
      <c r="Q521" s="126">
        <f t="shared" si="226"/>
        <v>2.014094291610544E-10</v>
      </c>
      <c r="R521" s="126">
        <f t="shared" si="227"/>
        <v>6555.6915326494636</v>
      </c>
      <c r="S521" s="126">
        <f t="shared" si="228"/>
        <v>5.2983977250080548E-11</v>
      </c>
      <c r="T521" s="344">
        <v>0.49679999999999996</v>
      </c>
      <c r="U521" s="193">
        <f t="shared" si="242"/>
        <v>4.6694762056698865E-20</v>
      </c>
      <c r="V521" s="185">
        <f t="shared" si="243"/>
        <v>1.5198715249294519E-6</v>
      </c>
      <c r="W521" s="185">
        <f t="shared" si="244"/>
        <v>3.3353401469070609E-10</v>
      </c>
      <c r="X521" s="185">
        <f t="shared" si="245"/>
        <v>10856.225178067511</v>
      </c>
      <c r="Y521" s="194">
        <f t="shared" si="246"/>
        <v>8.7741466326133397E-11</v>
      </c>
      <c r="AA521" s="259">
        <f t="shared" si="247"/>
        <v>1.2283805285658678E-20</v>
      </c>
      <c r="AB521" s="260">
        <f t="shared" si="248"/>
        <v>1.3486830572747781E-19</v>
      </c>
      <c r="AC521" s="17">
        <f t="shared" si="249"/>
        <v>-0.36109904396568004</v>
      </c>
      <c r="AD521" s="17">
        <f t="shared" si="250"/>
        <v>1.3353502454580501</v>
      </c>
      <c r="AE521" s="17">
        <f t="shared" si="251"/>
        <v>-43.811087207654602</v>
      </c>
      <c r="AF521" s="184">
        <f t="shared" si="241"/>
        <v>-21.82127626269823</v>
      </c>
      <c r="AG521" s="184">
        <f t="shared" si="241"/>
        <v>9.2924939435681502</v>
      </c>
      <c r="AJ521" s="138"/>
    </row>
    <row r="522" spans="1:36">
      <c r="A522" s="71" t="s">
        <v>50</v>
      </c>
      <c r="B522" s="71">
        <v>3</v>
      </c>
      <c r="C522" s="64">
        <v>30.678333333333335</v>
      </c>
      <c r="D522" s="64">
        <v>-62.645000000000003</v>
      </c>
      <c r="E522" s="71">
        <v>90</v>
      </c>
      <c r="F522" s="71" t="s">
        <v>13</v>
      </c>
      <c r="G522" s="6">
        <v>0.14000000000000001</v>
      </c>
      <c r="H522" s="71" t="s">
        <v>23</v>
      </c>
      <c r="I522" s="71" t="s">
        <v>51</v>
      </c>
      <c r="J522" s="5">
        <f t="shared" si="252"/>
        <v>0.69690997032133595</v>
      </c>
      <c r="K522" s="5">
        <f t="shared" si="253"/>
        <v>3.8013271108436504</v>
      </c>
      <c r="L522" s="86">
        <v>3.0722834983612382E-14</v>
      </c>
      <c r="M522" s="82">
        <v>9.6545469681161211E-19</v>
      </c>
      <c r="N522" s="46"/>
      <c r="O522" s="126">
        <f t="shared" si="224"/>
        <v>2.896364090434836E-19</v>
      </c>
      <c r="P522" s="126">
        <f t="shared" si="225"/>
        <v>9.4273985196345386E-6</v>
      </c>
      <c r="Q522" s="126">
        <f t="shared" si="226"/>
        <v>2.0688314931677394E-9</v>
      </c>
      <c r="R522" s="126">
        <f t="shared" si="227"/>
        <v>67338.560854532407</v>
      </c>
      <c r="S522" s="126">
        <f t="shared" si="228"/>
        <v>5.4423927035013617E-10</v>
      </c>
      <c r="T522" s="344">
        <v>0.49679999999999996</v>
      </c>
      <c r="U522" s="193">
        <f t="shared" si="242"/>
        <v>4.7963789337600888E-19</v>
      </c>
      <c r="V522" s="185">
        <f t="shared" si="243"/>
        <v>1.5611771948514798E-5</v>
      </c>
      <c r="W522" s="185">
        <f t="shared" si="244"/>
        <v>3.425984952685777E-9</v>
      </c>
      <c r="X522" s="185">
        <f t="shared" si="245"/>
        <v>111512.65677510567</v>
      </c>
      <c r="Y522" s="194">
        <f t="shared" si="246"/>
        <v>9.0126023169982559E-10</v>
      </c>
      <c r="AA522" s="259">
        <f t="shared" si="247"/>
        <v>1.261764324379756E-19</v>
      </c>
      <c r="AB522" s="260">
        <f t="shared" si="248"/>
        <v>1.3853363245276198E-18</v>
      </c>
      <c r="AC522" s="17">
        <f t="shared" si="249"/>
        <v>-0.36109904396568004</v>
      </c>
      <c r="AD522" s="17">
        <f t="shared" si="250"/>
        <v>1.3353502454580501</v>
      </c>
      <c r="AE522" s="17">
        <f t="shared" si="251"/>
        <v>-41.481687774104557</v>
      </c>
      <c r="AF522" s="184">
        <f t="shared" si="241"/>
        <v>-19.491876829148179</v>
      </c>
      <c r="AG522" s="184">
        <f t="shared" si="241"/>
        <v>11.621893377118198</v>
      </c>
      <c r="AJ522" s="138"/>
    </row>
    <row r="523" spans="1:36">
      <c r="A523" s="71" t="s">
        <v>50</v>
      </c>
      <c r="B523" s="71">
        <v>3</v>
      </c>
      <c r="C523" s="64">
        <v>30.678333333333335</v>
      </c>
      <c r="D523" s="64">
        <v>-62.645000000000003</v>
      </c>
      <c r="E523" s="71">
        <v>90</v>
      </c>
      <c r="F523" s="71" t="s">
        <v>13</v>
      </c>
      <c r="G523" s="6">
        <v>0.14000000000000001</v>
      </c>
      <c r="H523" s="71" t="s">
        <v>23</v>
      </c>
      <c r="I523" s="71" t="s">
        <v>51</v>
      </c>
      <c r="J523" s="5">
        <f t="shared" si="252"/>
        <v>0.69690997032133595</v>
      </c>
      <c r="K523" s="5">
        <f t="shared" si="253"/>
        <v>3.8013271108436504</v>
      </c>
      <c r="L523" s="86">
        <v>3.0722834983612382E-14</v>
      </c>
      <c r="M523" s="82">
        <v>3.3605441852562778E-20</v>
      </c>
      <c r="N523" s="46"/>
      <c r="O523" s="126">
        <f t="shared" si="224"/>
        <v>1.0081632555768834E-20</v>
      </c>
      <c r="P523" s="126">
        <f t="shared" si="225"/>
        <v>3.2814786008994273E-7</v>
      </c>
      <c r="Q523" s="126">
        <f t="shared" si="226"/>
        <v>7.201166111263451E-11</v>
      </c>
      <c r="R523" s="126">
        <f t="shared" si="227"/>
        <v>2343.9132863567334</v>
      </c>
      <c r="S523" s="126">
        <f t="shared" si="228"/>
        <v>1.8943821200552389E-11</v>
      </c>
      <c r="T523" s="344">
        <v>0.49679999999999996</v>
      </c>
      <c r="U523" s="193">
        <f t="shared" si="242"/>
        <v>1.6695183512353188E-20</v>
      </c>
      <c r="V523" s="185">
        <f t="shared" si="243"/>
        <v>5.4341285630894511E-7</v>
      </c>
      <c r="W523" s="185">
        <f t="shared" si="244"/>
        <v>1.1925131080252274E-10</v>
      </c>
      <c r="X523" s="185">
        <f t="shared" si="245"/>
        <v>3881.5204022067496</v>
      </c>
      <c r="Y523" s="194">
        <f t="shared" si="246"/>
        <v>3.1370967908114755E-11</v>
      </c>
      <c r="AA523" s="259">
        <f t="shared" si="247"/>
        <v>4.3919355071360667E-21</v>
      </c>
      <c r="AB523" s="260">
        <f t="shared" si="248"/>
        <v>4.8220635783224275E-20</v>
      </c>
      <c r="AC523" s="17">
        <f t="shared" si="249"/>
        <v>-0.36109904396568004</v>
      </c>
      <c r="AD523" s="17">
        <f t="shared" si="250"/>
        <v>1.3353502454580501</v>
      </c>
      <c r="AE523" s="17">
        <f t="shared" si="251"/>
        <v>-44.83959893912219</v>
      </c>
      <c r="AF523" s="184">
        <f t="shared" si="241"/>
        <v>-22.849787994165812</v>
      </c>
      <c r="AG523" s="184">
        <f t="shared" si="241"/>
        <v>8.2639822121005668</v>
      </c>
      <c r="AJ523" s="138"/>
    </row>
    <row r="524" spans="1:36">
      <c r="A524" s="71" t="s">
        <v>50</v>
      </c>
      <c r="B524" s="71">
        <v>3</v>
      </c>
      <c r="C524" s="64">
        <v>30.678333333333335</v>
      </c>
      <c r="D524" s="64">
        <v>-62.645000000000003</v>
      </c>
      <c r="E524" s="71">
        <v>90</v>
      </c>
      <c r="F524" s="71" t="s">
        <v>13</v>
      </c>
      <c r="G524" s="6">
        <v>0.14000000000000001</v>
      </c>
      <c r="H524" s="71" t="s">
        <v>23</v>
      </c>
      <c r="I524" s="71" t="s">
        <v>51</v>
      </c>
      <c r="J524" s="5">
        <f t="shared" si="252"/>
        <v>0.69690997032133595</v>
      </c>
      <c r="K524" s="5">
        <f t="shared" si="253"/>
        <v>3.8013271108436504</v>
      </c>
      <c r="L524" s="86">
        <v>3.0722834983612382E-14</v>
      </c>
      <c r="M524" s="82">
        <v>1.4434698590391912E-20</v>
      </c>
      <c r="N524" s="46"/>
      <c r="O524" s="126">
        <f t="shared" si="224"/>
        <v>4.3304095771175733E-21</v>
      </c>
      <c r="P524" s="126">
        <f t="shared" si="225"/>
        <v>1.4095084582615575E-7</v>
      </c>
      <c r="Q524" s="126">
        <f t="shared" si="226"/>
        <v>3.0931496979411231E-11</v>
      </c>
      <c r="R524" s="126">
        <f t="shared" si="227"/>
        <v>1006.7917559011123</v>
      </c>
      <c r="S524" s="126">
        <f t="shared" si="228"/>
        <v>8.1370258537278115E-12</v>
      </c>
      <c r="T524" s="344">
        <v>0.49679999999999996</v>
      </c>
      <c r="U524" s="193">
        <f t="shared" si="242"/>
        <v>7.1711582597067014E-21</v>
      </c>
      <c r="V524" s="185">
        <f t="shared" si="243"/>
        <v>2.3341460068811393E-7</v>
      </c>
      <c r="W524" s="185">
        <f t="shared" si="244"/>
        <v>5.1222558997905E-11</v>
      </c>
      <c r="X524" s="185">
        <f t="shared" si="245"/>
        <v>1667.247147772242</v>
      </c>
      <c r="Y524" s="194">
        <f t="shared" si="246"/>
        <v>1.3474914813773257E-11</v>
      </c>
      <c r="AA524" s="259">
        <f t="shared" si="247"/>
        <v>1.8864880739282564E-21</v>
      </c>
      <c r="AB524" s="260">
        <f t="shared" si="248"/>
        <v>2.0712429445852619E-20</v>
      </c>
      <c r="AC524" s="17">
        <f t="shared" si="249"/>
        <v>-0.36109904396568004</v>
      </c>
      <c r="AD524" s="17">
        <f t="shared" si="250"/>
        <v>1.3353502454580501</v>
      </c>
      <c r="AE524" s="17">
        <f t="shared" si="251"/>
        <v>-45.684652020449697</v>
      </c>
      <c r="AF524" s="184">
        <f t="shared" si="241"/>
        <v>-23.694841075493322</v>
      </c>
      <c r="AG524" s="184">
        <f t="shared" si="241"/>
        <v>7.4189291307730558</v>
      </c>
      <c r="AJ524" s="138"/>
    </row>
    <row r="525" spans="1:36">
      <c r="A525" s="71" t="s">
        <v>50</v>
      </c>
      <c r="B525" s="71">
        <v>3</v>
      </c>
      <c r="C525" s="64">
        <v>30.678333333333335</v>
      </c>
      <c r="D525" s="64">
        <v>-62.645000000000003</v>
      </c>
      <c r="E525" s="71">
        <v>90</v>
      </c>
      <c r="F525" s="71" t="s">
        <v>13</v>
      </c>
      <c r="G525" s="6">
        <v>0.14000000000000001</v>
      </c>
      <c r="H525" s="71" t="s">
        <v>23</v>
      </c>
      <c r="I525" s="71" t="s">
        <v>51</v>
      </c>
      <c r="J525" s="5">
        <f t="shared" si="252"/>
        <v>0.69690997032133595</v>
      </c>
      <c r="K525" s="5">
        <f t="shared" si="253"/>
        <v>3.8013271108436504</v>
      </c>
      <c r="L525" s="86">
        <v>3.0722834983612382E-14</v>
      </c>
      <c r="M525" s="82">
        <v>4.1855278668348498E-20</v>
      </c>
      <c r="N525" s="46"/>
      <c r="O525" s="126">
        <f t="shared" si="224"/>
        <v>1.2556583600504549E-20</v>
      </c>
      <c r="P525" s="126">
        <f t="shared" si="225"/>
        <v>4.087052385368165E-7</v>
      </c>
      <c r="Q525" s="126">
        <f t="shared" si="226"/>
        <v>8.9689882860746761E-11</v>
      </c>
      <c r="R525" s="126">
        <f t="shared" si="227"/>
        <v>2919.3231324058315</v>
      </c>
      <c r="S525" s="126">
        <f t="shared" si="228"/>
        <v>2.3594360665489104E-11</v>
      </c>
      <c r="T525" s="344">
        <v>0.49679999999999996</v>
      </c>
      <c r="U525" s="193">
        <f t="shared" si="242"/>
        <v>2.0793702442435532E-20</v>
      </c>
      <c r="V525" s="185">
        <f t="shared" si="243"/>
        <v>6.768158750169681E-7</v>
      </c>
      <c r="W525" s="185">
        <f t="shared" si="244"/>
        <v>1.4852644601739662E-10</v>
      </c>
      <c r="X525" s="185">
        <f t="shared" si="245"/>
        <v>4834.3991072640565</v>
      </c>
      <c r="Y525" s="194">
        <f t="shared" si="246"/>
        <v>3.9072261262049952E-11</v>
      </c>
      <c r="AA525" s="259">
        <f t="shared" si="247"/>
        <v>5.4701165766869947E-21</v>
      </c>
      <c r="AB525" s="260">
        <f t="shared" si="248"/>
        <v>6.0058372603063183E-20</v>
      </c>
      <c r="AC525" s="17">
        <f t="shared" si="249"/>
        <v>-0.36109904396568004</v>
      </c>
      <c r="AD525" s="17">
        <f t="shared" si="250"/>
        <v>1.3353502454580501</v>
      </c>
      <c r="AE525" s="17">
        <f t="shared" si="251"/>
        <v>-44.620069030838657</v>
      </c>
      <c r="AF525" s="184">
        <f t="shared" si="241"/>
        <v>-22.630258085882282</v>
      </c>
      <c r="AG525" s="184">
        <f t="shared" si="241"/>
        <v>8.4835121203840966</v>
      </c>
      <c r="AJ525" s="138"/>
    </row>
    <row r="526" spans="1:36">
      <c r="A526" s="71" t="s">
        <v>50</v>
      </c>
      <c r="B526" s="71">
        <v>3</v>
      </c>
      <c r="C526" s="64">
        <v>30.678333333333335</v>
      </c>
      <c r="D526" s="64">
        <v>-62.645000000000003</v>
      </c>
      <c r="E526" s="71">
        <v>90</v>
      </c>
      <c r="F526" s="71" t="s">
        <v>13</v>
      </c>
      <c r="G526" s="6">
        <v>0.14000000000000001</v>
      </c>
      <c r="H526" s="71" t="s">
        <v>23</v>
      </c>
      <c r="I526" s="71" t="s">
        <v>51</v>
      </c>
      <c r="J526" s="5">
        <f t="shared" si="252"/>
        <v>0.69690997032133595</v>
      </c>
      <c r="K526" s="5">
        <f t="shared" si="253"/>
        <v>3.8013271108436504</v>
      </c>
      <c r="L526" s="86">
        <v>3.0722834983612382E-14</v>
      </c>
      <c r="M526" s="82">
        <v>1.9341384823689224E-20</v>
      </c>
      <c r="N526" s="46"/>
      <c r="O526" s="126">
        <f t="shared" si="224"/>
        <v>5.8024154471067674E-21</v>
      </c>
      <c r="P526" s="126">
        <f t="shared" si="225"/>
        <v>1.8886328199210089E-7</v>
      </c>
      <c r="Q526" s="126">
        <f t="shared" si="226"/>
        <v>4.1445824622191184E-11</v>
      </c>
      <c r="R526" s="126">
        <f t="shared" si="227"/>
        <v>1349.0234428007204</v>
      </c>
      <c r="S526" s="126">
        <f t="shared" si="228"/>
        <v>1.0902988196928118E-11</v>
      </c>
      <c r="T526" s="344">
        <v>0.49679999999999996</v>
      </c>
      <c r="U526" s="193">
        <f t="shared" si="242"/>
        <v>9.6087999804088059E-21</v>
      </c>
      <c r="V526" s="185">
        <f t="shared" si="243"/>
        <v>3.1275759497891906E-7</v>
      </c>
      <c r="W526" s="185">
        <f t="shared" si="244"/>
        <v>6.8634285574348591E-11</v>
      </c>
      <c r="X526" s="185">
        <f t="shared" si="245"/>
        <v>2233.9828212779926</v>
      </c>
      <c r="Y526" s="194">
        <f t="shared" si="246"/>
        <v>1.805534845411296E-11</v>
      </c>
      <c r="AA526" s="259">
        <f t="shared" si="247"/>
        <v>2.5277487835758153E-21</v>
      </c>
      <c r="AB526" s="260">
        <f t="shared" si="248"/>
        <v>2.7753060864907942E-20</v>
      </c>
      <c r="AC526" s="17">
        <f t="shared" si="249"/>
        <v>-0.36109904396568004</v>
      </c>
      <c r="AD526" s="17">
        <f t="shared" si="250"/>
        <v>1.3353502454580501</v>
      </c>
      <c r="AE526" s="17">
        <f t="shared" si="251"/>
        <v>-45.39203986129283</v>
      </c>
      <c r="AF526" s="184">
        <f t="shared" si="241"/>
        <v>-23.402228916336451</v>
      </c>
      <c r="AG526" s="184">
        <f t="shared" si="241"/>
        <v>7.7115412899299258</v>
      </c>
      <c r="AJ526" s="138"/>
    </row>
    <row r="527" spans="1:36">
      <c r="A527" s="71" t="s">
        <v>50</v>
      </c>
      <c r="B527" s="71">
        <v>3</v>
      </c>
      <c r="C527" s="64">
        <v>30.678333333333335</v>
      </c>
      <c r="D527" s="64">
        <v>-62.645000000000003</v>
      </c>
      <c r="E527" s="71">
        <v>90</v>
      </c>
      <c r="F527" s="71" t="s">
        <v>13</v>
      </c>
      <c r="G527" s="6">
        <v>0.14000000000000001</v>
      </c>
      <c r="H527" s="71" t="s">
        <v>23</v>
      </c>
      <c r="I527" s="71" t="s">
        <v>51</v>
      </c>
      <c r="J527" s="5">
        <f t="shared" si="252"/>
        <v>0.69690997032133595</v>
      </c>
      <c r="K527" s="5">
        <f t="shared" si="253"/>
        <v>3.8013271108436504</v>
      </c>
      <c r="L527" s="86">
        <v>3.0722834983612382E-14</v>
      </c>
      <c r="M527" s="82">
        <v>3.5830667811936244E-19</v>
      </c>
      <c r="N527" s="46"/>
      <c r="O527" s="126">
        <f t="shared" si="224"/>
        <v>1.0749200343580873E-19</v>
      </c>
      <c r="P527" s="126">
        <f t="shared" si="225"/>
        <v>3.4987657712299393E-6</v>
      </c>
      <c r="Q527" s="126">
        <f t="shared" si="226"/>
        <v>7.6780002454149077E-10</v>
      </c>
      <c r="R527" s="126">
        <f t="shared" si="227"/>
        <v>24991.184080213847</v>
      </c>
      <c r="S527" s="126">
        <f t="shared" si="228"/>
        <v>2.0198209787083765E-10</v>
      </c>
      <c r="T527" s="344">
        <v>0.49679999999999996</v>
      </c>
      <c r="U527" s="193">
        <f t="shared" si="242"/>
        <v>1.7800675768969924E-19</v>
      </c>
      <c r="V527" s="185">
        <f t="shared" si="243"/>
        <v>5.7939561171567789E-6</v>
      </c>
      <c r="W527" s="185">
        <f t="shared" si="244"/>
        <v>1.2714768406407085E-9</v>
      </c>
      <c r="X527" s="185">
        <f t="shared" si="245"/>
        <v>41385.400836834124</v>
      </c>
      <c r="Y527" s="194">
        <f t="shared" si="246"/>
        <v>3.3448235407410713E-10</v>
      </c>
      <c r="AA527" s="259">
        <f t="shared" si="247"/>
        <v>4.6827529570375009E-20</v>
      </c>
      <c r="AB527" s="260">
        <f t="shared" si="248"/>
        <v>5.1413624912576873E-19</v>
      </c>
      <c r="AC527" s="17">
        <f t="shared" si="249"/>
        <v>-0.36109904396568004</v>
      </c>
      <c r="AD527" s="17">
        <f t="shared" si="250"/>
        <v>1.3353502454580501</v>
      </c>
      <c r="AE527" s="17">
        <f t="shared" si="251"/>
        <v>-42.472897690391768</v>
      </c>
      <c r="AF527" s="184">
        <f t="shared" si="241"/>
        <v>-20.483086745435394</v>
      </c>
      <c r="AG527" s="184">
        <f t="shared" si="241"/>
        <v>10.630683460830985</v>
      </c>
      <c r="AJ527" s="138"/>
    </row>
    <row r="528" spans="1:36">
      <c r="A528" s="71" t="s">
        <v>50</v>
      </c>
      <c r="B528" s="71">
        <v>3</v>
      </c>
      <c r="C528" s="64">
        <v>30.678333333333335</v>
      </c>
      <c r="D528" s="64">
        <v>-62.645000000000003</v>
      </c>
      <c r="E528" s="71">
        <v>90</v>
      </c>
      <c r="F528" s="71" t="s">
        <v>13</v>
      </c>
      <c r="G528" s="6">
        <v>0.14000000000000001</v>
      </c>
      <c r="H528" s="71" t="s">
        <v>23</v>
      </c>
      <c r="I528" s="71" t="s">
        <v>51</v>
      </c>
      <c r="J528" s="5">
        <f t="shared" si="252"/>
        <v>0.69690997032133595</v>
      </c>
      <c r="K528" s="5">
        <f t="shared" si="253"/>
        <v>3.8013271108436504</v>
      </c>
      <c r="L528" s="86">
        <v>3.0722834983612382E-14</v>
      </c>
      <c r="M528" s="82">
        <v>6.8319188552594119E-20</v>
      </c>
      <c r="N528" s="46"/>
      <c r="O528" s="126">
        <f t="shared" si="224"/>
        <v>2.0495756565778234E-20</v>
      </c>
      <c r="P528" s="126">
        <f t="shared" si="225"/>
        <v>6.6711801097492173E-7</v>
      </c>
      <c r="Q528" s="126">
        <f t="shared" si="226"/>
        <v>1.463982611841302E-10</v>
      </c>
      <c r="R528" s="126">
        <f t="shared" si="227"/>
        <v>4765.1286498208683</v>
      </c>
      <c r="S528" s="126">
        <f t="shared" si="228"/>
        <v>3.851240814464904E-11</v>
      </c>
      <c r="T528" s="344">
        <v>0.49679999999999996</v>
      </c>
      <c r="U528" s="193">
        <f t="shared" si="242"/>
        <v>3.3940972872928756E-20</v>
      </c>
      <c r="V528" s="185">
        <f t="shared" si="243"/>
        <v>1.1047474261744704E-6</v>
      </c>
      <c r="W528" s="185">
        <f t="shared" si="244"/>
        <v>2.4243552052091962E-10</v>
      </c>
      <c r="X528" s="185">
        <f t="shared" si="245"/>
        <v>7891.0530441033588</v>
      </c>
      <c r="Y528" s="194">
        <f t="shared" si="246"/>
        <v>6.3776547887538808E-11</v>
      </c>
      <c r="AA528" s="259">
        <f t="shared" si="247"/>
        <v>8.9287167042554355E-21</v>
      </c>
      <c r="AB528" s="260">
        <f t="shared" si="248"/>
        <v>9.8031584368197588E-20</v>
      </c>
      <c r="AC528" s="17">
        <f t="shared" si="249"/>
        <v>-0.36109904396568004</v>
      </c>
      <c r="AD528" s="17">
        <f t="shared" si="250"/>
        <v>1.3353502454580501</v>
      </c>
      <c r="AE528" s="17">
        <f t="shared" si="251"/>
        <v>-44.130096280622759</v>
      </c>
      <c r="AF528" s="184">
        <f t="shared" si="241"/>
        <v>-22.140285335666384</v>
      </c>
      <c r="AG528" s="184">
        <f t="shared" si="241"/>
        <v>8.9734848705999948</v>
      </c>
      <c r="AJ528" s="138"/>
    </row>
    <row r="529" spans="1:36">
      <c r="A529" s="71" t="s">
        <v>50</v>
      </c>
      <c r="B529" s="71">
        <v>3</v>
      </c>
      <c r="C529" s="64">
        <v>30.678333333333335</v>
      </c>
      <c r="D529" s="64">
        <v>-62.645000000000003</v>
      </c>
      <c r="E529" s="71">
        <v>90</v>
      </c>
      <c r="F529" s="71" t="s">
        <v>13</v>
      </c>
      <c r="G529" s="6">
        <v>0.14000000000000001</v>
      </c>
      <c r="H529" s="71" t="s">
        <v>23</v>
      </c>
      <c r="I529" s="71" t="s">
        <v>51</v>
      </c>
      <c r="J529" s="5">
        <f t="shared" si="252"/>
        <v>0.69690997032133595</v>
      </c>
      <c r="K529" s="5">
        <f t="shared" si="253"/>
        <v>3.8013271108436504</v>
      </c>
      <c r="L529" s="86">
        <v>3.0722834983612382E-14</v>
      </c>
      <c r="M529" s="82">
        <v>2.9669357527892213E-19</v>
      </c>
      <c r="N529" s="46"/>
      <c r="O529" s="126">
        <f t="shared" si="224"/>
        <v>8.9008072583676638E-20</v>
      </c>
      <c r="P529" s="126">
        <f t="shared" si="225"/>
        <v>2.8971308354568747E-6</v>
      </c>
      <c r="Q529" s="126">
        <f t="shared" si="226"/>
        <v>6.3577194702626157E-10</v>
      </c>
      <c r="R529" s="126">
        <f t="shared" si="227"/>
        <v>20693.791681834813</v>
      </c>
      <c r="S529" s="126">
        <f t="shared" si="228"/>
        <v>1.6724999677419529E-10</v>
      </c>
      <c r="T529" s="344">
        <v>0.49679999999999996</v>
      </c>
      <c r="U529" s="193">
        <f t="shared" si="242"/>
        <v>1.4739736819856849E-19</v>
      </c>
      <c r="V529" s="185">
        <f t="shared" si="243"/>
        <v>4.7976486635165838E-6</v>
      </c>
      <c r="W529" s="185">
        <f t="shared" si="244"/>
        <v>1.0528383442754891E-9</v>
      </c>
      <c r="X529" s="185">
        <f t="shared" si="245"/>
        <v>34268.919025118448</v>
      </c>
      <c r="Y529" s="194">
        <f t="shared" si="246"/>
        <v>2.7696599465806734E-10</v>
      </c>
      <c r="AA529" s="259">
        <f t="shared" si="247"/>
        <v>3.8775239252129434E-20</v>
      </c>
      <c r="AB529" s="260">
        <f t="shared" si="248"/>
        <v>4.2572726451613349E-19</v>
      </c>
      <c r="AC529" s="17">
        <f t="shared" si="249"/>
        <v>-0.36109904396568004</v>
      </c>
      <c r="AD529" s="17">
        <f t="shared" si="250"/>
        <v>1.3353502454580501</v>
      </c>
      <c r="AE529" s="17">
        <f t="shared" si="251"/>
        <v>-42.661587079742787</v>
      </c>
      <c r="AF529" s="184">
        <f t="shared" si="241"/>
        <v>-20.671776134786416</v>
      </c>
      <c r="AG529" s="184">
        <f t="shared" si="241"/>
        <v>10.441994071479963</v>
      </c>
      <c r="AJ529" s="138"/>
    </row>
    <row r="530" spans="1:36">
      <c r="A530" s="71" t="s">
        <v>50</v>
      </c>
      <c r="B530" s="71">
        <v>3</v>
      </c>
      <c r="C530" s="64">
        <v>30.678333333333335</v>
      </c>
      <c r="D530" s="64">
        <v>-62.645000000000003</v>
      </c>
      <c r="E530" s="71">
        <v>90</v>
      </c>
      <c r="F530" s="71" t="s">
        <v>13</v>
      </c>
      <c r="G530" s="6">
        <v>0.14000000000000001</v>
      </c>
      <c r="H530" s="71" t="s">
        <v>23</v>
      </c>
      <c r="I530" s="71" t="s">
        <v>51</v>
      </c>
      <c r="J530" s="5">
        <f t="shared" si="252"/>
        <v>0.69690997032133595</v>
      </c>
      <c r="K530" s="5">
        <f t="shared" si="253"/>
        <v>3.8013271108436504</v>
      </c>
      <c r="L530" s="86">
        <v>3.0722834983612382E-14</v>
      </c>
      <c r="M530" s="82">
        <v>4.7853517628308259E-20</v>
      </c>
      <c r="N530" s="46"/>
      <c r="O530" s="126">
        <f t="shared" si="224"/>
        <v>1.4356055288492476E-20</v>
      </c>
      <c r="P530" s="126">
        <f t="shared" si="225"/>
        <v>4.6727638566395398E-7</v>
      </c>
      <c r="Q530" s="126">
        <f t="shared" si="226"/>
        <v>1.0254325206066052E-10</v>
      </c>
      <c r="R530" s="126">
        <f t="shared" si="227"/>
        <v>3337.6884690282418</v>
      </c>
      <c r="S530" s="126">
        <f t="shared" si="228"/>
        <v>2.6975645365574052E-11</v>
      </c>
      <c r="T530" s="344">
        <v>0.49679999999999996</v>
      </c>
      <c r="U530" s="193">
        <f t="shared" si="242"/>
        <v>2.3773627557743541E-20</v>
      </c>
      <c r="V530" s="185">
        <f t="shared" si="243"/>
        <v>7.7380969465950781E-7</v>
      </c>
      <c r="W530" s="185">
        <f t="shared" si="244"/>
        <v>1.6981162541245382E-10</v>
      </c>
      <c r="X530" s="185">
        <f t="shared" si="245"/>
        <v>5527.2121047107685</v>
      </c>
      <c r="Y530" s="194">
        <f t="shared" si="246"/>
        <v>4.4671668725390628E-11</v>
      </c>
      <c r="AA530" s="259">
        <f t="shared" si="247"/>
        <v>6.2540336215546903E-21</v>
      </c>
      <c r="AB530" s="260">
        <f t="shared" si="248"/>
        <v>6.8665279112370338E-20</v>
      </c>
      <c r="AC530" s="17">
        <f t="shared" si="249"/>
        <v>-0.36109904396568004</v>
      </c>
      <c r="AD530" s="17">
        <f t="shared" si="250"/>
        <v>1.3353502454580501</v>
      </c>
      <c r="AE530" s="17">
        <f t="shared" si="251"/>
        <v>-44.48614232402474</v>
      </c>
      <c r="AF530" s="184">
        <f t="shared" si="241"/>
        <v>-22.496331379068362</v>
      </c>
      <c r="AG530" s="184">
        <f t="shared" si="241"/>
        <v>8.6174388271980167</v>
      </c>
      <c r="AJ530" s="138"/>
    </row>
    <row r="531" spans="1:36">
      <c r="A531" s="71" t="s">
        <v>50</v>
      </c>
      <c r="B531" s="71">
        <v>3</v>
      </c>
      <c r="C531" s="64">
        <v>30.678333333333335</v>
      </c>
      <c r="D531" s="64">
        <v>-62.645000000000003</v>
      </c>
      <c r="E531" s="71">
        <v>90</v>
      </c>
      <c r="F531" s="71" t="s">
        <v>13</v>
      </c>
      <c r="G531" s="6">
        <v>0.14000000000000001</v>
      </c>
      <c r="H531" s="71" t="s">
        <v>23</v>
      </c>
      <c r="I531" s="71" t="s">
        <v>51</v>
      </c>
      <c r="J531" s="5">
        <f t="shared" si="252"/>
        <v>0.69690997032133595</v>
      </c>
      <c r="K531" s="5">
        <f t="shared" si="253"/>
        <v>3.8013271108436504</v>
      </c>
      <c r="L531" s="86">
        <v>3.0722834983612382E-14</v>
      </c>
      <c r="M531" s="82">
        <v>2.9771625093312166E-20</v>
      </c>
      <c r="N531" s="46"/>
      <c r="O531" s="126">
        <f t="shared" si="224"/>
        <v>8.9314875279936499E-21</v>
      </c>
      <c r="P531" s="126">
        <f t="shared" si="225"/>
        <v>2.9071169808247587E-7</v>
      </c>
      <c r="Q531" s="126">
        <f t="shared" si="226"/>
        <v>6.3796339485668914E-11</v>
      </c>
      <c r="R531" s="126">
        <f t="shared" si="227"/>
        <v>2076.5121291605415</v>
      </c>
      <c r="S531" s="126">
        <f t="shared" si="228"/>
        <v>1.6782649223657637E-11</v>
      </c>
      <c r="T531" s="344">
        <v>0.49679999999999996</v>
      </c>
      <c r="U531" s="193">
        <f t="shared" si="242"/>
        <v>1.4790543346357483E-20</v>
      </c>
      <c r="V531" s="185">
        <f t="shared" si="243"/>
        <v>4.8141857202458004E-7</v>
      </c>
      <c r="W531" s="185">
        <f t="shared" si="244"/>
        <v>1.0564673818826771E-10</v>
      </c>
      <c r="X531" s="185">
        <f t="shared" si="245"/>
        <v>3438.7040858898567</v>
      </c>
      <c r="Y531" s="194">
        <f t="shared" si="246"/>
        <v>2.7792067114377042E-11</v>
      </c>
      <c r="AA531" s="259">
        <f t="shared" si="247"/>
        <v>3.8908893960127872E-21</v>
      </c>
      <c r="AB531" s="260">
        <f t="shared" si="248"/>
        <v>4.2719470751128537E-20</v>
      </c>
      <c r="AC531" s="17">
        <f t="shared" si="249"/>
        <v>-0.36109904396568004</v>
      </c>
      <c r="AD531" s="17">
        <f t="shared" si="250"/>
        <v>1.3353502454580501</v>
      </c>
      <c r="AE531" s="17">
        <f t="shared" si="251"/>
        <v>-44.960731191049888</v>
      </c>
      <c r="AF531" s="184">
        <f t="shared" si="241"/>
        <v>-22.97092024609351</v>
      </c>
      <c r="AG531" s="184">
        <f t="shared" si="241"/>
        <v>8.1428499601728692</v>
      </c>
      <c r="AJ531" s="138"/>
    </row>
    <row r="532" spans="1:36">
      <c r="A532" s="71" t="s">
        <v>50</v>
      </c>
      <c r="B532" s="71">
        <v>3</v>
      </c>
      <c r="C532" s="64">
        <v>30.678333333333335</v>
      </c>
      <c r="D532" s="64">
        <v>-62.645000000000003</v>
      </c>
      <c r="E532" s="71">
        <v>90</v>
      </c>
      <c r="F532" s="71" t="s">
        <v>13</v>
      </c>
      <c r="G532" s="6">
        <v>0.14000000000000001</v>
      </c>
      <c r="H532" s="71" t="s">
        <v>23</v>
      </c>
      <c r="I532" s="71" t="s">
        <v>51</v>
      </c>
      <c r="J532" s="5">
        <f t="shared" si="252"/>
        <v>0.69690997032133595</v>
      </c>
      <c r="K532" s="5">
        <f t="shared" si="253"/>
        <v>3.8013271108436504</v>
      </c>
      <c r="L532" s="86">
        <v>3.0722834983612382E-14</v>
      </c>
      <c r="M532" s="82">
        <v>3.4585436084086771E-20</v>
      </c>
      <c r="N532" s="46"/>
      <c r="O532" s="126">
        <f t="shared" si="224"/>
        <v>1.0375630825226031E-20</v>
      </c>
      <c r="P532" s="126">
        <f t="shared" si="225"/>
        <v>3.377172331511858E-7</v>
      </c>
      <c r="Q532" s="126">
        <f t="shared" si="226"/>
        <v>7.4111648751614495E-11</v>
      </c>
      <c r="R532" s="126">
        <f t="shared" si="227"/>
        <v>2412.2659510798981</v>
      </c>
      <c r="S532" s="126">
        <f t="shared" si="228"/>
        <v>1.9496256594230975E-11</v>
      </c>
      <c r="T532" s="344">
        <v>0.49679999999999996</v>
      </c>
      <c r="U532" s="193">
        <f t="shared" si="242"/>
        <v>1.7182044646574306E-20</v>
      </c>
      <c r="V532" s="185">
        <f t="shared" si="243"/>
        <v>5.5925973809836366E-7</v>
      </c>
      <c r="W532" s="185">
        <f t="shared" si="244"/>
        <v>1.2272889033267358E-10</v>
      </c>
      <c r="X532" s="185">
        <f t="shared" si="245"/>
        <v>3994.7124149883107</v>
      </c>
      <c r="Y532" s="194">
        <f t="shared" si="246"/>
        <v>3.2285800920046485E-11</v>
      </c>
      <c r="AA532" s="259">
        <f t="shared" si="247"/>
        <v>4.520012128806509E-21</v>
      </c>
      <c r="AB532" s="260">
        <f t="shared" si="248"/>
        <v>4.9626834967133395E-20</v>
      </c>
      <c r="AC532" s="17">
        <f t="shared" si="249"/>
        <v>-0.36109904396568004</v>
      </c>
      <c r="AD532" s="17">
        <f t="shared" si="250"/>
        <v>1.3353502454580501</v>
      </c>
      <c r="AE532" s="17">
        <f t="shared" si="251"/>
        <v>-44.810854281849231</v>
      </c>
      <c r="AF532" s="184">
        <f t="shared" si="241"/>
        <v>-22.821043336892853</v>
      </c>
      <c r="AG532" s="184">
        <f t="shared" si="241"/>
        <v>8.2927268693735243</v>
      </c>
      <c r="AJ532" s="138"/>
    </row>
    <row r="533" spans="1:36">
      <c r="A533" s="71" t="s">
        <v>50</v>
      </c>
      <c r="B533" s="71">
        <v>3</v>
      </c>
      <c r="C533" s="64">
        <v>30.678333333333335</v>
      </c>
      <c r="D533" s="64">
        <v>-62.645000000000003</v>
      </c>
      <c r="E533" s="71">
        <v>90</v>
      </c>
      <c r="F533" s="71" t="s">
        <v>13</v>
      </c>
      <c r="G533" s="6">
        <v>0.14000000000000001</v>
      </c>
      <c r="H533" s="71" t="s">
        <v>23</v>
      </c>
      <c r="I533" s="71" t="s">
        <v>51</v>
      </c>
      <c r="J533" s="5">
        <f t="shared" si="252"/>
        <v>0.69690997032133595</v>
      </c>
      <c r="K533" s="5">
        <f t="shared" si="253"/>
        <v>3.8013271108436504</v>
      </c>
      <c r="L533" s="86">
        <v>3.0722834983612382E-14</v>
      </c>
      <c r="M533" s="82">
        <v>3.9880278716952859E-19</v>
      </c>
      <c r="N533" s="46"/>
      <c r="O533" s="126">
        <f t="shared" si="224"/>
        <v>1.1964083615085857E-19</v>
      </c>
      <c r="P533" s="126">
        <f t="shared" si="225"/>
        <v>3.8941990937579563E-6</v>
      </c>
      <c r="Q533" s="126">
        <f t="shared" si="226"/>
        <v>8.5457740107756101E-10</v>
      </c>
      <c r="R533" s="126">
        <f t="shared" si="227"/>
        <v>27815.707812556826</v>
      </c>
      <c r="S533" s="126">
        <f t="shared" si="228"/>
        <v>2.2481027708449425E-10</v>
      </c>
      <c r="T533" s="344">
        <v>0.49679999999999996</v>
      </c>
      <c r="U533" s="193">
        <f t="shared" si="242"/>
        <v>1.9812522466582178E-19</v>
      </c>
      <c r="V533" s="185">
        <f t="shared" si="243"/>
        <v>6.4487936992631749E-6</v>
      </c>
      <c r="W533" s="185">
        <f t="shared" si="244"/>
        <v>1.4151801761844409E-9</v>
      </c>
      <c r="X533" s="185">
        <f t="shared" si="245"/>
        <v>46062.812137594097</v>
      </c>
      <c r="Y533" s="194">
        <f t="shared" si="246"/>
        <v>3.7228581885192243E-10</v>
      </c>
      <c r="AA533" s="259">
        <f t="shared" si="247"/>
        <v>5.2120014639269157E-20</v>
      </c>
      <c r="AB533" s="260">
        <f t="shared" si="248"/>
        <v>5.7224434166962183E-19</v>
      </c>
      <c r="AC533" s="17">
        <f t="shared" si="249"/>
        <v>-0.36109904396568004</v>
      </c>
      <c r="AD533" s="17">
        <f t="shared" si="250"/>
        <v>1.3353502454580501</v>
      </c>
      <c r="AE533" s="17">
        <f t="shared" si="251"/>
        <v>-42.365819925921208</v>
      </c>
      <c r="AF533" s="184">
        <f t="shared" si="241"/>
        <v>-20.37600898096483</v>
      </c>
      <c r="AG533" s="184">
        <f t="shared" si="241"/>
        <v>10.737761225301549</v>
      </c>
      <c r="AJ533" s="138"/>
    </row>
    <row r="534" spans="1:36">
      <c r="A534" s="72" t="s">
        <v>50</v>
      </c>
      <c r="B534" s="72">
        <v>3</v>
      </c>
      <c r="C534" s="73">
        <v>30.678333333333335</v>
      </c>
      <c r="D534" s="73">
        <v>-62.645000000000003</v>
      </c>
      <c r="E534" s="72">
        <v>10</v>
      </c>
      <c r="F534" s="72" t="s">
        <v>12</v>
      </c>
      <c r="G534" s="74">
        <v>0.45</v>
      </c>
      <c r="H534" s="72" t="s">
        <v>23</v>
      </c>
      <c r="I534" s="72" t="s">
        <v>51</v>
      </c>
      <c r="J534" s="5">
        <f t="shared" si="252"/>
        <v>0.69690997032133595</v>
      </c>
      <c r="K534" s="5">
        <f t="shared" si="253"/>
        <v>3.8013271108436504</v>
      </c>
      <c r="L534" s="87">
        <v>3.0722834983612382E-14</v>
      </c>
      <c r="M534" s="83">
        <v>1.444671217636872E-19</v>
      </c>
      <c r="N534" s="46"/>
      <c r="O534" s="126">
        <f t="shared" si="224"/>
        <v>4.3340136529106159E-20</v>
      </c>
      <c r="P534" s="126">
        <f t="shared" si="225"/>
        <v>1.4106815517586143E-6</v>
      </c>
      <c r="Q534" s="126">
        <f t="shared" si="226"/>
        <v>9.6311414509124785E-11</v>
      </c>
      <c r="R534" s="126">
        <f t="shared" si="227"/>
        <v>3134.8478927969204</v>
      </c>
      <c r="S534" s="126">
        <f t="shared" si="228"/>
        <v>2.5336260653387926E-11</v>
      </c>
      <c r="T534" s="345">
        <v>0.41399999999999998</v>
      </c>
      <c r="U534" s="193">
        <f t="shared" si="242"/>
        <v>5.9809388410166505E-20</v>
      </c>
      <c r="V534" s="185">
        <f t="shared" si="243"/>
        <v>1.946740541426888E-6</v>
      </c>
      <c r="W534" s="185">
        <f t="shared" si="244"/>
        <v>1.3290975202259221E-10</v>
      </c>
      <c r="X534" s="185">
        <f t="shared" si="245"/>
        <v>4326.0900920597505</v>
      </c>
      <c r="Y534" s="194">
        <f t="shared" si="246"/>
        <v>3.4964039701675342E-11</v>
      </c>
      <c r="AA534" s="259">
        <f t="shared" si="247"/>
        <v>1.5733817865753907E-20</v>
      </c>
      <c r="AB534" s="260">
        <f t="shared" si="248"/>
        <v>2.0729667807317398E-19</v>
      </c>
      <c r="AC534" s="17">
        <f t="shared" si="249"/>
        <v>-0.36109904396568004</v>
      </c>
      <c r="AD534" s="17">
        <f t="shared" si="250"/>
        <v>1.3353502454580501</v>
      </c>
      <c r="AE534" s="17">
        <f t="shared" si="251"/>
        <v>-43.381235002258734</v>
      </c>
      <c r="AF534" s="184">
        <f t="shared" si="241"/>
        <v>-22.741350774251377</v>
      </c>
      <c r="AG534" s="184">
        <f t="shared" si="241"/>
        <v>8.3724194320150023</v>
      </c>
      <c r="AJ534" s="138"/>
    </row>
    <row r="535" spans="1:36">
      <c r="A535" s="71" t="s">
        <v>50</v>
      </c>
      <c r="B535" s="71">
        <v>3</v>
      </c>
      <c r="C535" s="64">
        <v>30.678333333333335</v>
      </c>
      <c r="D535" s="64">
        <v>-62.645000000000003</v>
      </c>
      <c r="E535" s="71">
        <v>10</v>
      </c>
      <c r="F535" s="71" t="s">
        <v>12</v>
      </c>
      <c r="G535" s="6">
        <v>0.45</v>
      </c>
      <c r="H535" s="71" t="s">
        <v>23</v>
      </c>
      <c r="I535" s="71" t="s">
        <v>51</v>
      </c>
      <c r="J535" s="5">
        <f t="shared" si="252"/>
        <v>0.69690997032133595</v>
      </c>
      <c r="K535" s="5">
        <f t="shared" si="253"/>
        <v>3.8013271108436504</v>
      </c>
      <c r="L535" s="86">
        <v>3.0722834983612382E-14</v>
      </c>
      <c r="M535" s="82">
        <v>1.5952869953006794E-18</v>
      </c>
      <c r="N535" s="46"/>
      <c r="O535" s="126">
        <f t="shared" si="224"/>
        <v>4.785860985902038E-19</v>
      </c>
      <c r="P535" s="126">
        <f t="shared" si="225"/>
        <v>1.5577536996357351E-5</v>
      </c>
      <c r="Q535" s="126">
        <f t="shared" si="226"/>
        <v>1.063524663533786E-9</v>
      </c>
      <c r="R535" s="126">
        <f t="shared" si="227"/>
        <v>34616.748880794112</v>
      </c>
      <c r="S535" s="126">
        <f t="shared" si="228"/>
        <v>2.7977720215131704E-10</v>
      </c>
      <c r="T535" s="344">
        <v>0.41399999999999998</v>
      </c>
      <c r="U535" s="193">
        <f t="shared" si="242"/>
        <v>6.6044881605448121E-19</v>
      </c>
      <c r="V535" s="185">
        <f t="shared" si="243"/>
        <v>2.1497001054973143E-5</v>
      </c>
      <c r="W535" s="185">
        <f t="shared" si="244"/>
        <v>1.4676640356766248E-9</v>
      </c>
      <c r="X535" s="185">
        <f t="shared" si="245"/>
        <v>47771.11345549587</v>
      </c>
      <c r="Y535" s="194">
        <f t="shared" si="246"/>
        <v>3.8609253896881757E-10</v>
      </c>
      <c r="AA535" s="259">
        <f t="shared" si="247"/>
        <v>1.7374164253596793E-19</v>
      </c>
      <c r="AB535" s="260">
        <f t="shared" si="248"/>
        <v>2.2890861994198671E-18</v>
      </c>
      <c r="AC535" s="17">
        <f t="shared" si="249"/>
        <v>-0.36109904396568004</v>
      </c>
      <c r="AD535" s="17">
        <f t="shared" si="250"/>
        <v>1.3353502454580501</v>
      </c>
      <c r="AE535" s="17">
        <f t="shared" si="251"/>
        <v>-40.979478019484468</v>
      </c>
      <c r="AF535" s="184">
        <f t="shared" si="241"/>
        <v>-20.339593791477107</v>
      </c>
      <c r="AG535" s="184">
        <f t="shared" si="241"/>
        <v>10.774176414789272</v>
      </c>
      <c r="AJ535" s="138"/>
    </row>
    <row r="536" spans="1:36">
      <c r="A536" s="71" t="s">
        <v>50</v>
      </c>
      <c r="B536" s="71">
        <v>3</v>
      </c>
      <c r="C536" s="64">
        <v>30.678333333333335</v>
      </c>
      <c r="D536" s="64">
        <v>-62.645000000000003</v>
      </c>
      <c r="E536" s="71">
        <v>10</v>
      </c>
      <c r="F536" s="71" t="s">
        <v>12</v>
      </c>
      <c r="G536" s="6">
        <v>0.45</v>
      </c>
      <c r="H536" s="71" t="s">
        <v>23</v>
      </c>
      <c r="I536" s="71" t="s">
        <v>51</v>
      </c>
      <c r="J536" s="5">
        <f t="shared" si="252"/>
        <v>0.69690997032133595</v>
      </c>
      <c r="K536" s="5">
        <f t="shared" si="253"/>
        <v>3.8013271108436504</v>
      </c>
      <c r="L536" s="86">
        <v>3.0722834983612382E-14</v>
      </c>
      <c r="M536" s="82">
        <v>6.4812575095693377E-21</v>
      </c>
      <c r="N536" s="46"/>
      <c r="O536" s="126">
        <f t="shared" si="224"/>
        <v>1.9443772528708011E-21</v>
      </c>
      <c r="P536" s="126">
        <f t="shared" si="225"/>
        <v>6.3287689886299093E-8</v>
      </c>
      <c r="Q536" s="126">
        <f t="shared" si="226"/>
        <v>4.3208383397128905E-12</v>
      </c>
      <c r="R536" s="126">
        <f t="shared" si="227"/>
        <v>140.6393108584424</v>
      </c>
      <c r="S536" s="126">
        <f t="shared" si="228"/>
        <v>1.1366657521756769E-12</v>
      </c>
      <c r="T536" s="344">
        <v>0.41399999999999998</v>
      </c>
      <c r="U536" s="193">
        <f t="shared" si="242"/>
        <v>2.6832406089617055E-21</v>
      </c>
      <c r="V536" s="185">
        <f t="shared" si="243"/>
        <v>8.7337012043092735E-8</v>
      </c>
      <c r="W536" s="185">
        <f t="shared" si="244"/>
        <v>5.9627569088037896E-12</v>
      </c>
      <c r="X536" s="185">
        <f t="shared" si="245"/>
        <v>194.08224898465051</v>
      </c>
      <c r="Y536" s="194">
        <f t="shared" si="246"/>
        <v>1.5685987380024343E-12</v>
      </c>
      <c r="AA536" s="259">
        <f t="shared" si="247"/>
        <v>7.0586943210109546E-22</v>
      </c>
      <c r="AB536" s="260">
        <f t="shared" si="248"/>
        <v>9.2999925178009949E-21</v>
      </c>
      <c r="AC536" s="17">
        <f t="shared" si="249"/>
        <v>-0.36109904396568004</v>
      </c>
      <c r="AD536" s="17">
        <f t="shared" si="250"/>
        <v>1.3353502454580501</v>
      </c>
      <c r="AE536" s="17">
        <f t="shared" si="251"/>
        <v>-46.48537240121928</v>
      </c>
      <c r="AF536" s="184">
        <f t="shared" si="241"/>
        <v>-25.845488173211919</v>
      </c>
      <c r="AG536" s="184">
        <f t="shared" si="241"/>
        <v>5.2682820330544589</v>
      </c>
      <c r="AJ536" s="138"/>
    </row>
    <row r="537" spans="1:36">
      <c r="A537" s="71" t="s">
        <v>50</v>
      </c>
      <c r="B537" s="71">
        <v>3</v>
      </c>
      <c r="C537" s="64">
        <v>30.678333333333335</v>
      </c>
      <c r="D537" s="64">
        <v>-62.645000000000003</v>
      </c>
      <c r="E537" s="71">
        <v>10</v>
      </c>
      <c r="F537" s="71" t="s">
        <v>12</v>
      </c>
      <c r="G537" s="6">
        <v>0.45</v>
      </c>
      <c r="H537" s="71" t="s">
        <v>23</v>
      </c>
      <c r="I537" s="71" t="s">
        <v>51</v>
      </c>
      <c r="J537" s="5">
        <f t="shared" si="252"/>
        <v>0.69690997032133595</v>
      </c>
      <c r="K537" s="5">
        <f t="shared" si="253"/>
        <v>3.8013271108436504</v>
      </c>
      <c r="L537" s="86">
        <v>3.0722834983612382E-14</v>
      </c>
      <c r="M537" s="82">
        <v>3.9350992316290694E-20</v>
      </c>
      <c r="N537" s="46"/>
      <c r="O537" s="126">
        <f t="shared" ref="O537:O600" si="254">M537*0.3</f>
        <v>1.1805297694887207E-20</v>
      </c>
      <c r="P537" s="126">
        <f t="shared" ref="P537:P600" si="255">0.3*M537/L537</f>
        <v>3.8425157382722577E-7</v>
      </c>
      <c r="Q537" s="126">
        <f t="shared" ref="Q537:Q600" si="256">O537/(G537*0.000000001)</f>
        <v>2.6233994877527123E-11</v>
      </c>
      <c r="R537" s="126">
        <f t="shared" ref="R537:R600" si="257">P537/(G537*0.000000001)</f>
        <v>853.89238628272381</v>
      </c>
      <c r="S537" s="126">
        <f t="shared" ref="S537:S600" si="258">Q537/K537</f>
        <v>6.9012726641419875E-12</v>
      </c>
      <c r="T537" s="344">
        <v>0.41399999999999998</v>
      </c>
      <c r="U537" s="193">
        <f t="shared" si="242"/>
        <v>1.6291310818944348E-20</v>
      </c>
      <c r="V537" s="185">
        <f t="shared" si="243"/>
        <v>5.3026717188157162E-7</v>
      </c>
      <c r="W537" s="185">
        <f t="shared" si="244"/>
        <v>3.6202912930987433E-11</v>
      </c>
      <c r="X537" s="185">
        <f t="shared" si="245"/>
        <v>1178.371493070159</v>
      </c>
      <c r="Y537" s="194">
        <f t="shared" si="246"/>
        <v>9.5237562765159434E-12</v>
      </c>
      <c r="AA537" s="259">
        <f t="shared" si="247"/>
        <v>4.2856903244321751E-21</v>
      </c>
      <c r="AB537" s="260">
        <f t="shared" si="248"/>
        <v>5.6464958161161725E-20</v>
      </c>
      <c r="AC537" s="17">
        <f t="shared" si="249"/>
        <v>-0.36109904396568004</v>
      </c>
      <c r="AD537" s="17">
        <f t="shared" si="250"/>
        <v>1.3353502454580501</v>
      </c>
      <c r="AE537" s="17">
        <f t="shared" si="251"/>
        <v>-44.681765760634697</v>
      </c>
      <c r="AF537" s="184">
        <f t="shared" si="241"/>
        <v>-24.04188153262734</v>
      </c>
      <c r="AG537" s="184">
        <f t="shared" si="241"/>
        <v>7.0718886736390392</v>
      </c>
      <c r="AJ537" s="138"/>
    </row>
    <row r="538" spans="1:36">
      <c r="A538" s="71" t="s">
        <v>50</v>
      </c>
      <c r="B538" s="71">
        <v>3</v>
      </c>
      <c r="C538" s="64">
        <v>30.678333333333335</v>
      </c>
      <c r="D538" s="64">
        <v>-62.645000000000003</v>
      </c>
      <c r="E538" s="71">
        <v>10</v>
      </c>
      <c r="F538" s="71" t="s">
        <v>12</v>
      </c>
      <c r="G538" s="6">
        <v>0.45</v>
      </c>
      <c r="H538" s="71" t="s">
        <v>23</v>
      </c>
      <c r="I538" s="71" t="s">
        <v>51</v>
      </c>
      <c r="J538" s="5">
        <f t="shared" si="252"/>
        <v>0.69690997032133595</v>
      </c>
      <c r="K538" s="5">
        <f t="shared" si="253"/>
        <v>3.8013271108436504</v>
      </c>
      <c r="L538" s="86">
        <v>3.0722834983612382E-14</v>
      </c>
      <c r="M538" s="82">
        <v>1.6818939486403002E-19</v>
      </c>
      <c r="N538" s="46"/>
      <c r="O538" s="126">
        <f t="shared" si="254"/>
        <v>5.0456818459209001E-20</v>
      </c>
      <c r="P538" s="126">
        <f t="shared" si="255"/>
        <v>1.642322998060653E-6</v>
      </c>
      <c r="Q538" s="126">
        <f t="shared" si="256"/>
        <v>1.1212626324268666E-10</v>
      </c>
      <c r="R538" s="126">
        <f t="shared" si="257"/>
        <v>3649.6066623570064</v>
      </c>
      <c r="S538" s="126">
        <f t="shared" si="258"/>
        <v>2.9496609992556476E-11</v>
      </c>
      <c r="T538" s="344">
        <v>0.41399999999999998</v>
      </c>
      <c r="U538" s="193">
        <f t="shared" si="242"/>
        <v>6.9630409473708422E-20</v>
      </c>
      <c r="V538" s="185">
        <f t="shared" si="243"/>
        <v>2.2664057373237012E-6</v>
      </c>
      <c r="W538" s="185">
        <f t="shared" si="244"/>
        <v>1.5473424327490758E-10</v>
      </c>
      <c r="X538" s="185">
        <f t="shared" si="245"/>
        <v>5036.4571940526685</v>
      </c>
      <c r="Y538" s="194">
        <f t="shared" si="246"/>
        <v>4.0705321789727937E-11</v>
      </c>
      <c r="AA538" s="259">
        <f t="shared" si="247"/>
        <v>1.8317394805377573E-20</v>
      </c>
      <c r="AB538" s="260">
        <f t="shared" si="248"/>
        <v>2.4133589993909847E-19</v>
      </c>
      <c r="AC538" s="17">
        <f t="shared" si="249"/>
        <v>-0.36109904396568004</v>
      </c>
      <c r="AD538" s="17">
        <f t="shared" si="250"/>
        <v>1.3353502454580501</v>
      </c>
      <c r="AE538" s="17">
        <f t="shared" si="251"/>
        <v>-43.229196258072825</v>
      </c>
      <c r="AF538" s="184">
        <f t="shared" si="241"/>
        <v>-22.589312030065464</v>
      </c>
      <c r="AG538" s="184">
        <f t="shared" si="241"/>
        <v>8.5244581762009144</v>
      </c>
      <c r="AJ538" s="138"/>
    </row>
    <row r="539" spans="1:36">
      <c r="A539" s="71" t="s">
        <v>50</v>
      </c>
      <c r="B539" s="71">
        <v>3</v>
      </c>
      <c r="C539" s="64">
        <v>30.678333333333335</v>
      </c>
      <c r="D539" s="64">
        <v>-62.645000000000003</v>
      </c>
      <c r="E539" s="71">
        <v>10</v>
      </c>
      <c r="F539" s="71" t="s">
        <v>12</v>
      </c>
      <c r="G539" s="6">
        <v>0.45</v>
      </c>
      <c r="H539" s="71" t="s">
        <v>23</v>
      </c>
      <c r="I539" s="71" t="s">
        <v>51</v>
      </c>
      <c r="J539" s="5">
        <f t="shared" si="252"/>
        <v>0.69690997032133595</v>
      </c>
      <c r="K539" s="5">
        <f t="shared" si="253"/>
        <v>3.8013271108436504</v>
      </c>
      <c r="L539" s="86">
        <v>3.0722834983612382E-14</v>
      </c>
      <c r="M539" s="82">
        <v>1.0414872167538864E-19</v>
      </c>
      <c r="N539" s="46"/>
      <c r="O539" s="126">
        <f t="shared" si="254"/>
        <v>3.1244616502616592E-20</v>
      </c>
      <c r="P539" s="126">
        <f t="shared" si="255"/>
        <v>1.0169835081717728E-6</v>
      </c>
      <c r="Q539" s="126">
        <f t="shared" si="256"/>
        <v>6.9432481116925757E-11</v>
      </c>
      <c r="R539" s="126">
        <f t="shared" si="257"/>
        <v>2259.9633514928282</v>
      </c>
      <c r="S539" s="126">
        <f t="shared" si="258"/>
        <v>1.8265326579989114E-11</v>
      </c>
      <c r="T539" s="344">
        <v>0.41399999999999998</v>
      </c>
      <c r="U539" s="193">
        <f t="shared" si="242"/>
        <v>4.3117570773610899E-20</v>
      </c>
      <c r="V539" s="185">
        <f t="shared" si="243"/>
        <v>1.4034372412770466E-6</v>
      </c>
      <c r="W539" s="185">
        <f t="shared" si="244"/>
        <v>9.5816823941357548E-11</v>
      </c>
      <c r="X539" s="185">
        <f t="shared" si="245"/>
        <v>3118.749425060103</v>
      </c>
      <c r="Y539" s="194">
        <f t="shared" si="246"/>
        <v>2.5206150680384979E-11</v>
      </c>
      <c r="AA539" s="259">
        <f t="shared" si="247"/>
        <v>1.1342767806173242E-20</v>
      </c>
      <c r="AB539" s="260">
        <f t="shared" si="248"/>
        <v>1.4944358110900185E-19</v>
      </c>
      <c r="AC539" s="17">
        <f t="shared" si="249"/>
        <v>-0.36109904396568004</v>
      </c>
      <c r="AD539" s="17">
        <f t="shared" si="250"/>
        <v>1.3353502454580501</v>
      </c>
      <c r="AE539" s="17">
        <f t="shared" si="251"/>
        <v>-43.708467059123393</v>
      </c>
      <c r="AF539" s="184">
        <f t="shared" si="241"/>
        <v>-23.068582831116032</v>
      </c>
      <c r="AG539" s="184">
        <f t="shared" si="241"/>
        <v>8.0451873751503467</v>
      </c>
      <c r="AJ539" s="138"/>
    </row>
    <row r="540" spans="1:36">
      <c r="A540" s="71" t="s">
        <v>50</v>
      </c>
      <c r="B540" s="71">
        <v>3</v>
      </c>
      <c r="C540" s="64">
        <v>30.678333333333335</v>
      </c>
      <c r="D540" s="64">
        <v>-62.645000000000003</v>
      </c>
      <c r="E540" s="71">
        <v>10</v>
      </c>
      <c r="F540" s="71" t="s">
        <v>12</v>
      </c>
      <c r="G540" s="6">
        <v>0.45</v>
      </c>
      <c r="H540" s="71" t="s">
        <v>23</v>
      </c>
      <c r="I540" s="71" t="s">
        <v>51</v>
      </c>
      <c r="J540" s="5">
        <f t="shared" si="252"/>
        <v>0.69690997032133595</v>
      </c>
      <c r="K540" s="5">
        <f t="shared" si="253"/>
        <v>3.8013271108436504</v>
      </c>
      <c r="L540" s="86">
        <v>3.0722834983612382E-14</v>
      </c>
      <c r="M540" s="82">
        <v>1.2441599305677418E-19</v>
      </c>
      <c r="N540" s="46"/>
      <c r="O540" s="126">
        <f t="shared" si="254"/>
        <v>3.7324797917032253E-20</v>
      </c>
      <c r="P540" s="126">
        <f t="shared" si="255"/>
        <v>1.2148878167311502E-6</v>
      </c>
      <c r="Q540" s="126">
        <f t="shared" si="256"/>
        <v>8.2943995371182772E-11</v>
      </c>
      <c r="R540" s="126">
        <f t="shared" si="257"/>
        <v>2699.7507038470003</v>
      </c>
      <c r="S540" s="126">
        <f t="shared" si="258"/>
        <v>2.1819746881181856E-11</v>
      </c>
      <c r="T540" s="344">
        <v>0.41399999999999998</v>
      </c>
      <c r="U540" s="193">
        <f t="shared" si="242"/>
        <v>5.150822112550451E-20</v>
      </c>
      <c r="V540" s="185">
        <f t="shared" si="243"/>
        <v>1.6765451870889875E-6</v>
      </c>
      <c r="W540" s="185">
        <f t="shared" si="244"/>
        <v>1.1446271361223223E-10</v>
      </c>
      <c r="X540" s="185">
        <f t="shared" si="245"/>
        <v>3725.6559713088604</v>
      </c>
      <c r="Y540" s="194">
        <f t="shared" si="246"/>
        <v>3.0111250696030963E-11</v>
      </c>
      <c r="AA540" s="259">
        <f t="shared" si="247"/>
        <v>1.3550062813213934E-20</v>
      </c>
      <c r="AB540" s="260">
        <f t="shared" si="248"/>
        <v>1.7852520175512429E-19</v>
      </c>
      <c r="AC540" s="17">
        <f t="shared" si="249"/>
        <v>-0.36109904396568004</v>
      </c>
      <c r="AD540" s="17">
        <f t="shared" si="250"/>
        <v>1.3353502454580501</v>
      </c>
      <c r="AE540" s="17">
        <f t="shared" si="251"/>
        <v>-43.530656219283578</v>
      </c>
      <c r="AF540" s="184">
        <f t="shared" si="241"/>
        <v>-22.890771991276218</v>
      </c>
      <c r="AG540" s="184">
        <f t="shared" si="241"/>
        <v>8.222998214990163</v>
      </c>
      <c r="AJ540" s="138"/>
    </row>
    <row r="541" spans="1:36">
      <c r="A541" s="71" t="s">
        <v>50</v>
      </c>
      <c r="B541" s="71">
        <v>3</v>
      </c>
      <c r="C541" s="64">
        <v>30.678333333333335</v>
      </c>
      <c r="D541" s="64">
        <v>-62.645000000000003</v>
      </c>
      <c r="E541" s="71">
        <v>10</v>
      </c>
      <c r="F541" s="71" t="s">
        <v>12</v>
      </c>
      <c r="G541" s="6">
        <v>0.45</v>
      </c>
      <c r="H541" s="71" t="s">
        <v>23</v>
      </c>
      <c r="I541" s="71" t="s">
        <v>51</v>
      </c>
      <c r="J541" s="5">
        <f t="shared" si="252"/>
        <v>0.69690997032133595</v>
      </c>
      <c r="K541" s="5">
        <f t="shared" si="253"/>
        <v>3.8013271108436504</v>
      </c>
      <c r="L541" s="86">
        <v>3.0722834983612382E-14</v>
      </c>
      <c r="M541" s="82">
        <v>7.5031543259071722E-20</v>
      </c>
      <c r="N541" s="46"/>
      <c r="O541" s="126">
        <f t="shared" si="254"/>
        <v>2.2509462977721517E-20</v>
      </c>
      <c r="P541" s="126">
        <f t="shared" si="255"/>
        <v>7.3266230117526936E-7</v>
      </c>
      <c r="Q541" s="126">
        <f t="shared" si="256"/>
        <v>5.0021028839381143E-11</v>
      </c>
      <c r="R541" s="126">
        <f t="shared" si="257"/>
        <v>1628.1384470561541</v>
      </c>
      <c r="S541" s="126">
        <f t="shared" si="258"/>
        <v>1.3158833055090513E-11</v>
      </c>
      <c r="T541" s="344">
        <v>0.41399999999999998</v>
      </c>
      <c r="U541" s="193">
        <f t="shared" si="242"/>
        <v>3.1063058909255693E-20</v>
      </c>
      <c r="V541" s="185">
        <f t="shared" si="243"/>
        <v>1.0110739756218718E-6</v>
      </c>
      <c r="W541" s="185">
        <f t="shared" si="244"/>
        <v>6.9029019798345977E-11</v>
      </c>
      <c r="X541" s="185">
        <f t="shared" si="245"/>
        <v>2246.8310569374926</v>
      </c>
      <c r="Y541" s="194">
        <f t="shared" si="246"/>
        <v>1.8159189616024908E-11</v>
      </c>
      <c r="AA541" s="259">
        <f t="shared" si="247"/>
        <v>8.1716353272112086E-21</v>
      </c>
      <c r="AB541" s="260">
        <f t="shared" si="248"/>
        <v>1.0766317954164965E-19</v>
      </c>
      <c r="AC541" s="17">
        <f t="shared" si="249"/>
        <v>-0.36109904396568004</v>
      </c>
      <c r="AD541" s="17">
        <f t="shared" si="250"/>
        <v>1.3353502454580501</v>
      </c>
      <c r="AE541" s="17">
        <f t="shared" si="251"/>
        <v>-44.036378350968654</v>
      </c>
      <c r="AF541" s="184">
        <f t="shared" si="241"/>
        <v>-23.396494122961293</v>
      </c>
      <c r="AG541" s="184">
        <f t="shared" si="241"/>
        <v>7.7172760833050855</v>
      </c>
      <c r="AJ541" s="138"/>
    </row>
    <row r="542" spans="1:36">
      <c r="A542" s="71" t="s">
        <v>50</v>
      </c>
      <c r="B542" s="71">
        <v>3</v>
      </c>
      <c r="C542" s="64">
        <v>30.678333333333335</v>
      </c>
      <c r="D542" s="64">
        <v>-62.645000000000003</v>
      </c>
      <c r="E542" s="71">
        <v>10</v>
      </c>
      <c r="F542" s="71" t="s">
        <v>12</v>
      </c>
      <c r="G542" s="6">
        <v>0.45</v>
      </c>
      <c r="H542" s="71" t="s">
        <v>23</v>
      </c>
      <c r="I542" s="71" t="s">
        <v>51</v>
      </c>
      <c r="J542" s="5">
        <f t="shared" si="252"/>
        <v>0.69690997032133595</v>
      </c>
      <c r="K542" s="5">
        <f t="shared" si="253"/>
        <v>3.8013271108436504</v>
      </c>
      <c r="L542" s="86">
        <v>3.0722834983612382E-14</v>
      </c>
      <c r="M542" s="82">
        <v>3.8968501446903087E-20</v>
      </c>
      <c r="N542" s="46"/>
      <c r="O542" s="126">
        <f t="shared" si="254"/>
        <v>1.1690550434070925E-20</v>
      </c>
      <c r="P542" s="126">
        <f t="shared" si="255"/>
        <v>3.8051665610633547E-7</v>
      </c>
      <c r="Q542" s="126">
        <f t="shared" si="256"/>
        <v>2.5979000964602052E-11</v>
      </c>
      <c r="R542" s="126">
        <f t="shared" si="257"/>
        <v>845.59256912518981</v>
      </c>
      <c r="S542" s="126">
        <f t="shared" si="258"/>
        <v>6.8341924299265009E-12</v>
      </c>
      <c r="T542" s="344">
        <v>0.41399999999999998</v>
      </c>
      <c r="U542" s="193">
        <f t="shared" si="242"/>
        <v>1.6132959599017876E-20</v>
      </c>
      <c r="V542" s="185">
        <f t="shared" si="243"/>
        <v>5.2511298542674298E-7</v>
      </c>
      <c r="W542" s="185">
        <f t="shared" si="244"/>
        <v>3.5851021331150836E-11</v>
      </c>
      <c r="X542" s="185">
        <f t="shared" si="245"/>
        <v>1166.9177453927621</v>
      </c>
      <c r="Y542" s="194">
        <f t="shared" si="246"/>
        <v>9.4311855532985727E-12</v>
      </c>
      <c r="AA542" s="259">
        <f t="shared" si="247"/>
        <v>4.2440334989843573E-21</v>
      </c>
      <c r="AB542" s="260">
        <f t="shared" si="248"/>
        <v>5.5916119881216837E-20</v>
      </c>
      <c r="AC542" s="17">
        <f t="shared" si="249"/>
        <v>-0.36109904396568004</v>
      </c>
      <c r="AD542" s="17">
        <f t="shared" si="250"/>
        <v>1.3353502454580501</v>
      </c>
      <c r="AE542" s="17">
        <f t="shared" si="251"/>
        <v>-44.691533288282116</v>
      </c>
      <c r="AF542" s="184">
        <f t="shared" si="241"/>
        <v>-24.051649060274752</v>
      </c>
      <c r="AG542" s="184">
        <f t="shared" si="241"/>
        <v>7.0621211459916262</v>
      </c>
      <c r="AJ542" s="138"/>
    </row>
    <row r="543" spans="1:36">
      <c r="A543" s="71" t="s">
        <v>50</v>
      </c>
      <c r="B543" s="71">
        <v>3</v>
      </c>
      <c r="C543" s="64">
        <v>30.678333333333335</v>
      </c>
      <c r="D543" s="64">
        <v>-62.645000000000003</v>
      </c>
      <c r="E543" s="71">
        <v>10</v>
      </c>
      <c r="F543" s="71" t="s">
        <v>12</v>
      </c>
      <c r="G543" s="6">
        <v>0.45</v>
      </c>
      <c r="H543" s="71" t="s">
        <v>23</v>
      </c>
      <c r="I543" s="71" t="s">
        <v>51</v>
      </c>
      <c r="J543" s="5">
        <f t="shared" si="252"/>
        <v>0.69690997032133595</v>
      </c>
      <c r="K543" s="5">
        <f t="shared" si="253"/>
        <v>3.8013271108436504</v>
      </c>
      <c r="L543" s="86">
        <v>3.0722834983612382E-14</v>
      </c>
      <c r="M543" s="82">
        <v>8.454027984580571E-20</v>
      </c>
      <c r="N543" s="46"/>
      <c r="O543" s="126">
        <f t="shared" si="254"/>
        <v>2.5362083953741713E-20</v>
      </c>
      <c r="P543" s="126">
        <f t="shared" si="255"/>
        <v>8.255124882606015E-7</v>
      </c>
      <c r="Q543" s="126">
        <f t="shared" si="256"/>
        <v>5.6360186563870467E-11</v>
      </c>
      <c r="R543" s="126">
        <f t="shared" si="257"/>
        <v>1834.4721961346697</v>
      </c>
      <c r="S543" s="126">
        <f t="shared" si="258"/>
        <v>1.4826450058217202E-11</v>
      </c>
      <c r="T543" s="344">
        <v>0.41399999999999998</v>
      </c>
      <c r="U543" s="193">
        <f t="shared" si="242"/>
        <v>3.4999675856163561E-20</v>
      </c>
      <c r="V543" s="185">
        <f t="shared" si="243"/>
        <v>1.1392072337996299E-6</v>
      </c>
      <c r="W543" s="185">
        <f t="shared" si="244"/>
        <v>7.7777057458141236E-11</v>
      </c>
      <c r="X543" s="185">
        <f t="shared" si="245"/>
        <v>2531.5716306658442</v>
      </c>
      <c r="Y543" s="194">
        <f t="shared" si="246"/>
        <v>2.0460501080339737E-11</v>
      </c>
      <c r="AA543" s="259">
        <f t="shared" si="247"/>
        <v>9.2072254861528827E-21</v>
      </c>
      <c r="AB543" s="260">
        <f t="shared" si="248"/>
        <v>1.2130731865814075E-19</v>
      </c>
      <c r="AC543" s="17">
        <f t="shared" si="249"/>
        <v>-0.36109904396568004</v>
      </c>
      <c r="AD543" s="17">
        <f t="shared" si="250"/>
        <v>1.3353502454580501</v>
      </c>
      <c r="AE543" s="17">
        <f t="shared" si="251"/>
        <v>-43.917058847524075</v>
      </c>
      <c r="AF543" s="184">
        <f t="shared" si="241"/>
        <v>-23.277174619516718</v>
      </c>
      <c r="AG543" s="184">
        <f t="shared" si="241"/>
        <v>7.8365955867496604</v>
      </c>
      <c r="AJ543" s="138"/>
    </row>
    <row r="544" spans="1:36">
      <c r="A544" s="90" t="s">
        <v>50</v>
      </c>
      <c r="B544" s="90">
        <v>1</v>
      </c>
      <c r="C544" s="90">
        <v>30.5</v>
      </c>
      <c r="D544" s="91">
        <v>-62.733333333333334</v>
      </c>
      <c r="E544" s="90">
        <v>10</v>
      </c>
      <c r="F544" s="90" t="s">
        <v>12</v>
      </c>
      <c r="G544" s="92">
        <v>0.39</v>
      </c>
      <c r="H544" s="90" t="s">
        <v>23</v>
      </c>
      <c r="I544" s="90" t="s">
        <v>51</v>
      </c>
      <c r="J544" s="5">
        <f t="shared" si="252"/>
        <v>0.69690997032133595</v>
      </c>
      <c r="K544" s="5">
        <f t="shared" si="253"/>
        <v>3.8013271108436504</v>
      </c>
      <c r="L544" s="94">
        <v>3.0722834983612382E-14</v>
      </c>
      <c r="M544" s="93">
        <v>1.6662753145865786E-19</v>
      </c>
      <c r="N544" s="46"/>
      <c r="O544" s="126">
        <f t="shared" si="254"/>
        <v>4.9988259437597353E-20</v>
      </c>
      <c r="P544" s="126">
        <f t="shared" si="255"/>
        <v>1.6270718331905628E-6</v>
      </c>
      <c r="Q544" s="126">
        <f t="shared" si="256"/>
        <v>1.2817502419896756E-10</v>
      </c>
      <c r="R544" s="126">
        <f t="shared" si="257"/>
        <v>4171.9790594629812</v>
      </c>
      <c r="S544" s="126">
        <f t="shared" si="258"/>
        <v>3.3718493689568574E-11</v>
      </c>
      <c r="T544" s="346">
        <v>0.41399999999999998</v>
      </c>
      <c r="U544" s="193">
        <f t="shared" si="242"/>
        <v>6.8983798023884348E-20</v>
      </c>
      <c r="V544" s="185">
        <f t="shared" si="243"/>
        <v>2.2453591298029766E-6</v>
      </c>
      <c r="W544" s="185">
        <f t="shared" si="244"/>
        <v>1.7688153339457522E-10</v>
      </c>
      <c r="X544" s="185">
        <f t="shared" si="245"/>
        <v>5757.3311020589135</v>
      </c>
      <c r="Y544" s="194">
        <f t="shared" si="246"/>
        <v>4.653152129160463E-11</v>
      </c>
      <c r="AA544" s="259">
        <f t="shared" si="247"/>
        <v>1.8147293303725808E-20</v>
      </c>
      <c r="AB544" s="260">
        <f t="shared" si="248"/>
        <v>2.3909477343512266E-19</v>
      </c>
      <c r="AC544" s="17">
        <f t="shared" si="249"/>
        <v>-0.36109904396568004</v>
      </c>
      <c r="AD544" s="17">
        <f t="shared" si="250"/>
        <v>1.3353502454580501</v>
      </c>
      <c r="AE544" s="17">
        <f t="shared" si="251"/>
        <v>-43.238525981941407</v>
      </c>
      <c r="AF544" s="184">
        <f t="shared" si="241"/>
        <v>-22.455540910293376</v>
      </c>
      <c r="AG544" s="184">
        <f t="shared" si="241"/>
        <v>8.6582292959730047</v>
      </c>
      <c r="AJ544" s="138"/>
    </row>
    <row r="545" spans="1:36">
      <c r="A545" s="71" t="s">
        <v>50</v>
      </c>
      <c r="B545" s="71">
        <v>1</v>
      </c>
      <c r="C545" s="71">
        <v>30.5</v>
      </c>
      <c r="D545" s="64">
        <v>-62.733333333333334</v>
      </c>
      <c r="E545" s="71">
        <v>10</v>
      </c>
      <c r="F545" s="71" t="s">
        <v>12</v>
      </c>
      <c r="G545" s="6">
        <v>0.39</v>
      </c>
      <c r="H545" s="71" t="s">
        <v>23</v>
      </c>
      <c r="I545" s="71" t="s">
        <v>51</v>
      </c>
      <c r="J545" s="5">
        <f t="shared" si="252"/>
        <v>0.69690997032133595</v>
      </c>
      <c r="K545" s="5">
        <f t="shared" si="253"/>
        <v>3.8013271108436504</v>
      </c>
      <c r="L545" s="86">
        <v>3.0722834983612382E-14</v>
      </c>
      <c r="M545" s="82">
        <v>1.3003843365761302E-18</v>
      </c>
      <c r="N545" s="46"/>
      <c r="O545" s="126">
        <f t="shared" si="254"/>
        <v>3.9011530097283905E-19</v>
      </c>
      <c r="P545" s="126">
        <f t="shared" si="255"/>
        <v>1.2697893966521231E-5</v>
      </c>
      <c r="Q545" s="126">
        <f t="shared" si="256"/>
        <v>1.0002956435200999E-9</v>
      </c>
      <c r="R545" s="126">
        <f t="shared" si="257"/>
        <v>32558.702478259562</v>
      </c>
      <c r="S545" s="126">
        <f t="shared" si="258"/>
        <v>2.6314379540415257E-10</v>
      </c>
      <c r="T545" s="344">
        <v>0.41399999999999998</v>
      </c>
      <c r="U545" s="193">
        <f t="shared" si="242"/>
        <v>5.3835911534251788E-19</v>
      </c>
      <c r="V545" s="185">
        <f t="shared" si="243"/>
        <v>1.7523093673799299E-5</v>
      </c>
      <c r="W545" s="185">
        <f t="shared" si="244"/>
        <v>1.3804079880577379E-9</v>
      </c>
      <c r="X545" s="185">
        <f t="shared" si="245"/>
        <v>44931.009419998198</v>
      </c>
      <c r="Y545" s="194">
        <f t="shared" si="246"/>
        <v>3.6313843765773054E-10</v>
      </c>
      <c r="AA545" s="259">
        <f t="shared" si="247"/>
        <v>1.4162399068651495E-19</v>
      </c>
      <c r="AB545" s="260">
        <f t="shared" si="248"/>
        <v>1.8659287310476276E-18</v>
      </c>
      <c r="AC545" s="17">
        <f t="shared" si="249"/>
        <v>-0.36109904396568004</v>
      </c>
      <c r="AD545" s="17">
        <f t="shared" si="250"/>
        <v>1.3353502454580501</v>
      </c>
      <c r="AE545" s="17">
        <f t="shared" si="251"/>
        <v>-41.183871809599168</v>
      </c>
      <c r="AF545" s="184">
        <f t="shared" si="241"/>
        <v>-20.400886737951133</v>
      </c>
      <c r="AG545" s="184">
        <f t="shared" si="241"/>
        <v>10.712883468315248</v>
      </c>
      <c r="AJ545" s="138"/>
    </row>
    <row r="546" spans="1:36">
      <c r="A546" s="71" t="s">
        <v>50</v>
      </c>
      <c r="B546" s="71">
        <v>1</v>
      </c>
      <c r="C546" s="71">
        <v>30.5</v>
      </c>
      <c r="D546" s="64">
        <v>-62.733333333333334</v>
      </c>
      <c r="E546" s="71">
        <v>10</v>
      </c>
      <c r="F546" s="71" t="s">
        <v>12</v>
      </c>
      <c r="G546" s="6">
        <v>0.39</v>
      </c>
      <c r="H546" s="71" t="s">
        <v>23</v>
      </c>
      <c r="I546" s="71" t="s">
        <v>51</v>
      </c>
      <c r="J546" s="5">
        <f t="shared" si="252"/>
        <v>0.69690997032133595</v>
      </c>
      <c r="K546" s="5">
        <f t="shared" si="253"/>
        <v>3.8013271108436504</v>
      </c>
      <c r="L546" s="86">
        <v>3.0722834983612382E-14</v>
      </c>
      <c r="M546" s="82">
        <v>1.4881453813300769E-19</v>
      </c>
      <c r="N546" s="46"/>
      <c r="O546" s="126">
        <f t="shared" si="254"/>
        <v>4.4644361439902304E-20</v>
      </c>
      <c r="P546" s="126">
        <f t="shared" si="255"/>
        <v>1.4531328721361713E-6</v>
      </c>
      <c r="Q546" s="126">
        <f t="shared" si="256"/>
        <v>1.1447272164077512E-10</v>
      </c>
      <c r="R546" s="126">
        <f t="shared" si="257"/>
        <v>3725.9817234260795</v>
      </c>
      <c r="S546" s="126">
        <f t="shared" si="258"/>
        <v>3.0113883468284192E-11</v>
      </c>
      <c r="T546" s="344">
        <v>0.41399999999999998</v>
      </c>
      <c r="U546" s="193">
        <f t="shared" si="242"/>
        <v>6.1609218787065184E-20</v>
      </c>
      <c r="V546" s="185">
        <f t="shared" si="243"/>
        <v>2.0053233635479166E-6</v>
      </c>
      <c r="W546" s="185">
        <f t="shared" si="244"/>
        <v>1.5797235586426968E-10</v>
      </c>
      <c r="X546" s="185">
        <f t="shared" si="245"/>
        <v>5141.854778327991</v>
      </c>
      <c r="Y546" s="194">
        <f t="shared" si="246"/>
        <v>4.1557159186232191E-11</v>
      </c>
      <c r="AA546" s="259">
        <f t="shared" si="247"/>
        <v>1.6207292082630558E-20</v>
      </c>
      <c r="AB546" s="260">
        <f t="shared" si="248"/>
        <v>2.135348100478334E-19</v>
      </c>
      <c r="AC546" s="17">
        <f t="shared" si="249"/>
        <v>-0.36109904396568004</v>
      </c>
      <c r="AD546" s="17">
        <f t="shared" si="250"/>
        <v>1.3353502454580501</v>
      </c>
      <c r="AE546" s="17">
        <f t="shared" si="251"/>
        <v>-43.351586132741772</v>
      </c>
      <c r="AF546" s="184">
        <f t="shared" si="241"/>
        <v>-22.568601061093741</v>
      </c>
      <c r="AG546" s="184">
        <f t="shared" si="241"/>
        <v>8.5451691451726379</v>
      </c>
      <c r="AJ546" s="138"/>
    </row>
    <row r="547" spans="1:36">
      <c r="A547" s="71" t="s">
        <v>50</v>
      </c>
      <c r="B547" s="71">
        <v>1</v>
      </c>
      <c r="C547" s="71">
        <v>30.5</v>
      </c>
      <c r="D547" s="64">
        <v>-62.733333333333334</v>
      </c>
      <c r="E547" s="71">
        <v>10</v>
      </c>
      <c r="F547" s="71" t="s">
        <v>12</v>
      </c>
      <c r="G547" s="6">
        <v>0.39</v>
      </c>
      <c r="H547" s="71" t="s">
        <v>23</v>
      </c>
      <c r="I547" s="71" t="s">
        <v>51</v>
      </c>
      <c r="J547" s="5">
        <f t="shared" si="252"/>
        <v>0.69690997032133595</v>
      </c>
      <c r="K547" s="5">
        <f t="shared" si="253"/>
        <v>3.8013271108436504</v>
      </c>
      <c r="L547" s="86">
        <v>3.0722834983612382E-14</v>
      </c>
      <c r="M547" s="81">
        <v>1.0362379503510478E-17</v>
      </c>
      <c r="N547" s="46"/>
      <c r="O547" s="126">
        <f t="shared" si="254"/>
        <v>3.1087138510531433E-18</v>
      </c>
      <c r="P547" s="126">
        <f t="shared" si="255"/>
        <v>1.0118577444794196E-4</v>
      </c>
      <c r="Q547" s="126">
        <f t="shared" si="256"/>
        <v>7.9710611565465203E-9</v>
      </c>
      <c r="R547" s="126">
        <f t="shared" si="257"/>
        <v>259450.70371267168</v>
      </c>
      <c r="S547" s="126">
        <f t="shared" si="258"/>
        <v>2.096915346697816E-9</v>
      </c>
      <c r="T547" s="344">
        <v>0.41399999999999998</v>
      </c>
      <c r="U547" s="193">
        <f t="shared" si="242"/>
        <v>4.2900251144533378E-18</v>
      </c>
      <c r="V547" s="185">
        <f t="shared" si="243"/>
        <v>1.3963636873815991E-4</v>
      </c>
      <c r="W547" s="185">
        <f t="shared" si="244"/>
        <v>1.1000064396034198E-8</v>
      </c>
      <c r="X547" s="185">
        <f t="shared" si="245"/>
        <v>358041.97112348687</v>
      </c>
      <c r="Y547" s="194">
        <f t="shared" si="246"/>
        <v>2.893743178442986E-9</v>
      </c>
      <c r="AA547" s="259">
        <f t="shared" si="247"/>
        <v>1.1285598395927647E-18</v>
      </c>
      <c r="AB547" s="260">
        <f t="shared" si="248"/>
        <v>1.4869036094766333E-17</v>
      </c>
      <c r="AC547" s="17">
        <f t="shared" si="249"/>
        <v>-0.36109904396568004</v>
      </c>
      <c r="AD547" s="17">
        <f t="shared" si="250"/>
        <v>1.3353502454580501</v>
      </c>
      <c r="AE547" s="17">
        <f t="shared" si="251"/>
        <v>-39.108349781628284</v>
      </c>
      <c r="AF547" s="184">
        <f t="shared" si="241"/>
        <v>-18.325364709980249</v>
      </c>
      <c r="AG547" s="184">
        <f t="shared" si="241"/>
        <v>12.78840549628613</v>
      </c>
      <c r="AJ547" s="138"/>
    </row>
    <row r="548" spans="1:36">
      <c r="A548" s="71" t="s">
        <v>50</v>
      </c>
      <c r="B548" s="71">
        <v>1</v>
      </c>
      <c r="C548" s="71">
        <v>30.5</v>
      </c>
      <c r="D548" s="64">
        <v>-62.733333333333334</v>
      </c>
      <c r="E548" s="71">
        <v>10</v>
      </c>
      <c r="F548" s="71" t="s">
        <v>12</v>
      </c>
      <c r="G548" s="6">
        <v>0.39</v>
      </c>
      <c r="H548" s="71" t="s">
        <v>23</v>
      </c>
      <c r="I548" s="71" t="s">
        <v>51</v>
      </c>
      <c r="J548" s="5">
        <f t="shared" si="252"/>
        <v>0.69690997032133595</v>
      </c>
      <c r="K548" s="5">
        <f t="shared" si="253"/>
        <v>3.8013271108436504</v>
      </c>
      <c r="L548" s="86">
        <v>3.0722834983612382E-14</v>
      </c>
      <c r="M548" s="82">
        <v>2.4886658300892405E-19</v>
      </c>
      <c r="N548" s="46"/>
      <c r="O548" s="126">
        <f t="shared" si="254"/>
        <v>7.4659974902677207E-20</v>
      </c>
      <c r="P548" s="126">
        <f t="shared" si="255"/>
        <v>2.4301134625922697E-6</v>
      </c>
      <c r="Q548" s="126">
        <f t="shared" si="256"/>
        <v>1.9143583308378769E-10</v>
      </c>
      <c r="R548" s="126">
        <f t="shared" si="257"/>
        <v>6231.0601604929989</v>
      </c>
      <c r="S548" s="126">
        <f t="shared" si="258"/>
        <v>5.0360263008594708E-11</v>
      </c>
      <c r="T548" s="344">
        <v>0.41399999999999998</v>
      </c>
      <c r="U548" s="193">
        <f t="shared" si="242"/>
        <v>1.0303076536569455E-19</v>
      </c>
      <c r="V548" s="185">
        <f t="shared" si="243"/>
        <v>3.3535565783773326E-6</v>
      </c>
      <c r="W548" s="185">
        <f t="shared" si="244"/>
        <v>2.6418144965562704E-10</v>
      </c>
      <c r="X548" s="185">
        <f t="shared" si="245"/>
        <v>8598.8630214803397</v>
      </c>
      <c r="Y548" s="194">
        <f t="shared" si="246"/>
        <v>6.9497162951860702E-11</v>
      </c>
      <c r="AA548" s="259">
        <f t="shared" si="247"/>
        <v>2.7103893551225676E-20</v>
      </c>
      <c r="AB548" s="260">
        <f t="shared" si="248"/>
        <v>3.5710004678821708E-19</v>
      </c>
      <c r="AC548" s="17">
        <f t="shared" si="249"/>
        <v>-0.36109904396568004</v>
      </c>
      <c r="AD548" s="17">
        <f t="shared" si="250"/>
        <v>1.3353502454580501</v>
      </c>
      <c r="AE548" s="17">
        <f t="shared" si="251"/>
        <v>-42.837370011217516</v>
      </c>
      <c r="AF548" s="184">
        <f t="shared" si="241"/>
        <v>-22.054384939569481</v>
      </c>
      <c r="AG548" s="184">
        <f t="shared" si="241"/>
        <v>9.0593852666968981</v>
      </c>
      <c r="AJ548" s="138"/>
    </row>
    <row r="549" spans="1:36">
      <c r="A549" s="71" t="s">
        <v>50</v>
      </c>
      <c r="B549" s="71">
        <v>1</v>
      </c>
      <c r="C549" s="71">
        <v>30.5</v>
      </c>
      <c r="D549" s="64">
        <v>-62.733333333333334</v>
      </c>
      <c r="E549" s="71">
        <v>10</v>
      </c>
      <c r="F549" s="71" t="s">
        <v>12</v>
      </c>
      <c r="G549" s="6">
        <v>0.39</v>
      </c>
      <c r="H549" s="71" t="s">
        <v>23</v>
      </c>
      <c r="I549" s="71" t="s">
        <v>51</v>
      </c>
      <c r="J549" s="5">
        <f t="shared" si="252"/>
        <v>0.69690997032133595</v>
      </c>
      <c r="K549" s="5">
        <f t="shared" si="253"/>
        <v>3.8013271108436504</v>
      </c>
      <c r="L549" s="86">
        <v>3.0722834983612382E-14</v>
      </c>
      <c r="M549" s="82">
        <v>2.0623762687025621E-19</v>
      </c>
      <c r="N549" s="46"/>
      <c r="O549" s="126">
        <f t="shared" si="254"/>
        <v>6.1871288061076857E-20</v>
      </c>
      <c r="P549" s="126">
        <f t="shared" si="255"/>
        <v>2.0138534771963304E-6</v>
      </c>
      <c r="Q549" s="126">
        <f t="shared" si="256"/>
        <v>1.5864432836173552E-10</v>
      </c>
      <c r="R549" s="126">
        <f t="shared" si="257"/>
        <v>5163.7268646059747</v>
      </c>
      <c r="S549" s="126">
        <f t="shared" si="258"/>
        <v>4.1733932317791685E-11</v>
      </c>
      <c r="T549" s="344">
        <v>0.41399999999999998</v>
      </c>
      <c r="U549" s="193">
        <f t="shared" si="242"/>
        <v>8.5382377524286061E-20</v>
      </c>
      <c r="V549" s="185">
        <f t="shared" si="243"/>
        <v>2.7791177985309357E-6</v>
      </c>
      <c r="W549" s="185">
        <f t="shared" si="244"/>
        <v>2.18929173139195E-10</v>
      </c>
      <c r="X549" s="185">
        <f t="shared" si="245"/>
        <v>7125.9430731562443</v>
      </c>
      <c r="Y549" s="194">
        <f t="shared" si="246"/>
        <v>5.7592826598552519E-11</v>
      </c>
      <c r="AA549" s="259">
        <f t="shared" si="247"/>
        <v>2.2461202373435487E-20</v>
      </c>
      <c r="AB549" s="260">
        <f t="shared" si="248"/>
        <v>2.9593152007161378E-19</v>
      </c>
      <c r="AC549" s="17">
        <f t="shared" si="249"/>
        <v>-0.36109904396568004</v>
      </c>
      <c r="AD549" s="17">
        <f t="shared" si="250"/>
        <v>1.3353502454580501</v>
      </c>
      <c r="AE549" s="17">
        <f t="shared" si="251"/>
        <v>-43.025257920391788</v>
      </c>
      <c r="AF549" s="184">
        <f t="shared" si="241"/>
        <v>-22.242272848743756</v>
      </c>
      <c r="AG549" s="184">
        <f t="shared" si="241"/>
        <v>8.8714973575226246</v>
      </c>
      <c r="AJ549" s="138"/>
    </row>
    <row r="550" spans="1:36">
      <c r="A550" s="71" t="s">
        <v>50</v>
      </c>
      <c r="B550" s="71">
        <v>1</v>
      </c>
      <c r="C550" s="71">
        <v>30.5</v>
      </c>
      <c r="D550" s="64">
        <v>-62.733333333333334</v>
      </c>
      <c r="E550" s="71">
        <v>10</v>
      </c>
      <c r="F550" s="71" t="s">
        <v>12</v>
      </c>
      <c r="G550" s="6">
        <v>0.39</v>
      </c>
      <c r="H550" s="71" t="s">
        <v>23</v>
      </c>
      <c r="I550" s="71" t="s">
        <v>51</v>
      </c>
      <c r="J550" s="5">
        <f t="shared" si="252"/>
        <v>0.69690997032133595</v>
      </c>
      <c r="K550" s="5">
        <f t="shared" si="253"/>
        <v>3.8013271108436504</v>
      </c>
      <c r="L550" s="86">
        <v>3.0722834983612382E-14</v>
      </c>
      <c r="M550" s="82">
        <v>1.3363026227348341E-19</v>
      </c>
      <c r="N550" s="46"/>
      <c r="O550" s="126">
        <f t="shared" si="254"/>
        <v>4.0089078682045024E-20</v>
      </c>
      <c r="P550" s="126">
        <f t="shared" si="255"/>
        <v>1.304862611260602E-6</v>
      </c>
      <c r="Q550" s="126">
        <f t="shared" si="256"/>
        <v>1.0279250944114108E-10</v>
      </c>
      <c r="R550" s="126">
        <f t="shared" si="257"/>
        <v>3345.8015673348764</v>
      </c>
      <c r="S550" s="126">
        <f t="shared" si="258"/>
        <v>2.7041216513021353E-11</v>
      </c>
      <c r="T550" s="344">
        <v>0.41399999999999998</v>
      </c>
      <c r="U550" s="193">
        <f t="shared" si="242"/>
        <v>5.5322928581222134E-20</v>
      </c>
      <c r="V550" s="185">
        <f t="shared" si="243"/>
        <v>1.8007104035396306E-6</v>
      </c>
      <c r="W550" s="185">
        <f t="shared" si="244"/>
        <v>1.4185366302877467E-10</v>
      </c>
      <c r="X550" s="185">
        <f t="shared" si="245"/>
        <v>4617.2061629221289</v>
      </c>
      <c r="Y550" s="194">
        <f t="shared" si="246"/>
        <v>3.7316878787969467E-11</v>
      </c>
      <c r="AA550" s="259">
        <f t="shared" si="247"/>
        <v>1.4553582727308094E-20</v>
      </c>
      <c r="AB550" s="260">
        <f t="shared" si="248"/>
        <v>1.9174680800142415E-19</v>
      </c>
      <c r="AC550" s="17">
        <f t="shared" si="249"/>
        <v>-0.36109904396568004</v>
      </c>
      <c r="AD550" s="17">
        <f t="shared" si="250"/>
        <v>1.3353502454580501</v>
      </c>
      <c r="AE550" s="17">
        <f t="shared" si="251"/>
        <v>-43.459210203399763</v>
      </c>
      <c r="AF550" s="184">
        <f t="shared" si="241"/>
        <v>-22.676225131751728</v>
      </c>
      <c r="AG550" s="184">
        <f t="shared" si="241"/>
        <v>8.4375450745146487</v>
      </c>
      <c r="AJ550" s="138"/>
    </row>
    <row r="551" spans="1:36">
      <c r="A551" s="95" t="s">
        <v>50</v>
      </c>
      <c r="B551" s="95">
        <v>5</v>
      </c>
      <c r="C551" s="106">
        <v>29.328333333333333</v>
      </c>
      <c r="D551" s="96">
        <v>-61.676666666666669</v>
      </c>
      <c r="E551" s="95">
        <v>10</v>
      </c>
      <c r="F551" s="95" t="s">
        <v>12</v>
      </c>
      <c r="G551" s="97">
        <v>0.93</v>
      </c>
      <c r="H551" s="95" t="s">
        <v>23</v>
      </c>
      <c r="I551" s="95" t="s">
        <v>51</v>
      </c>
      <c r="J551" s="5">
        <f t="shared" si="252"/>
        <v>0.69690997032133595</v>
      </c>
      <c r="K551" s="5">
        <f t="shared" si="253"/>
        <v>3.8013271108436504</v>
      </c>
      <c r="L551" s="99">
        <v>3.0722834983612382E-14</v>
      </c>
      <c r="M551" s="98">
        <v>4.9303717300848267E-20</v>
      </c>
      <c r="N551" s="46"/>
      <c r="O551" s="126">
        <f t="shared" si="254"/>
        <v>1.4791115190254481E-20</v>
      </c>
      <c r="P551" s="126">
        <f t="shared" si="255"/>
        <v>4.8143718501707572E-7</v>
      </c>
      <c r="Q551" s="126">
        <f t="shared" si="256"/>
        <v>1.5904424935757505E-11</v>
      </c>
      <c r="R551" s="126">
        <f t="shared" si="257"/>
        <v>517.67439249147924</v>
      </c>
      <c r="S551" s="126">
        <f t="shared" si="258"/>
        <v>4.1839137943137297E-12</v>
      </c>
      <c r="T551" s="347">
        <v>7.0000000000000007E-2</v>
      </c>
      <c r="U551" s="193">
        <f t="shared" si="242"/>
        <v>3.4512602110593789E-21</v>
      </c>
      <c r="V551" s="185">
        <f t="shared" si="243"/>
        <v>1.1233534317065101E-7</v>
      </c>
      <c r="W551" s="185">
        <f t="shared" si="244"/>
        <v>3.7110324850100842E-12</v>
      </c>
      <c r="X551" s="185">
        <f t="shared" si="245"/>
        <v>120.79069158134516</v>
      </c>
      <c r="Y551" s="194">
        <f t="shared" si="246"/>
        <v>9.7624655200653684E-13</v>
      </c>
      <c r="AA551" s="259">
        <f t="shared" si="247"/>
        <v>9.0790929336607945E-22</v>
      </c>
      <c r="AB551" s="260">
        <f t="shared" si="248"/>
        <v>7.0746178703850336E-20</v>
      </c>
      <c r="AC551" s="17">
        <f t="shared" si="249"/>
        <v>-0.36109904396568004</v>
      </c>
      <c r="AD551" s="17">
        <f t="shared" si="250"/>
        <v>1.3353502454580501</v>
      </c>
      <c r="AE551" s="17">
        <f t="shared" si="251"/>
        <v>-44.456287473028951</v>
      </c>
      <c r="AF551" s="184">
        <f t="shared" si="241"/>
        <v>-26.319710980180481</v>
      </c>
      <c r="AG551" s="184">
        <f t="shared" si="241"/>
        <v>4.7940592260858956</v>
      </c>
      <c r="AJ551" s="138"/>
    </row>
    <row r="552" spans="1:36">
      <c r="A552" s="71" t="s">
        <v>50</v>
      </c>
      <c r="B552" s="71">
        <v>5</v>
      </c>
      <c r="C552" s="75">
        <v>29.328333333333333</v>
      </c>
      <c r="D552" s="64">
        <v>-61.676666666666669</v>
      </c>
      <c r="E552" s="71">
        <v>10</v>
      </c>
      <c r="F552" s="71" t="s">
        <v>12</v>
      </c>
      <c r="G552" s="6">
        <v>0.93</v>
      </c>
      <c r="H552" s="71" t="s">
        <v>23</v>
      </c>
      <c r="I552" s="71" t="s">
        <v>51</v>
      </c>
      <c r="J552" s="5">
        <f t="shared" si="252"/>
        <v>0.69690997032133595</v>
      </c>
      <c r="K552" s="5">
        <f t="shared" si="253"/>
        <v>3.8013271108436504</v>
      </c>
      <c r="L552" s="86">
        <v>3.0722834983612382E-14</v>
      </c>
      <c r="M552" s="82">
        <v>1.2445698106302235E-19</v>
      </c>
      <c r="N552" s="46"/>
      <c r="O552" s="126">
        <f t="shared" si="254"/>
        <v>3.7337094318906705E-20</v>
      </c>
      <c r="P552" s="126">
        <f t="shared" si="255"/>
        <v>1.2152880532939874E-6</v>
      </c>
      <c r="Q552" s="126">
        <f t="shared" si="256"/>
        <v>4.0147413246136236E-11</v>
      </c>
      <c r="R552" s="126">
        <f t="shared" si="257"/>
        <v>1306.7613476279432</v>
      </c>
      <c r="S552" s="126">
        <f t="shared" si="258"/>
        <v>1.0561420281777879E-11</v>
      </c>
      <c r="T552" s="344">
        <v>7.0000000000000007E-2</v>
      </c>
      <c r="U552" s="193">
        <f t="shared" si="242"/>
        <v>8.7119886744115661E-21</v>
      </c>
      <c r="V552" s="185">
        <f t="shared" si="243"/>
        <v>2.835672124352638E-7</v>
      </c>
      <c r="W552" s="185">
        <f t="shared" si="244"/>
        <v>9.36772975743179E-12</v>
      </c>
      <c r="X552" s="185">
        <f t="shared" si="245"/>
        <v>304.91098111318684</v>
      </c>
      <c r="Y552" s="194">
        <f t="shared" si="246"/>
        <v>2.4643313990815055E-12</v>
      </c>
      <c r="AA552" s="259">
        <f t="shared" si="247"/>
        <v>2.2918282011458005E-21</v>
      </c>
      <c r="AB552" s="260">
        <f t="shared" si="248"/>
        <v>1.7858401567369869E-19</v>
      </c>
      <c r="AC552" s="17">
        <f t="shared" si="249"/>
        <v>-0.36109904396568004</v>
      </c>
      <c r="AD552" s="17">
        <f t="shared" si="250"/>
        <v>1.3353502454580501</v>
      </c>
      <c r="AE552" s="17">
        <f t="shared" si="251"/>
        <v>-43.53032683031104</v>
      </c>
      <c r="AF552" s="184">
        <f t="shared" si="241"/>
        <v>-25.393750337462571</v>
      </c>
      <c r="AG552" s="184">
        <f t="shared" si="241"/>
        <v>5.7200198688038082</v>
      </c>
      <c r="AJ552" s="138"/>
    </row>
    <row r="553" spans="1:36">
      <c r="A553" s="71" t="s">
        <v>50</v>
      </c>
      <c r="B553" s="71">
        <v>5</v>
      </c>
      <c r="C553" s="75">
        <v>29.328333333333333</v>
      </c>
      <c r="D553" s="64">
        <v>-61.676666666666669</v>
      </c>
      <c r="E553" s="71">
        <v>10</v>
      </c>
      <c r="F553" s="71" t="s">
        <v>12</v>
      </c>
      <c r="G553" s="6">
        <v>0.93</v>
      </c>
      <c r="H553" s="71" t="s">
        <v>23</v>
      </c>
      <c r="I553" s="71" t="s">
        <v>51</v>
      </c>
      <c r="J553" s="5">
        <f t="shared" si="252"/>
        <v>0.69690997032133595</v>
      </c>
      <c r="K553" s="5">
        <f t="shared" si="253"/>
        <v>3.8013271108436504</v>
      </c>
      <c r="L553" s="86">
        <v>3.0722834983612382E-14</v>
      </c>
      <c r="M553" s="82">
        <v>2.8487853928656993E-20</v>
      </c>
      <c r="N553" s="46"/>
      <c r="O553" s="126">
        <f t="shared" si="254"/>
        <v>8.5463561785970972E-21</v>
      </c>
      <c r="P553" s="126">
        <f t="shared" si="255"/>
        <v>2.7817602715230347E-7</v>
      </c>
      <c r="Q553" s="126">
        <f t="shared" si="256"/>
        <v>9.1896302995667699E-12</v>
      </c>
      <c r="R553" s="126">
        <f t="shared" si="257"/>
        <v>299.11400769064886</v>
      </c>
      <c r="S553" s="126">
        <f t="shared" si="258"/>
        <v>2.4174794832448036E-12</v>
      </c>
      <c r="T553" s="344">
        <v>7.0000000000000007E-2</v>
      </c>
      <c r="U553" s="193">
        <f t="shared" si="242"/>
        <v>1.9941497750059896E-21</v>
      </c>
      <c r="V553" s="185">
        <f t="shared" si="243"/>
        <v>6.4907739668870824E-8</v>
      </c>
      <c r="W553" s="185">
        <f t="shared" si="244"/>
        <v>2.1442470698989135E-12</v>
      </c>
      <c r="X553" s="185">
        <f t="shared" si="245"/>
        <v>69.793268461151413</v>
      </c>
      <c r="Y553" s="194">
        <f t="shared" si="246"/>
        <v>5.6407854609045425E-13</v>
      </c>
      <c r="AA553" s="259">
        <f t="shared" si="247"/>
        <v>5.2459304786412251E-22</v>
      </c>
      <c r="AB553" s="260">
        <f t="shared" si="248"/>
        <v>4.0877380353048504E-20</v>
      </c>
      <c r="AC553" s="17">
        <f t="shared" si="249"/>
        <v>-0.36109904396568004</v>
      </c>
      <c r="AD553" s="17">
        <f t="shared" si="250"/>
        <v>1.3353502454580501</v>
      </c>
      <c r="AE553" s="17">
        <f t="shared" si="251"/>
        <v>-45.004809134381844</v>
      </c>
      <c r="AF553" s="184">
        <f t="shared" si="241"/>
        <v>-26.868232641533375</v>
      </c>
      <c r="AG553" s="184">
        <f t="shared" si="241"/>
        <v>4.245537564733004</v>
      </c>
      <c r="AJ553" s="138"/>
    </row>
    <row r="554" spans="1:36">
      <c r="A554" s="71" t="s">
        <v>50</v>
      </c>
      <c r="B554" s="71">
        <v>5</v>
      </c>
      <c r="C554" s="75">
        <v>29.328333333333333</v>
      </c>
      <c r="D554" s="64">
        <v>-61.676666666666669</v>
      </c>
      <c r="E554" s="71">
        <v>10</v>
      </c>
      <c r="F554" s="71" t="s">
        <v>12</v>
      </c>
      <c r="G554" s="6">
        <v>0.93</v>
      </c>
      <c r="H554" s="71" t="s">
        <v>23</v>
      </c>
      <c r="I554" s="71" t="s">
        <v>51</v>
      </c>
      <c r="J554" s="5">
        <f t="shared" si="252"/>
        <v>0.69690997032133595</v>
      </c>
      <c r="K554" s="5">
        <f t="shared" si="253"/>
        <v>3.8013271108436504</v>
      </c>
      <c r="L554" s="86">
        <v>3.0722834983612382E-14</v>
      </c>
      <c r="M554" s="82">
        <v>9.9773623129349336E-20</v>
      </c>
      <c r="N554" s="46"/>
      <c r="O554" s="126">
        <f t="shared" si="254"/>
        <v>2.9932086938804798E-20</v>
      </c>
      <c r="P554" s="126">
        <f t="shared" si="255"/>
        <v>9.7426187898254289E-7</v>
      </c>
      <c r="Q554" s="126">
        <f t="shared" si="256"/>
        <v>3.2185039719144944E-11</v>
      </c>
      <c r="R554" s="126">
        <f t="shared" si="257"/>
        <v>1047.5934182607987</v>
      </c>
      <c r="S554" s="126">
        <f t="shared" si="258"/>
        <v>8.4667903552246338E-12</v>
      </c>
      <c r="T554" s="344">
        <v>7.0000000000000007E-2</v>
      </c>
      <c r="U554" s="193">
        <f t="shared" si="242"/>
        <v>6.9841536190544535E-21</v>
      </c>
      <c r="V554" s="185">
        <f t="shared" si="243"/>
        <v>2.2732777176259334E-7</v>
      </c>
      <c r="W554" s="185">
        <f t="shared" si="244"/>
        <v>7.5098426011338204E-12</v>
      </c>
      <c r="X554" s="185">
        <f t="shared" si="245"/>
        <v>244.43846426085304</v>
      </c>
      <c r="Y554" s="194">
        <f t="shared" si="246"/>
        <v>1.9755844162190813E-12</v>
      </c>
      <c r="AA554" s="259">
        <f t="shared" si="247"/>
        <v>1.8372935070837458E-21</v>
      </c>
      <c r="AB554" s="260">
        <f t="shared" si="248"/>
        <v>1.4316572782470747E-19</v>
      </c>
      <c r="AC554" s="17">
        <f t="shared" si="249"/>
        <v>-0.36109904396568004</v>
      </c>
      <c r="AD554" s="17">
        <f t="shared" si="250"/>
        <v>1.3353502454580501</v>
      </c>
      <c r="AE554" s="17">
        <f t="shared" si="251"/>
        <v>-43.75138310179134</v>
      </c>
      <c r="AF554" s="184">
        <f t="shared" si="241"/>
        <v>-25.614806608942867</v>
      </c>
      <c r="AG554" s="184">
        <f t="shared" si="241"/>
        <v>5.4989635973235105</v>
      </c>
      <c r="AJ554" s="138"/>
    </row>
    <row r="555" spans="1:36">
      <c r="A555" s="71" t="s">
        <v>50</v>
      </c>
      <c r="B555" s="71">
        <v>5</v>
      </c>
      <c r="C555" s="75">
        <v>29.328333333333333</v>
      </c>
      <c r="D555" s="64">
        <v>-61.676666666666669</v>
      </c>
      <c r="E555" s="71">
        <v>10</v>
      </c>
      <c r="F555" s="71" t="s">
        <v>12</v>
      </c>
      <c r="G555" s="6">
        <v>0.93</v>
      </c>
      <c r="H555" s="71" t="s">
        <v>23</v>
      </c>
      <c r="I555" s="71" t="s">
        <v>51</v>
      </c>
      <c r="J555" s="5">
        <f t="shared" si="252"/>
        <v>0.69690997032133595</v>
      </c>
      <c r="K555" s="5">
        <f t="shared" si="253"/>
        <v>3.8013271108436504</v>
      </c>
      <c r="L555" s="86">
        <v>3.0722834983612382E-14</v>
      </c>
      <c r="M555" s="82">
        <v>6.3607400058844884E-19</v>
      </c>
      <c r="N555" s="46"/>
      <c r="O555" s="126">
        <f t="shared" si="254"/>
        <v>1.9082220017653465E-19</v>
      </c>
      <c r="P555" s="126">
        <f t="shared" si="255"/>
        <v>6.2110869741779871E-6</v>
      </c>
      <c r="Q555" s="126">
        <f t="shared" si="256"/>
        <v>2.0518516148014475E-10</v>
      </c>
      <c r="R555" s="126">
        <f t="shared" si="257"/>
        <v>6678.5881442774053</v>
      </c>
      <c r="S555" s="126">
        <f t="shared" si="258"/>
        <v>5.3977244130039322E-11</v>
      </c>
      <c r="T555" s="344">
        <v>7.0000000000000007E-2</v>
      </c>
      <c r="U555" s="193">
        <f t="shared" si="242"/>
        <v>4.4525180041191425E-20</v>
      </c>
      <c r="V555" s="185">
        <f t="shared" si="243"/>
        <v>1.4492536273081972E-6</v>
      </c>
      <c r="W555" s="185">
        <f t="shared" si="244"/>
        <v>4.787653767870045E-11</v>
      </c>
      <c r="X555" s="185">
        <f t="shared" si="245"/>
        <v>1558.337233664728</v>
      </c>
      <c r="Y555" s="194">
        <f t="shared" si="246"/>
        <v>1.2594690297009177E-11</v>
      </c>
      <c r="AA555" s="259">
        <f t="shared" si="247"/>
        <v>1.1713061976218536E-20</v>
      </c>
      <c r="AB555" s="260">
        <f t="shared" si="248"/>
        <v>9.1270612801702863E-19</v>
      </c>
      <c r="AC555" s="17">
        <f t="shared" si="249"/>
        <v>-0.36109904396568004</v>
      </c>
      <c r="AD555" s="17">
        <f t="shared" si="250"/>
        <v>1.3353502454580501</v>
      </c>
      <c r="AE555" s="17">
        <f t="shared" si="251"/>
        <v>-41.898972043176848</v>
      </c>
      <c r="AF555" s="184">
        <f t="shared" si="241"/>
        <v>-23.762395550328378</v>
      </c>
      <c r="AG555" s="184">
        <f t="shared" si="241"/>
        <v>7.3513746559380015</v>
      </c>
      <c r="AJ555" s="138"/>
    </row>
    <row r="556" spans="1:36">
      <c r="A556" s="71" t="s">
        <v>50</v>
      </c>
      <c r="B556" s="71">
        <v>5</v>
      </c>
      <c r="C556" s="75">
        <v>29.328333333333333</v>
      </c>
      <c r="D556" s="64">
        <v>-61.676666666666669</v>
      </c>
      <c r="E556" s="71">
        <v>10</v>
      </c>
      <c r="F556" s="71" t="s">
        <v>12</v>
      </c>
      <c r="G556" s="6">
        <v>0.93</v>
      </c>
      <c r="H556" s="71" t="s">
        <v>23</v>
      </c>
      <c r="I556" s="71" t="s">
        <v>51</v>
      </c>
      <c r="J556" s="5">
        <f t="shared" si="252"/>
        <v>0.69690997032133595</v>
      </c>
      <c r="K556" s="5">
        <f t="shared" si="253"/>
        <v>3.8013271108436504</v>
      </c>
      <c r="L556" s="86">
        <v>3.0722834983612382E-14</v>
      </c>
      <c r="M556" s="82">
        <v>2.1157139849605049E-20</v>
      </c>
      <c r="N556" s="46"/>
      <c r="O556" s="126">
        <f t="shared" si="254"/>
        <v>6.3471419548815142E-21</v>
      </c>
      <c r="P556" s="126">
        <f t="shared" si="255"/>
        <v>2.0659362842872708E-7</v>
      </c>
      <c r="Q556" s="126">
        <f t="shared" si="256"/>
        <v>6.8248838224532406E-12</v>
      </c>
      <c r="R556" s="126">
        <f t="shared" si="257"/>
        <v>222.1436864825022</v>
      </c>
      <c r="S556" s="126">
        <f t="shared" si="258"/>
        <v>1.7953950353245329E-12</v>
      </c>
      <c r="T556" s="344">
        <v>7.0000000000000007E-2</v>
      </c>
      <c r="U556" s="193">
        <f t="shared" si="242"/>
        <v>1.4809997894723537E-21</v>
      </c>
      <c r="V556" s="185">
        <f t="shared" si="243"/>
        <v>4.8205179966703001E-8</v>
      </c>
      <c r="W556" s="185">
        <f t="shared" si="244"/>
        <v>1.5924728919057564E-12</v>
      </c>
      <c r="X556" s="185">
        <f t="shared" si="245"/>
        <v>51.833526845917199</v>
      </c>
      <c r="Y556" s="194">
        <f t="shared" si="246"/>
        <v>4.1892550824239112E-13</v>
      </c>
      <c r="AA556" s="259">
        <f t="shared" si="247"/>
        <v>3.8960072266542375E-22</v>
      </c>
      <c r="AB556" s="260">
        <f t="shared" si="248"/>
        <v>3.0358497870033017E-20</v>
      </c>
      <c r="AC556" s="17">
        <f t="shared" si="249"/>
        <v>-0.36109904396568004</v>
      </c>
      <c r="AD556" s="17">
        <f t="shared" si="250"/>
        <v>1.3353502454580501</v>
      </c>
      <c r="AE556" s="17">
        <f t="shared" si="251"/>
        <v>-45.302309522808891</v>
      </c>
      <c r="AF556" s="184">
        <f t="shared" si="241"/>
        <v>-27.165733029960421</v>
      </c>
      <c r="AG556" s="184">
        <f t="shared" si="241"/>
        <v>3.9480371763059567</v>
      </c>
      <c r="AJ556" s="138"/>
    </row>
    <row r="557" spans="1:36">
      <c r="A557" s="71" t="s">
        <v>50</v>
      </c>
      <c r="B557" s="71">
        <v>5</v>
      </c>
      <c r="C557" s="75">
        <v>29.328333333333333</v>
      </c>
      <c r="D557" s="64">
        <v>-61.676666666666669</v>
      </c>
      <c r="E557" s="71">
        <v>10</v>
      </c>
      <c r="F557" s="71" t="s">
        <v>12</v>
      </c>
      <c r="G557" s="6">
        <v>0.93</v>
      </c>
      <c r="H557" s="71" t="s">
        <v>23</v>
      </c>
      <c r="I557" s="71" t="s">
        <v>51</v>
      </c>
      <c r="J557" s="5">
        <f t="shared" si="252"/>
        <v>0.69690997032133595</v>
      </c>
      <c r="K557" s="5">
        <f t="shared" si="253"/>
        <v>3.8013271108436504</v>
      </c>
      <c r="L557" s="86">
        <v>3.0722834983612382E-14</v>
      </c>
      <c r="M557" s="82">
        <v>1.4052112175036373E-19</v>
      </c>
      <c r="N557" s="46"/>
      <c r="O557" s="126">
        <f t="shared" si="254"/>
        <v>4.215633652510912E-20</v>
      </c>
      <c r="P557" s="126">
        <f t="shared" si="255"/>
        <v>1.372149951252721E-6</v>
      </c>
      <c r="Q557" s="126">
        <f t="shared" si="256"/>
        <v>4.5329394113020556E-11</v>
      </c>
      <c r="R557" s="126">
        <f t="shared" si="257"/>
        <v>1475.4300551104525</v>
      </c>
      <c r="S557" s="126">
        <f t="shared" si="258"/>
        <v>1.1924623372641125E-11</v>
      </c>
      <c r="T557" s="344">
        <v>7.0000000000000007E-2</v>
      </c>
      <c r="U557" s="193">
        <f t="shared" si="242"/>
        <v>9.8364785225254618E-21</v>
      </c>
      <c r="V557" s="185">
        <f t="shared" si="243"/>
        <v>3.2016832195896823E-7</v>
      </c>
      <c r="W557" s="185">
        <f t="shared" si="244"/>
        <v>1.0576858626371463E-11</v>
      </c>
      <c r="X557" s="185">
        <f t="shared" si="245"/>
        <v>344.26701285910559</v>
      </c>
      <c r="Y557" s="194">
        <f t="shared" si="246"/>
        <v>2.7824121202829291E-12</v>
      </c>
      <c r="AA557" s="259">
        <f t="shared" si="247"/>
        <v>2.5876432718631244E-21</v>
      </c>
      <c r="AB557" s="260">
        <f t="shared" si="248"/>
        <v>2.0163454066465902E-19</v>
      </c>
      <c r="AC557" s="17">
        <f t="shared" si="249"/>
        <v>-0.36109904396568004</v>
      </c>
      <c r="AD557" s="17">
        <f t="shared" si="250"/>
        <v>1.3353502454580501</v>
      </c>
      <c r="AE557" s="17">
        <f t="shared" si="251"/>
        <v>-43.408929142657193</v>
      </c>
      <c r="AF557" s="184">
        <f t="shared" si="241"/>
        <v>-25.272352649808724</v>
      </c>
      <c r="AG557" s="184">
        <f t="shared" si="241"/>
        <v>5.8414175564576567</v>
      </c>
      <c r="AJ557" s="138"/>
    </row>
    <row r="558" spans="1:36">
      <c r="A558" s="71" t="s">
        <v>50</v>
      </c>
      <c r="B558" s="71">
        <v>5</v>
      </c>
      <c r="C558" s="75">
        <v>29.328333333333333</v>
      </c>
      <c r="D558" s="64">
        <v>-61.676666666666669</v>
      </c>
      <c r="E558" s="71">
        <v>10</v>
      </c>
      <c r="F558" s="71" t="s">
        <v>12</v>
      </c>
      <c r="G558" s="6">
        <v>0.93</v>
      </c>
      <c r="H558" s="71" t="s">
        <v>23</v>
      </c>
      <c r="I558" s="71" t="s">
        <v>51</v>
      </c>
      <c r="J558" s="5">
        <f t="shared" si="252"/>
        <v>0.69690997032133595</v>
      </c>
      <c r="K558" s="5">
        <f t="shared" si="253"/>
        <v>3.8013271108436504</v>
      </c>
      <c r="L558" s="86">
        <v>3.0722834983612382E-14</v>
      </c>
      <c r="M558" s="82">
        <v>1.4511044456662806E-19</v>
      </c>
      <c r="N558" s="46"/>
      <c r="O558" s="126">
        <f t="shared" si="254"/>
        <v>4.3533133369988417E-20</v>
      </c>
      <c r="P558" s="126">
        <f t="shared" si="255"/>
        <v>1.4169634212861238E-6</v>
      </c>
      <c r="Q558" s="126">
        <f t="shared" si="256"/>
        <v>4.6809820827944531E-11</v>
      </c>
      <c r="R558" s="126">
        <f t="shared" si="257"/>
        <v>1523.6165820280901</v>
      </c>
      <c r="S558" s="126">
        <f t="shared" si="258"/>
        <v>1.2314073338865005E-11</v>
      </c>
      <c r="T558" s="344">
        <v>7.0000000000000007E-2</v>
      </c>
      <c r="U558" s="193">
        <f t="shared" si="242"/>
        <v>1.0157731119663965E-20</v>
      </c>
      <c r="V558" s="185">
        <f t="shared" si="243"/>
        <v>3.3062479830009564E-7</v>
      </c>
      <c r="W558" s="185">
        <f t="shared" si="244"/>
        <v>1.0922291526520392E-11</v>
      </c>
      <c r="X558" s="185">
        <f t="shared" si="245"/>
        <v>355.5105358065544</v>
      </c>
      <c r="Y558" s="194">
        <f t="shared" si="246"/>
        <v>2.8732837790685014E-12</v>
      </c>
      <c r="AA558" s="259">
        <f t="shared" si="247"/>
        <v>2.6721539145337064E-21</v>
      </c>
      <c r="AB558" s="260">
        <f t="shared" si="248"/>
        <v>2.08219785548081E-19</v>
      </c>
      <c r="AC558" s="17">
        <f t="shared" si="249"/>
        <v>-0.36109904396568004</v>
      </c>
      <c r="AD558" s="17">
        <f t="shared" si="250"/>
        <v>1.3353502454580501</v>
      </c>
      <c r="AE558" s="17">
        <f t="shared" si="251"/>
        <v>-43.376791813724054</v>
      </c>
      <c r="AF558" s="184">
        <f t="shared" si="241"/>
        <v>-25.240215320875588</v>
      </c>
      <c r="AG558" s="184">
        <f t="shared" si="241"/>
        <v>5.8735548853907913</v>
      </c>
      <c r="AJ558" s="138"/>
    </row>
    <row r="559" spans="1:36">
      <c r="A559" s="71" t="s">
        <v>50</v>
      </c>
      <c r="B559" s="71">
        <v>5</v>
      </c>
      <c r="C559" s="75">
        <v>29.328333333333333</v>
      </c>
      <c r="D559" s="64">
        <v>-61.676666666666669</v>
      </c>
      <c r="E559" s="71">
        <v>10</v>
      </c>
      <c r="F559" s="71" t="s">
        <v>12</v>
      </c>
      <c r="G559" s="6">
        <v>0.93</v>
      </c>
      <c r="H559" s="71" t="s">
        <v>23</v>
      </c>
      <c r="I559" s="71" t="s">
        <v>51</v>
      </c>
      <c r="J559" s="5">
        <f t="shared" si="252"/>
        <v>0.69690997032133595</v>
      </c>
      <c r="K559" s="5">
        <f t="shared" si="253"/>
        <v>3.8013271108436504</v>
      </c>
      <c r="L559" s="86">
        <v>3.0722834983612382E-14</v>
      </c>
      <c r="M559" s="82">
        <v>7.3311177964715362E-20</v>
      </c>
      <c r="N559" s="46"/>
      <c r="O559" s="126">
        <f t="shared" si="254"/>
        <v>2.1993353389414607E-20</v>
      </c>
      <c r="P559" s="126">
        <f t="shared" si="255"/>
        <v>7.1586340912698658E-7</v>
      </c>
      <c r="Q559" s="126">
        <f t="shared" si="256"/>
        <v>2.3648767085392048E-11</v>
      </c>
      <c r="R559" s="126">
        <f t="shared" si="257"/>
        <v>769.74560121181344</v>
      </c>
      <c r="S559" s="126">
        <f t="shared" si="258"/>
        <v>6.2211870738331543E-12</v>
      </c>
      <c r="T559" s="344">
        <v>7.0000000000000007E-2</v>
      </c>
      <c r="U559" s="193">
        <f t="shared" si="242"/>
        <v>5.1317824575300759E-21</v>
      </c>
      <c r="V559" s="185">
        <f t="shared" si="243"/>
        <v>1.6703479546296358E-7</v>
      </c>
      <c r="W559" s="185">
        <f t="shared" si="244"/>
        <v>5.5180456532581459E-12</v>
      </c>
      <c r="X559" s="185">
        <f t="shared" si="245"/>
        <v>179.60730694942319</v>
      </c>
      <c r="Y559" s="194">
        <f t="shared" si="246"/>
        <v>1.4516103172277363E-12</v>
      </c>
      <c r="AA559" s="259">
        <f t="shared" si="247"/>
        <v>1.3499975950217949E-21</v>
      </c>
      <c r="AB559" s="260">
        <f t="shared" si="248"/>
        <v>1.0519461779390607E-19</v>
      </c>
      <c r="AC559" s="17">
        <f t="shared" si="249"/>
        <v>-0.36109904396568004</v>
      </c>
      <c r="AD559" s="17">
        <f t="shared" si="250"/>
        <v>1.3353502454580501</v>
      </c>
      <c r="AE559" s="17">
        <f t="shared" si="251"/>
        <v>-44.059573859500716</v>
      </c>
      <c r="AF559" s="184">
        <f t="shared" si="241"/>
        <v>-25.92299736665225</v>
      </c>
      <c r="AG559" s="184">
        <f t="shared" si="241"/>
        <v>5.1907728396141302</v>
      </c>
      <c r="AJ559" s="138"/>
    </row>
    <row r="560" spans="1:36">
      <c r="A560" s="71" t="s">
        <v>50</v>
      </c>
      <c r="B560" s="71">
        <v>5</v>
      </c>
      <c r="C560" s="75">
        <v>29.328333333333333</v>
      </c>
      <c r="D560" s="64">
        <v>-61.676666666666669</v>
      </c>
      <c r="E560" s="71">
        <v>10</v>
      </c>
      <c r="F560" s="71" t="s">
        <v>12</v>
      </c>
      <c r="G560" s="6">
        <v>0.93</v>
      </c>
      <c r="H560" s="71" t="s">
        <v>23</v>
      </c>
      <c r="I560" s="71" t="s">
        <v>51</v>
      </c>
      <c r="J560" s="5">
        <f t="shared" si="252"/>
        <v>0.69690997032133595</v>
      </c>
      <c r="K560" s="5">
        <f t="shared" si="253"/>
        <v>3.8013271108436504</v>
      </c>
      <c r="L560" s="86">
        <v>3.0722834983612382E-14</v>
      </c>
      <c r="M560" s="82">
        <v>6.7901111647185104E-20</v>
      </c>
      <c r="N560" s="46"/>
      <c r="O560" s="126">
        <f t="shared" si="254"/>
        <v>2.0370333494155532E-20</v>
      </c>
      <c r="P560" s="126">
        <f t="shared" si="255"/>
        <v>6.630356054387919E-7</v>
      </c>
      <c r="Q560" s="126">
        <f t="shared" si="256"/>
        <v>2.1903584402317774E-11</v>
      </c>
      <c r="R560" s="126">
        <f t="shared" si="257"/>
        <v>712.94151122450739</v>
      </c>
      <c r="S560" s="126">
        <f t="shared" si="258"/>
        <v>5.762088808362663E-12</v>
      </c>
      <c r="T560" s="344">
        <v>7.0000000000000007E-2</v>
      </c>
      <c r="U560" s="193">
        <f t="shared" si="242"/>
        <v>4.7530778153029577E-21</v>
      </c>
      <c r="V560" s="185">
        <f t="shared" si="243"/>
        <v>1.5470830793571813E-7</v>
      </c>
      <c r="W560" s="185">
        <f t="shared" si="244"/>
        <v>5.1108363605408138E-12</v>
      </c>
      <c r="X560" s="185">
        <f t="shared" si="245"/>
        <v>166.3530192857184</v>
      </c>
      <c r="Y560" s="194">
        <f t="shared" si="246"/>
        <v>1.3444873886179548E-12</v>
      </c>
      <c r="AA560" s="259">
        <f t="shared" si="247"/>
        <v>1.2503732714146981E-21</v>
      </c>
      <c r="AB560" s="260">
        <f t="shared" si="248"/>
        <v>9.7431683486859578E-20</v>
      </c>
      <c r="AC560" s="17">
        <f t="shared" si="249"/>
        <v>-0.36109904396568004</v>
      </c>
      <c r="AD560" s="17">
        <f t="shared" si="250"/>
        <v>1.3353502454580501</v>
      </c>
      <c r="AE560" s="17">
        <f t="shared" si="251"/>
        <v>-44.136234546615384</v>
      </c>
      <c r="AF560" s="184">
        <f t="shared" si="241"/>
        <v>-25.999658053766915</v>
      </c>
      <c r="AG560" s="184">
        <f t="shared" si="241"/>
        <v>5.1141121524994624</v>
      </c>
      <c r="AJ560" s="138"/>
    </row>
    <row r="561" spans="1:36">
      <c r="A561" s="72" t="s">
        <v>50</v>
      </c>
      <c r="B561" s="72">
        <v>5</v>
      </c>
      <c r="C561" s="76">
        <v>29.328333333333333</v>
      </c>
      <c r="D561" s="73">
        <v>-61.676666666666669</v>
      </c>
      <c r="E561" s="72">
        <v>140</v>
      </c>
      <c r="F561" s="72" t="s">
        <v>13</v>
      </c>
      <c r="G561" s="74">
        <v>0.18</v>
      </c>
      <c r="H561" s="72" t="s">
        <v>23</v>
      </c>
      <c r="I561" s="72" t="s">
        <v>51</v>
      </c>
      <c r="J561" s="5">
        <f t="shared" si="252"/>
        <v>0.69690997032133595</v>
      </c>
      <c r="K561" s="5">
        <f t="shared" si="253"/>
        <v>3.8013271108436504</v>
      </c>
      <c r="L561" s="87">
        <v>3.0722834983612382E-14</v>
      </c>
      <c r="M561" s="83">
        <v>1.9580962739384208E-19</v>
      </c>
      <c r="N561" s="46"/>
      <c r="O561" s="126">
        <f t="shared" si="254"/>
        <v>5.8742888218152618E-20</v>
      </c>
      <c r="P561" s="126">
        <f t="shared" si="255"/>
        <v>1.9120269418328806E-6</v>
      </c>
      <c r="Q561" s="126">
        <f t="shared" si="256"/>
        <v>3.2634937898973676E-10</v>
      </c>
      <c r="R561" s="126">
        <f t="shared" si="257"/>
        <v>10622.371899071559</v>
      </c>
      <c r="S561" s="126">
        <f t="shared" si="258"/>
        <v>8.5851432795350294E-11</v>
      </c>
      <c r="T561" s="348">
        <v>0.10500000000000001</v>
      </c>
      <c r="U561" s="193">
        <f t="shared" si="242"/>
        <v>2.056001087635342E-20</v>
      </c>
      <c r="V561" s="185">
        <f t="shared" si="243"/>
        <v>6.6920942964150833E-7</v>
      </c>
      <c r="W561" s="185">
        <f t="shared" si="244"/>
        <v>1.1422228264640788E-10</v>
      </c>
      <c r="X561" s="185">
        <f t="shared" si="245"/>
        <v>3717.8301646750465</v>
      </c>
      <c r="Y561" s="194">
        <f t="shared" si="246"/>
        <v>3.0048001478372609E-11</v>
      </c>
      <c r="AA561" s="259">
        <f t="shared" si="247"/>
        <v>5.4086402661070695E-21</v>
      </c>
      <c r="AB561" s="260">
        <f t="shared" si="248"/>
        <v>2.8096832551205552E-19</v>
      </c>
      <c r="AC561" s="17">
        <f t="shared" si="249"/>
        <v>-0.36109904396568004</v>
      </c>
      <c r="AD561" s="17">
        <f t="shared" si="250"/>
        <v>1.3353502454580501</v>
      </c>
      <c r="AE561" s="17">
        <f t="shared" si="251"/>
        <v>-43.077144054458003</v>
      </c>
      <c r="AF561" s="184">
        <f t="shared" si="241"/>
        <v>-22.892874718244279</v>
      </c>
      <c r="AG561" s="184">
        <f t="shared" si="241"/>
        <v>8.2208954880220979</v>
      </c>
      <c r="AJ561" s="138"/>
    </row>
    <row r="562" spans="1:36">
      <c r="A562" s="71" t="s">
        <v>50</v>
      </c>
      <c r="B562" s="71">
        <v>5</v>
      </c>
      <c r="C562" s="75">
        <v>29.328333333333333</v>
      </c>
      <c r="D562" s="64">
        <v>-61.676666666666669</v>
      </c>
      <c r="E562" s="71">
        <v>140</v>
      </c>
      <c r="F562" s="71" t="s">
        <v>13</v>
      </c>
      <c r="G562" s="6">
        <v>0.18</v>
      </c>
      <c r="H562" s="71" t="s">
        <v>23</v>
      </c>
      <c r="I562" s="71" t="s">
        <v>51</v>
      </c>
      <c r="J562" s="5">
        <f t="shared" si="252"/>
        <v>0.69690997032133595</v>
      </c>
      <c r="K562" s="5">
        <f t="shared" si="253"/>
        <v>3.8013271108436504</v>
      </c>
      <c r="L562" s="86">
        <v>3.0722834983612382E-14</v>
      </c>
      <c r="M562" s="82">
        <v>7.735007432503178E-20</v>
      </c>
      <c r="N562" s="46"/>
      <c r="O562" s="126">
        <f t="shared" si="254"/>
        <v>2.3205022297509533E-20</v>
      </c>
      <c r="P562" s="126">
        <f t="shared" si="255"/>
        <v>7.5530211680943945E-7</v>
      </c>
      <c r="Q562" s="126">
        <f t="shared" si="256"/>
        <v>1.2891679054171963E-10</v>
      </c>
      <c r="R562" s="126">
        <f t="shared" si="257"/>
        <v>4196.1228711635522</v>
      </c>
      <c r="S562" s="126">
        <f t="shared" si="258"/>
        <v>3.3913627210342435E-11</v>
      </c>
      <c r="T562" s="344">
        <v>0.10500000000000001</v>
      </c>
      <c r="U562" s="193">
        <f t="shared" si="242"/>
        <v>8.121757804128338E-21</v>
      </c>
      <c r="V562" s="185">
        <f t="shared" si="243"/>
        <v>2.6435574088330388E-7</v>
      </c>
      <c r="W562" s="185">
        <f t="shared" si="244"/>
        <v>4.5120876689601875E-11</v>
      </c>
      <c r="X562" s="185">
        <f t="shared" si="245"/>
        <v>1468.6430049072437</v>
      </c>
      <c r="Y562" s="194">
        <f t="shared" si="246"/>
        <v>1.1869769523619854E-11</v>
      </c>
      <c r="AA562" s="259">
        <f t="shared" si="247"/>
        <v>2.1365585142515741E-21</v>
      </c>
      <c r="AB562" s="260">
        <f t="shared" si="248"/>
        <v>1.1099005268839344E-19</v>
      </c>
      <c r="AC562" s="17">
        <f t="shared" si="249"/>
        <v>-0.36109904396568004</v>
      </c>
      <c r="AD562" s="17">
        <f t="shared" si="250"/>
        <v>1.3353502454580501</v>
      </c>
      <c r="AE562" s="17">
        <f t="shared" si="251"/>
        <v>-44.005945414963882</v>
      </c>
      <c r="AF562" s="184">
        <f t="shared" si="241"/>
        <v>-23.821676078750162</v>
      </c>
      <c r="AG562" s="184">
        <f t="shared" si="241"/>
        <v>7.2920941275162168</v>
      </c>
      <c r="AJ562" s="138"/>
    </row>
    <row r="563" spans="1:36">
      <c r="A563" s="71" t="s">
        <v>50</v>
      </c>
      <c r="B563" s="71">
        <v>5</v>
      </c>
      <c r="C563" s="75">
        <v>29.328333333333333</v>
      </c>
      <c r="D563" s="64">
        <v>-61.676666666666669</v>
      </c>
      <c r="E563" s="71">
        <v>140</v>
      </c>
      <c r="F563" s="71" t="s">
        <v>13</v>
      </c>
      <c r="G563" s="6">
        <v>0.18</v>
      </c>
      <c r="H563" s="71" t="s">
        <v>23</v>
      </c>
      <c r="I563" s="71" t="s">
        <v>51</v>
      </c>
      <c r="J563" s="5">
        <f t="shared" si="252"/>
        <v>0.69690997032133595</v>
      </c>
      <c r="K563" s="5">
        <f t="shared" si="253"/>
        <v>3.8013271108436504</v>
      </c>
      <c r="L563" s="86">
        <v>3.0722834983612382E-14</v>
      </c>
      <c r="M563" s="82">
        <v>4.3555672803526698E-19</v>
      </c>
      <c r="N563" s="46"/>
      <c r="O563" s="126">
        <f t="shared" si="254"/>
        <v>1.3066701841058009E-19</v>
      </c>
      <c r="P563" s="126">
        <f t="shared" si="255"/>
        <v>4.2530911773043775E-6</v>
      </c>
      <c r="Q563" s="126">
        <f t="shared" si="256"/>
        <v>7.2592788005877828E-10</v>
      </c>
      <c r="R563" s="126">
        <f t="shared" si="257"/>
        <v>23628.284318357652</v>
      </c>
      <c r="S563" s="126">
        <f t="shared" si="258"/>
        <v>1.9096695940425629E-10</v>
      </c>
      <c r="T563" s="344">
        <v>0.10500000000000001</v>
      </c>
      <c r="U563" s="193">
        <f t="shared" si="242"/>
        <v>4.5733456443703038E-20</v>
      </c>
      <c r="V563" s="185">
        <f t="shared" si="243"/>
        <v>1.4885819120565323E-6</v>
      </c>
      <c r="W563" s="185">
        <f t="shared" si="244"/>
        <v>2.5407475802057245E-10</v>
      </c>
      <c r="X563" s="185">
        <f t="shared" si="245"/>
        <v>8269.8995114251793</v>
      </c>
      <c r="Y563" s="194">
        <f t="shared" si="246"/>
        <v>6.6838435791489714E-11</v>
      </c>
      <c r="AA563" s="259">
        <f t="shared" si="247"/>
        <v>1.2030918442468149E-20</v>
      </c>
      <c r="AB563" s="260">
        <f t="shared" si="248"/>
        <v>6.2498277623211147E-19</v>
      </c>
      <c r="AC563" s="17">
        <f t="shared" si="249"/>
        <v>-0.36109904396568004</v>
      </c>
      <c r="AD563" s="17">
        <f t="shared" si="250"/>
        <v>1.3353502454580501</v>
      </c>
      <c r="AE563" s="17">
        <f t="shared" si="251"/>
        <v>-42.277661905512588</v>
      </c>
      <c r="AF563" s="184">
        <f t="shared" si="241"/>
        <v>-22.093392569298864</v>
      </c>
      <c r="AG563" s="184">
        <f t="shared" si="241"/>
        <v>9.020377636967515</v>
      </c>
      <c r="AJ563" s="138"/>
    </row>
    <row r="564" spans="1:36">
      <c r="A564" s="71" t="s">
        <v>50</v>
      </c>
      <c r="B564" s="71">
        <v>5</v>
      </c>
      <c r="C564" s="75">
        <v>29.328333333333333</v>
      </c>
      <c r="D564" s="64">
        <v>-61.676666666666669</v>
      </c>
      <c r="E564" s="71">
        <v>140</v>
      </c>
      <c r="F564" s="71" t="s">
        <v>13</v>
      </c>
      <c r="G564" s="6">
        <v>0.18</v>
      </c>
      <c r="H564" s="71" t="s">
        <v>23</v>
      </c>
      <c r="I564" s="71" t="s">
        <v>51</v>
      </c>
      <c r="J564" s="5">
        <f t="shared" si="252"/>
        <v>0.69690997032133595</v>
      </c>
      <c r="K564" s="5">
        <f t="shared" si="253"/>
        <v>3.8013271108436504</v>
      </c>
      <c r="L564" s="86">
        <v>3.0722834983612382E-14</v>
      </c>
      <c r="M564" s="82">
        <v>1.3241450700401661E-19</v>
      </c>
      <c r="N564" s="46"/>
      <c r="O564" s="126">
        <f t="shared" si="254"/>
        <v>3.9724352101204981E-20</v>
      </c>
      <c r="P564" s="126">
        <f t="shared" si="255"/>
        <v>1.2929910967654523E-6</v>
      </c>
      <c r="Q564" s="126">
        <f t="shared" si="256"/>
        <v>2.2069084500669433E-10</v>
      </c>
      <c r="R564" s="126">
        <f t="shared" si="257"/>
        <v>7183.2838709191792</v>
      </c>
      <c r="S564" s="126">
        <f t="shared" si="258"/>
        <v>5.805626260816979E-11</v>
      </c>
      <c r="T564" s="344">
        <v>0.10500000000000001</v>
      </c>
      <c r="U564" s="193">
        <f t="shared" si="242"/>
        <v>1.3903523235421746E-20</v>
      </c>
      <c r="V564" s="185">
        <f t="shared" si="243"/>
        <v>4.5254688386790837E-7</v>
      </c>
      <c r="W564" s="185">
        <f t="shared" si="244"/>
        <v>7.7241795752343029E-11</v>
      </c>
      <c r="X564" s="185">
        <f t="shared" si="245"/>
        <v>2514.1493548217131</v>
      </c>
      <c r="Y564" s="194">
        <f t="shared" si="246"/>
        <v>2.0319691912859431E-11</v>
      </c>
      <c r="AA564" s="259">
        <f t="shared" si="247"/>
        <v>3.6575445443146977E-21</v>
      </c>
      <c r="AB564" s="260">
        <f t="shared" si="248"/>
        <v>1.9000231399037388E-19</v>
      </c>
      <c r="AC564" s="17">
        <f t="shared" si="249"/>
        <v>-0.36109904396568004</v>
      </c>
      <c r="AD564" s="17">
        <f t="shared" si="250"/>
        <v>1.3353502454580501</v>
      </c>
      <c r="AE564" s="17">
        <f t="shared" si="251"/>
        <v>-43.468349745857608</v>
      </c>
      <c r="AF564" s="184">
        <f t="shared" si="241"/>
        <v>-23.284080409643888</v>
      </c>
      <c r="AG564" s="184">
        <f t="shared" si="241"/>
        <v>7.8296897966224925</v>
      </c>
      <c r="AJ564" s="138"/>
    </row>
    <row r="565" spans="1:36">
      <c r="A565" s="71" t="s">
        <v>50</v>
      </c>
      <c r="B565" s="71">
        <v>5</v>
      </c>
      <c r="C565" s="75">
        <v>29.328333333333333</v>
      </c>
      <c r="D565" s="64">
        <v>-61.676666666666669</v>
      </c>
      <c r="E565" s="71">
        <v>140</v>
      </c>
      <c r="F565" s="71" t="s">
        <v>13</v>
      </c>
      <c r="G565" s="6">
        <v>0.18</v>
      </c>
      <c r="H565" s="71" t="s">
        <v>23</v>
      </c>
      <c r="I565" s="71" t="s">
        <v>51</v>
      </c>
      <c r="J565" s="5">
        <f t="shared" si="252"/>
        <v>0.69690997032133595</v>
      </c>
      <c r="K565" s="5">
        <f t="shared" si="253"/>
        <v>3.8013271108436504</v>
      </c>
      <c r="L565" s="86">
        <v>3.0722834983612382E-14</v>
      </c>
      <c r="M565" s="82">
        <v>1.9543887171850838E-19</v>
      </c>
      <c r="N565" s="46"/>
      <c r="O565" s="126">
        <f t="shared" si="254"/>
        <v>5.8631661515552518E-20</v>
      </c>
      <c r="P565" s="126">
        <f t="shared" si="255"/>
        <v>1.9084066150414425E-6</v>
      </c>
      <c r="Q565" s="126">
        <f t="shared" si="256"/>
        <v>3.2573145286418067E-10</v>
      </c>
      <c r="R565" s="126">
        <f t="shared" si="257"/>
        <v>10602.258972452459</v>
      </c>
      <c r="S565" s="126">
        <f t="shared" si="258"/>
        <v>8.5688877427833149E-11</v>
      </c>
      <c r="T565" s="344">
        <v>0.10500000000000001</v>
      </c>
      <c r="U565" s="193">
        <f t="shared" si="242"/>
        <v>2.0521081530443383E-20</v>
      </c>
      <c r="V565" s="185">
        <f t="shared" si="243"/>
        <v>6.6794231526450495E-7</v>
      </c>
      <c r="W565" s="185">
        <f t="shared" si="244"/>
        <v>1.1400600850246324E-10</v>
      </c>
      <c r="X565" s="185">
        <f t="shared" si="245"/>
        <v>3710.7906403583611</v>
      </c>
      <c r="Y565" s="194">
        <f t="shared" si="246"/>
        <v>2.9991107099741604E-11</v>
      </c>
      <c r="AA565" s="259">
        <f t="shared" si="247"/>
        <v>5.3983992779534889E-21</v>
      </c>
      <c r="AB565" s="260">
        <f t="shared" si="248"/>
        <v>2.8043632612745389E-19</v>
      </c>
      <c r="AC565" s="17">
        <f t="shared" si="249"/>
        <v>-0.36109904396568004</v>
      </c>
      <c r="AD565" s="17">
        <f t="shared" si="250"/>
        <v>1.3353502454580501</v>
      </c>
      <c r="AE565" s="17">
        <f t="shared" si="251"/>
        <v>-43.079039298974742</v>
      </c>
      <c r="AF565" s="184">
        <f t="shared" si="241"/>
        <v>-22.894769962761014</v>
      </c>
      <c r="AG565" s="184">
        <f t="shared" si="241"/>
        <v>8.2190002435053628</v>
      </c>
      <c r="AJ565" s="138"/>
    </row>
    <row r="566" spans="1:36">
      <c r="A566" s="71" t="s">
        <v>50</v>
      </c>
      <c r="B566" s="71">
        <v>5</v>
      </c>
      <c r="C566" s="75">
        <v>29.328333333333333</v>
      </c>
      <c r="D566" s="64">
        <v>-61.676666666666669</v>
      </c>
      <c r="E566" s="71">
        <v>140</v>
      </c>
      <c r="F566" s="71" t="s">
        <v>13</v>
      </c>
      <c r="G566" s="6">
        <v>0.18</v>
      </c>
      <c r="H566" s="71" t="s">
        <v>23</v>
      </c>
      <c r="I566" s="71" t="s">
        <v>51</v>
      </c>
      <c r="J566" s="5">
        <f t="shared" si="252"/>
        <v>0.69690997032133595</v>
      </c>
      <c r="K566" s="5">
        <f t="shared" si="253"/>
        <v>3.8013271108436504</v>
      </c>
      <c r="L566" s="86">
        <v>3.0722834983612382E-14</v>
      </c>
      <c r="M566" s="82">
        <v>1.011447338470937E-19</v>
      </c>
      <c r="N566" s="46"/>
      <c r="O566" s="126">
        <f t="shared" si="254"/>
        <v>3.0343420154128108E-20</v>
      </c>
      <c r="P566" s="126">
        <f t="shared" si="255"/>
        <v>9.8765039653122321E-7</v>
      </c>
      <c r="Q566" s="126">
        <f t="shared" si="256"/>
        <v>1.6857455641182281E-10</v>
      </c>
      <c r="R566" s="126">
        <f t="shared" si="257"/>
        <v>5486.9466473956845</v>
      </c>
      <c r="S566" s="126">
        <f t="shared" si="258"/>
        <v>4.4346237904901087E-11</v>
      </c>
      <c r="T566" s="344">
        <v>0.10500000000000001</v>
      </c>
      <c r="U566" s="193">
        <f t="shared" si="242"/>
        <v>1.062019705394484E-20</v>
      </c>
      <c r="V566" s="185">
        <f t="shared" si="243"/>
        <v>3.4567763878592822E-7</v>
      </c>
      <c r="W566" s="185">
        <f t="shared" si="244"/>
        <v>5.9001094744138001E-11</v>
      </c>
      <c r="X566" s="185">
        <f t="shared" si="245"/>
        <v>1920.43132658849</v>
      </c>
      <c r="Y566" s="194">
        <f t="shared" si="246"/>
        <v>1.5521183266715383E-11</v>
      </c>
      <c r="AA566" s="259">
        <f t="shared" si="247"/>
        <v>2.7938129880087692E-21</v>
      </c>
      <c r="AB566" s="260">
        <f t="shared" si="248"/>
        <v>1.4513314223422174E-19</v>
      </c>
      <c r="AC566" s="17">
        <f t="shared" si="249"/>
        <v>-0.36109904396568004</v>
      </c>
      <c r="AD566" s="17">
        <f t="shared" si="250"/>
        <v>1.3353502454580501</v>
      </c>
      <c r="AE566" s="17">
        <f t="shared" si="251"/>
        <v>-43.737734453423307</v>
      </c>
      <c r="AF566" s="184">
        <f t="shared" si="241"/>
        <v>-23.55346511720958</v>
      </c>
      <c r="AG566" s="184">
        <f t="shared" si="241"/>
        <v>7.560305089056798</v>
      </c>
      <c r="AJ566" s="138"/>
    </row>
    <row r="567" spans="1:36">
      <c r="A567" s="71" t="s">
        <v>50</v>
      </c>
      <c r="B567" s="71">
        <v>5</v>
      </c>
      <c r="C567" s="75">
        <v>29.328333333333333</v>
      </c>
      <c r="D567" s="64">
        <v>-61.676666666666669</v>
      </c>
      <c r="E567" s="71">
        <v>140</v>
      </c>
      <c r="F567" s="71" t="s">
        <v>13</v>
      </c>
      <c r="G567" s="6">
        <v>0.18</v>
      </c>
      <c r="H567" s="71" t="s">
        <v>23</v>
      </c>
      <c r="I567" s="71" t="s">
        <v>51</v>
      </c>
      <c r="J567" s="5">
        <f t="shared" si="252"/>
        <v>0.69690997032133595</v>
      </c>
      <c r="K567" s="5">
        <f t="shared" si="253"/>
        <v>3.8013271108436504</v>
      </c>
      <c r="L567" s="86">
        <v>3.0722834983612382E-14</v>
      </c>
      <c r="M567" s="82">
        <v>2.4047391569672747E-19</v>
      </c>
      <c r="N567" s="46"/>
      <c r="O567" s="126">
        <f t="shared" si="254"/>
        <v>7.2142174709018233E-20</v>
      </c>
      <c r="P567" s="126">
        <f t="shared" si="255"/>
        <v>2.3481613837882802E-6</v>
      </c>
      <c r="Q567" s="126">
        <f t="shared" si="256"/>
        <v>4.0078985949454572E-10</v>
      </c>
      <c r="R567" s="126">
        <f t="shared" si="257"/>
        <v>13045.341021046001</v>
      </c>
      <c r="S567" s="126">
        <f t="shared" si="258"/>
        <v>1.0543419385068288E-10</v>
      </c>
      <c r="T567" s="344">
        <v>0.10500000000000001</v>
      </c>
      <c r="U567" s="193">
        <f t="shared" si="242"/>
        <v>2.5249761148156385E-20</v>
      </c>
      <c r="V567" s="185">
        <f t="shared" si="243"/>
        <v>8.2185648432589818E-7</v>
      </c>
      <c r="W567" s="185">
        <f t="shared" si="244"/>
        <v>1.4027645082309102E-10</v>
      </c>
      <c r="X567" s="185">
        <f t="shared" si="245"/>
        <v>4565.8693573661012</v>
      </c>
      <c r="Y567" s="194">
        <f t="shared" si="246"/>
        <v>3.6901967847739012E-11</v>
      </c>
      <c r="AA567" s="259">
        <f t="shared" si="247"/>
        <v>6.642354212593023E-21</v>
      </c>
      <c r="AB567" s="260">
        <f t="shared" si="248"/>
        <v>3.4505736169314398E-19</v>
      </c>
      <c r="AC567" s="17">
        <f t="shared" si="249"/>
        <v>-0.36109904396568004</v>
      </c>
      <c r="AD567" s="17">
        <f t="shared" si="250"/>
        <v>1.3353502454580501</v>
      </c>
      <c r="AE567" s="17">
        <f t="shared" si="251"/>
        <v>-42.871675327852671</v>
      </c>
      <c r="AF567" s="184">
        <f t="shared" si="241"/>
        <v>-22.687405991638951</v>
      </c>
      <c r="AG567" s="184">
        <f t="shared" si="241"/>
        <v>8.42636421462743</v>
      </c>
      <c r="AJ567" s="138"/>
    </row>
    <row r="568" spans="1:36">
      <c r="A568" s="71" t="s">
        <v>50</v>
      </c>
      <c r="B568" s="71">
        <v>5</v>
      </c>
      <c r="C568" s="75">
        <v>29.328333333333333</v>
      </c>
      <c r="D568" s="64">
        <v>-61.676666666666669</v>
      </c>
      <c r="E568" s="71">
        <v>140</v>
      </c>
      <c r="F568" s="71" t="s">
        <v>13</v>
      </c>
      <c r="G568" s="6">
        <v>0.18</v>
      </c>
      <c r="H568" s="71" t="s">
        <v>23</v>
      </c>
      <c r="I568" s="71" t="s">
        <v>51</v>
      </c>
      <c r="J568" s="5">
        <f t="shared" si="252"/>
        <v>0.69690997032133595</v>
      </c>
      <c r="K568" s="5">
        <f t="shared" si="253"/>
        <v>3.8013271108436504</v>
      </c>
      <c r="L568" s="86">
        <v>3.0722834983612382E-14</v>
      </c>
      <c r="M568" s="82">
        <v>1.5206129751711346E-19</v>
      </c>
      <c r="N568" s="46"/>
      <c r="O568" s="126">
        <f t="shared" si="254"/>
        <v>4.5618389255134039E-20</v>
      </c>
      <c r="P568" s="126">
        <f t="shared" si="255"/>
        <v>1.4848365809817672E-6</v>
      </c>
      <c r="Q568" s="126">
        <f t="shared" si="256"/>
        <v>2.5343549586185576E-10</v>
      </c>
      <c r="R568" s="126">
        <f t="shared" si="257"/>
        <v>8249.0921165653726</v>
      </c>
      <c r="S568" s="126">
        <f t="shared" si="258"/>
        <v>6.6670267638611447E-11</v>
      </c>
      <c r="T568" s="344">
        <v>0.10500000000000001</v>
      </c>
      <c r="U568" s="193">
        <f t="shared" si="242"/>
        <v>1.5966436239296915E-20</v>
      </c>
      <c r="V568" s="185">
        <f t="shared" si="243"/>
        <v>5.1969280334361863E-7</v>
      </c>
      <c r="W568" s="185">
        <f t="shared" si="244"/>
        <v>8.8702423551649527E-11</v>
      </c>
      <c r="X568" s="185">
        <f t="shared" si="245"/>
        <v>2887.1822407978811</v>
      </c>
      <c r="Y568" s="194">
        <f t="shared" si="246"/>
        <v>2.3334593673514007E-11</v>
      </c>
      <c r="AA568" s="259">
        <f t="shared" si="247"/>
        <v>4.2002268612325219E-21</v>
      </c>
      <c r="AB568" s="260">
        <f t="shared" si="248"/>
        <v>2.1819360318091019E-19</v>
      </c>
      <c r="AC568" s="17">
        <f t="shared" si="249"/>
        <v>-0.36109904396568004</v>
      </c>
      <c r="AD568" s="17">
        <f t="shared" si="250"/>
        <v>1.3353502454580501</v>
      </c>
      <c r="AE568" s="17">
        <f t="shared" si="251"/>
        <v>-43.330003240182535</v>
      </c>
      <c r="AF568" s="184">
        <f t="shared" si="241"/>
        <v>-23.145733903968811</v>
      </c>
      <c r="AG568" s="184">
        <f t="shared" si="241"/>
        <v>7.9680363022975671</v>
      </c>
      <c r="AJ568" s="138"/>
    </row>
    <row r="569" spans="1:36">
      <c r="A569" s="71" t="s">
        <v>50</v>
      </c>
      <c r="B569" s="71">
        <v>5</v>
      </c>
      <c r="C569" s="75">
        <v>29.328333333333333</v>
      </c>
      <c r="D569" s="64">
        <v>-61.676666666666669</v>
      </c>
      <c r="E569" s="71">
        <v>140</v>
      </c>
      <c r="F569" s="71" t="s">
        <v>13</v>
      </c>
      <c r="G569" s="6">
        <v>0.18</v>
      </c>
      <c r="H569" s="71" t="s">
        <v>23</v>
      </c>
      <c r="I569" s="71" t="s">
        <v>51</v>
      </c>
      <c r="J569" s="5">
        <f t="shared" si="252"/>
        <v>0.69690997032133595</v>
      </c>
      <c r="K569" s="5">
        <f t="shared" si="253"/>
        <v>3.8013271108436504</v>
      </c>
      <c r="L569" s="86">
        <v>3.0722834983612382E-14</v>
      </c>
      <c r="M569" s="82">
        <v>2.1260974805288115E-19</v>
      </c>
      <c r="N569" s="46"/>
      <c r="O569" s="126">
        <f t="shared" si="254"/>
        <v>6.3782924415864349E-20</v>
      </c>
      <c r="P569" s="126">
        <f t="shared" si="255"/>
        <v>2.0760754809862529E-6</v>
      </c>
      <c r="Q569" s="126">
        <f t="shared" si="256"/>
        <v>3.5434958008813528E-10</v>
      </c>
      <c r="R569" s="126">
        <f t="shared" si="257"/>
        <v>11533.752672145849</v>
      </c>
      <c r="S569" s="126">
        <f t="shared" si="258"/>
        <v>9.3217334303411853E-11</v>
      </c>
      <c r="T569" s="344">
        <v>0.10500000000000001</v>
      </c>
      <c r="U569" s="193">
        <f t="shared" si="242"/>
        <v>2.2324023545552523E-20</v>
      </c>
      <c r="V569" s="185">
        <f t="shared" si="243"/>
        <v>7.2662641834518855E-7</v>
      </c>
      <c r="W569" s="185">
        <f t="shared" si="244"/>
        <v>1.2402235303084736E-10</v>
      </c>
      <c r="X569" s="185">
        <f t="shared" si="245"/>
        <v>4036.8134352510474</v>
      </c>
      <c r="Y569" s="194">
        <f t="shared" si="246"/>
        <v>3.2626067006194154E-11</v>
      </c>
      <c r="AA569" s="259">
        <f t="shared" si="247"/>
        <v>5.8726920611149465E-21</v>
      </c>
      <c r="AB569" s="260">
        <f t="shared" si="248"/>
        <v>3.0507491226571146E-19</v>
      </c>
      <c r="AC569" s="17">
        <f t="shared" si="249"/>
        <v>-0.36109904396568004</v>
      </c>
      <c r="AD569" s="17">
        <f t="shared" si="250"/>
        <v>1.3353502454580501</v>
      </c>
      <c r="AE569" s="17">
        <f t="shared" si="251"/>
        <v>-42.994828636405465</v>
      </c>
      <c r="AF569" s="184">
        <f t="shared" si="241"/>
        <v>-22.810559300191741</v>
      </c>
      <c r="AG569" s="184">
        <f t="shared" si="241"/>
        <v>8.3032109060746375</v>
      </c>
      <c r="AJ569" s="138"/>
    </row>
    <row r="570" spans="1:36">
      <c r="A570" s="71" t="s">
        <v>50</v>
      </c>
      <c r="B570" s="71">
        <v>5</v>
      </c>
      <c r="C570" s="75">
        <v>29.328333333333333</v>
      </c>
      <c r="D570" s="64">
        <v>-61.676666666666669</v>
      </c>
      <c r="E570" s="71">
        <v>140</v>
      </c>
      <c r="F570" s="71" t="s">
        <v>13</v>
      </c>
      <c r="G570" s="6">
        <v>0.18</v>
      </c>
      <c r="H570" s="71" t="s">
        <v>23</v>
      </c>
      <c r="I570" s="71" t="s">
        <v>51</v>
      </c>
      <c r="J570" s="5">
        <f t="shared" si="252"/>
        <v>0.69690997032133595</v>
      </c>
      <c r="K570" s="5">
        <f t="shared" si="253"/>
        <v>3.8013271108436504</v>
      </c>
      <c r="L570" s="86">
        <v>3.0722834983612382E-14</v>
      </c>
      <c r="M570" s="82">
        <v>1.499318742040413E-19</v>
      </c>
      <c r="N570" s="46"/>
      <c r="O570" s="126">
        <f t="shared" si="254"/>
        <v>4.497956226121239E-20</v>
      </c>
      <c r="P570" s="126">
        <f t="shared" si="255"/>
        <v>1.4640433503354939E-6</v>
      </c>
      <c r="Q570" s="126">
        <f t="shared" si="256"/>
        <v>2.4988645700673549E-10</v>
      </c>
      <c r="R570" s="126">
        <f t="shared" si="257"/>
        <v>8133.574168530522</v>
      </c>
      <c r="S570" s="126">
        <f t="shared" si="258"/>
        <v>6.5736636106350967E-11</v>
      </c>
      <c r="T570" s="344">
        <v>0.10500000000000001</v>
      </c>
      <c r="U570" s="193">
        <f t="shared" si="242"/>
        <v>1.5742846791424339E-20</v>
      </c>
      <c r="V570" s="185">
        <f t="shared" si="243"/>
        <v>5.12415172617423E-7</v>
      </c>
      <c r="W570" s="185">
        <f t="shared" si="244"/>
        <v>8.7460259952357443E-11</v>
      </c>
      <c r="X570" s="185">
        <f t="shared" si="245"/>
        <v>2846.7509589856832</v>
      </c>
      <c r="Y570" s="194">
        <f t="shared" si="246"/>
        <v>2.3007822637222843E-11</v>
      </c>
      <c r="AA570" s="259">
        <f t="shared" si="247"/>
        <v>4.1414080747001112E-21</v>
      </c>
      <c r="AB570" s="260">
        <f t="shared" si="248"/>
        <v>2.1513808180260315E-19</v>
      </c>
      <c r="AC570" s="17">
        <f t="shared" si="249"/>
        <v>-0.36109904396568004</v>
      </c>
      <c r="AD570" s="17">
        <f t="shared" si="250"/>
        <v>1.3353502454580501</v>
      </c>
      <c r="AE570" s="17">
        <f t="shared" si="251"/>
        <v>-43.344105933919089</v>
      </c>
      <c r="AF570" s="184">
        <f t="shared" si="241"/>
        <v>-23.159836597705365</v>
      </c>
      <c r="AG570" s="184">
        <f t="shared" si="241"/>
        <v>7.9539336085610124</v>
      </c>
      <c r="AJ570" s="138"/>
    </row>
    <row r="571" spans="1:36">
      <c r="A571" s="71" t="s">
        <v>50</v>
      </c>
      <c r="B571" s="71">
        <v>5</v>
      </c>
      <c r="C571" s="75">
        <v>29.328333333333333</v>
      </c>
      <c r="D571" s="64">
        <v>-61.676666666666669</v>
      </c>
      <c r="E571" s="71">
        <v>140</v>
      </c>
      <c r="F571" s="71" t="s">
        <v>13</v>
      </c>
      <c r="G571" s="6">
        <v>0.18</v>
      </c>
      <c r="H571" s="71" t="s">
        <v>23</v>
      </c>
      <c r="I571" s="71" t="s">
        <v>51</v>
      </c>
      <c r="J571" s="5">
        <f t="shared" si="252"/>
        <v>0.69690997032133595</v>
      </c>
      <c r="K571" s="5">
        <f t="shared" si="253"/>
        <v>3.8013271108436504</v>
      </c>
      <c r="L571" s="86">
        <v>3.0722834983612382E-14</v>
      </c>
      <c r="M571" s="82">
        <v>1.148495892629102E-19</v>
      </c>
      <c r="N571" s="46"/>
      <c r="O571" s="126">
        <f t="shared" si="254"/>
        <v>3.4454876778873057E-20</v>
      </c>
      <c r="P571" s="126">
        <f t="shared" si="255"/>
        <v>1.1214745252920623E-6</v>
      </c>
      <c r="Q571" s="126">
        <f t="shared" si="256"/>
        <v>1.9141598210485033E-10</v>
      </c>
      <c r="R571" s="126">
        <f t="shared" si="257"/>
        <v>6230.4140294003455</v>
      </c>
      <c r="S571" s="126">
        <f t="shared" si="258"/>
        <v>5.0355040890540012E-11</v>
      </c>
      <c r="T571" s="344">
        <v>0.10500000000000001</v>
      </c>
      <c r="U571" s="193">
        <f t="shared" si="242"/>
        <v>1.2059206872605572E-20</v>
      </c>
      <c r="V571" s="185">
        <f t="shared" si="243"/>
        <v>3.9251608385222182E-7</v>
      </c>
      <c r="W571" s="185">
        <f t="shared" si="244"/>
        <v>6.6995593736697623E-11</v>
      </c>
      <c r="X571" s="185">
        <f t="shared" si="245"/>
        <v>2180.6449102901211</v>
      </c>
      <c r="Y571" s="194">
        <f t="shared" si="246"/>
        <v>1.7624264311689005E-11</v>
      </c>
      <c r="AA571" s="259">
        <f t="shared" si="247"/>
        <v>3.1723675761040211E-21</v>
      </c>
      <c r="AB571" s="260">
        <f t="shared" si="248"/>
        <v>1.6479831564176729E-19</v>
      </c>
      <c r="AC571" s="17">
        <f t="shared" si="249"/>
        <v>-0.36109904396568004</v>
      </c>
      <c r="AD571" s="17">
        <f t="shared" si="250"/>
        <v>1.3353502454580501</v>
      </c>
      <c r="AE571" s="17">
        <f t="shared" si="251"/>
        <v>-43.610663600037846</v>
      </c>
      <c r="AF571" s="184">
        <f t="shared" si="241"/>
        <v>-23.426394263824118</v>
      </c>
      <c r="AG571" s="184">
        <f t="shared" si="241"/>
        <v>7.6873759424422596</v>
      </c>
      <c r="AJ571" s="138"/>
    </row>
    <row r="572" spans="1:36">
      <c r="A572" s="71" t="s">
        <v>50</v>
      </c>
      <c r="B572" s="71">
        <v>5</v>
      </c>
      <c r="C572" s="75">
        <v>29.328333333333333</v>
      </c>
      <c r="D572" s="64">
        <v>-61.676666666666669</v>
      </c>
      <c r="E572" s="71">
        <v>140</v>
      </c>
      <c r="F572" s="71" t="s">
        <v>13</v>
      </c>
      <c r="G572" s="6">
        <v>0.18</v>
      </c>
      <c r="H572" s="71" t="s">
        <v>23</v>
      </c>
      <c r="I572" s="71" t="s">
        <v>51</v>
      </c>
      <c r="J572" s="5">
        <f t="shared" si="252"/>
        <v>0.69690997032133595</v>
      </c>
      <c r="K572" s="5">
        <f t="shared" si="253"/>
        <v>3.8013271108436504</v>
      </c>
      <c r="L572" s="86">
        <v>3.0722834983612382E-14</v>
      </c>
      <c r="M572" s="82">
        <v>1.2238430299137059E-19</v>
      </c>
      <c r="N572" s="46"/>
      <c r="O572" s="126">
        <f t="shared" si="254"/>
        <v>3.6715290897411177E-20</v>
      </c>
      <c r="P572" s="126">
        <f t="shared" si="255"/>
        <v>1.1950489242609018E-6</v>
      </c>
      <c r="Q572" s="126">
        <f t="shared" si="256"/>
        <v>2.03973838318951E-10</v>
      </c>
      <c r="R572" s="126">
        <f t="shared" si="257"/>
        <v>6639.1606903383436</v>
      </c>
      <c r="S572" s="126">
        <f t="shared" si="258"/>
        <v>5.3658586165104297E-11</v>
      </c>
      <c r="T572" s="344">
        <v>0.10500000000000001</v>
      </c>
      <c r="U572" s="193">
        <f t="shared" si="242"/>
        <v>1.2850351814093913E-20</v>
      </c>
      <c r="V572" s="185">
        <f t="shared" si="243"/>
        <v>4.1826712349131568E-7</v>
      </c>
      <c r="W572" s="185">
        <f t="shared" si="244"/>
        <v>7.1390843411632848E-11</v>
      </c>
      <c r="X572" s="185">
        <f t="shared" si="245"/>
        <v>2323.7062416184203</v>
      </c>
      <c r="Y572" s="194">
        <f t="shared" si="246"/>
        <v>1.8780505157786504E-11</v>
      </c>
      <c r="AA572" s="259">
        <f t="shared" si="247"/>
        <v>3.3804909284015708E-21</v>
      </c>
      <c r="AB572" s="260">
        <f t="shared" si="248"/>
        <v>1.7560991835852314E-19</v>
      </c>
      <c r="AC572" s="17">
        <f t="shared" si="249"/>
        <v>-0.36109904396568004</v>
      </c>
      <c r="AD572" s="17">
        <f t="shared" si="250"/>
        <v>1.3353502454580501</v>
      </c>
      <c r="AE572" s="17">
        <f t="shared" si="251"/>
        <v>-43.547120834555194</v>
      </c>
      <c r="AF572" s="184">
        <f t="shared" si="241"/>
        <v>-23.36285149834147</v>
      </c>
      <c r="AG572" s="184">
        <f t="shared" si="241"/>
        <v>7.7509187079249102</v>
      </c>
      <c r="AJ572" s="138"/>
    </row>
    <row r="573" spans="1:36">
      <c r="A573" s="71" t="s">
        <v>50</v>
      </c>
      <c r="B573" s="71">
        <v>5</v>
      </c>
      <c r="C573" s="75">
        <v>29.328333333333333</v>
      </c>
      <c r="D573" s="64">
        <v>-61.676666666666669</v>
      </c>
      <c r="E573" s="71">
        <v>140</v>
      </c>
      <c r="F573" s="71" t="s">
        <v>13</v>
      </c>
      <c r="G573" s="6">
        <v>0.18</v>
      </c>
      <c r="H573" s="71" t="s">
        <v>23</v>
      </c>
      <c r="I573" s="71" t="s">
        <v>51</v>
      </c>
      <c r="J573" s="5">
        <f t="shared" si="252"/>
        <v>0.69690997032133595</v>
      </c>
      <c r="K573" s="5">
        <f t="shared" si="253"/>
        <v>3.8013271108436504</v>
      </c>
      <c r="L573" s="86">
        <v>3.0722834983612382E-14</v>
      </c>
      <c r="M573" s="82">
        <v>7.9845505122887677E-21</v>
      </c>
      <c r="N573" s="46"/>
      <c r="O573" s="126">
        <f t="shared" si="254"/>
        <v>2.3953651536866302E-21</v>
      </c>
      <c r="P573" s="126">
        <f t="shared" si="255"/>
        <v>7.7966930947756689E-8</v>
      </c>
      <c r="Q573" s="126">
        <f t="shared" si="256"/>
        <v>1.3307584187147946E-11</v>
      </c>
      <c r="R573" s="126">
        <f t="shared" si="257"/>
        <v>433.14961637642608</v>
      </c>
      <c r="S573" s="126">
        <f t="shared" si="258"/>
        <v>3.5007732297456815E-12</v>
      </c>
      <c r="T573" s="344">
        <v>0.10500000000000001</v>
      </c>
      <c r="U573" s="193">
        <f t="shared" si="242"/>
        <v>8.3837780379032066E-22</v>
      </c>
      <c r="V573" s="185">
        <f t="shared" si="243"/>
        <v>2.7288425831714845E-8</v>
      </c>
      <c r="W573" s="185">
        <f t="shared" si="244"/>
        <v>4.6576544655017813E-12</v>
      </c>
      <c r="X573" s="185">
        <f t="shared" si="245"/>
        <v>151.60236573174913</v>
      </c>
      <c r="Y573" s="194">
        <f t="shared" si="246"/>
        <v>1.2252706304109885E-12</v>
      </c>
      <c r="AA573" s="259">
        <f t="shared" si="247"/>
        <v>2.2054871347397795E-22</v>
      </c>
      <c r="AB573" s="260">
        <f t="shared" si="248"/>
        <v>1.145707602462223E-20</v>
      </c>
      <c r="AC573" s="17">
        <f t="shared" si="249"/>
        <v>-0.36109904396568004</v>
      </c>
      <c r="AD573" s="17">
        <f t="shared" si="250"/>
        <v>1.3353502454580501</v>
      </c>
      <c r="AE573" s="17">
        <f t="shared" si="251"/>
        <v>-46.276778464302893</v>
      </c>
      <c r="AF573" s="184">
        <f t="shared" si="241"/>
        <v>-26.092509128089173</v>
      </c>
      <c r="AG573" s="184">
        <f t="shared" si="241"/>
        <v>5.0212610781772069</v>
      </c>
      <c r="AJ573" s="138"/>
    </row>
    <row r="574" spans="1:36">
      <c r="A574" s="71" t="s">
        <v>50</v>
      </c>
      <c r="B574" s="71">
        <v>5</v>
      </c>
      <c r="C574" s="75">
        <v>29.328333333333333</v>
      </c>
      <c r="D574" s="64">
        <v>-61.676666666666669</v>
      </c>
      <c r="E574" s="71">
        <v>140</v>
      </c>
      <c r="F574" s="71" t="s">
        <v>13</v>
      </c>
      <c r="G574" s="6">
        <v>0.18</v>
      </c>
      <c r="H574" s="71" t="s">
        <v>23</v>
      </c>
      <c r="I574" s="71" t="s">
        <v>51</v>
      </c>
      <c r="J574" s="5">
        <f t="shared" si="252"/>
        <v>0.69690997032133595</v>
      </c>
      <c r="K574" s="5">
        <f t="shared" si="253"/>
        <v>3.8013271108436504</v>
      </c>
      <c r="L574" s="86">
        <v>3.0722834983612382E-14</v>
      </c>
      <c r="M574" s="82">
        <v>1.481448839062388E-20</v>
      </c>
      <c r="N574" s="46"/>
      <c r="O574" s="126">
        <f t="shared" si="254"/>
        <v>4.4443465171871639E-21</v>
      </c>
      <c r="P574" s="126">
        <f t="shared" si="255"/>
        <v>1.4465938835259788E-7</v>
      </c>
      <c r="Q574" s="126">
        <f t="shared" si="256"/>
        <v>2.4690813984373132E-11</v>
      </c>
      <c r="R574" s="126">
        <f t="shared" si="257"/>
        <v>803.66326862554376</v>
      </c>
      <c r="S574" s="126">
        <f t="shared" si="258"/>
        <v>6.4953142059098821E-12</v>
      </c>
      <c r="T574" s="344">
        <v>0.10500000000000001</v>
      </c>
      <c r="U574" s="193">
        <f t="shared" si="242"/>
        <v>1.5555212810155075E-21</v>
      </c>
      <c r="V574" s="185">
        <f t="shared" si="243"/>
        <v>5.0630785923409266E-8</v>
      </c>
      <c r="W574" s="185">
        <f t="shared" si="244"/>
        <v>8.6417848945305977E-12</v>
      </c>
      <c r="X574" s="185">
        <f t="shared" si="245"/>
        <v>281.28214401894036</v>
      </c>
      <c r="Y574" s="194">
        <f t="shared" si="246"/>
        <v>2.2733599720684593E-12</v>
      </c>
      <c r="AA574" s="259">
        <f t="shared" si="247"/>
        <v>4.0920479497232266E-22</v>
      </c>
      <c r="AB574" s="260">
        <f t="shared" si="248"/>
        <v>2.1257391946614161E-20</v>
      </c>
      <c r="AC574" s="17">
        <f t="shared" si="249"/>
        <v>-0.36109904396568004</v>
      </c>
      <c r="AD574" s="17">
        <f t="shared" si="250"/>
        <v>1.3353502454580501</v>
      </c>
      <c r="AE574" s="17">
        <f t="shared" si="251"/>
        <v>-45.658681305646937</v>
      </c>
      <c r="AF574" s="184">
        <f t="shared" si="241"/>
        <v>-25.474411969433213</v>
      </c>
      <c r="AG574" s="184">
        <f t="shared" si="241"/>
        <v>5.6393582368331643</v>
      </c>
      <c r="AJ574" s="138"/>
    </row>
    <row r="575" spans="1:36">
      <c r="A575" s="71" t="s">
        <v>50</v>
      </c>
      <c r="B575" s="71">
        <v>5</v>
      </c>
      <c r="C575" s="75">
        <v>29.328333333333333</v>
      </c>
      <c r="D575" s="64">
        <v>-61.676666666666669</v>
      </c>
      <c r="E575" s="71">
        <v>140</v>
      </c>
      <c r="F575" s="71" t="s">
        <v>13</v>
      </c>
      <c r="G575" s="6">
        <v>0.18</v>
      </c>
      <c r="H575" s="71" t="s">
        <v>23</v>
      </c>
      <c r="I575" s="71" t="s">
        <v>51</v>
      </c>
      <c r="J575" s="5">
        <f t="shared" si="252"/>
        <v>0.69690997032133595</v>
      </c>
      <c r="K575" s="5">
        <f t="shared" si="253"/>
        <v>3.8013271108436504</v>
      </c>
      <c r="L575" s="86">
        <v>3.0722834983612382E-14</v>
      </c>
      <c r="M575" s="82">
        <v>2.3718963382664049E-19</v>
      </c>
      <c r="N575" s="46"/>
      <c r="O575" s="126">
        <f t="shared" si="254"/>
        <v>7.1156890147992144E-20</v>
      </c>
      <c r="P575" s="126">
        <f t="shared" si="255"/>
        <v>2.3160912782283068E-6</v>
      </c>
      <c r="Q575" s="126">
        <f t="shared" si="256"/>
        <v>3.9531605637773413E-10</v>
      </c>
      <c r="R575" s="126">
        <f t="shared" si="257"/>
        <v>12867.173767935037</v>
      </c>
      <c r="S575" s="126">
        <f t="shared" si="258"/>
        <v>1.0399422224150539E-10</v>
      </c>
      <c r="T575" s="344">
        <v>0.10500000000000001</v>
      </c>
      <c r="U575" s="193">
        <f t="shared" si="242"/>
        <v>2.4904911551797255E-20</v>
      </c>
      <c r="V575" s="185">
        <f t="shared" si="243"/>
        <v>8.1063194737990759E-7</v>
      </c>
      <c r="W575" s="185">
        <f t="shared" si="244"/>
        <v>1.3836061973220697E-10</v>
      </c>
      <c r="X575" s="185">
        <f t="shared" si="245"/>
        <v>4503.5108187772648</v>
      </c>
      <c r="Y575" s="194">
        <f t="shared" si="246"/>
        <v>3.6397977784526889E-11</v>
      </c>
      <c r="AA575" s="259">
        <f t="shared" si="247"/>
        <v>6.5516360012148404E-21</v>
      </c>
      <c r="AB575" s="260">
        <f t="shared" si="248"/>
        <v>3.4034472733583576E-19</v>
      </c>
      <c r="AC575" s="17">
        <f t="shared" si="249"/>
        <v>-0.36109904396568004</v>
      </c>
      <c r="AD575" s="17">
        <f t="shared" si="250"/>
        <v>1.3353502454580501</v>
      </c>
      <c r="AE575" s="17">
        <f t="shared" si="251"/>
        <v>-42.885426988954926</v>
      </c>
      <c r="AF575" s="184">
        <f t="shared" si="241"/>
        <v>-22.701157652741202</v>
      </c>
      <c r="AG575" s="184">
        <f t="shared" si="241"/>
        <v>8.4126125535251788</v>
      </c>
      <c r="AJ575" s="138"/>
    </row>
    <row r="576" spans="1:36">
      <c r="A576" s="71" t="s">
        <v>50</v>
      </c>
      <c r="B576" s="71">
        <v>5</v>
      </c>
      <c r="C576" s="75">
        <v>29.328333333333333</v>
      </c>
      <c r="D576" s="64">
        <v>-61.676666666666669</v>
      </c>
      <c r="E576" s="71">
        <v>140</v>
      </c>
      <c r="F576" s="71" t="s">
        <v>13</v>
      </c>
      <c r="G576" s="6">
        <v>0.18</v>
      </c>
      <c r="H576" s="71" t="s">
        <v>23</v>
      </c>
      <c r="I576" s="71" t="s">
        <v>51</v>
      </c>
      <c r="J576" s="5">
        <f t="shared" si="252"/>
        <v>0.69690997032133595</v>
      </c>
      <c r="K576" s="5">
        <f t="shared" si="253"/>
        <v>3.8013271108436504</v>
      </c>
      <c r="L576" s="86">
        <v>3.0722834983612382E-14</v>
      </c>
      <c r="M576" s="82">
        <v>1.8640293333112019E-19</v>
      </c>
      <c r="N576" s="46"/>
      <c r="O576" s="126">
        <f t="shared" si="254"/>
        <v>5.5920879999336058E-20</v>
      </c>
      <c r="P576" s="126">
        <f t="shared" si="255"/>
        <v>1.8201731718171309E-6</v>
      </c>
      <c r="Q576" s="126">
        <f t="shared" si="256"/>
        <v>3.1067155555186701E-10</v>
      </c>
      <c r="R576" s="126">
        <f t="shared" si="257"/>
        <v>10112.073176761838</v>
      </c>
      <c r="S576" s="126">
        <f t="shared" si="258"/>
        <v>8.1727130155583454E-11</v>
      </c>
      <c r="T576" s="344">
        <v>0.10500000000000001</v>
      </c>
      <c r="U576" s="193">
        <f t="shared" si="242"/>
        <v>1.9572307999767622E-20</v>
      </c>
      <c r="V576" s="185">
        <f t="shared" si="243"/>
        <v>6.3706061013599586E-7</v>
      </c>
      <c r="W576" s="185">
        <f t="shared" si="244"/>
        <v>1.0873504444315346E-10</v>
      </c>
      <c r="X576" s="185">
        <f t="shared" si="245"/>
        <v>3539.2256118666437</v>
      </c>
      <c r="Y576" s="194">
        <f t="shared" si="246"/>
        <v>2.8604495554454208E-11</v>
      </c>
      <c r="AA576" s="259">
        <f t="shared" si="247"/>
        <v>5.1488091998017578E-21</v>
      </c>
      <c r="AB576" s="260">
        <f t="shared" si="248"/>
        <v>2.6747060778190941E-19</v>
      </c>
      <c r="AC576" s="17">
        <f t="shared" si="249"/>
        <v>-0.36109904396568004</v>
      </c>
      <c r="AD576" s="17">
        <f t="shared" si="250"/>
        <v>1.3353502454580501</v>
      </c>
      <c r="AE576" s="17">
        <f t="shared" si="251"/>
        <v>-43.126376313992353</v>
      </c>
      <c r="AF576" s="184">
        <f t="shared" ref="AF576:AG627" si="259">LN(W576)</f>
        <v>-22.942106977778629</v>
      </c>
      <c r="AG576" s="184">
        <f t="shared" si="259"/>
        <v>8.1716632284877502</v>
      </c>
      <c r="AJ576" s="138"/>
    </row>
    <row r="577" spans="1:36">
      <c r="A577" s="71" t="s">
        <v>50</v>
      </c>
      <c r="B577" s="71">
        <v>5</v>
      </c>
      <c r="C577" s="75">
        <v>29.328333333333333</v>
      </c>
      <c r="D577" s="64">
        <v>-61.676666666666669</v>
      </c>
      <c r="E577" s="71">
        <v>140</v>
      </c>
      <c r="F577" s="71" t="s">
        <v>13</v>
      </c>
      <c r="G577" s="6">
        <v>0.18</v>
      </c>
      <c r="H577" s="71" t="s">
        <v>23</v>
      </c>
      <c r="I577" s="71" t="s">
        <v>51</v>
      </c>
      <c r="J577" s="5">
        <f t="shared" si="252"/>
        <v>0.69690997032133595</v>
      </c>
      <c r="K577" s="5">
        <f t="shared" si="253"/>
        <v>3.8013271108436504</v>
      </c>
      <c r="L577" s="86">
        <v>3.0722834983612382E-14</v>
      </c>
      <c r="M577" s="82">
        <v>1.0978852997546783E-19</v>
      </c>
      <c r="N577" s="46"/>
      <c r="O577" s="126">
        <f t="shared" si="254"/>
        <v>3.2936558992640347E-20</v>
      </c>
      <c r="P577" s="126">
        <f t="shared" si="255"/>
        <v>1.0720546788800177E-6</v>
      </c>
      <c r="Q577" s="126">
        <f t="shared" si="256"/>
        <v>1.8298088329244637E-10</v>
      </c>
      <c r="R577" s="126">
        <f t="shared" si="257"/>
        <v>5955.8593271112095</v>
      </c>
      <c r="S577" s="126">
        <f t="shared" si="258"/>
        <v>4.8136053003824861E-11</v>
      </c>
      <c r="T577" s="344">
        <v>0.10500000000000001</v>
      </c>
      <c r="U577" s="193">
        <f t="shared" ref="U577:U627" si="260">M577*T577</f>
        <v>1.1527795647424123E-20</v>
      </c>
      <c r="V577" s="185">
        <f t="shared" ref="V577:V627" si="261">T577*M577/L577</f>
        <v>3.7521913760800627E-7</v>
      </c>
      <c r="W577" s="185">
        <f t="shared" ref="W577:W627" si="262">U577/(G577*0.000000001)</f>
        <v>6.4043309152356235E-11</v>
      </c>
      <c r="X577" s="185">
        <f t="shared" ref="X577:X627" si="263">V577/(G577*0.000000001)</f>
        <v>2084.550764488924</v>
      </c>
      <c r="Y577" s="194">
        <f t="shared" ref="Y577:Y627" si="264">W577/K577</f>
        <v>1.6847618551338703E-11</v>
      </c>
      <c r="AA577" s="259">
        <f t="shared" ref="AA577:AA627" si="265">U577/K577</f>
        <v>3.0325713392409668E-21</v>
      </c>
      <c r="AB577" s="260">
        <f t="shared" ref="AB577:AB627" si="266">M577/J577</f>
        <v>1.5753617346706317E-19</v>
      </c>
      <c r="AC577" s="17">
        <f t="shared" ref="AC577:AC627" si="267">LN(J577)</f>
        <v>-0.36109904396568004</v>
      </c>
      <c r="AD577" s="17">
        <f t="shared" ref="AD577:AD627" si="268">LN(K577)</f>
        <v>1.3353502454580501</v>
      </c>
      <c r="AE577" s="17">
        <f t="shared" ref="AE577:AE627" si="269">LN(M577)</f>
        <v>-43.655730892138962</v>
      </c>
      <c r="AF577" s="184">
        <f t="shared" si="259"/>
        <v>-23.471461555925238</v>
      </c>
      <c r="AG577" s="184">
        <f t="shared" si="259"/>
        <v>7.6423086503411408</v>
      </c>
      <c r="AJ577" s="138"/>
    </row>
    <row r="578" spans="1:36">
      <c r="A578" s="71" t="s">
        <v>50</v>
      </c>
      <c r="B578" s="71">
        <v>5</v>
      </c>
      <c r="C578" s="75">
        <v>29.328333333333333</v>
      </c>
      <c r="D578" s="64">
        <v>-61.676666666666669</v>
      </c>
      <c r="E578" s="71">
        <v>140</v>
      </c>
      <c r="F578" s="71" t="s">
        <v>13</v>
      </c>
      <c r="G578" s="6">
        <v>0.18</v>
      </c>
      <c r="H578" s="71" t="s">
        <v>23</v>
      </c>
      <c r="I578" s="71" t="s">
        <v>51</v>
      </c>
      <c r="J578" s="5">
        <f t="shared" ref="J578:J629" si="270">(1.1/2)^3*PI()*4/3</f>
        <v>0.69690997032133595</v>
      </c>
      <c r="K578" s="5">
        <f t="shared" ref="K578:K629" si="271">4*PI()*(1.1/2)^2</f>
        <v>3.8013271108436504</v>
      </c>
      <c r="L578" s="86">
        <v>3.0722834983612382E-14</v>
      </c>
      <c r="M578" s="82">
        <v>3.7750717983221843E-20</v>
      </c>
      <c r="N578" s="46"/>
      <c r="O578" s="126">
        <f t="shared" si="254"/>
        <v>1.1325215394966553E-20</v>
      </c>
      <c r="P578" s="126">
        <f t="shared" si="255"/>
        <v>3.6862533685473508E-7</v>
      </c>
      <c r="Q578" s="126">
        <f t="shared" si="256"/>
        <v>6.2917863305369738E-11</v>
      </c>
      <c r="R578" s="126">
        <f t="shared" si="257"/>
        <v>2047.9185380818615</v>
      </c>
      <c r="S578" s="126">
        <f t="shared" si="258"/>
        <v>1.6551551989801271E-11</v>
      </c>
      <c r="T578" s="344">
        <v>0.10500000000000001</v>
      </c>
      <c r="U578" s="193">
        <f t="shared" si="260"/>
        <v>3.9638253882382936E-21</v>
      </c>
      <c r="V578" s="185">
        <f t="shared" si="261"/>
        <v>1.2901886789915728E-7</v>
      </c>
      <c r="W578" s="185">
        <f t="shared" si="262"/>
        <v>2.2021252156879408E-11</v>
      </c>
      <c r="X578" s="185">
        <f t="shared" si="263"/>
        <v>716.77148832865157</v>
      </c>
      <c r="Y578" s="194">
        <f t="shared" si="264"/>
        <v>5.793043196430445E-12</v>
      </c>
      <c r="AA578" s="259">
        <f t="shared" si="265"/>
        <v>1.0427477753574801E-21</v>
      </c>
      <c r="AB578" s="260">
        <f t="shared" si="266"/>
        <v>5.4168715602985978E-20</v>
      </c>
      <c r="AC578" s="17">
        <f t="shared" si="267"/>
        <v>-0.36109904396568004</v>
      </c>
      <c r="AD578" s="17">
        <f t="shared" si="268"/>
        <v>1.3353502454580501</v>
      </c>
      <c r="AE578" s="17">
        <f t="shared" si="269"/>
        <v>-44.7232824579377</v>
      </c>
      <c r="AF578" s="184">
        <f t="shared" si="259"/>
        <v>-24.539013121723972</v>
      </c>
      <c r="AG578" s="184">
        <f t="shared" si="259"/>
        <v>6.5747570845424059</v>
      </c>
      <c r="AJ578" s="138"/>
    </row>
    <row r="579" spans="1:36">
      <c r="A579" s="71" t="s">
        <v>50</v>
      </c>
      <c r="B579" s="71">
        <v>5</v>
      </c>
      <c r="C579" s="75">
        <v>29.328333333333333</v>
      </c>
      <c r="D579" s="64">
        <v>-61.676666666666669</v>
      </c>
      <c r="E579" s="71">
        <v>140</v>
      </c>
      <c r="F579" s="71" t="s">
        <v>13</v>
      </c>
      <c r="G579" s="6">
        <v>0.18</v>
      </c>
      <c r="H579" s="71" t="s">
        <v>23</v>
      </c>
      <c r="I579" s="71" t="s">
        <v>51</v>
      </c>
      <c r="J579" s="5">
        <f t="shared" si="270"/>
        <v>0.69690997032133595</v>
      </c>
      <c r="K579" s="5">
        <f t="shared" si="271"/>
        <v>3.8013271108436504</v>
      </c>
      <c r="L579" s="86">
        <v>3.0722834983612382E-14</v>
      </c>
      <c r="M579" s="82">
        <v>1.1745677476425391E-18</v>
      </c>
      <c r="N579" s="46"/>
      <c r="O579" s="126">
        <f t="shared" si="254"/>
        <v>3.5237032429276174E-19</v>
      </c>
      <c r="P579" s="126">
        <f t="shared" si="255"/>
        <v>1.1469329717804908E-5</v>
      </c>
      <c r="Q579" s="126">
        <f t="shared" si="256"/>
        <v>1.9576129127375652E-9</v>
      </c>
      <c r="R579" s="126">
        <f t="shared" si="257"/>
        <v>63718.498432249493</v>
      </c>
      <c r="S579" s="126">
        <f t="shared" si="258"/>
        <v>5.1498144086397786E-10</v>
      </c>
      <c r="T579" s="344">
        <v>0.10500000000000001</v>
      </c>
      <c r="U579" s="193">
        <f t="shared" si="260"/>
        <v>1.2332961350246662E-19</v>
      </c>
      <c r="V579" s="185">
        <f t="shared" si="261"/>
        <v>4.0142654012317177E-6</v>
      </c>
      <c r="W579" s="185">
        <f t="shared" si="262"/>
        <v>6.8516451945814791E-10</v>
      </c>
      <c r="X579" s="185">
        <f t="shared" si="263"/>
        <v>22301.474451287322</v>
      </c>
      <c r="Y579" s="194">
        <f t="shared" si="264"/>
        <v>1.8024350430239228E-10</v>
      </c>
      <c r="AA579" s="259">
        <f t="shared" si="265"/>
        <v>3.2443830774430611E-20</v>
      </c>
      <c r="AB579" s="260">
        <f t="shared" si="266"/>
        <v>1.6853938064639275E-18</v>
      </c>
      <c r="AC579" s="17">
        <f t="shared" si="267"/>
        <v>-0.36109904396568004</v>
      </c>
      <c r="AD579" s="17">
        <f t="shared" si="268"/>
        <v>1.3353502454580501</v>
      </c>
      <c r="AE579" s="17">
        <f t="shared" si="269"/>
        <v>-41.285631468325839</v>
      </c>
      <c r="AF579" s="184">
        <f t="shared" si="259"/>
        <v>-21.101362132112119</v>
      </c>
      <c r="AG579" s="184">
        <f t="shared" si="259"/>
        <v>10.01240807415426</v>
      </c>
      <c r="AJ579" s="138"/>
    </row>
    <row r="580" spans="1:36">
      <c r="A580" s="71" t="s">
        <v>50</v>
      </c>
      <c r="B580" s="71">
        <v>5</v>
      </c>
      <c r="C580" s="75">
        <v>29.328333333333333</v>
      </c>
      <c r="D580" s="64">
        <v>-61.676666666666669</v>
      </c>
      <c r="E580" s="71">
        <v>140</v>
      </c>
      <c r="F580" s="71" t="s">
        <v>13</v>
      </c>
      <c r="G580" s="6">
        <v>0.18</v>
      </c>
      <c r="H580" s="71" t="s">
        <v>23</v>
      </c>
      <c r="I580" s="71" t="s">
        <v>51</v>
      </c>
      <c r="J580" s="5">
        <f t="shared" si="270"/>
        <v>0.69690997032133595</v>
      </c>
      <c r="K580" s="5">
        <f t="shared" si="271"/>
        <v>3.8013271108436504</v>
      </c>
      <c r="L580" s="86">
        <v>3.0722834983612382E-14</v>
      </c>
      <c r="M580" s="82">
        <v>3.7200414960760481E-19</v>
      </c>
      <c r="N580" s="46"/>
      <c r="O580" s="126">
        <f t="shared" si="254"/>
        <v>1.1160124488228143E-19</v>
      </c>
      <c r="P580" s="126">
        <f t="shared" si="255"/>
        <v>3.6325177979769687E-6</v>
      </c>
      <c r="Q580" s="126">
        <f t="shared" si="256"/>
        <v>6.2000691601267465E-10</v>
      </c>
      <c r="R580" s="126">
        <f t="shared" si="257"/>
        <v>20180.654433205382</v>
      </c>
      <c r="S580" s="126">
        <f t="shared" si="258"/>
        <v>1.6310275278442768E-10</v>
      </c>
      <c r="T580" s="344">
        <v>0.10500000000000001</v>
      </c>
      <c r="U580" s="193">
        <f t="shared" si="260"/>
        <v>3.9060435708798508E-20</v>
      </c>
      <c r="V580" s="185">
        <f t="shared" si="261"/>
        <v>1.2713812292919392E-6</v>
      </c>
      <c r="W580" s="185">
        <f t="shared" si="262"/>
        <v>2.1700242060443615E-10</v>
      </c>
      <c r="X580" s="185">
        <f t="shared" si="263"/>
        <v>7063.2290516218845</v>
      </c>
      <c r="Y580" s="194">
        <f t="shared" si="264"/>
        <v>5.7085963474549694E-11</v>
      </c>
      <c r="AA580" s="259">
        <f t="shared" si="265"/>
        <v>1.0275473425418946E-20</v>
      </c>
      <c r="AB580" s="260">
        <f t="shared" si="266"/>
        <v>5.3379082729449065E-19</v>
      </c>
      <c r="AC580" s="17">
        <f t="shared" si="267"/>
        <v>-0.36109904396568004</v>
      </c>
      <c r="AD580" s="17">
        <f t="shared" si="268"/>
        <v>1.3353502454580501</v>
      </c>
      <c r="AE580" s="17">
        <f t="shared" si="269"/>
        <v>-42.435381943804877</v>
      </c>
      <c r="AF580" s="184">
        <f t="shared" si="259"/>
        <v>-22.25111260759115</v>
      </c>
      <c r="AG580" s="184">
        <f t="shared" si="259"/>
        <v>8.8626575986752272</v>
      </c>
      <c r="AJ580" s="138"/>
    </row>
    <row r="581" spans="1:36">
      <c r="A581" s="71" t="s">
        <v>50</v>
      </c>
      <c r="B581" s="71">
        <v>5</v>
      </c>
      <c r="C581" s="75">
        <v>29.328333333333333</v>
      </c>
      <c r="D581" s="64">
        <v>-61.676666666666669</v>
      </c>
      <c r="E581" s="71">
        <v>140</v>
      </c>
      <c r="F581" s="71" t="s">
        <v>13</v>
      </c>
      <c r="G581" s="6">
        <v>0.18</v>
      </c>
      <c r="H581" s="71" t="s">
        <v>23</v>
      </c>
      <c r="I581" s="71" t="s">
        <v>51</v>
      </c>
      <c r="J581" s="5">
        <f t="shared" si="270"/>
        <v>0.69690997032133595</v>
      </c>
      <c r="K581" s="5">
        <f t="shared" si="271"/>
        <v>3.8013271108436504</v>
      </c>
      <c r="L581" s="86">
        <v>3.0722834983612382E-14</v>
      </c>
      <c r="M581" s="82">
        <v>7.2147230240458134E-20</v>
      </c>
      <c r="N581" s="46"/>
      <c r="O581" s="126">
        <f t="shared" si="254"/>
        <v>2.164416907213744E-20</v>
      </c>
      <c r="P581" s="126">
        <f t="shared" si="255"/>
        <v>7.0449778100499123E-7</v>
      </c>
      <c r="Q581" s="126">
        <f t="shared" si="256"/>
        <v>1.2024538373409689E-10</v>
      </c>
      <c r="R581" s="126">
        <f t="shared" si="257"/>
        <v>3913.8765611388403</v>
      </c>
      <c r="S581" s="126">
        <f t="shared" si="258"/>
        <v>3.1632474719443483E-11</v>
      </c>
      <c r="T581" s="344">
        <v>0.10500000000000001</v>
      </c>
      <c r="U581" s="193">
        <f t="shared" si="260"/>
        <v>7.5754591752481047E-21</v>
      </c>
      <c r="V581" s="185">
        <f t="shared" si="261"/>
        <v>2.4657422335174698E-7</v>
      </c>
      <c r="W581" s="185">
        <f t="shared" si="262"/>
        <v>4.2085884306933918E-11</v>
      </c>
      <c r="X581" s="185">
        <f t="shared" si="263"/>
        <v>1369.8567963985943</v>
      </c>
      <c r="Y581" s="194">
        <f t="shared" si="264"/>
        <v>1.1071366151805219E-11</v>
      </c>
      <c r="AA581" s="259">
        <f t="shared" si="265"/>
        <v>1.9928459073249395E-21</v>
      </c>
      <c r="AB581" s="260">
        <f t="shared" si="266"/>
        <v>1.0352446271817865E-19</v>
      </c>
      <c r="AC581" s="17">
        <f t="shared" si="267"/>
        <v>-0.36109904396568004</v>
      </c>
      <c r="AD581" s="17">
        <f t="shared" si="268"/>
        <v>1.3353502454580501</v>
      </c>
      <c r="AE581" s="17">
        <f t="shared" si="269"/>
        <v>-44.075578057297591</v>
      </c>
      <c r="AF581" s="184">
        <f t="shared" si="259"/>
        <v>-23.891308721083867</v>
      </c>
      <c r="AG581" s="184">
        <f t="shared" si="259"/>
        <v>7.2224614851825111</v>
      </c>
      <c r="AJ581" s="138"/>
    </row>
    <row r="582" spans="1:36">
      <c r="A582" s="71" t="s">
        <v>50</v>
      </c>
      <c r="B582" s="71">
        <v>5</v>
      </c>
      <c r="C582" s="75">
        <v>29.328333333333333</v>
      </c>
      <c r="D582" s="64">
        <v>-61.676666666666669</v>
      </c>
      <c r="E582" s="71">
        <v>140</v>
      </c>
      <c r="F582" s="71" t="s">
        <v>13</v>
      </c>
      <c r="G582" s="6">
        <v>0.18</v>
      </c>
      <c r="H582" s="71" t="s">
        <v>23</v>
      </c>
      <c r="I582" s="71" t="s">
        <v>51</v>
      </c>
      <c r="J582" s="5">
        <f t="shared" si="270"/>
        <v>0.69690997032133595</v>
      </c>
      <c r="K582" s="5">
        <f t="shared" si="271"/>
        <v>3.8013271108436504</v>
      </c>
      <c r="L582" s="86">
        <v>3.0722834983612382E-14</v>
      </c>
      <c r="M582" s="82">
        <v>2.497847506567279E-19</v>
      </c>
      <c r="N582" s="46"/>
      <c r="O582" s="126">
        <f t="shared" si="254"/>
        <v>7.4935425197018373E-20</v>
      </c>
      <c r="P582" s="126">
        <f t="shared" si="255"/>
        <v>2.4390791161358994E-6</v>
      </c>
      <c r="Q582" s="126">
        <f t="shared" si="256"/>
        <v>4.1630791776121321E-10</v>
      </c>
      <c r="R582" s="126">
        <f t="shared" si="257"/>
        <v>13550.439534088329</v>
      </c>
      <c r="S582" s="126">
        <f t="shared" si="258"/>
        <v>1.09516467702465E-10</v>
      </c>
      <c r="T582" s="344">
        <v>0.10500000000000001</v>
      </c>
      <c r="U582" s="193">
        <f t="shared" si="260"/>
        <v>2.6227398818956432E-20</v>
      </c>
      <c r="V582" s="185">
        <f t="shared" si="261"/>
        <v>8.5367769064756478E-7</v>
      </c>
      <c r="W582" s="185">
        <f t="shared" si="262"/>
        <v>1.4570777121642461E-10</v>
      </c>
      <c r="X582" s="185">
        <f t="shared" si="263"/>
        <v>4742.6538369309155</v>
      </c>
      <c r="Y582" s="194">
        <f t="shared" si="264"/>
        <v>3.8330763695862743E-11</v>
      </c>
      <c r="AA582" s="259">
        <f t="shared" si="265"/>
        <v>6.8995374652552947E-21</v>
      </c>
      <c r="AB582" s="260">
        <f t="shared" si="266"/>
        <v>3.5841753066261267E-19</v>
      </c>
      <c r="AC582" s="17">
        <f t="shared" si="267"/>
        <v>-0.36109904396568004</v>
      </c>
      <c r="AD582" s="17">
        <f t="shared" si="268"/>
        <v>1.3353502454580501</v>
      </c>
      <c r="AE582" s="17">
        <f t="shared" si="269"/>
        <v>-42.833687403256931</v>
      </c>
      <c r="AF582" s="184">
        <f t="shared" si="259"/>
        <v>-22.649418067043211</v>
      </c>
      <c r="AG582" s="184">
        <f t="shared" si="259"/>
        <v>8.464352139223168</v>
      </c>
      <c r="AJ582" s="138"/>
    </row>
    <row r="583" spans="1:36">
      <c r="A583" s="71" t="s">
        <v>50</v>
      </c>
      <c r="B583" s="71">
        <v>5</v>
      </c>
      <c r="C583" s="75">
        <v>29.328333333333333</v>
      </c>
      <c r="D583" s="64">
        <v>-61.676666666666669</v>
      </c>
      <c r="E583" s="71">
        <v>140</v>
      </c>
      <c r="F583" s="71" t="s">
        <v>13</v>
      </c>
      <c r="G583" s="6">
        <v>0.18</v>
      </c>
      <c r="H583" s="71" t="s">
        <v>23</v>
      </c>
      <c r="I583" s="71" t="s">
        <v>51</v>
      </c>
      <c r="J583" s="5">
        <f t="shared" si="270"/>
        <v>0.69690997032133595</v>
      </c>
      <c r="K583" s="5">
        <f t="shared" si="271"/>
        <v>3.8013271108436504</v>
      </c>
      <c r="L583" s="86">
        <v>3.0722834983612382E-14</v>
      </c>
      <c r="M583" s="82">
        <v>9.0245571047862334E-20</v>
      </c>
      <c r="N583" s="46"/>
      <c r="O583" s="126">
        <f t="shared" si="254"/>
        <v>2.70736713143587E-20</v>
      </c>
      <c r="P583" s="126">
        <f t="shared" si="255"/>
        <v>8.8122308142460968E-7</v>
      </c>
      <c r="Q583" s="126">
        <f t="shared" si="256"/>
        <v>1.5040928507977055E-10</v>
      </c>
      <c r="R583" s="126">
        <f t="shared" si="257"/>
        <v>4895.6837856922757</v>
      </c>
      <c r="S583" s="126">
        <f t="shared" si="258"/>
        <v>3.9567572243576101E-11</v>
      </c>
      <c r="T583" s="344">
        <v>0.10500000000000001</v>
      </c>
      <c r="U583" s="193">
        <f t="shared" si="260"/>
        <v>9.4757849600255462E-21</v>
      </c>
      <c r="V583" s="185">
        <f t="shared" si="261"/>
        <v>3.0842807849861344E-7</v>
      </c>
      <c r="W583" s="185">
        <f t="shared" si="262"/>
        <v>5.26432497779197E-11</v>
      </c>
      <c r="X583" s="185">
        <f t="shared" si="263"/>
        <v>1713.4893249922968</v>
      </c>
      <c r="Y583" s="194">
        <f t="shared" si="264"/>
        <v>1.3848650285251637E-11</v>
      </c>
      <c r="AA583" s="259">
        <f t="shared" si="265"/>
        <v>2.4927570513452945E-21</v>
      </c>
      <c r="AB583" s="260">
        <f t="shared" si="266"/>
        <v>1.2949387279715813E-19</v>
      </c>
      <c r="AC583" s="17">
        <f t="shared" si="267"/>
        <v>-0.36109904396568004</v>
      </c>
      <c r="AD583" s="17">
        <f t="shared" si="268"/>
        <v>1.3353502454580501</v>
      </c>
      <c r="AE583" s="17">
        <f t="shared" si="269"/>
        <v>-43.851752431128062</v>
      </c>
      <c r="AF583" s="184">
        <f t="shared" si="259"/>
        <v>-23.667483094914338</v>
      </c>
      <c r="AG583" s="184">
        <f t="shared" si="259"/>
        <v>7.4462871113520395</v>
      </c>
      <c r="AJ583" s="138"/>
    </row>
    <row r="584" spans="1:36">
      <c r="A584" s="71" t="s">
        <v>50</v>
      </c>
      <c r="B584" s="71">
        <v>5</v>
      </c>
      <c r="C584" s="75">
        <v>29.328333333333333</v>
      </c>
      <c r="D584" s="64">
        <v>-61.676666666666669</v>
      </c>
      <c r="E584" s="71">
        <v>140</v>
      </c>
      <c r="F584" s="71" t="s">
        <v>13</v>
      </c>
      <c r="G584" s="6">
        <v>0.18</v>
      </c>
      <c r="H584" s="71" t="s">
        <v>23</v>
      </c>
      <c r="I584" s="71" t="s">
        <v>51</v>
      </c>
      <c r="J584" s="5">
        <f t="shared" si="270"/>
        <v>0.69690997032133595</v>
      </c>
      <c r="K584" s="5">
        <f t="shared" si="271"/>
        <v>3.8013271108436504</v>
      </c>
      <c r="L584" s="86">
        <v>3.0722834983612382E-14</v>
      </c>
      <c r="M584" s="82">
        <v>1.8546645781439174E-19</v>
      </c>
      <c r="N584" s="46"/>
      <c r="O584" s="126">
        <f t="shared" si="254"/>
        <v>5.563993734431752E-20</v>
      </c>
      <c r="P584" s="126">
        <f t="shared" si="255"/>
        <v>1.8110287469888754E-6</v>
      </c>
      <c r="Q584" s="126">
        <f t="shared" si="256"/>
        <v>3.0911076302398621E-10</v>
      </c>
      <c r="R584" s="126">
        <f t="shared" si="257"/>
        <v>10061.270816604863</v>
      </c>
      <c r="S584" s="126">
        <f t="shared" si="258"/>
        <v>8.1316538674669189E-11</v>
      </c>
      <c r="T584" s="344">
        <v>0.10500000000000001</v>
      </c>
      <c r="U584" s="193">
        <f t="shared" si="260"/>
        <v>1.9473978070511136E-20</v>
      </c>
      <c r="V584" s="185">
        <f t="shared" si="261"/>
        <v>6.3386006144610657E-7</v>
      </c>
      <c r="W584" s="185">
        <f t="shared" si="262"/>
        <v>1.081887670583952E-10</v>
      </c>
      <c r="X584" s="185">
        <f t="shared" si="263"/>
        <v>3521.4447858117032</v>
      </c>
      <c r="Y584" s="194">
        <f t="shared" si="264"/>
        <v>2.8460788536134226E-11</v>
      </c>
      <c r="AA584" s="259">
        <f t="shared" si="265"/>
        <v>5.1229419365041605E-21</v>
      </c>
      <c r="AB584" s="260">
        <f t="shared" si="266"/>
        <v>2.6612685384437191E-19</v>
      </c>
      <c r="AC584" s="17">
        <f t="shared" si="267"/>
        <v>-0.36109904396568004</v>
      </c>
      <c r="AD584" s="17">
        <f t="shared" si="268"/>
        <v>1.3353502454580501</v>
      </c>
      <c r="AE584" s="17">
        <f t="shared" si="269"/>
        <v>-43.131412907585045</v>
      </c>
      <c r="AF584" s="184">
        <f t="shared" si="259"/>
        <v>-22.947143571371317</v>
      </c>
      <c r="AG584" s="184">
        <f t="shared" si="259"/>
        <v>8.1666266348950618</v>
      </c>
      <c r="AJ584" s="138"/>
    </row>
    <row r="585" spans="1:36">
      <c r="A585" s="71" t="s">
        <v>50</v>
      </c>
      <c r="B585" s="71">
        <v>5</v>
      </c>
      <c r="C585" s="75">
        <v>29.328333333333333</v>
      </c>
      <c r="D585" s="64">
        <v>-61.676666666666669</v>
      </c>
      <c r="E585" s="71">
        <v>140</v>
      </c>
      <c r="F585" s="71" t="s">
        <v>13</v>
      </c>
      <c r="G585" s="6">
        <v>0.18</v>
      </c>
      <c r="H585" s="71" t="s">
        <v>23</v>
      </c>
      <c r="I585" s="71" t="s">
        <v>51</v>
      </c>
      <c r="J585" s="5">
        <f t="shared" si="270"/>
        <v>0.69690997032133595</v>
      </c>
      <c r="K585" s="5">
        <f t="shared" si="271"/>
        <v>3.8013271108436504</v>
      </c>
      <c r="L585" s="86">
        <v>3.0722834983612382E-14</v>
      </c>
      <c r="M585" s="82">
        <v>2.3088641475259822E-19</v>
      </c>
      <c r="N585" s="46"/>
      <c r="O585" s="126">
        <f t="shared" si="254"/>
        <v>6.9265924425779465E-20</v>
      </c>
      <c r="P585" s="126">
        <f t="shared" si="255"/>
        <v>2.2545420845024895E-6</v>
      </c>
      <c r="Q585" s="126">
        <f t="shared" si="256"/>
        <v>3.8481069125433038E-10</v>
      </c>
      <c r="R585" s="126">
        <f t="shared" si="257"/>
        <v>12525.233802791608</v>
      </c>
      <c r="S585" s="126">
        <f t="shared" si="258"/>
        <v>1.0123061763262124E-10</v>
      </c>
      <c r="T585" s="344">
        <v>0.10500000000000001</v>
      </c>
      <c r="U585" s="193">
        <f t="shared" si="260"/>
        <v>2.4243073549022815E-20</v>
      </c>
      <c r="V585" s="185">
        <f t="shared" si="261"/>
        <v>7.8908972957587134E-7</v>
      </c>
      <c r="W585" s="185">
        <f t="shared" si="262"/>
        <v>1.3468374193901564E-10</v>
      </c>
      <c r="X585" s="185">
        <f t="shared" si="263"/>
        <v>4383.831830977063</v>
      </c>
      <c r="Y585" s="194">
        <f t="shared" si="264"/>
        <v>3.5430716171417434E-11</v>
      </c>
      <c r="AA585" s="259">
        <f t="shared" si="265"/>
        <v>6.3775289108551384E-21</v>
      </c>
      <c r="AB585" s="260">
        <f t="shared" si="266"/>
        <v>3.3130020316130584E-19</v>
      </c>
      <c r="AC585" s="17">
        <f t="shared" si="267"/>
        <v>-0.36109904396568004</v>
      </c>
      <c r="AD585" s="17">
        <f t="shared" si="268"/>
        <v>1.3353502454580501</v>
      </c>
      <c r="AE585" s="17">
        <f t="shared" si="269"/>
        <v>-42.91236107431039</v>
      </c>
      <c r="AF585" s="184">
        <f t="shared" si="259"/>
        <v>-22.728091738096666</v>
      </c>
      <c r="AG585" s="184">
        <f t="shared" si="259"/>
        <v>8.3856784681697132</v>
      </c>
      <c r="AJ585" s="138"/>
    </row>
    <row r="586" spans="1:36">
      <c r="A586" s="71" t="s">
        <v>50</v>
      </c>
      <c r="B586" s="71">
        <v>5</v>
      </c>
      <c r="C586" s="75">
        <v>29.328333333333333</v>
      </c>
      <c r="D586" s="64">
        <v>-61.676666666666669</v>
      </c>
      <c r="E586" s="71">
        <v>140</v>
      </c>
      <c r="F586" s="71" t="s">
        <v>13</v>
      </c>
      <c r="G586" s="6">
        <v>0.18</v>
      </c>
      <c r="H586" s="71" t="s">
        <v>23</v>
      </c>
      <c r="I586" s="71" t="s">
        <v>51</v>
      </c>
      <c r="J586" s="5">
        <f t="shared" si="270"/>
        <v>0.69690997032133595</v>
      </c>
      <c r="K586" s="5">
        <f t="shared" si="271"/>
        <v>3.8013271108436504</v>
      </c>
      <c r="L586" s="86">
        <v>3.0722834983612382E-14</v>
      </c>
      <c r="M586" s="82">
        <v>5.925479576116759E-19</v>
      </c>
      <c r="N586" s="46"/>
      <c r="O586" s="126">
        <f t="shared" si="254"/>
        <v>1.7776438728350277E-19</v>
      </c>
      <c r="P586" s="126">
        <f t="shared" si="255"/>
        <v>5.7860671835240021E-6</v>
      </c>
      <c r="Q586" s="126">
        <f t="shared" si="256"/>
        <v>9.8757992935279312E-10</v>
      </c>
      <c r="R586" s="126">
        <f t="shared" si="257"/>
        <v>32144.817686244456</v>
      </c>
      <c r="S586" s="126">
        <f t="shared" si="258"/>
        <v>2.5979872306585417E-10</v>
      </c>
      <c r="T586" s="344">
        <v>0.10500000000000001</v>
      </c>
      <c r="U586" s="193">
        <f t="shared" si="260"/>
        <v>6.2217535549225977E-20</v>
      </c>
      <c r="V586" s="185">
        <f t="shared" si="261"/>
        <v>2.025123514233401E-6</v>
      </c>
      <c r="W586" s="185">
        <f t="shared" si="262"/>
        <v>3.4565297527347765E-10</v>
      </c>
      <c r="X586" s="185">
        <f t="shared" si="263"/>
        <v>11250.686190185561</v>
      </c>
      <c r="Y586" s="194">
        <f t="shared" si="264"/>
        <v>9.0929553073048976E-11</v>
      </c>
      <c r="AA586" s="259">
        <f t="shared" si="265"/>
        <v>1.6367319553148815E-20</v>
      </c>
      <c r="AB586" s="260">
        <f t="shared" si="266"/>
        <v>8.5025036639734093E-19</v>
      </c>
      <c r="AC586" s="17">
        <f t="shared" si="267"/>
        <v>-0.36109904396568004</v>
      </c>
      <c r="AD586" s="17">
        <f t="shared" si="268"/>
        <v>1.3353502454580501</v>
      </c>
      <c r="AE586" s="17">
        <f t="shared" si="269"/>
        <v>-41.969855142024478</v>
      </c>
      <c r="AF586" s="184">
        <f t="shared" si="259"/>
        <v>-21.785585805810751</v>
      </c>
      <c r="AG586" s="184">
        <f t="shared" si="259"/>
        <v>9.3281844004556262</v>
      </c>
      <c r="AJ586" s="138"/>
    </row>
    <row r="587" spans="1:36">
      <c r="A587" s="71" t="s">
        <v>50</v>
      </c>
      <c r="B587" s="71">
        <v>5</v>
      </c>
      <c r="C587" s="75">
        <v>29.328333333333333</v>
      </c>
      <c r="D587" s="64">
        <v>-61.676666666666669</v>
      </c>
      <c r="E587" s="71">
        <v>140</v>
      </c>
      <c r="F587" s="71" t="s">
        <v>13</v>
      </c>
      <c r="G587" s="6">
        <v>0.18</v>
      </c>
      <c r="H587" s="71" t="s">
        <v>23</v>
      </c>
      <c r="I587" s="71" t="s">
        <v>51</v>
      </c>
      <c r="J587" s="5">
        <f t="shared" si="270"/>
        <v>0.69690997032133595</v>
      </c>
      <c r="K587" s="5">
        <f t="shared" si="271"/>
        <v>3.8013271108436504</v>
      </c>
      <c r="L587" s="86">
        <v>3.0722834983612382E-14</v>
      </c>
      <c r="M587" s="82">
        <v>6.8351948839809187E-19</v>
      </c>
      <c r="N587" s="46"/>
      <c r="O587" s="126">
        <f t="shared" si="254"/>
        <v>2.0505584651942756E-19</v>
      </c>
      <c r="P587" s="126">
        <f t="shared" si="255"/>
        <v>6.6743790613335236E-6</v>
      </c>
      <c r="Q587" s="126">
        <f t="shared" si="256"/>
        <v>1.1391991473301531E-9</v>
      </c>
      <c r="R587" s="126">
        <f t="shared" si="257"/>
        <v>37079.883674075129</v>
      </c>
      <c r="S587" s="126">
        <f t="shared" si="258"/>
        <v>2.9968458754324987E-10</v>
      </c>
      <c r="T587" s="344">
        <v>0.10500000000000001</v>
      </c>
      <c r="U587" s="193">
        <f t="shared" si="260"/>
        <v>7.1769546281799652E-20</v>
      </c>
      <c r="V587" s="185">
        <f t="shared" si="261"/>
        <v>2.3360326714667336E-6</v>
      </c>
      <c r="W587" s="185">
        <f t="shared" si="262"/>
        <v>3.9871970156555362E-10</v>
      </c>
      <c r="X587" s="185">
        <f t="shared" si="263"/>
        <v>12977.959285926298</v>
      </c>
      <c r="Y587" s="194">
        <f t="shared" si="264"/>
        <v>1.0488960564013747E-10</v>
      </c>
      <c r="AA587" s="259">
        <f t="shared" si="265"/>
        <v>1.8880129015224744E-20</v>
      </c>
      <c r="AB587" s="260">
        <f t="shared" si="266"/>
        <v>9.8078592286881772E-19</v>
      </c>
      <c r="AC587" s="17">
        <f t="shared" si="267"/>
        <v>-0.36109904396568004</v>
      </c>
      <c r="AD587" s="17">
        <f t="shared" si="268"/>
        <v>1.3353502454580501</v>
      </c>
      <c r="AE587" s="17">
        <f t="shared" si="269"/>
        <v>-41.827031784464772</v>
      </c>
      <c r="AF587" s="184">
        <f t="shared" si="259"/>
        <v>-21.642762448251052</v>
      </c>
      <c r="AG587" s="184">
        <f t="shared" si="259"/>
        <v>9.4710077580153289</v>
      </c>
      <c r="AJ587" s="138"/>
    </row>
    <row r="588" spans="1:36">
      <c r="A588" s="11" t="s">
        <v>50</v>
      </c>
      <c r="B588" s="11">
        <v>2</v>
      </c>
      <c r="C588" s="77">
        <v>29.036666666666665</v>
      </c>
      <c r="D588" s="77">
        <v>-66.73833333333333</v>
      </c>
      <c r="E588" s="11">
        <v>90</v>
      </c>
      <c r="F588" s="11" t="s">
        <v>13</v>
      </c>
      <c r="G588" s="78">
        <v>0.12</v>
      </c>
      <c r="H588" s="11" t="s">
        <v>23</v>
      </c>
      <c r="I588" s="11" t="s">
        <v>51</v>
      </c>
      <c r="J588" s="5">
        <f t="shared" si="270"/>
        <v>0.69690997032133595</v>
      </c>
      <c r="K588" s="5">
        <f t="shared" si="271"/>
        <v>3.8013271108436504</v>
      </c>
      <c r="L588" s="88">
        <v>3.0722834983612382E-14</v>
      </c>
      <c r="M588" s="84">
        <v>5.367930865167347E-19</v>
      </c>
      <c r="N588" s="46"/>
      <c r="O588" s="126">
        <f t="shared" si="254"/>
        <v>1.610379259550204E-19</v>
      </c>
      <c r="P588" s="126">
        <f t="shared" si="255"/>
        <v>5.241636263089599E-6</v>
      </c>
      <c r="Q588" s="126">
        <f t="shared" si="256"/>
        <v>1.3419827162918367E-9</v>
      </c>
      <c r="R588" s="126">
        <f t="shared" si="257"/>
        <v>43680.302192413328</v>
      </c>
      <c r="S588" s="126">
        <f t="shared" si="258"/>
        <v>3.5303005428385841E-10</v>
      </c>
      <c r="T588" s="349">
        <v>0.316</v>
      </c>
      <c r="U588" s="193">
        <f t="shared" si="260"/>
        <v>1.6962661533928816E-19</v>
      </c>
      <c r="V588" s="185">
        <f t="shared" si="261"/>
        <v>5.5211901971210441E-6</v>
      </c>
      <c r="W588" s="185">
        <f t="shared" si="262"/>
        <v>1.4135551278274013E-9</v>
      </c>
      <c r="X588" s="185">
        <f t="shared" si="263"/>
        <v>46009.918309342036</v>
      </c>
      <c r="Y588" s="194">
        <f t="shared" si="264"/>
        <v>3.7185832384566421E-10</v>
      </c>
      <c r="AA588" s="259">
        <f t="shared" si="265"/>
        <v>4.4622998861479709E-20</v>
      </c>
      <c r="AB588" s="260">
        <f t="shared" si="266"/>
        <v>7.7024739116478207E-19</v>
      </c>
      <c r="AC588" s="17">
        <f t="shared" si="267"/>
        <v>-0.36109904396568004</v>
      </c>
      <c r="AD588" s="17">
        <f t="shared" si="268"/>
        <v>1.3353502454580501</v>
      </c>
      <c r="AE588" s="17">
        <f t="shared" si="269"/>
        <v>-42.068674246367607</v>
      </c>
      <c r="AF588" s="184">
        <f t="shared" si="259"/>
        <v>-20.377157938616332</v>
      </c>
      <c r="AG588" s="184">
        <f t="shared" si="259"/>
        <v>10.736612267650047</v>
      </c>
      <c r="AJ588" s="138"/>
    </row>
    <row r="589" spans="1:36">
      <c r="A589" s="71" t="s">
        <v>50</v>
      </c>
      <c r="B589" s="71">
        <v>2</v>
      </c>
      <c r="C589" s="75">
        <v>29.036666666666665</v>
      </c>
      <c r="D589" s="75">
        <v>-66.73833333333333</v>
      </c>
      <c r="E589" s="71">
        <v>90</v>
      </c>
      <c r="F589" s="71" t="s">
        <v>13</v>
      </c>
      <c r="G589" s="6">
        <v>0.12</v>
      </c>
      <c r="H589" s="71" t="s">
        <v>23</v>
      </c>
      <c r="I589" s="71" t="s">
        <v>51</v>
      </c>
      <c r="J589" s="5">
        <f t="shared" si="270"/>
        <v>0.69690997032133595</v>
      </c>
      <c r="K589" s="5">
        <f t="shared" si="271"/>
        <v>3.8013271108436504</v>
      </c>
      <c r="L589" s="86">
        <v>3.0722834983612382E-14</v>
      </c>
      <c r="M589" s="82">
        <v>1.2585673146093992E-19</v>
      </c>
      <c r="N589" s="46"/>
      <c r="O589" s="126">
        <f t="shared" si="254"/>
        <v>3.7757019438281972E-20</v>
      </c>
      <c r="P589" s="126">
        <f t="shared" si="255"/>
        <v>1.2289562294111737E-6</v>
      </c>
      <c r="Q589" s="126">
        <f t="shared" si="256"/>
        <v>3.1464182865234979E-10</v>
      </c>
      <c r="R589" s="126">
        <f t="shared" si="257"/>
        <v>10241.301911759781</v>
      </c>
      <c r="S589" s="126">
        <f t="shared" si="258"/>
        <v>8.2771574104949761E-11</v>
      </c>
      <c r="T589" s="344">
        <v>0.316</v>
      </c>
      <c r="U589" s="193">
        <f t="shared" si="260"/>
        <v>3.9770727141657016E-20</v>
      </c>
      <c r="V589" s="185">
        <f t="shared" si="261"/>
        <v>1.2945005616464366E-6</v>
      </c>
      <c r="W589" s="185">
        <f t="shared" si="262"/>
        <v>3.3142272618047516E-10</v>
      </c>
      <c r="X589" s="185">
        <f t="shared" si="263"/>
        <v>10787.504680386972</v>
      </c>
      <c r="Y589" s="194">
        <f t="shared" si="264"/>
        <v>8.7186058057213767E-11</v>
      </c>
      <c r="AA589" s="259">
        <f t="shared" si="265"/>
        <v>1.0462326966865652E-20</v>
      </c>
      <c r="AB589" s="260">
        <f t="shared" si="266"/>
        <v>1.8059252531989038E-19</v>
      </c>
      <c r="AC589" s="17">
        <f t="shared" si="267"/>
        <v>-0.36109904396568004</v>
      </c>
      <c r="AD589" s="17">
        <f t="shared" si="268"/>
        <v>1.3353502454580501</v>
      </c>
      <c r="AE589" s="17">
        <f t="shared" si="269"/>
        <v>-43.519142744754738</v>
      </c>
      <c r="AF589" s="184">
        <f t="shared" si="259"/>
        <v>-21.82762643700346</v>
      </c>
      <c r="AG589" s="184">
        <f t="shared" si="259"/>
        <v>9.2861437692629192</v>
      </c>
      <c r="AJ589" s="138"/>
    </row>
    <row r="590" spans="1:36">
      <c r="A590" s="71" t="s">
        <v>50</v>
      </c>
      <c r="B590" s="71">
        <v>2</v>
      </c>
      <c r="C590" s="75">
        <v>29.036666666666665</v>
      </c>
      <c r="D590" s="75">
        <v>-66.73833333333333</v>
      </c>
      <c r="E590" s="71">
        <v>90</v>
      </c>
      <c r="F590" s="71" t="s">
        <v>13</v>
      </c>
      <c r="G590" s="6">
        <v>0.12</v>
      </c>
      <c r="H590" s="71" t="s">
        <v>23</v>
      </c>
      <c r="I590" s="71" t="s">
        <v>51</v>
      </c>
      <c r="J590" s="5">
        <f t="shared" si="270"/>
        <v>0.69690997032133595</v>
      </c>
      <c r="K590" s="5">
        <f t="shared" si="271"/>
        <v>3.8013271108436504</v>
      </c>
      <c r="L590" s="86">
        <v>3.0722834983612382E-14</v>
      </c>
      <c r="M590" s="82">
        <v>5.1546389317810104E-19</v>
      </c>
      <c r="N590" s="46"/>
      <c r="O590" s="126">
        <f t="shared" si="254"/>
        <v>1.546391679534303E-19</v>
      </c>
      <c r="P590" s="126">
        <f t="shared" si="255"/>
        <v>5.0333625798503015E-6</v>
      </c>
      <c r="Q590" s="126">
        <f t="shared" si="256"/>
        <v>1.2886597329452525E-9</v>
      </c>
      <c r="R590" s="126">
        <f t="shared" si="257"/>
        <v>41944.688165419182</v>
      </c>
      <c r="S590" s="126">
        <f t="shared" si="258"/>
        <v>3.3900258919292342E-10</v>
      </c>
      <c r="T590" s="344">
        <v>0.316</v>
      </c>
      <c r="U590" s="193">
        <f t="shared" si="260"/>
        <v>1.6288659024427993E-19</v>
      </c>
      <c r="V590" s="185">
        <f t="shared" si="261"/>
        <v>5.3018085841089839E-6</v>
      </c>
      <c r="W590" s="185">
        <f t="shared" si="262"/>
        <v>1.3573882520356661E-9</v>
      </c>
      <c r="X590" s="185">
        <f t="shared" si="263"/>
        <v>44181.738200908199</v>
      </c>
      <c r="Y590" s="194">
        <f t="shared" si="264"/>
        <v>3.5708272728321273E-10</v>
      </c>
      <c r="AA590" s="259">
        <f t="shared" si="265"/>
        <v>4.2849927273985526E-20</v>
      </c>
      <c r="AB590" s="260">
        <f t="shared" si="266"/>
        <v>7.3964201278456025E-19</v>
      </c>
      <c r="AC590" s="17">
        <f t="shared" si="267"/>
        <v>-0.36109904396568004</v>
      </c>
      <c r="AD590" s="17">
        <f t="shared" si="268"/>
        <v>1.3353502454580501</v>
      </c>
      <c r="AE590" s="17">
        <f t="shared" si="269"/>
        <v>-42.109219694202544</v>
      </c>
      <c r="AF590" s="184">
        <f t="shared" si="259"/>
        <v>-20.417703386451265</v>
      </c>
      <c r="AG590" s="184">
        <f t="shared" si="259"/>
        <v>10.696066819815112</v>
      </c>
      <c r="AJ590" s="138"/>
    </row>
    <row r="591" spans="1:36">
      <c r="A591" s="71" t="s">
        <v>50</v>
      </c>
      <c r="B591" s="71">
        <v>2</v>
      </c>
      <c r="C591" s="75">
        <v>29.036666666666665</v>
      </c>
      <c r="D591" s="75">
        <v>-66.73833333333333</v>
      </c>
      <c r="E591" s="71">
        <v>90</v>
      </c>
      <c r="F591" s="71" t="s">
        <v>13</v>
      </c>
      <c r="G591" s="6">
        <v>0.12</v>
      </c>
      <c r="H591" s="71" t="s">
        <v>23</v>
      </c>
      <c r="I591" s="71" t="s">
        <v>51</v>
      </c>
      <c r="J591" s="5">
        <f t="shared" si="270"/>
        <v>0.69690997032133595</v>
      </c>
      <c r="K591" s="5">
        <f t="shared" si="271"/>
        <v>3.8013271108436504</v>
      </c>
      <c r="L591" s="86">
        <v>3.0722834983612382E-14</v>
      </c>
      <c r="M591" s="82">
        <v>1.0437289644246259E-19</v>
      </c>
      <c r="N591" s="46"/>
      <c r="O591" s="126">
        <f t="shared" si="254"/>
        <v>3.1311868932738776E-20</v>
      </c>
      <c r="P591" s="126">
        <f t="shared" si="255"/>
        <v>1.0191725128700065E-6</v>
      </c>
      <c r="Q591" s="126">
        <f t="shared" si="256"/>
        <v>2.6093224110615647E-10</v>
      </c>
      <c r="R591" s="126">
        <f t="shared" si="257"/>
        <v>8493.1042739167206</v>
      </c>
      <c r="S591" s="126">
        <f t="shared" si="258"/>
        <v>6.8642406585274448E-11</v>
      </c>
      <c r="T591" s="344">
        <v>0.316</v>
      </c>
      <c r="U591" s="193">
        <f t="shared" si="260"/>
        <v>3.2981835275818176E-20</v>
      </c>
      <c r="V591" s="185">
        <f t="shared" si="261"/>
        <v>1.0735283802230735E-6</v>
      </c>
      <c r="W591" s="185">
        <f t="shared" si="262"/>
        <v>2.7484862729848482E-10</v>
      </c>
      <c r="X591" s="185">
        <f t="shared" si="263"/>
        <v>8946.0698351922802</v>
      </c>
      <c r="Y591" s="194">
        <f t="shared" si="264"/>
        <v>7.230333493648909E-11</v>
      </c>
      <c r="AA591" s="259">
        <f t="shared" si="265"/>
        <v>8.6764001923786895E-21</v>
      </c>
      <c r="AB591" s="260">
        <f t="shared" si="266"/>
        <v>1.4976525073150787E-19</v>
      </c>
      <c r="AC591" s="17">
        <f t="shared" si="267"/>
        <v>-0.36109904396568004</v>
      </c>
      <c r="AD591" s="17">
        <f t="shared" si="268"/>
        <v>1.3353502454580501</v>
      </c>
      <c r="AE591" s="17">
        <f t="shared" si="269"/>
        <v>-43.7063169237517</v>
      </c>
      <c r="AF591" s="184">
        <f t="shared" si="259"/>
        <v>-22.014800616000425</v>
      </c>
      <c r="AG591" s="184">
        <f t="shared" si="259"/>
        <v>9.0989695902659555</v>
      </c>
      <c r="AJ591" s="138"/>
    </row>
    <row r="592" spans="1:36">
      <c r="A592" s="71" t="s">
        <v>50</v>
      </c>
      <c r="B592" s="71">
        <v>2</v>
      </c>
      <c r="C592" s="75">
        <v>29.036666666666665</v>
      </c>
      <c r="D592" s="75">
        <v>-66.73833333333333</v>
      </c>
      <c r="E592" s="71">
        <v>90</v>
      </c>
      <c r="F592" s="71" t="s">
        <v>13</v>
      </c>
      <c r="G592" s="6">
        <v>0.12</v>
      </c>
      <c r="H592" s="71" t="s">
        <v>23</v>
      </c>
      <c r="I592" s="71" t="s">
        <v>51</v>
      </c>
      <c r="J592" s="5">
        <f t="shared" si="270"/>
        <v>0.69690997032133595</v>
      </c>
      <c r="K592" s="5">
        <f t="shared" si="271"/>
        <v>3.8013271108436504</v>
      </c>
      <c r="L592" s="86">
        <v>3.0722834983612382E-14</v>
      </c>
      <c r="M592" s="82"/>
      <c r="N592" s="46"/>
      <c r="O592" s="126"/>
      <c r="P592" s="126"/>
      <c r="Q592" s="126"/>
      <c r="R592" s="126"/>
      <c r="S592" s="126"/>
      <c r="T592" s="344"/>
      <c r="U592" s="193"/>
      <c r="V592" s="185"/>
      <c r="W592" s="185"/>
      <c r="X592" s="185"/>
      <c r="Y592" s="194"/>
      <c r="AA592" s="259"/>
      <c r="AB592" s="260"/>
      <c r="AC592" s="17"/>
      <c r="AD592" s="17"/>
      <c r="AE592" s="17"/>
      <c r="AF592" s="184"/>
      <c r="AG592" s="17"/>
      <c r="AJ592" s="138"/>
    </row>
    <row r="593" spans="1:36">
      <c r="A593" s="71" t="s">
        <v>50</v>
      </c>
      <c r="B593" s="71">
        <v>2</v>
      </c>
      <c r="C593" s="75">
        <v>29.036666666666665</v>
      </c>
      <c r="D593" s="75">
        <v>-66.73833333333333</v>
      </c>
      <c r="E593" s="71">
        <v>90</v>
      </c>
      <c r="F593" s="71" t="s">
        <v>13</v>
      </c>
      <c r="G593" s="6">
        <v>0.12</v>
      </c>
      <c r="H593" s="71" t="s">
        <v>23</v>
      </c>
      <c r="I593" s="71" t="s">
        <v>51</v>
      </c>
      <c r="J593" s="5">
        <f t="shared" si="270"/>
        <v>0.69690997032133595</v>
      </c>
      <c r="K593" s="5">
        <f t="shared" si="271"/>
        <v>3.8013271108436504</v>
      </c>
      <c r="L593" s="86">
        <v>3.0722834983612382E-14</v>
      </c>
      <c r="M593" s="82">
        <v>5.9604336816569378E-19</v>
      </c>
      <c r="N593" s="46"/>
      <c r="O593" s="126">
        <f t="shared" si="254"/>
        <v>1.7881301044970814E-19</v>
      </c>
      <c r="P593" s="126">
        <f t="shared" si="255"/>
        <v>5.8201989023827829E-6</v>
      </c>
      <c r="Q593" s="126">
        <f t="shared" si="256"/>
        <v>1.4901084204142344E-9</v>
      </c>
      <c r="R593" s="126">
        <f t="shared" si="257"/>
        <v>48501.657519856526</v>
      </c>
      <c r="S593" s="126">
        <f t="shared" si="258"/>
        <v>3.9199689396988677E-10</v>
      </c>
      <c r="T593" s="344">
        <v>0.316</v>
      </c>
      <c r="U593" s="193">
        <f t="shared" si="260"/>
        <v>1.8834970434035924E-19</v>
      </c>
      <c r="V593" s="185">
        <f t="shared" si="261"/>
        <v>6.1306095105098641E-6</v>
      </c>
      <c r="W593" s="185">
        <f t="shared" si="262"/>
        <v>1.5695808695029937E-9</v>
      </c>
      <c r="X593" s="185">
        <f t="shared" si="263"/>
        <v>51088.412587582199</v>
      </c>
      <c r="Y593" s="194">
        <f t="shared" si="264"/>
        <v>4.1290339498161412E-10</v>
      </c>
      <c r="AA593" s="259">
        <f t="shared" si="265"/>
        <v>4.9548407397793692E-20</v>
      </c>
      <c r="AB593" s="260">
        <f t="shared" si="266"/>
        <v>8.5526595047975291E-19</v>
      </c>
      <c r="AC593" s="17">
        <f t="shared" si="267"/>
        <v>-0.36109904396568004</v>
      </c>
      <c r="AD593" s="17">
        <f t="shared" si="268"/>
        <v>1.3353502454580501</v>
      </c>
      <c r="AE593" s="17">
        <f t="shared" si="269"/>
        <v>-41.963973523078202</v>
      </c>
      <c r="AF593" s="184">
        <f t="shared" si="259"/>
        <v>-20.272457215326924</v>
      </c>
      <c r="AG593" s="184">
        <f>LN(X593)</f>
        <v>10.841312990939455</v>
      </c>
      <c r="AJ593" s="138"/>
    </row>
    <row r="594" spans="1:36">
      <c r="A594" s="71" t="s">
        <v>50</v>
      </c>
      <c r="B594" s="71">
        <v>2</v>
      </c>
      <c r="C594" s="75">
        <v>29.036666666666665</v>
      </c>
      <c r="D594" s="75">
        <v>-66.73833333333333</v>
      </c>
      <c r="E594" s="71">
        <v>90</v>
      </c>
      <c r="F594" s="71" t="s">
        <v>13</v>
      </c>
      <c r="G594" s="6">
        <v>0.12</v>
      </c>
      <c r="H594" s="71" t="s">
        <v>23</v>
      </c>
      <c r="I594" s="71" t="s">
        <v>51</v>
      </c>
      <c r="J594" s="5">
        <f t="shared" si="270"/>
        <v>0.69690997032133595</v>
      </c>
      <c r="K594" s="5">
        <f t="shared" si="271"/>
        <v>3.8013271108436504</v>
      </c>
      <c r="L594" s="86">
        <v>3.0722834983612382E-14</v>
      </c>
      <c r="M594" s="82">
        <v>4.5019884345358008E-19</v>
      </c>
      <c r="N594" s="46"/>
      <c r="O594" s="126">
        <f t="shared" si="254"/>
        <v>1.3505965303607401E-19</v>
      </c>
      <c r="P594" s="126">
        <f t="shared" si="255"/>
        <v>4.3960673911803741E-6</v>
      </c>
      <c r="Q594" s="126">
        <f t="shared" si="256"/>
        <v>1.1254971086339501E-9</v>
      </c>
      <c r="R594" s="126">
        <f t="shared" si="257"/>
        <v>36633.894926503119</v>
      </c>
      <c r="S594" s="126">
        <f t="shared" si="258"/>
        <v>2.9608004673508932E-10</v>
      </c>
      <c r="T594" s="344">
        <v>0.316</v>
      </c>
      <c r="U594" s="193">
        <f t="shared" si="260"/>
        <v>1.422628345313313E-19</v>
      </c>
      <c r="V594" s="185">
        <f t="shared" si="261"/>
        <v>4.6305243187099943E-6</v>
      </c>
      <c r="W594" s="185">
        <f t="shared" si="262"/>
        <v>1.1855236210944274E-9</v>
      </c>
      <c r="X594" s="185">
        <f t="shared" si="263"/>
        <v>38587.702655916619</v>
      </c>
      <c r="Y594" s="194">
        <f t="shared" si="264"/>
        <v>3.1187098256096074E-10</v>
      </c>
      <c r="AA594" s="259">
        <f t="shared" si="265"/>
        <v>3.7424517907315292E-20</v>
      </c>
      <c r="AB594" s="260">
        <f t="shared" si="266"/>
        <v>6.4599282924019493E-19</v>
      </c>
      <c r="AC594" s="17">
        <f t="shared" si="267"/>
        <v>-0.36109904396568004</v>
      </c>
      <c r="AD594" s="17">
        <f t="shared" si="268"/>
        <v>1.3353502454580501</v>
      </c>
      <c r="AE594" s="17">
        <f t="shared" si="269"/>
        <v>-42.244597593367025</v>
      </c>
      <c r="AF594" s="184">
        <f t="shared" si="259"/>
        <v>-20.553081285615743</v>
      </c>
      <c r="AG594" s="184">
        <f t="shared" ref="AG594:AG627" si="272">LN(X594)</f>
        <v>10.560688920650634</v>
      </c>
      <c r="AJ594" s="138"/>
    </row>
    <row r="595" spans="1:36">
      <c r="A595" s="71" t="s">
        <v>50</v>
      </c>
      <c r="B595" s="71">
        <v>2</v>
      </c>
      <c r="C595" s="75">
        <v>29.036666666666665</v>
      </c>
      <c r="D595" s="75">
        <v>-66.73833333333333</v>
      </c>
      <c r="E595" s="71">
        <v>90</v>
      </c>
      <c r="F595" s="71" t="s">
        <v>13</v>
      </c>
      <c r="G595" s="6">
        <v>0.12</v>
      </c>
      <c r="H595" s="71" t="s">
        <v>23</v>
      </c>
      <c r="I595" s="71" t="s">
        <v>51</v>
      </c>
      <c r="J595" s="5">
        <f t="shared" si="270"/>
        <v>0.69690997032133595</v>
      </c>
      <c r="K595" s="5">
        <f t="shared" si="271"/>
        <v>3.8013271108436504</v>
      </c>
      <c r="L595" s="86">
        <v>3.0722834983612382E-14</v>
      </c>
      <c r="M595" s="82">
        <v>1.0382060700109566E-19</v>
      </c>
      <c r="N595" s="46"/>
      <c r="O595" s="126">
        <f t="shared" si="254"/>
        <v>3.1146182100328697E-20</v>
      </c>
      <c r="P595" s="126">
        <f t="shared" si="255"/>
        <v>1.0137795589808729E-6</v>
      </c>
      <c r="Q595" s="126">
        <f t="shared" si="256"/>
        <v>2.5955151750273914E-10</v>
      </c>
      <c r="R595" s="126">
        <f t="shared" si="257"/>
        <v>8448.1629915072754</v>
      </c>
      <c r="S595" s="126">
        <f t="shared" si="258"/>
        <v>6.82791851199397E-11</v>
      </c>
      <c r="T595" s="344">
        <v>0.316</v>
      </c>
      <c r="U595" s="193">
        <f t="shared" si="260"/>
        <v>3.280731181234623E-20</v>
      </c>
      <c r="V595" s="185">
        <f t="shared" si="261"/>
        <v>1.0678478021265198E-6</v>
      </c>
      <c r="W595" s="185">
        <f t="shared" si="262"/>
        <v>2.7339426510288524E-10</v>
      </c>
      <c r="X595" s="185">
        <f t="shared" si="263"/>
        <v>8898.7316843876652</v>
      </c>
      <c r="Y595" s="194">
        <f t="shared" si="264"/>
        <v>7.1920741659669821E-11</v>
      </c>
      <c r="AA595" s="259">
        <f t="shared" si="265"/>
        <v>8.6304889991603782E-21</v>
      </c>
      <c r="AB595" s="260">
        <f t="shared" si="266"/>
        <v>1.4897276753441389E-19</v>
      </c>
      <c r="AC595" s="17">
        <f t="shared" si="267"/>
        <v>-0.36109904396568004</v>
      </c>
      <c r="AD595" s="17">
        <f t="shared" si="268"/>
        <v>1.3353502454580501</v>
      </c>
      <c r="AE595" s="17">
        <f t="shared" si="269"/>
        <v>-43.71162247582474</v>
      </c>
      <c r="AF595" s="184">
        <f t="shared" si="259"/>
        <v>-22.020106168073461</v>
      </c>
      <c r="AG595" s="184">
        <f t="shared" si="272"/>
        <v>9.0936640381929177</v>
      </c>
      <c r="AJ595" s="138"/>
    </row>
    <row r="596" spans="1:36">
      <c r="A596" s="71" t="s">
        <v>50</v>
      </c>
      <c r="B596" s="71">
        <v>2</v>
      </c>
      <c r="C596" s="75">
        <v>29.036666666666665</v>
      </c>
      <c r="D596" s="75">
        <v>-66.73833333333333</v>
      </c>
      <c r="E596" s="71">
        <v>90</v>
      </c>
      <c r="F596" s="71" t="s">
        <v>13</v>
      </c>
      <c r="G596" s="6">
        <v>0.12</v>
      </c>
      <c r="H596" s="71" t="s">
        <v>23</v>
      </c>
      <c r="I596" s="71" t="s">
        <v>51</v>
      </c>
      <c r="J596" s="5">
        <f t="shared" si="270"/>
        <v>0.69690997032133595</v>
      </c>
      <c r="K596" s="5">
        <f t="shared" si="271"/>
        <v>3.8013271108436504</v>
      </c>
      <c r="L596" s="86">
        <v>3.0722834983612382E-14</v>
      </c>
      <c r="M596" s="82">
        <v>1.9600455387597471E-19</v>
      </c>
      <c r="N596" s="46"/>
      <c r="O596" s="126">
        <f t="shared" si="254"/>
        <v>5.8801366162792407E-20</v>
      </c>
      <c r="P596" s="126">
        <f t="shared" si="255"/>
        <v>1.9139303451051039E-6</v>
      </c>
      <c r="Q596" s="126">
        <f t="shared" si="256"/>
        <v>4.9001138468993674E-10</v>
      </c>
      <c r="R596" s="126">
        <f t="shared" si="257"/>
        <v>15949.419542542533</v>
      </c>
      <c r="S596" s="126">
        <f t="shared" si="258"/>
        <v>1.2890534552844249E-10</v>
      </c>
      <c r="T596" s="344">
        <v>0.316</v>
      </c>
      <c r="U596" s="193">
        <f t="shared" si="260"/>
        <v>6.1937439024808009E-20</v>
      </c>
      <c r="V596" s="185">
        <f t="shared" si="261"/>
        <v>2.0160066301773763E-6</v>
      </c>
      <c r="W596" s="185">
        <f t="shared" si="262"/>
        <v>5.161453252067334E-10</v>
      </c>
      <c r="X596" s="185">
        <f t="shared" si="263"/>
        <v>16800.055251478138</v>
      </c>
      <c r="Y596" s="194">
        <f t="shared" si="264"/>
        <v>1.3578029728995943E-10</v>
      </c>
      <c r="AA596" s="259">
        <f t="shared" si="265"/>
        <v>1.629363567479513E-20</v>
      </c>
      <c r="AB596" s="260">
        <f t="shared" si="266"/>
        <v>2.8124802660751091E-19</v>
      </c>
      <c r="AC596" s="17">
        <f t="shared" si="267"/>
        <v>-0.36109904396568004</v>
      </c>
      <c r="AD596" s="17">
        <f t="shared" si="268"/>
        <v>1.3353502454580501</v>
      </c>
      <c r="AE596" s="17">
        <f t="shared" si="269"/>
        <v>-43.07614905985325</v>
      </c>
      <c r="AF596" s="184">
        <f t="shared" si="259"/>
        <v>-21.384632752101975</v>
      </c>
      <c r="AG596" s="184">
        <f t="shared" si="272"/>
        <v>9.7291374541644036</v>
      </c>
      <c r="AJ596" s="138"/>
    </row>
    <row r="597" spans="1:36">
      <c r="A597" s="71" t="s">
        <v>50</v>
      </c>
      <c r="B597" s="71">
        <v>2</v>
      </c>
      <c r="C597" s="75">
        <v>29.036666666666665</v>
      </c>
      <c r="D597" s="75">
        <v>-66.73833333333333</v>
      </c>
      <c r="E597" s="71">
        <v>90</v>
      </c>
      <c r="F597" s="71" t="s">
        <v>13</v>
      </c>
      <c r="G597" s="6">
        <v>0.12</v>
      </c>
      <c r="H597" s="71" t="s">
        <v>23</v>
      </c>
      <c r="I597" s="71" t="s">
        <v>51</v>
      </c>
      <c r="J597" s="5">
        <f t="shared" si="270"/>
        <v>0.69690997032133595</v>
      </c>
      <c r="K597" s="5">
        <f t="shared" si="271"/>
        <v>3.8013271108436504</v>
      </c>
      <c r="L597" s="86">
        <v>3.0722834983612382E-14</v>
      </c>
      <c r="M597" s="82">
        <v>1.0494435634310703E-19</v>
      </c>
      <c r="N597" s="46"/>
      <c r="O597" s="126">
        <f t="shared" si="254"/>
        <v>3.1483306902932104E-20</v>
      </c>
      <c r="P597" s="126">
        <f t="shared" si="255"/>
        <v>1.0247526610003719E-6</v>
      </c>
      <c r="Q597" s="126">
        <f t="shared" si="256"/>
        <v>2.6236089085776752E-10</v>
      </c>
      <c r="R597" s="126">
        <f t="shared" si="257"/>
        <v>8539.6055083364317</v>
      </c>
      <c r="S597" s="126">
        <f t="shared" si="258"/>
        <v>6.9018235791747019E-11</v>
      </c>
      <c r="T597" s="344">
        <v>0.316</v>
      </c>
      <c r="U597" s="193">
        <f t="shared" si="260"/>
        <v>3.3162416604421821E-20</v>
      </c>
      <c r="V597" s="185">
        <f t="shared" si="261"/>
        <v>1.0794061362537251E-6</v>
      </c>
      <c r="W597" s="185">
        <f t="shared" si="262"/>
        <v>2.7635347170351517E-10</v>
      </c>
      <c r="X597" s="185">
        <f t="shared" si="263"/>
        <v>8995.0511354477094</v>
      </c>
      <c r="Y597" s="194">
        <f t="shared" si="264"/>
        <v>7.2699208367306876E-11</v>
      </c>
      <c r="AA597" s="259">
        <f t="shared" si="265"/>
        <v>8.7239050040768247E-21</v>
      </c>
      <c r="AB597" s="260">
        <f t="shared" si="266"/>
        <v>1.5058524172744807E-19</v>
      </c>
      <c r="AC597" s="17">
        <f t="shared" si="267"/>
        <v>-0.36109904396568004</v>
      </c>
      <c r="AD597" s="17">
        <f t="shared" si="268"/>
        <v>1.3353502454580501</v>
      </c>
      <c r="AE597" s="17">
        <f t="shared" si="269"/>
        <v>-43.700856682774507</v>
      </c>
      <c r="AF597" s="184">
        <f t="shared" si="259"/>
        <v>-22.009340375023228</v>
      </c>
      <c r="AG597" s="184">
        <f t="shared" si="272"/>
        <v>9.1044298312431504</v>
      </c>
      <c r="AJ597" s="138"/>
    </row>
    <row r="598" spans="1:36">
      <c r="A598" s="71" t="s">
        <v>50</v>
      </c>
      <c r="B598" s="71">
        <v>2</v>
      </c>
      <c r="C598" s="75">
        <v>29.036666666666665</v>
      </c>
      <c r="D598" s="75">
        <v>-66.73833333333333</v>
      </c>
      <c r="E598" s="71">
        <v>90</v>
      </c>
      <c r="F598" s="71" t="s">
        <v>13</v>
      </c>
      <c r="G598" s="6">
        <v>0.12</v>
      </c>
      <c r="H598" s="71" t="s">
        <v>23</v>
      </c>
      <c r="I598" s="71" t="s">
        <v>51</v>
      </c>
      <c r="J598" s="5">
        <f t="shared" si="270"/>
        <v>0.69690997032133595</v>
      </c>
      <c r="K598" s="5">
        <f t="shared" si="271"/>
        <v>3.8013271108436504</v>
      </c>
      <c r="L598" s="86">
        <v>3.0722834983612382E-14</v>
      </c>
      <c r="M598" s="82">
        <v>5.6622473698318249E-19</v>
      </c>
      <c r="N598" s="46"/>
      <c r="O598" s="126">
        <f t="shared" si="254"/>
        <v>1.6986742109495475E-19</v>
      </c>
      <c r="P598" s="126">
        <f t="shared" si="255"/>
        <v>5.5290282028192498E-6</v>
      </c>
      <c r="Q598" s="126">
        <f t="shared" si="256"/>
        <v>1.4155618424579562E-9</v>
      </c>
      <c r="R598" s="126">
        <f t="shared" si="257"/>
        <v>46075.235023493748</v>
      </c>
      <c r="S598" s="126">
        <f t="shared" si="258"/>
        <v>3.7238622228009007E-10</v>
      </c>
      <c r="T598" s="344">
        <v>0.316</v>
      </c>
      <c r="U598" s="193">
        <f t="shared" si="260"/>
        <v>1.7892701688668566E-19</v>
      </c>
      <c r="V598" s="185">
        <f t="shared" si="261"/>
        <v>5.8239097069696093E-6</v>
      </c>
      <c r="W598" s="185">
        <f t="shared" si="262"/>
        <v>1.4910584740557139E-9</v>
      </c>
      <c r="X598" s="185">
        <f t="shared" si="263"/>
        <v>48532.58089141341</v>
      </c>
      <c r="Y598" s="194">
        <f t="shared" si="264"/>
        <v>3.9224682080169488E-10</v>
      </c>
      <c r="AA598" s="259">
        <f t="shared" si="265"/>
        <v>4.7069618496203386E-20</v>
      </c>
      <c r="AB598" s="260">
        <f t="shared" si="266"/>
        <v>8.1247903042928738E-19</v>
      </c>
      <c r="AC598" s="17">
        <f t="shared" si="267"/>
        <v>-0.36109904396568004</v>
      </c>
      <c r="AD598" s="17">
        <f t="shared" si="268"/>
        <v>1.3353502454580501</v>
      </c>
      <c r="AE598" s="17">
        <f t="shared" si="269"/>
        <v>-42.01529589167221</v>
      </c>
      <c r="AF598" s="184">
        <f t="shared" si="259"/>
        <v>-20.323779583920935</v>
      </c>
      <c r="AG598" s="184">
        <f t="shared" si="272"/>
        <v>10.789990622345444</v>
      </c>
      <c r="AJ598" s="138"/>
    </row>
    <row r="599" spans="1:36">
      <c r="A599" s="71" t="s">
        <v>50</v>
      </c>
      <c r="B599" s="71">
        <v>2</v>
      </c>
      <c r="C599" s="75">
        <v>29.036666666666665</v>
      </c>
      <c r="D599" s="75">
        <v>-66.73833333333333</v>
      </c>
      <c r="E599" s="71">
        <v>90</v>
      </c>
      <c r="F599" s="71" t="s">
        <v>13</v>
      </c>
      <c r="G599" s="6">
        <v>0.12</v>
      </c>
      <c r="H599" s="71" t="s">
        <v>23</v>
      </c>
      <c r="I599" s="71" t="s">
        <v>51</v>
      </c>
      <c r="J599" s="5">
        <f t="shared" si="270"/>
        <v>0.69690997032133595</v>
      </c>
      <c r="K599" s="5">
        <f t="shared" si="271"/>
        <v>3.8013271108436504</v>
      </c>
      <c r="L599" s="86">
        <v>3.0722834983612382E-14</v>
      </c>
      <c r="M599" s="82">
        <v>1.229305975614105E-19</v>
      </c>
      <c r="N599" s="46"/>
      <c r="O599" s="126">
        <f t="shared" si="254"/>
        <v>3.6879179268423147E-20</v>
      </c>
      <c r="P599" s="126">
        <f t="shared" si="255"/>
        <v>1.2003833398869138E-6</v>
      </c>
      <c r="Q599" s="126">
        <f t="shared" si="256"/>
        <v>3.0732649390352625E-10</v>
      </c>
      <c r="R599" s="126">
        <f t="shared" si="257"/>
        <v>10003.194499057616</v>
      </c>
      <c r="S599" s="126">
        <f t="shared" si="258"/>
        <v>8.0847158095615589E-11</v>
      </c>
      <c r="T599" s="344">
        <v>0.316</v>
      </c>
      <c r="U599" s="193">
        <f t="shared" si="260"/>
        <v>3.8846068829405718E-20</v>
      </c>
      <c r="V599" s="185">
        <f t="shared" si="261"/>
        <v>1.2644037846808827E-6</v>
      </c>
      <c r="W599" s="185">
        <f t="shared" si="262"/>
        <v>3.2371724024504766E-10</v>
      </c>
      <c r="X599" s="185">
        <f t="shared" si="263"/>
        <v>10536.698205674022</v>
      </c>
      <c r="Y599" s="194">
        <f t="shared" si="264"/>
        <v>8.5159006527381757E-11</v>
      </c>
      <c r="AA599" s="259">
        <f t="shared" si="265"/>
        <v>1.021908078328581E-20</v>
      </c>
      <c r="AB599" s="260">
        <f t="shared" si="266"/>
        <v>1.7639379948134308E-19</v>
      </c>
      <c r="AC599" s="17">
        <f t="shared" si="267"/>
        <v>-0.36109904396568004</v>
      </c>
      <c r="AD599" s="17">
        <f t="shared" si="268"/>
        <v>1.3353502454580501</v>
      </c>
      <c r="AE599" s="17">
        <f t="shared" si="269"/>
        <v>-43.542667004218259</v>
      </c>
      <c r="AF599" s="184">
        <f t="shared" si="259"/>
        <v>-21.851150696466981</v>
      </c>
      <c r="AG599" s="184">
        <f t="shared" si="272"/>
        <v>9.2626195097993982</v>
      </c>
      <c r="AJ599" s="138"/>
    </row>
    <row r="600" spans="1:36">
      <c r="A600" s="71" t="s">
        <v>50</v>
      </c>
      <c r="B600" s="71">
        <v>2</v>
      </c>
      <c r="C600" s="75">
        <v>29.036666666666665</v>
      </c>
      <c r="D600" s="75">
        <v>-66.73833333333333</v>
      </c>
      <c r="E600" s="71">
        <v>90</v>
      </c>
      <c r="F600" s="71" t="s">
        <v>13</v>
      </c>
      <c r="G600" s="6">
        <v>0.12</v>
      </c>
      <c r="H600" s="71" t="s">
        <v>23</v>
      </c>
      <c r="I600" s="71" t="s">
        <v>51</v>
      </c>
      <c r="J600" s="5">
        <f t="shared" si="270"/>
        <v>0.69690997032133595</v>
      </c>
      <c r="K600" s="5">
        <f t="shared" si="271"/>
        <v>3.8013271108436504</v>
      </c>
      <c r="L600" s="86">
        <v>3.0722834983612382E-14</v>
      </c>
      <c r="M600" s="82">
        <v>1.6363855952769225E-19</v>
      </c>
      <c r="N600" s="46"/>
      <c r="O600" s="126">
        <f t="shared" si="254"/>
        <v>4.9091567858307674E-20</v>
      </c>
      <c r="P600" s="126">
        <f t="shared" si="255"/>
        <v>1.5978853476410367E-6</v>
      </c>
      <c r="Q600" s="126">
        <f t="shared" si="256"/>
        <v>4.090963988192306E-10</v>
      </c>
      <c r="R600" s="126">
        <f t="shared" si="257"/>
        <v>13315.711230341973</v>
      </c>
      <c r="S600" s="126">
        <f t="shared" si="258"/>
        <v>1.0761936210441976E-10</v>
      </c>
      <c r="T600" s="344">
        <v>0.316</v>
      </c>
      <c r="U600" s="193">
        <f t="shared" si="260"/>
        <v>5.1709784810750755E-20</v>
      </c>
      <c r="V600" s="185">
        <f t="shared" si="261"/>
        <v>1.6831058995152255E-6</v>
      </c>
      <c r="W600" s="185">
        <f t="shared" si="262"/>
        <v>4.3091487342292295E-10</v>
      </c>
      <c r="X600" s="185">
        <f t="shared" si="263"/>
        <v>14025.882495960213</v>
      </c>
      <c r="Y600" s="194">
        <f t="shared" si="264"/>
        <v>1.1335906141665549E-10</v>
      </c>
      <c r="AA600" s="259">
        <f t="shared" si="265"/>
        <v>1.3603087369998659E-20</v>
      </c>
      <c r="AB600" s="260">
        <f t="shared" si="266"/>
        <v>2.3480588095509765E-19</v>
      </c>
      <c r="AC600" s="17">
        <f t="shared" si="267"/>
        <v>-0.36109904396568004</v>
      </c>
      <c r="AD600" s="17">
        <f t="shared" si="268"/>
        <v>1.3353502454580501</v>
      </c>
      <c r="AE600" s="17">
        <f t="shared" si="269"/>
        <v>-43.256626862543214</v>
      </c>
      <c r="AF600" s="184">
        <f t="shared" si="259"/>
        <v>-21.565110554791939</v>
      </c>
      <c r="AG600" s="184">
        <f t="shared" si="272"/>
        <v>9.5486596514744413</v>
      </c>
      <c r="AJ600" s="138"/>
    </row>
    <row r="601" spans="1:36">
      <c r="A601" s="71" t="s">
        <v>50</v>
      </c>
      <c r="B601" s="71">
        <v>2</v>
      </c>
      <c r="C601" s="75">
        <v>29.036666666666665</v>
      </c>
      <c r="D601" s="75">
        <v>-66.73833333333333</v>
      </c>
      <c r="E601" s="71">
        <v>90</v>
      </c>
      <c r="F601" s="71" t="s">
        <v>13</v>
      </c>
      <c r="G601" s="6">
        <v>0.12</v>
      </c>
      <c r="H601" s="71" t="s">
        <v>23</v>
      </c>
      <c r="I601" s="71" t="s">
        <v>51</v>
      </c>
      <c r="J601" s="5">
        <f t="shared" si="270"/>
        <v>0.69690997032133595</v>
      </c>
      <c r="K601" s="5">
        <f t="shared" si="271"/>
        <v>3.8013271108436504</v>
      </c>
      <c r="L601" s="86">
        <v>3.0722834983612382E-14</v>
      </c>
      <c r="M601" s="82">
        <v>6.5080373256060443E-19</v>
      </c>
      <c r="N601" s="46"/>
      <c r="O601" s="126">
        <f t="shared" ref="O601:O664" si="273">M601*0.3</f>
        <v>1.9524111976818131E-19</v>
      </c>
      <c r="P601" s="126">
        <f t="shared" ref="P601:P664" si="274">0.3*M601/L601</f>
        <v>6.3549187395083589E-6</v>
      </c>
      <c r="Q601" s="126">
        <f t="shared" ref="Q601:Q664" si="275">O601/(G601*0.000000001)</f>
        <v>1.627009331401511E-9</v>
      </c>
      <c r="R601" s="126">
        <f t="shared" ref="R601:R664" si="276">P601/(G601*0.000000001)</f>
        <v>52957.656162569656</v>
      </c>
      <c r="S601" s="126">
        <f t="shared" ref="S601:S664" si="277">Q601/K601</f>
        <v>4.2801087198213242E-10</v>
      </c>
      <c r="T601" s="344">
        <v>0.316</v>
      </c>
      <c r="U601" s="193">
        <f t="shared" si="260"/>
        <v>2.05653979489151E-19</v>
      </c>
      <c r="V601" s="185">
        <f t="shared" si="261"/>
        <v>6.6938477389488051E-6</v>
      </c>
      <c r="W601" s="185">
        <f t="shared" si="262"/>
        <v>1.7137831624095917E-9</v>
      </c>
      <c r="X601" s="185">
        <f t="shared" si="263"/>
        <v>55782.064491240046</v>
      </c>
      <c r="Y601" s="194">
        <f t="shared" si="264"/>
        <v>4.5083811848784618E-10</v>
      </c>
      <c r="AA601" s="259">
        <f t="shared" si="265"/>
        <v>5.4100574218541541E-20</v>
      </c>
      <c r="AB601" s="260">
        <f t="shared" si="266"/>
        <v>9.3384190250647078E-19</v>
      </c>
      <c r="AC601" s="17">
        <f t="shared" si="267"/>
        <v>-0.36109904396568004</v>
      </c>
      <c r="AD601" s="17">
        <f t="shared" si="268"/>
        <v>1.3353502454580501</v>
      </c>
      <c r="AE601" s="17">
        <f t="shared" si="269"/>
        <v>-41.876078842204478</v>
      </c>
      <c r="AF601" s="184">
        <f t="shared" si="259"/>
        <v>-20.1845625344532</v>
      </c>
      <c r="AG601" s="184">
        <f t="shared" si="272"/>
        <v>10.929207671813179</v>
      </c>
      <c r="AJ601" s="138"/>
    </row>
    <row r="602" spans="1:36">
      <c r="A602" s="71" t="s">
        <v>50</v>
      </c>
      <c r="B602" s="71">
        <v>2</v>
      </c>
      <c r="C602" s="75">
        <v>29.036666666666665</v>
      </c>
      <c r="D602" s="75">
        <v>-66.73833333333333</v>
      </c>
      <c r="E602" s="71">
        <v>90</v>
      </c>
      <c r="F602" s="71" t="s">
        <v>13</v>
      </c>
      <c r="G602" s="6">
        <v>0.12</v>
      </c>
      <c r="H602" s="71" t="s">
        <v>23</v>
      </c>
      <c r="I602" s="71" t="s">
        <v>51</v>
      </c>
      <c r="J602" s="5">
        <f t="shared" si="270"/>
        <v>0.69690997032133595</v>
      </c>
      <c r="K602" s="5">
        <f t="shared" si="271"/>
        <v>3.8013271108436504</v>
      </c>
      <c r="L602" s="86">
        <v>3.0722834983612382E-14</v>
      </c>
      <c r="M602" s="82">
        <v>2.9453976714881303E-19</v>
      </c>
      <c r="N602" s="46"/>
      <c r="O602" s="126">
        <f t="shared" si="273"/>
        <v>8.8361930144643905E-20</v>
      </c>
      <c r="P602" s="126">
        <f t="shared" si="274"/>
        <v>2.8760994938057092E-6</v>
      </c>
      <c r="Q602" s="126">
        <f t="shared" si="275"/>
        <v>7.3634941787203253E-10</v>
      </c>
      <c r="R602" s="126">
        <f t="shared" si="276"/>
        <v>23967.495781714242</v>
      </c>
      <c r="S602" s="126">
        <f t="shared" si="277"/>
        <v>1.9370851189615468E-10</v>
      </c>
      <c r="T602" s="344">
        <v>0.316</v>
      </c>
      <c r="U602" s="193">
        <f t="shared" si="260"/>
        <v>9.3074566419024919E-20</v>
      </c>
      <c r="V602" s="185">
        <f t="shared" si="261"/>
        <v>3.0294914668086807E-6</v>
      </c>
      <c r="W602" s="185">
        <f t="shared" si="262"/>
        <v>7.7562138682520765E-10</v>
      </c>
      <c r="X602" s="185">
        <f t="shared" si="263"/>
        <v>25245.762223405673</v>
      </c>
      <c r="Y602" s="194">
        <f t="shared" si="264"/>
        <v>2.0403963253061627E-10</v>
      </c>
      <c r="AA602" s="259">
        <f t="shared" si="265"/>
        <v>2.4484755903673954E-20</v>
      </c>
      <c r="AB602" s="260">
        <f t="shared" si="266"/>
        <v>4.2263675322797384E-19</v>
      </c>
      <c r="AC602" s="17">
        <f t="shared" si="267"/>
        <v>-0.36109904396568004</v>
      </c>
      <c r="AD602" s="17">
        <f t="shared" si="268"/>
        <v>1.3353502454580501</v>
      </c>
      <c r="AE602" s="17">
        <f t="shared" si="269"/>
        <v>-42.668872926136046</v>
      </c>
      <c r="AF602" s="184">
        <f t="shared" si="259"/>
        <v>-20.977356618384771</v>
      </c>
      <c r="AG602" s="184">
        <f t="shared" si="272"/>
        <v>10.136413587881608</v>
      </c>
      <c r="AJ602" s="138"/>
    </row>
    <row r="603" spans="1:36">
      <c r="A603" s="71" t="s">
        <v>50</v>
      </c>
      <c r="B603" s="71">
        <v>2</v>
      </c>
      <c r="C603" s="75">
        <v>29.036666666666665</v>
      </c>
      <c r="D603" s="75">
        <v>-66.73833333333333</v>
      </c>
      <c r="E603" s="71">
        <v>90</v>
      </c>
      <c r="F603" s="71" t="s">
        <v>13</v>
      </c>
      <c r="G603" s="6">
        <v>0.12</v>
      </c>
      <c r="H603" s="71" t="s">
        <v>23</v>
      </c>
      <c r="I603" s="71" t="s">
        <v>51</v>
      </c>
      <c r="J603" s="5">
        <f t="shared" si="270"/>
        <v>0.69690997032133595</v>
      </c>
      <c r="K603" s="5">
        <f t="shared" si="271"/>
        <v>3.8013271108436504</v>
      </c>
      <c r="L603" s="86">
        <v>3.0722834983612382E-14</v>
      </c>
      <c r="M603" s="82">
        <v>2.7139187293470314E-19</v>
      </c>
      <c r="N603" s="46"/>
      <c r="O603" s="126">
        <f t="shared" si="273"/>
        <v>8.1417561880410946E-20</v>
      </c>
      <c r="P603" s="126">
        <f t="shared" si="274"/>
        <v>2.6500666987222772E-6</v>
      </c>
      <c r="Q603" s="126">
        <f t="shared" si="275"/>
        <v>6.7847968233675787E-10</v>
      </c>
      <c r="R603" s="126">
        <f t="shared" si="276"/>
        <v>22083.889156018977</v>
      </c>
      <c r="S603" s="126">
        <f t="shared" si="277"/>
        <v>1.7848495079556017E-10</v>
      </c>
      <c r="T603" s="344">
        <v>0.316</v>
      </c>
      <c r="U603" s="193">
        <f t="shared" si="260"/>
        <v>8.5759831847366196E-20</v>
      </c>
      <c r="V603" s="185">
        <f t="shared" si="261"/>
        <v>2.7914035893207983E-6</v>
      </c>
      <c r="W603" s="185">
        <f t="shared" si="262"/>
        <v>7.1466526539471826E-10</v>
      </c>
      <c r="X603" s="185">
        <f t="shared" si="263"/>
        <v>23261.69657767332</v>
      </c>
      <c r="Y603" s="194">
        <f t="shared" si="264"/>
        <v>1.8800414817132339E-10</v>
      </c>
      <c r="AA603" s="259">
        <f t="shared" si="265"/>
        <v>2.2560497780558806E-20</v>
      </c>
      <c r="AB603" s="260">
        <f t="shared" si="266"/>
        <v>3.894217108266767E-19</v>
      </c>
      <c r="AC603" s="17">
        <f t="shared" si="267"/>
        <v>-0.36109904396568004</v>
      </c>
      <c r="AD603" s="17">
        <f t="shared" si="268"/>
        <v>1.3353502454580501</v>
      </c>
      <c r="AE603" s="17">
        <f t="shared" si="269"/>
        <v>-42.750723150894167</v>
      </c>
      <c r="AF603" s="184">
        <f t="shared" si="259"/>
        <v>-21.059206843142888</v>
      </c>
      <c r="AG603" s="184">
        <f t="shared" si="272"/>
        <v>10.054563363123489</v>
      </c>
      <c r="AJ603" s="138"/>
    </row>
    <row r="604" spans="1:36">
      <c r="A604" s="71" t="s">
        <v>50</v>
      </c>
      <c r="B604" s="71">
        <v>2</v>
      </c>
      <c r="C604" s="75">
        <v>29.036666666666665</v>
      </c>
      <c r="D604" s="75">
        <v>-66.73833333333333</v>
      </c>
      <c r="E604" s="71">
        <v>90</v>
      </c>
      <c r="F604" s="71" t="s">
        <v>13</v>
      </c>
      <c r="G604" s="6">
        <v>0.12</v>
      </c>
      <c r="H604" s="71" t="s">
        <v>23</v>
      </c>
      <c r="I604" s="71" t="s">
        <v>51</v>
      </c>
      <c r="J604" s="5">
        <f t="shared" si="270"/>
        <v>0.69690997032133595</v>
      </c>
      <c r="K604" s="5">
        <f t="shared" si="271"/>
        <v>3.8013271108436504</v>
      </c>
      <c r="L604" s="86">
        <v>3.0722834983612382E-14</v>
      </c>
      <c r="M604" s="82">
        <v>9.6308927992402394E-20</v>
      </c>
      <c r="N604" s="46"/>
      <c r="O604" s="126">
        <f t="shared" si="273"/>
        <v>2.8892678397720715E-20</v>
      </c>
      <c r="P604" s="126">
        <f t="shared" si="274"/>
        <v>9.4043008768989331E-7</v>
      </c>
      <c r="Q604" s="126">
        <f t="shared" si="275"/>
        <v>2.4077231998100595E-10</v>
      </c>
      <c r="R604" s="126">
        <f t="shared" si="276"/>
        <v>7836.9173974157775</v>
      </c>
      <c r="S604" s="126">
        <f t="shared" si="277"/>
        <v>6.333901633831506E-11</v>
      </c>
      <c r="T604" s="344">
        <v>0.316</v>
      </c>
      <c r="U604" s="193">
        <f t="shared" si="260"/>
        <v>3.0433621245599155E-20</v>
      </c>
      <c r="V604" s="185">
        <f t="shared" si="261"/>
        <v>9.9058635903335431E-7</v>
      </c>
      <c r="W604" s="185">
        <f t="shared" si="262"/>
        <v>2.5361351037999296E-10</v>
      </c>
      <c r="X604" s="185">
        <f t="shared" si="263"/>
        <v>8254.886325277952</v>
      </c>
      <c r="Y604" s="194">
        <f t="shared" si="264"/>
        <v>6.6717097209691863E-11</v>
      </c>
      <c r="AA604" s="259">
        <f t="shared" si="265"/>
        <v>8.0060516651630249E-21</v>
      </c>
      <c r="AB604" s="260">
        <f t="shared" si="266"/>
        <v>1.3819421746541469E-19</v>
      </c>
      <c r="AC604" s="17">
        <f t="shared" si="267"/>
        <v>-0.36109904396568004</v>
      </c>
      <c r="AD604" s="17">
        <f t="shared" si="268"/>
        <v>1.3353502454580501</v>
      </c>
      <c r="AE604" s="17">
        <f t="shared" si="269"/>
        <v>-43.786725928166724</v>
      </c>
      <c r="AF604" s="184">
        <f t="shared" si="259"/>
        <v>-22.095209620415449</v>
      </c>
      <c r="AG604" s="184">
        <f t="shared" si="272"/>
        <v>9.0185605858509295</v>
      </c>
      <c r="AJ604" s="138"/>
    </row>
    <row r="605" spans="1:36">
      <c r="A605" s="71" t="s">
        <v>50</v>
      </c>
      <c r="B605" s="71">
        <v>2</v>
      </c>
      <c r="C605" s="75">
        <v>29.036666666666665</v>
      </c>
      <c r="D605" s="75">
        <v>-66.73833333333333</v>
      </c>
      <c r="E605" s="71">
        <v>90</v>
      </c>
      <c r="F605" s="71" t="s">
        <v>13</v>
      </c>
      <c r="G605" s="6">
        <v>0.12</v>
      </c>
      <c r="H605" s="71" t="s">
        <v>23</v>
      </c>
      <c r="I605" s="71" t="s">
        <v>51</v>
      </c>
      <c r="J605" s="5">
        <f t="shared" si="270"/>
        <v>0.69690997032133595</v>
      </c>
      <c r="K605" s="5">
        <f t="shared" si="271"/>
        <v>3.8013271108436504</v>
      </c>
      <c r="L605" s="86">
        <v>3.0722834983612382E-14</v>
      </c>
      <c r="M605" s="82">
        <v>1.2695748728143781E-19</v>
      </c>
      <c r="N605" s="46"/>
      <c r="O605" s="126">
        <f t="shared" si="273"/>
        <v>3.8087246184431344E-20</v>
      </c>
      <c r="P605" s="126">
        <f t="shared" si="274"/>
        <v>1.2397048060423837E-6</v>
      </c>
      <c r="Q605" s="126">
        <f t="shared" si="275"/>
        <v>3.1739371820359455E-10</v>
      </c>
      <c r="R605" s="126">
        <f t="shared" si="276"/>
        <v>10330.87338368653</v>
      </c>
      <c r="S605" s="126">
        <f t="shared" si="277"/>
        <v>8.3495502741187017E-11</v>
      </c>
      <c r="T605" s="344">
        <v>0.316</v>
      </c>
      <c r="U605" s="193">
        <f t="shared" si="260"/>
        <v>4.0118565980934349E-20</v>
      </c>
      <c r="V605" s="185">
        <f t="shared" si="261"/>
        <v>1.3058223956979773E-6</v>
      </c>
      <c r="W605" s="185">
        <f t="shared" si="262"/>
        <v>3.3432138317445293E-10</v>
      </c>
      <c r="X605" s="185">
        <f t="shared" si="263"/>
        <v>10881.853297483143</v>
      </c>
      <c r="Y605" s="194">
        <f t="shared" si="264"/>
        <v>8.7948596220716998E-11</v>
      </c>
      <c r="AA605" s="259">
        <f t="shared" si="265"/>
        <v>1.0553831546486038E-20</v>
      </c>
      <c r="AB605" s="260">
        <f t="shared" si="266"/>
        <v>1.8217200598077166E-19</v>
      </c>
      <c r="AC605" s="17">
        <f t="shared" si="267"/>
        <v>-0.36109904396568004</v>
      </c>
      <c r="AD605" s="17">
        <f t="shared" si="268"/>
        <v>1.3353502454580501</v>
      </c>
      <c r="AE605" s="17">
        <f t="shared" si="269"/>
        <v>-43.510434668271706</v>
      </c>
      <c r="AF605" s="184">
        <f t="shared" si="259"/>
        <v>-21.818918360520428</v>
      </c>
      <c r="AG605" s="184">
        <f t="shared" si="272"/>
        <v>9.294851845745951</v>
      </c>
      <c r="AJ605" s="138"/>
    </row>
    <row r="606" spans="1:36">
      <c r="A606" s="71" t="s">
        <v>50</v>
      </c>
      <c r="B606" s="71">
        <v>2</v>
      </c>
      <c r="C606" s="75">
        <v>29.036666666666665</v>
      </c>
      <c r="D606" s="75">
        <v>-66.73833333333333</v>
      </c>
      <c r="E606" s="71">
        <v>90</v>
      </c>
      <c r="F606" s="71" t="s">
        <v>13</v>
      </c>
      <c r="G606" s="6">
        <v>0.12</v>
      </c>
      <c r="H606" s="71" t="s">
        <v>23</v>
      </c>
      <c r="I606" s="71" t="s">
        <v>51</v>
      </c>
      <c r="J606" s="5">
        <f t="shared" si="270"/>
        <v>0.69690997032133595</v>
      </c>
      <c r="K606" s="5">
        <f t="shared" si="271"/>
        <v>3.8013271108436504</v>
      </c>
      <c r="L606" s="86">
        <v>3.0722834983612382E-14</v>
      </c>
      <c r="M606" s="82">
        <v>1.1948490034716427E-19</v>
      </c>
      <c r="N606" s="46"/>
      <c r="O606" s="126">
        <f t="shared" si="273"/>
        <v>3.5845470104149284E-20</v>
      </c>
      <c r="P606" s="126">
        <f t="shared" si="274"/>
        <v>1.1667370580634673E-6</v>
      </c>
      <c r="Q606" s="126">
        <f t="shared" si="275"/>
        <v>2.9871225086791072E-10</v>
      </c>
      <c r="R606" s="126">
        <f t="shared" si="276"/>
        <v>9722.8088171955606</v>
      </c>
      <c r="S606" s="126">
        <f t="shared" si="277"/>
        <v>7.8581043450800473E-11</v>
      </c>
      <c r="T606" s="344">
        <v>0.316</v>
      </c>
      <c r="U606" s="193">
        <f t="shared" si="260"/>
        <v>3.7757228509703911E-20</v>
      </c>
      <c r="V606" s="185">
        <f t="shared" si="261"/>
        <v>1.2289630344935188E-6</v>
      </c>
      <c r="W606" s="185">
        <f t="shared" si="262"/>
        <v>3.1464357091419928E-10</v>
      </c>
      <c r="X606" s="185">
        <f t="shared" si="263"/>
        <v>10241.358620779323</v>
      </c>
      <c r="Y606" s="194">
        <f t="shared" si="264"/>
        <v>8.277203243484316E-11</v>
      </c>
      <c r="AA606" s="259">
        <f t="shared" si="265"/>
        <v>9.9326438921811786E-21</v>
      </c>
      <c r="AB606" s="260">
        <f t="shared" si="266"/>
        <v>1.7144954934720099E-19</v>
      </c>
      <c r="AC606" s="17">
        <f t="shared" si="267"/>
        <v>-0.36109904396568004</v>
      </c>
      <c r="AD606" s="17">
        <f t="shared" si="268"/>
        <v>1.3353502454580501</v>
      </c>
      <c r="AE606" s="17">
        <f t="shared" si="269"/>
        <v>-43.571096946414599</v>
      </c>
      <c r="AF606" s="184">
        <f t="shared" si="259"/>
        <v>-21.87958063866332</v>
      </c>
      <c r="AG606" s="184">
        <f t="shared" si="272"/>
        <v>9.2341895676030568</v>
      </c>
      <c r="AJ606" s="138"/>
    </row>
    <row r="607" spans="1:36">
      <c r="A607" s="12" t="s">
        <v>50</v>
      </c>
      <c r="B607" s="12">
        <v>4</v>
      </c>
      <c r="C607" s="79">
        <v>30.606666666666666</v>
      </c>
      <c r="D607" s="79">
        <v>-62.541666666666664</v>
      </c>
      <c r="E607" s="12">
        <v>10</v>
      </c>
      <c r="F607" s="12" t="s">
        <v>12</v>
      </c>
      <c r="G607" s="80">
        <v>0.41</v>
      </c>
      <c r="H607" s="12" t="s">
        <v>23</v>
      </c>
      <c r="I607" s="12" t="s">
        <v>51</v>
      </c>
      <c r="J607" s="5">
        <f t="shared" si="270"/>
        <v>0.69690997032133595</v>
      </c>
      <c r="K607" s="5">
        <f t="shared" si="271"/>
        <v>3.8013271108436504</v>
      </c>
      <c r="L607" s="89">
        <v>3.0722834983612382E-14</v>
      </c>
      <c r="M607" s="85">
        <v>3.4488530150680264E-18</v>
      </c>
      <c r="N607" s="46"/>
      <c r="O607" s="126">
        <f t="shared" si="273"/>
        <v>1.0346559045204078E-18</v>
      </c>
      <c r="P607" s="126">
        <f t="shared" si="274"/>
        <v>3.3677097347048055E-5</v>
      </c>
      <c r="Q607" s="126">
        <f t="shared" si="275"/>
        <v>2.523550986635141E-9</v>
      </c>
      <c r="R607" s="126">
        <f t="shared" si="276"/>
        <v>82139.261822068438</v>
      </c>
      <c r="S607" s="126">
        <f t="shared" si="277"/>
        <v>6.6386051845853245E-10</v>
      </c>
      <c r="T607" s="350">
        <v>0.41399999999999998</v>
      </c>
      <c r="U607" s="193">
        <f t="shared" si="260"/>
        <v>1.4278251482381629E-18</v>
      </c>
      <c r="V607" s="185">
        <f t="shared" si="261"/>
        <v>4.6474394338926323E-5</v>
      </c>
      <c r="W607" s="185">
        <f t="shared" si="262"/>
        <v>3.4825003615564953E-9</v>
      </c>
      <c r="X607" s="185">
        <f t="shared" si="263"/>
        <v>113352.18131445446</v>
      </c>
      <c r="Y607" s="194">
        <f t="shared" si="264"/>
        <v>9.1612751547277499E-10</v>
      </c>
      <c r="AA607" s="259">
        <f t="shared" si="265"/>
        <v>3.7561228134383768E-19</v>
      </c>
      <c r="AB607" s="260">
        <f t="shared" si="266"/>
        <v>4.9487784103272418E-18</v>
      </c>
      <c r="AC607" s="17">
        <f t="shared" si="267"/>
        <v>-0.36109904396568004</v>
      </c>
      <c r="AD607" s="17">
        <f t="shared" si="268"/>
        <v>1.3353502454580501</v>
      </c>
      <c r="AE607" s="17">
        <f t="shared" si="269"/>
        <v>-40.208489957527007</v>
      </c>
      <c r="AF607" s="184">
        <f t="shared" si="259"/>
        <v>-19.475515306453634</v>
      </c>
      <c r="AG607" s="184">
        <f t="shared" si="272"/>
        <v>11.638254899812747</v>
      </c>
      <c r="AJ607" s="138"/>
    </row>
    <row r="608" spans="1:36">
      <c r="A608" s="71" t="s">
        <v>50</v>
      </c>
      <c r="B608" s="71">
        <v>4</v>
      </c>
      <c r="C608" s="75">
        <v>30.606666666666666</v>
      </c>
      <c r="D608" s="75">
        <v>-62.541666666666664</v>
      </c>
      <c r="E608" s="71">
        <v>10</v>
      </c>
      <c r="F608" s="71" t="s">
        <v>12</v>
      </c>
      <c r="G608" s="6">
        <v>0.41</v>
      </c>
      <c r="H608" s="71" t="s">
        <v>23</v>
      </c>
      <c r="I608" s="71" t="s">
        <v>51</v>
      </c>
      <c r="J608" s="5">
        <f t="shared" si="270"/>
        <v>0.69690997032133595</v>
      </c>
      <c r="K608" s="5">
        <f t="shared" si="271"/>
        <v>3.8013271108436504</v>
      </c>
      <c r="L608" s="86">
        <v>3.0722834983612382E-14</v>
      </c>
      <c r="M608" s="82">
        <v>2.1263571119996878E-19</v>
      </c>
      <c r="N608" s="46"/>
      <c r="O608" s="126">
        <f t="shared" si="273"/>
        <v>6.3790713359990629E-20</v>
      </c>
      <c r="P608" s="126">
        <f t="shared" si="274"/>
        <v>2.0763290039482591E-6</v>
      </c>
      <c r="Q608" s="126">
        <f t="shared" si="275"/>
        <v>1.555871057560747E-10</v>
      </c>
      <c r="R608" s="126">
        <f t="shared" si="276"/>
        <v>5064.2170828006319</v>
      </c>
      <c r="S608" s="126">
        <f t="shared" si="277"/>
        <v>4.0929680929654161E-11</v>
      </c>
      <c r="T608" s="344">
        <v>0.41399999999999998</v>
      </c>
      <c r="U608" s="193">
        <f t="shared" si="260"/>
        <v>8.8031184436787068E-20</v>
      </c>
      <c r="V608" s="185">
        <f t="shared" si="261"/>
        <v>2.8653340254485975E-6</v>
      </c>
      <c r="W608" s="185">
        <f t="shared" si="262"/>
        <v>2.1471020594338311E-10</v>
      </c>
      <c r="X608" s="185">
        <f t="shared" si="263"/>
        <v>6988.6195742648724</v>
      </c>
      <c r="Y608" s="194">
        <f t="shared" si="264"/>
        <v>5.6482959682922747E-11</v>
      </c>
      <c r="AA608" s="259">
        <f t="shared" si="265"/>
        <v>2.3158013469998323E-20</v>
      </c>
      <c r="AB608" s="260">
        <f t="shared" si="266"/>
        <v>3.0511216693014918E-19</v>
      </c>
      <c r="AC608" s="17">
        <f t="shared" si="267"/>
        <v>-0.36109904396568004</v>
      </c>
      <c r="AD608" s="17">
        <f t="shared" si="268"/>
        <v>1.3353502454580501</v>
      </c>
      <c r="AE608" s="17">
        <f t="shared" si="269"/>
        <v>-42.994706527413797</v>
      </c>
      <c r="AF608" s="184">
        <f t="shared" si="259"/>
        <v>-22.261731876340427</v>
      </c>
      <c r="AG608" s="184">
        <f t="shared" si="272"/>
        <v>8.8520383299259517</v>
      </c>
      <c r="AJ608" s="138"/>
    </row>
    <row r="609" spans="1:36">
      <c r="A609" s="71" t="s">
        <v>50</v>
      </c>
      <c r="B609" s="71">
        <v>4</v>
      </c>
      <c r="C609" s="75">
        <v>30.606666666666666</v>
      </c>
      <c r="D609" s="75">
        <v>-62.541666666666664</v>
      </c>
      <c r="E609" s="71">
        <v>10</v>
      </c>
      <c r="F609" s="71" t="s">
        <v>12</v>
      </c>
      <c r="G609" s="6">
        <v>0.41</v>
      </c>
      <c r="H609" s="71" t="s">
        <v>23</v>
      </c>
      <c r="I609" s="71" t="s">
        <v>51</v>
      </c>
      <c r="J609" s="5">
        <f t="shared" si="270"/>
        <v>0.69690997032133595</v>
      </c>
      <c r="K609" s="5">
        <f t="shared" si="271"/>
        <v>3.8013271108436504</v>
      </c>
      <c r="L609" s="86">
        <v>3.0722834983612382E-14</v>
      </c>
      <c r="M609" s="82">
        <v>5.6933272844463974E-20</v>
      </c>
      <c r="N609" s="46"/>
      <c r="O609" s="126">
        <f t="shared" si="273"/>
        <v>1.7079981853339193E-20</v>
      </c>
      <c r="P609" s="126">
        <f t="shared" si="274"/>
        <v>5.5593768812187054E-7</v>
      </c>
      <c r="Q609" s="126">
        <f t="shared" si="275"/>
        <v>4.1658492325217545E-11</v>
      </c>
      <c r="R609" s="126">
        <f t="shared" si="276"/>
        <v>1355.9455807850502</v>
      </c>
      <c r="S609" s="126">
        <f t="shared" si="277"/>
        <v>1.0958933843494472E-11</v>
      </c>
      <c r="T609" s="344">
        <v>0.41399999999999998</v>
      </c>
      <c r="U609" s="193">
        <f t="shared" si="260"/>
        <v>2.3570374957608083E-20</v>
      </c>
      <c r="V609" s="185">
        <f t="shared" si="261"/>
        <v>7.6719400960818121E-7</v>
      </c>
      <c r="W609" s="185">
        <f t="shared" si="262"/>
        <v>5.7488719408800204E-11</v>
      </c>
      <c r="X609" s="185">
        <f t="shared" si="263"/>
        <v>1871.204901483369</v>
      </c>
      <c r="Y609" s="194">
        <f t="shared" si="264"/>
        <v>1.512332870402237E-11</v>
      </c>
      <c r="AA609" s="259">
        <f t="shared" si="265"/>
        <v>6.2005647686491717E-21</v>
      </c>
      <c r="AB609" s="260">
        <f t="shared" si="266"/>
        <v>8.1693870469686062E-20</v>
      </c>
      <c r="AC609" s="17">
        <f t="shared" si="267"/>
        <v>-0.36109904396568004</v>
      </c>
      <c r="AD609" s="17">
        <f t="shared" si="268"/>
        <v>1.3353502454580501</v>
      </c>
      <c r="AE609" s="17">
        <f t="shared" si="269"/>
        <v>-44.312407022640031</v>
      </c>
      <c r="AF609" s="184">
        <f t="shared" si="259"/>
        <v>-23.579432371566661</v>
      </c>
      <c r="AG609" s="184">
        <f t="shared" si="272"/>
        <v>7.5343378346997198</v>
      </c>
      <c r="AJ609" s="138"/>
    </row>
    <row r="610" spans="1:36">
      <c r="A610" s="71" t="s">
        <v>50</v>
      </c>
      <c r="B610" s="71">
        <v>4</v>
      </c>
      <c r="C610" s="75">
        <v>30.606666666666666</v>
      </c>
      <c r="D610" s="75">
        <v>-62.541666666666664</v>
      </c>
      <c r="E610" s="71">
        <v>10</v>
      </c>
      <c r="F610" s="71" t="s">
        <v>12</v>
      </c>
      <c r="G610" s="6">
        <v>0.41</v>
      </c>
      <c r="H610" s="71" t="s">
        <v>23</v>
      </c>
      <c r="I610" s="71" t="s">
        <v>51</v>
      </c>
      <c r="J610" s="5">
        <f t="shared" si="270"/>
        <v>0.69690997032133595</v>
      </c>
      <c r="K610" s="5">
        <f t="shared" si="271"/>
        <v>3.8013271108436504</v>
      </c>
      <c r="L610" s="86">
        <v>3.0722834983612382E-14</v>
      </c>
      <c r="M610" s="82">
        <v>8.2736480714554778E-20</v>
      </c>
      <c r="N610" s="46"/>
      <c r="O610" s="126">
        <f t="shared" si="273"/>
        <v>2.4820944214366432E-20</v>
      </c>
      <c r="P610" s="126">
        <f t="shared" si="274"/>
        <v>8.0789888783395054E-7</v>
      </c>
      <c r="Q610" s="126">
        <f t="shared" si="275"/>
        <v>6.053888832772301E-11</v>
      </c>
      <c r="R610" s="126">
        <f t="shared" si="276"/>
        <v>1970.4850922779283</v>
      </c>
      <c r="S610" s="126">
        <f t="shared" si="277"/>
        <v>1.5925724506851835E-11</v>
      </c>
      <c r="T610" s="344">
        <v>0.41399999999999998</v>
      </c>
      <c r="U610" s="193">
        <f t="shared" si="260"/>
        <v>3.4252903015825676E-20</v>
      </c>
      <c r="V610" s="185">
        <f t="shared" si="261"/>
        <v>1.1149004652108517E-6</v>
      </c>
      <c r="W610" s="185">
        <f t="shared" si="262"/>
        <v>8.3543665892257747E-11</v>
      </c>
      <c r="X610" s="185">
        <f t="shared" si="263"/>
        <v>2719.2694273435409</v>
      </c>
      <c r="Y610" s="194">
        <f t="shared" si="264"/>
        <v>2.1977499819455533E-11</v>
      </c>
      <c r="AA610" s="259">
        <f t="shared" si="265"/>
        <v>9.0107749259767687E-21</v>
      </c>
      <c r="AB610" s="260">
        <f t="shared" si="266"/>
        <v>1.1871903723289549E-19</v>
      </c>
      <c r="AC610" s="17">
        <f t="shared" si="267"/>
        <v>-0.36109904396568004</v>
      </c>
      <c r="AD610" s="17">
        <f t="shared" si="268"/>
        <v>1.3353502454580501</v>
      </c>
      <c r="AE610" s="17">
        <f t="shared" si="269"/>
        <v>-43.938626327015641</v>
      </c>
      <c r="AF610" s="184">
        <f t="shared" si="259"/>
        <v>-23.205651675942271</v>
      </c>
      <c r="AG610" s="184">
        <f t="shared" si="272"/>
        <v>7.9081185303241091</v>
      </c>
      <c r="AJ610" s="138"/>
    </row>
    <row r="611" spans="1:36">
      <c r="A611" s="71" t="s">
        <v>50</v>
      </c>
      <c r="B611" s="71">
        <v>4</v>
      </c>
      <c r="C611" s="75">
        <v>30.606666666666666</v>
      </c>
      <c r="D611" s="75">
        <v>-62.541666666666664</v>
      </c>
      <c r="E611" s="71">
        <v>10</v>
      </c>
      <c r="F611" s="71" t="s">
        <v>12</v>
      </c>
      <c r="G611" s="6">
        <v>0.41</v>
      </c>
      <c r="H611" s="71" t="s">
        <v>23</v>
      </c>
      <c r="I611" s="71" t="s">
        <v>51</v>
      </c>
      <c r="J611" s="5">
        <f t="shared" si="270"/>
        <v>0.69690997032133595</v>
      </c>
      <c r="K611" s="5">
        <f t="shared" si="271"/>
        <v>3.8013271108436504</v>
      </c>
      <c r="L611" s="86">
        <v>3.0722834983612382E-14</v>
      </c>
      <c r="M611" s="82">
        <v>5.1789458513653468E-20</v>
      </c>
      <c r="N611" s="46"/>
      <c r="O611" s="126">
        <f t="shared" si="273"/>
        <v>1.5536837554096039E-20</v>
      </c>
      <c r="P611" s="126">
        <f t="shared" si="274"/>
        <v>5.0570976156280556E-7</v>
      </c>
      <c r="Q611" s="126">
        <f t="shared" si="275"/>
        <v>3.789472574169766E-11</v>
      </c>
      <c r="R611" s="126">
        <f t="shared" si="276"/>
        <v>1233.4384428361111</v>
      </c>
      <c r="S611" s="126">
        <f t="shared" si="277"/>
        <v>9.9688147419882175E-12</v>
      </c>
      <c r="T611" s="344">
        <v>0.41399999999999998</v>
      </c>
      <c r="U611" s="193">
        <f t="shared" si="260"/>
        <v>2.1440835824652534E-20</v>
      </c>
      <c r="V611" s="185">
        <f t="shared" si="261"/>
        <v>6.9787947095667171E-7</v>
      </c>
      <c r="W611" s="185">
        <f t="shared" si="262"/>
        <v>5.2294721523542772E-11</v>
      </c>
      <c r="X611" s="185">
        <f t="shared" si="263"/>
        <v>1702.1450511138335</v>
      </c>
      <c r="Y611" s="194">
        <f t="shared" si="264"/>
        <v>1.3756964343943741E-11</v>
      </c>
      <c r="AA611" s="259">
        <f t="shared" si="265"/>
        <v>5.6403553810169327E-21</v>
      </c>
      <c r="AB611" s="260">
        <f t="shared" si="266"/>
        <v>7.431298262209398E-20</v>
      </c>
      <c r="AC611" s="17">
        <f t="shared" si="267"/>
        <v>-0.36109904396568004</v>
      </c>
      <c r="AD611" s="17">
        <f t="shared" si="268"/>
        <v>1.3353502454580501</v>
      </c>
      <c r="AE611" s="17">
        <f t="shared" si="269"/>
        <v>-44.407100327916609</v>
      </c>
      <c r="AF611" s="184">
        <f t="shared" si="259"/>
        <v>-23.674125676843239</v>
      </c>
      <c r="AG611" s="184">
        <f t="shared" si="272"/>
        <v>7.4396445294231386</v>
      </c>
      <c r="AJ611" s="138"/>
    </row>
    <row r="612" spans="1:36">
      <c r="A612" s="71" t="s">
        <v>50</v>
      </c>
      <c r="B612" s="71">
        <v>4</v>
      </c>
      <c r="C612" s="75">
        <v>30.606666666666666</v>
      </c>
      <c r="D612" s="75">
        <v>-62.541666666666664</v>
      </c>
      <c r="E612" s="71">
        <v>10</v>
      </c>
      <c r="F612" s="71" t="s">
        <v>12</v>
      </c>
      <c r="G612" s="6">
        <v>0.41</v>
      </c>
      <c r="H612" s="71" t="s">
        <v>23</v>
      </c>
      <c r="I612" s="71" t="s">
        <v>51</v>
      </c>
      <c r="J612" s="5">
        <f t="shared" si="270"/>
        <v>0.69690997032133595</v>
      </c>
      <c r="K612" s="5">
        <f t="shared" si="271"/>
        <v>3.8013271108436504</v>
      </c>
      <c r="L612" s="86">
        <v>3.0722834983612382E-14</v>
      </c>
      <c r="M612" s="82">
        <v>2.6639798532741639E-19</v>
      </c>
      <c r="N612" s="46"/>
      <c r="O612" s="126">
        <f t="shared" si="273"/>
        <v>7.9919395598224918E-20</v>
      </c>
      <c r="P612" s="126">
        <f t="shared" si="274"/>
        <v>2.601302765218577E-6</v>
      </c>
      <c r="Q612" s="126">
        <f t="shared" si="275"/>
        <v>1.9492535511762175E-10</v>
      </c>
      <c r="R612" s="126">
        <f t="shared" si="276"/>
        <v>6344.6408907770174</v>
      </c>
      <c r="S612" s="126">
        <f t="shared" si="277"/>
        <v>5.1278237687458801E-11</v>
      </c>
      <c r="T612" s="344">
        <v>0.41399999999999998</v>
      </c>
      <c r="U612" s="193">
        <f t="shared" si="260"/>
        <v>1.1028876592555039E-19</v>
      </c>
      <c r="V612" s="185">
        <f t="shared" si="261"/>
        <v>3.5897978160016361E-6</v>
      </c>
      <c r="W612" s="185">
        <f t="shared" si="262"/>
        <v>2.6899699006231806E-10</v>
      </c>
      <c r="X612" s="185">
        <f t="shared" si="263"/>
        <v>8755.6044292722836</v>
      </c>
      <c r="Y612" s="194">
        <f t="shared" si="264"/>
        <v>7.0763968008693164E-11</v>
      </c>
      <c r="AA612" s="259">
        <f t="shared" si="265"/>
        <v>2.9013226883564192E-20</v>
      </c>
      <c r="AB612" s="260">
        <f t="shared" si="266"/>
        <v>3.8225595367014741E-19</v>
      </c>
      <c r="AC612" s="17">
        <f t="shared" si="267"/>
        <v>-0.36109904396568004</v>
      </c>
      <c r="AD612" s="17">
        <f t="shared" si="268"/>
        <v>1.3353502454580501</v>
      </c>
      <c r="AE612" s="17">
        <f t="shared" si="269"/>
        <v>-42.769295576822095</v>
      </c>
      <c r="AF612" s="184">
        <f t="shared" si="259"/>
        <v>-22.036320925748722</v>
      </c>
      <c r="AG612" s="184">
        <f t="shared" si="272"/>
        <v>9.077449280517655</v>
      </c>
      <c r="AJ612" s="138"/>
    </row>
    <row r="613" spans="1:36">
      <c r="A613" s="71" t="s">
        <v>50</v>
      </c>
      <c r="B613" s="71">
        <v>4</v>
      </c>
      <c r="C613" s="75">
        <v>30.606666666666666</v>
      </c>
      <c r="D613" s="75">
        <v>-62.541666666666664</v>
      </c>
      <c r="E613" s="71">
        <v>10</v>
      </c>
      <c r="F613" s="71" t="s">
        <v>12</v>
      </c>
      <c r="G613" s="6">
        <v>0.41</v>
      </c>
      <c r="H613" s="71" t="s">
        <v>23</v>
      </c>
      <c r="I613" s="71" t="s">
        <v>51</v>
      </c>
      <c r="J613" s="5">
        <f t="shared" si="270"/>
        <v>0.69690997032133595</v>
      </c>
      <c r="K613" s="5">
        <f t="shared" si="271"/>
        <v>3.8013271108436504</v>
      </c>
      <c r="L613" s="86">
        <v>3.0722834983612382E-14</v>
      </c>
      <c r="M613" s="82">
        <v>2.5775681494836649E-19</v>
      </c>
      <c r="N613" s="46"/>
      <c r="O613" s="126">
        <f t="shared" si="273"/>
        <v>7.7327044484509948E-20</v>
      </c>
      <c r="P613" s="126">
        <f t="shared" si="274"/>
        <v>2.5169241225868753E-6</v>
      </c>
      <c r="Q613" s="126">
        <f t="shared" si="275"/>
        <v>1.88602547523195E-10</v>
      </c>
      <c r="R613" s="126">
        <f t="shared" si="276"/>
        <v>6138.8393233826228</v>
      </c>
      <c r="S613" s="126">
        <f t="shared" si="277"/>
        <v>4.9614921848000963E-11</v>
      </c>
      <c r="T613" s="344">
        <v>0.41399999999999998</v>
      </c>
      <c r="U613" s="193">
        <f t="shared" si="260"/>
        <v>1.0671132138862372E-19</v>
      </c>
      <c r="V613" s="185">
        <f t="shared" si="261"/>
        <v>3.4733552891698877E-6</v>
      </c>
      <c r="W613" s="185">
        <f t="shared" si="262"/>
        <v>2.6027151558200909E-10</v>
      </c>
      <c r="X613" s="185">
        <f t="shared" si="263"/>
        <v>8471.5982662680199</v>
      </c>
      <c r="Y613" s="194">
        <f t="shared" si="264"/>
        <v>6.8468592150241317E-11</v>
      </c>
      <c r="AA613" s="259">
        <f t="shared" si="265"/>
        <v>2.8072122781598943E-20</v>
      </c>
      <c r="AB613" s="260">
        <f t="shared" si="266"/>
        <v>3.6985669013964348E-19</v>
      </c>
      <c r="AC613" s="17">
        <f t="shared" si="267"/>
        <v>-0.36109904396568004</v>
      </c>
      <c r="AD613" s="17">
        <f t="shared" si="268"/>
        <v>1.3353502454580501</v>
      </c>
      <c r="AE613" s="17">
        <f t="shared" si="269"/>
        <v>-42.80227039017857</v>
      </c>
      <c r="AF613" s="184">
        <f t="shared" si="259"/>
        <v>-22.0692957391052</v>
      </c>
      <c r="AG613" s="184">
        <f t="shared" si="272"/>
        <v>9.0444744671611783</v>
      </c>
      <c r="AJ613" s="138"/>
    </row>
    <row r="614" spans="1:36">
      <c r="A614" s="71" t="s">
        <v>50</v>
      </c>
      <c r="B614" s="71">
        <v>4</v>
      </c>
      <c r="C614" s="75">
        <v>30.606666666666666</v>
      </c>
      <c r="D614" s="75">
        <v>-62.541666666666664</v>
      </c>
      <c r="E614" s="71">
        <v>10</v>
      </c>
      <c r="F614" s="71" t="s">
        <v>12</v>
      </c>
      <c r="G614" s="6">
        <v>0.41</v>
      </c>
      <c r="H614" s="71" t="s">
        <v>23</v>
      </c>
      <c r="I614" s="71" t="s">
        <v>51</v>
      </c>
      <c r="J614" s="5">
        <f t="shared" si="270"/>
        <v>0.69690997032133595</v>
      </c>
      <c r="K614" s="5">
        <f t="shared" si="271"/>
        <v>3.8013271108436504</v>
      </c>
      <c r="L614" s="86">
        <v>3.0722834983612382E-14</v>
      </c>
      <c r="M614" s="82">
        <v>1.8617135592618567E-20</v>
      </c>
      <c r="N614" s="46"/>
      <c r="O614" s="126">
        <f t="shared" si="273"/>
        <v>5.5851406777855701E-21</v>
      </c>
      <c r="P614" s="126">
        <f t="shared" si="274"/>
        <v>1.8179118824043076E-7</v>
      </c>
      <c r="Q614" s="126">
        <f t="shared" si="275"/>
        <v>1.3622294336062367E-11</v>
      </c>
      <c r="R614" s="126">
        <f t="shared" si="276"/>
        <v>443.39314204983117</v>
      </c>
      <c r="S614" s="126">
        <f t="shared" si="277"/>
        <v>3.5835627765901716E-12</v>
      </c>
      <c r="T614" s="344">
        <v>0.41399999999999998</v>
      </c>
      <c r="U614" s="193">
        <f t="shared" si="260"/>
        <v>7.7074941353440871E-21</v>
      </c>
      <c r="V614" s="185">
        <f t="shared" si="261"/>
        <v>2.5087183977179447E-7</v>
      </c>
      <c r="W614" s="185">
        <f t="shared" si="262"/>
        <v>1.8798766183766068E-11</v>
      </c>
      <c r="X614" s="185">
        <f t="shared" si="263"/>
        <v>611.88253602876705</v>
      </c>
      <c r="Y614" s="194">
        <f t="shared" si="264"/>
        <v>4.9453166316944372E-12</v>
      </c>
      <c r="AA614" s="259">
        <f t="shared" si="265"/>
        <v>2.0275798189947191E-21</v>
      </c>
      <c r="AB614" s="260">
        <f t="shared" si="266"/>
        <v>2.6713831607308549E-20</v>
      </c>
      <c r="AC614" s="17">
        <f t="shared" si="267"/>
        <v>-0.36109904396568004</v>
      </c>
      <c r="AD614" s="17">
        <f t="shared" si="268"/>
        <v>1.3353502454580501</v>
      </c>
      <c r="AE614" s="17">
        <f t="shared" si="269"/>
        <v>-45.430204527842747</v>
      </c>
      <c r="AF614" s="184">
        <f t="shared" si="259"/>
        <v>-24.697229876769374</v>
      </c>
      <c r="AG614" s="184">
        <f t="shared" si="272"/>
        <v>6.4165403294970069</v>
      </c>
      <c r="AJ614" s="138"/>
    </row>
    <row r="615" spans="1:36">
      <c r="A615" s="71" t="s">
        <v>50</v>
      </c>
      <c r="B615" s="71">
        <v>4</v>
      </c>
      <c r="C615" s="75">
        <v>30.606666666666666</v>
      </c>
      <c r="D615" s="75">
        <v>-62.541666666666664</v>
      </c>
      <c r="E615" s="71">
        <v>10</v>
      </c>
      <c r="F615" s="71" t="s">
        <v>12</v>
      </c>
      <c r="G615" s="6">
        <v>0.41</v>
      </c>
      <c r="H615" s="71" t="s">
        <v>23</v>
      </c>
      <c r="I615" s="71" t="s">
        <v>51</v>
      </c>
      <c r="J615" s="5">
        <f t="shared" si="270"/>
        <v>0.69690997032133595</v>
      </c>
      <c r="K615" s="5">
        <f t="shared" si="271"/>
        <v>3.8013271108436504</v>
      </c>
      <c r="L615" s="86">
        <v>3.0722834983612382E-14</v>
      </c>
      <c r="M615" s="82">
        <v>3.1717348852653136E-19</v>
      </c>
      <c r="N615" s="46"/>
      <c r="O615" s="126">
        <f t="shared" si="273"/>
        <v>9.5152046557959412E-20</v>
      </c>
      <c r="P615" s="126">
        <f t="shared" si="274"/>
        <v>3.0971115331223075E-6</v>
      </c>
      <c r="Q615" s="126">
        <f t="shared" si="275"/>
        <v>2.3207816233648637E-10</v>
      </c>
      <c r="R615" s="126">
        <f t="shared" si="276"/>
        <v>7553.930568590994</v>
      </c>
      <c r="S615" s="126">
        <f t="shared" si="277"/>
        <v>6.1051878875264683E-11</v>
      </c>
      <c r="T615" s="344">
        <v>0.41399999999999998</v>
      </c>
      <c r="U615" s="193">
        <f t="shared" si="260"/>
        <v>1.3130982424998398E-19</v>
      </c>
      <c r="V615" s="185">
        <f t="shared" si="261"/>
        <v>4.2740139157087843E-6</v>
      </c>
      <c r="W615" s="185">
        <f t="shared" si="262"/>
        <v>3.2026786402435119E-10</v>
      </c>
      <c r="X615" s="185">
        <f t="shared" si="263"/>
        <v>10424.424184655572</v>
      </c>
      <c r="Y615" s="194">
        <f t="shared" si="264"/>
        <v>8.4251592847865254E-11</v>
      </c>
      <c r="AA615" s="259">
        <f t="shared" si="265"/>
        <v>3.4543153067624751E-20</v>
      </c>
      <c r="AB615" s="260">
        <f t="shared" si="266"/>
        <v>4.5511400616106394E-19</v>
      </c>
      <c r="AC615" s="17">
        <f t="shared" si="267"/>
        <v>-0.36109904396568004</v>
      </c>
      <c r="AD615" s="17">
        <f t="shared" si="268"/>
        <v>1.3353502454580501</v>
      </c>
      <c r="AE615" s="17">
        <f t="shared" si="269"/>
        <v>-42.594838046284003</v>
      </c>
      <c r="AF615" s="184">
        <f t="shared" si="259"/>
        <v>-21.86186339521063</v>
      </c>
      <c r="AG615" s="184">
        <f t="shared" si="272"/>
        <v>9.251906811055747</v>
      </c>
      <c r="AJ615" s="138"/>
    </row>
    <row r="616" spans="1:36">
      <c r="A616" s="71" t="s">
        <v>50</v>
      </c>
      <c r="B616" s="71">
        <v>4</v>
      </c>
      <c r="C616" s="75">
        <v>30.606666666666666</v>
      </c>
      <c r="D616" s="75">
        <v>-62.541666666666664</v>
      </c>
      <c r="E616" s="71">
        <v>10</v>
      </c>
      <c r="F616" s="71" t="s">
        <v>12</v>
      </c>
      <c r="G616" s="6">
        <v>0.41</v>
      </c>
      <c r="H616" s="71" t="s">
        <v>23</v>
      </c>
      <c r="I616" s="71" t="s">
        <v>51</v>
      </c>
      <c r="J616" s="5">
        <f t="shared" si="270"/>
        <v>0.69690997032133595</v>
      </c>
      <c r="K616" s="5">
        <f t="shared" si="271"/>
        <v>3.8013271108436504</v>
      </c>
      <c r="L616" s="86">
        <v>3.0722834983612382E-14</v>
      </c>
      <c r="M616" s="82">
        <v>3.9424917137121871E-20</v>
      </c>
      <c r="N616" s="46"/>
      <c r="O616" s="126">
        <f t="shared" si="273"/>
        <v>1.1827475141136561E-20</v>
      </c>
      <c r="P616" s="126">
        <f t="shared" si="274"/>
        <v>3.849734292894962E-7</v>
      </c>
      <c r="Q616" s="126">
        <f t="shared" si="275"/>
        <v>2.8847500344235516E-11</v>
      </c>
      <c r="R616" s="126">
        <f t="shared" si="276"/>
        <v>938.95958363291766</v>
      </c>
      <c r="S616" s="126">
        <f t="shared" si="277"/>
        <v>7.588797149802039E-12</v>
      </c>
      <c r="T616" s="344">
        <v>0.41399999999999998</v>
      </c>
      <c r="U616" s="193">
        <f t="shared" si="260"/>
        <v>1.6321915694768455E-20</v>
      </c>
      <c r="V616" s="185">
        <f t="shared" si="261"/>
        <v>5.3126333241950479E-7</v>
      </c>
      <c r="W616" s="185">
        <f t="shared" si="262"/>
        <v>3.9809550475045013E-11</v>
      </c>
      <c r="X616" s="185">
        <f t="shared" si="263"/>
        <v>1295.7642254134264</v>
      </c>
      <c r="Y616" s="194">
        <f t="shared" si="264"/>
        <v>1.0472540066726815E-11</v>
      </c>
      <c r="AA616" s="259">
        <f t="shared" si="265"/>
        <v>4.2937414273579938E-21</v>
      </c>
      <c r="AB616" s="260">
        <f t="shared" si="266"/>
        <v>5.6571033298524293E-20</v>
      </c>
      <c r="AC616" s="17">
        <f t="shared" si="267"/>
        <v>-0.36109904396568004</v>
      </c>
      <c r="AD616" s="17">
        <f t="shared" si="268"/>
        <v>1.3353502454580501</v>
      </c>
      <c r="AE616" s="17">
        <f t="shared" si="269"/>
        <v>-44.679888921813181</v>
      </c>
      <c r="AF616" s="184">
        <f t="shared" si="259"/>
        <v>-23.946914270739807</v>
      </c>
      <c r="AG616" s="184">
        <f t="shared" si="272"/>
        <v>7.1668559355265709</v>
      </c>
      <c r="AJ616" s="138"/>
    </row>
    <row r="617" spans="1:36">
      <c r="A617" s="72" t="s">
        <v>50</v>
      </c>
      <c r="B617" s="72">
        <v>4</v>
      </c>
      <c r="C617" s="76">
        <v>30.606666666666666</v>
      </c>
      <c r="D617" s="76">
        <v>-62.541666666666664</v>
      </c>
      <c r="E617" s="72">
        <v>85</v>
      </c>
      <c r="F617" s="72" t="s">
        <v>13</v>
      </c>
      <c r="G617" s="74">
        <v>0.09</v>
      </c>
      <c r="H617" s="72" t="s">
        <v>23</v>
      </c>
      <c r="I617" s="72" t="s">
        <v>51</v>
      </c>
      <c r="J617" s="5">
        <f t="shared" si="270"/>
        <v>0.69690997032133595</v>
      </c>
      <c r="K617" s="5">
        <f t="shared" si="271"/>
        <v>3.8013271108436504</v>
      </c>
      <c r="L617" s="87">
        <v>3.0722834983612382E-14</v>
      </c>
      <c r="M617" s="83">
        <v>1.7509179196858795E-19</v>
      </c>
      <c r="N617" s="46"/>
      <c r="O617" s="126">
        <f t="shared" si="273"/>
        <v>5.2527537590576381E-20</v>
      </c>
      <c r="P617" s="126">
        <f t="shared" si="274"/>
        <v>1.7097229998011145E-6</v>
      </c>
      <c r="Q617" s="126">
        <f t="shared" si="275"/>
        <v>5.8363930656195984E-10</v>
      </c>
      <c r="R617" s="126">
        <f t="shared" si="276"/>
        <v>18996.922220012384</v>
      </c>
      <c r="S617" s="126">
        <f t="shared" si="277"/>
        <v>1.5353567044968918E-10</v>
      </c>
      <c r="T617" s="351">
        <v>0.49679999999999996</v>
      </c>
      <c r="U617" s="193">
        <f t="shared" si="260"/>
        <v>8.6985602249994481E-20</v>
      </c>
      <c r="V617" s="185">
        <f t="shared" si="261"/>
        <v>2.8313012876706451E-6</v>
      </c>
      <c r="W617" s="185">
        <f t="shared" si="262"/>
        <v>9.665066916666053E-10</v>
      </c>
      <c r="X617" s="185">
        <f t="shared" si="263"/>
        <v>31458.903196340503</v>
      </c>
      <c r="Y617" s="194">
        <f t="shared" si="264"/>
        <v>2.5425507026468525E-10</v>
      </c>
      <c r="AA617" s="259">
        <f t="shared" si="265"/>
        <v>2.2882956323821672E-20</v>
      </c>
      <c r="AB617" s="260">
        <f t="shared" si="266"/>
        <v>2.5124018800858228E-19</v>
      </c>
      <c r="AC617" s="17">
        <f t="shared" si="267"/>
        <v>-0.36109904396568004</v>
      </c>
      <c r="AD617" s="17">
        <f t="shared" si="268"/>
        <v>1.3353502454580501</v>
      </c>
      <c r="AE617" s="17">
        <f t="shared" si="269"/>
        <v>-43.188976590932093</v>
      </c>
      <c r="AF617" s="184">
        <f t="shared" si="259"/>
        <v>-20.757332893696674</v>
      </c>
      <c r="AG617" s="184">
        <f t="shared" si="272"/>
        <v>10.356437312569703</v>
      </c>
      <c r="AJ617" s="138"/>
    </row>
    <row r="618" spans="1:36">
      <c r="A618" s="71" t="s">
        <v>50</v>
      </c>
      <c r="B618" s="71">
        <v>4</v>
      </c>
      <c r="C618" s="75">
        <v>30.606666666666666</v>
      </c>
      <c r="D618" s="75">
        <v>-62.541666666666664</v>
      </c>
      <c r="E618" s="71">
        <v>85</v>
      </c>
      <c r="F618" s="71" t="s">
        <v>13</v>
      </c>
      <c r="G618" s="6">
        <v>0.09</v>
      </c>
      <c r="H618" s="71" t="s">
        <v>23</v>
      </c>
      <c r="I618" s="71" t="s">
        <v>51</v>
      </c>
      <c r="J618" s="5">
        <f t="shared" si="270"/>
        <v>0.69690997032133595</v>
      </c>
      <c r="K618" s="5">
        <f t="shared" si="271"/>
        <v>3.8013271108436504</v>
      </c>
      <c r="L618" s="86">
        <v>3.0722834983612382E-14</v>
      </c>
      <c r="M618" s="82">
        <v>8.3664090422035909E-20</v>
      </c>
      <c r="N618" s="46"/>
      <c r="O618" s="126">
        <f t="shared" si="273"/>
        <v>2.5099227126610771E-20</v>
      </c>
      <c r="P618" s="126">
        <f t="shared" si="274"/>
        <v>8.1695674048305586E-7</v>
      </c>
      <c r="Q618" s="126">
        <f t="shared" si="275"/>
        <v>2.7888030140678634E-10</v>
      </c>
      <c r="R618" s="126">
        <f t="shared" si="276"/>
        <v>9077.2971164783994</v>
      </c>
      <c r="S618" s="126">
        <f t="shared" si="277"/>
        <v>7.3363931404706936E-11</v>
      </c>
      <c r="T618" s="344">
        <v>0.49679999999999996</v>
      </c>
      <c r="U618" s="193">
        <f t="shared" si="260"/>
        <v>4.1564320121667436E-20</v>
      </c>
      <c r="V618" s="185">
        <f t="shared" si="261"/>
        <v>1.3528803622399404E-6</v>
      </c>
      <c r="W618" s="185">
        <f t="shared" si="262"/>
        <v>4.618257791296382E-10</v>
      </c>
      <c r="X618" s="185">
        <f t="shared" si="263"/>
        <v>15032.004024888227</v>
      </c>
      <c r="Y618" s="194">
        <f t="shared" si="264"/>
        <v>1.2149067040619469E-10</v>
      </c>
      <c r="AA618" s="259">
        <f t="shared" si="265"/>
        <v>1.093416033655752E-20</v>
      </c>
      <c r="AB618" s="260">
        <f t="shared" si="266"/>
        <v>1.2005006957133862E-19</v>
      </c>
      <c r="AC618" s="17">
        <f t="shared" si="267"/>
        <v>-0.36109904396568004</v>
      </c>
      <c r="AD618" s="17">
        <f t="shared" si="268"/>
        <v>1.3353502454580501</v>
      </c>
      <c r="AE618" s="17">
        <f t="shared" si="269"/>
        <v>-43.92747709465386</v>
      </c>
      <c r="AF618" s="184">
        <f t="shared" si="259"/>
        <v>-21.495833397418441</v>
      </c>
      <c r="AG618" s="184">
        <f t="shared" si="272"/>
        <v>9.6179368088479364</v>
      </c>
      <c r="AJ618" s="138"/>
    </row>
    <row r="619" spans="1:36">
      <c r="A619" s="71" t="s">
        <v>50</v>
      </c>
      <c r="B619" s="71">
        <v>4</v>
      </c>
      <c r="C619" s="75">
        <v>30.606666666666666</v>
      </c>
      <c r="D619" s="75">
        <v>-62.541666666666664</v>
      </c>
      <c r="E619" s="71">
        <v>85</v>
      </c>
      <c r="F619" s="71" t="s">
        <v>13</v>
      </c>
      <c r="G619" s="6">
        <v>0.09</v>
      </c>
      <c r="H619" s="71" t="s">
        <v>23</v>
      </c>
      <c r="I619" s="71" t="s">
        <v>51</v>
      </c>
      <c r="J619" s="5">
        <f t="shared" si="270"/>
        <v>0.69690997032133595</v>
      </c>
      <c r="K619" s="5">
        <f t="shared" si="271"/>
        <v>3.8013271108436504</v>
      </c>
      <c r="L619" s="86">
        <v>3.0722834983612382E-14</v>
      </c>
      <c r="M619" s="82">
        <v>1.9679867434236259E-19</v>
      </c>
      <c r="N619" s="46"/>
      <c r="O619" s="126">
        <f t="shared" si="273"/>
        <v>5.903960230270878E-20</v>
      </c>
      <c r="P619" s="126">
        <f t="shared" si="274"/>
        <v>1.9216847121758332E-6</v>
      </c>
      <c r="Q619" s="126">
        <f t="shared" si="275"/>
        <v>6.5599558114120863E-10</v>
      </c>
      <c r="R619" s="126">
        <f t="shared" si="276"/>
        <v>21352.052357509259</v>
      </c>
      <c r="S619" s="126">
        <f t="shared" si="277"/>
        <v>1.725701477439072E-10</v>
      </c>
      <c r="T619" s="344">
        <v>0.49679999999999996</v>
      </c>
      <c r="U619" s="193">
        <f t="shared" si="260"/>
        <v>9.7769581413285729E-20</v>
      </c>
      <c r="V619" s="185">
        <f t="shared" si="261"/>
        <v>3.1823098833631793E-6</v>
      </c>
      <c r="W619" s="185">
        <f t="shared" si="262"/>
        <v>1.0863286823698415E-9</v>
      </c>
      <c r="X619" s="185">
        <f t="shared" si="263"/>
        <v>35358.998704035323</v>
      </c>
      <c r="Y619" s="194">
        <f t="shared" si="264"/>
        <v>2.8577616466391031E-10</v>
      </c>
      <c r="AA619" s="259">
        <f t="shared" si="265"/>
        <v>2.5719854819751928E-20</v>
      </c>
      <c r="AB619" s="260">
        <f t="shared" si="266"/>
        <v>2.8238751449002993E-19</v>
      </c>
      <c r="AC619" s="17">
        <f t="shared" si="267"/>
        <v>-0.36109904396568004</v>
      </c>
      <c r="AD619" s="17">
        <f t="shared" si="268"/>
        <v>1.3353502454580501</v>
      </c>
      <c r="AE619" s="17">
        <f t="shared" si="269"/>
        <v>-43.072105704344722</v>
      </c>
      <c r="AF619" s="184">
        <f t="shared" si="259"/>
        <v>-20.64046200710931</v>
      </c>
      <c r="AG619" s="184">
        <f t="shared" si="272"/>
        <v>10.473308199157069</v>
      </c>
      <c r="AJ619" s="138"/>
    </row>
    <row r="620" spans="1:36">
      <c r="A620" s="71" t="s">
        <v>50</v>
      </c>
      <c r="B620" s="71">
        <v>4</v>
      </c>
      <c r="C620" s="75">
        <v>30.606666666666666</v>
      </c>
      <c r="D620" s="75">
        <v>-62.541666666666664</v>
      </c>
      <c r="E620" s="71">
        <v>85</v>
      </c>
      <c r="F620" s="71" t="s">
        <v>13</v>
      </c>
      <c r="G620" s="6">
        <v>0.09</v>
      </c>
      <c r="H620" s="71" t="s">
        <v>23</v>
      </c>
      <c r="I620" s="71" t="s">
        <v>51</v>
      </c>
      <c r="J620" s="5">
        <f t="shared" si="270"/>
        <v>0.69690997032133595</v>
      </c>
      <c r="K620" s="5">
        <f t="shared" si="271"/>
        <v>3.8013271108436504</v>
      </c>
      <c r="L620" s="86">
        <v>3.0722834983612382E-14</v>
      </c>
      <c r="M620" s="82">
        <v>2.2231826672183557E-19</v>
      </c>
      <c r="N620" s="46"/>
      <c r="O620" s="126">
        <f t="shared" si="273"/>
        <v>6.6695480016550674E-20</v>
      </c>
      <c r="P620" s="126">
        <f t="shared" si="274"/>
        <v>2.1708764849378701E-6</v>
      </c>
      <c r="Q620" s="126">
        <f t="shared" si="275"/>
        <v>7.4106088907278529E-10</v>
      </c>
      <c r="R620" s="126">
        <f t="shared" si="276"/>
        <v>24120.849832643002</v>
      </c>
      <c r="S620" s="126">
        <f t="shared" si="277"/>
        <v>1.9494793988100576E-10</v>
      </c>
      <c r="T620" s="344">
        <v>0.49679999999999996</v>
      </c>
      <c r="U620" s="193">
        <f t="shared" si="260"/>
        <v>1.1044771490740789E-19</v>
      </c>
      <c r="V620" s="185">
        <f t="shared" si="261"/>
        <v>3.5949714590571123E-6</v>
      </c>
      <c r="W620" s="185">
        <f t="shared" si="262"/>
        <v>1.2271968323045322E-9</v>
      </c>
      <c r="X620" s="185">
        <f t="shared" si="263"/>
        <v>39944.127322856802</v>
      </c>
      <c r="Y620" s="194">
        <f t="shared" si="264"/>
        <v>3.228337884429455E-10</v>
      </c>
      <c r="AA620" s="259">
        <f t="shared" si="265"/>
        <v>2.905504095986509E-20</v>
      </c>
      <c r="AB620" s="260">
        <f t="shared" si="266"/>
        <v>3.1900571980528211E-19</v>
      </c>
      <c r="AC620" s="17">
        <f t="shared" si="267"/>
        <v>-0.36109904396568004</v>
      </c>
      <c r="AD620" s="17">
        <f t="shared" si="268"/>
        <v>1.3353502454580501</v>
      </c>
      <c r="AE620" s="17">
        <f t="shared" si="269"/>
        <v>-42.950176963792458</v>
      </c>
      <c r="AF620" s="184">
        <f t="shared" si="259"/>
        <v>-20.518533266557046</v>
      </c>
      <c r="AG620" s="184">
        <f t="shared" si="272"/>
        <v>10.595236939709332</v>
      </c>
      <c r="AJ620" s="138"/>
    </row>
    <row r="621" spans="1:36">
      <c r="A621" s="71" t="s">
        <v>50</v>
      </c>
      <c r="B621" s="71">
        <v>4</v>
      </c>
      <c r="C621" s="75">
        <v>30.606666666666666</v>
      </c>
      <c r="D621" s="75">
        <v>-62.541666666666664</v>
      </c>
      <c r="E621" s="71">
        <v>85</v>
      </c>
      <c r="F621" s="71" t="s">
        <v>13</v>
      </c>
      <c r="G621" s="6">
        <v>0.09</v>
      </c>
      <c r="H621" s="71" t="s">
        <v>23</v>
      </c>
      <c r="I621" s="71" t="s">
        <v>51</v>
      </c>
      <c r="J621" s="5">
        <f t="shared" si="270"/>
        <v>0.69690997032133595</v>
      </c>
      <c r="K621" s="5">
        <f t="shared" si="271"/>
        <v>3.8013271108436504</v>
      </c>
      <c r="L621" s="86">
        <v>3.0722834983612382E-14</v>
      </c>
      <c r="M621" s="82">
        <v>8.5752071088241624E-19</v>
      </c>
      <c r="N621" s="46"/>
      <c r="O621" s="126">
        <f t="shared" si="273"/>
        <v>2.5725621326472485E-19</v>
      </c>
      <c r="P621" s="126">
        <f t="shared" si="274"/>
        <v>8.3734529512639639E-6</v>
      </c>
      <c r="Q621" s="126">
        <f t="shared" si="275"/>
        <v>2.8584023696080541E-9</v>
      </c>
      <c r="R621" s="126">
        <f t="shared" si="276"/>
        <v>93038.366125155153</v>
      </c>
      <c r="S621" s="126">
        <f t="shared" si="277"/>
        <v>7.5194853961770006E-10</v>
      </c>
      <c r="T621" s="344">
        <v>0.49679999999999996</v>
      </c>
      <c r="U621" s="193">
        <f t="shared" si="260"/>
        <v>4.2601628916638436E-19</v>
      </c>
      <c r="V621" s="185">
        <f t="shared" si="261"/>
        <v>1.3866438087293124E-5</v>
      </c>
      <c r="W621" s="185">
        <f t="shared" si="262"/>
        <v>4.7335143240709371E-9</v>
      </c>
      <c r="X621" s="185">
        <f t="shared" si="263"/>
        <v>154071.53430325692</v>
      </c>
      <c r="Y621" s="194">
        <f t="shared" si="264"/>
        <v>1.2452267816069112E-9</v>
      </c>
      <c r="AA621" s="259">
        <f t="shared" si="265"/>
        <v>1.1207041034462203E-19</v>
      </c>
      <c r="AB621" s="260">
        <f t="shared" si="266"/>
        <v>1.2304612466471456E-18</v>
      </c>
      <c r="AC621" s="17">
        <f t="shared" si="267"/>
        <v>-0.36109904396568004</v>
      </c>
      <c r="AD621" s="17">
        <f t="shared" si="268"/>
        <v>1.3353502454580501</v>
      </c>
      <c r="AE621" s="17">
        <f t="shared" si="269"/>
        <v>-41.600241621493979</v>
      </c>
      <c r="AF621" s="184">
        <f t="shared" si="259"/>
        <v>-19.168597924258563</v>
      </c>
      <c r="AG621" s="184">
        <f t="shared" si="272"/>
        <v>11.945172282007814</v>
      </c>
      <c r="AJ621" s="138"/>
    </row>
    <row r="622" spans="1:36">
      <c r="A622" s="71" t="s">
        <v>50</v>
      </c>
      <c r="B622" s="71">
        <v>4</v>
      </c>
      <c r="C622" s="75">
        <v>30.606666666666666</v>
      </c>
      <c r="D622" s="75">
        <v>-62.541666666666664</v>
      </c>
      <c r="E622" s="71">
        <v>85</v>
      </c>
      <c r="F622" s="71" t="s">
        <v>13</v>
      </c>
      <c r="G622" s="6">
        <v>0.09</v>
      </c>
      <c r="H622" s="71" t="s">
        <v>23</v>
      </c>
      <c r="I622" s="71" t="s">
        <v>51</v>
      </c>
      <c r="J622" s="5">
        <f t="shared" si="270"/>
        <v>0.69690997032133595</v>
      </c>
      <c r="K622" s="5">
        <f t="shared" si="271"/>
        <v>3.8013271108436504</v>
      </c>
      <c r="L622" s="86">
        <v>3.0722834983612382E-14</v>
      </c>
      <c r="M622" s="82">
        <v>7.1591008695369219E-20</v>
      </c>
      <c r="N622" s="46"/>
      <c r="O622" s="126">
        <f t="shared" si="273"/>
        <v>2.1477302608610765E-20</v>
      </c>
      <c r="P622" s="126">
        <f t="shared" si="274"/>
        <v>6.9906643120879955E-7</v>
      </c>
      <c r="Q622" s="126">
        <f t="shared" si="275"/>
        <v>2.3863669565123074E-10</v>
      </c>
      <c r="R622" s="126">
        <f t="shared" si="276"/>
        <v>7767.4047912088836</v>
      </c>
      <c r="S622" s="126">
        <f t="shared" si="277"/>
        <v>6.2777206142164577E-11</v>
      </c>
      <c r="T622" s="344">
        <v>0.49679999999999996</v>
      </c>
      <c r="U622" s="193">
        <f t="shared" si="260"/>
        <v>3.5566413119859425E-20</v>
      </c>
      <c r="V622" s="185">
        <f t="shared" si="261"/>
        <v>1.1576540100817719E-6</v>
      </c>
      <c r="W622" s="185">
        <f t="shared" si="262"/>
        <v>3.9518236799843807E-10</v>
      </c>
      <c r="X622" s="185">
        <f t="shared" si="263"/>
        <v>12862.82233424191</v>
      </c>
      <c r="Y622" s="194">
        <f t="shared" si="264"/>
        <v>1.0395905337142453E-10</v>
      </c>
      <c r="AA622" s="259">
        <f t="shared" si="265"/>
        <v>9.356314803428208E-21</v>
      </c>
      <c r="AB622" s="260">
        <f t="shared" si="266"/>
        <v>1.0272633732354202E-19</v>
      </c>
      <c r="AC622" s="17">
        <f t="shared" si="267"/>
        <v>-0.36109904396568004</v>
      </c>
      <c r="AD622" s="17">
        <f t="shared" si="268"/>
        <v>1.3353502454580501</v>
      </c>
      <c r="AE622" s="17">
        <f t="shared" si="269"/>
        <v>-44.083317463674113</v>
      </c>
      <c r="AF622" s="184">
        <f t="shared" si="259"/>
        <v>-21.651673766438698</v>
      </c>
      <c r="AG622" s="184">
        <f t="shared" si="272"/>
        <v>9.462096439827679</v>
      </c>
      <c r="AJ622" s="138"/>
    </row>
    <row r="623" spans="1:36">
      <c r="A623" s="71" t="s">
        <v>50</v>
      </c>
      <c r="B623" s="71">
        <v>4</v>
      </c>
      <c r="C623" s="75">
        <v>30.606666666666666</v>
      </c>
      <c r="D623" s="75">
        <v>-62.541666666666664</v>
      </c>
      <c r="E623" s="71">
        <v>85</v>
      </c>
      <c r="F623" s="71" t="s">
        <v>13</v>
      </c>
      <c r="G623" s="6">
        <v>0.09</v>
      </c>
      <c r="H623" s="71" t="s">
        <v>23</v>
      </c>
      <c r="I623" s="71" t="s">
        <v>51</v>
      </c>
      <c r="J623" s="5">
        <f t="shared" si="270"/>
        <v>0.69690997032133595</v>
      </c>
      <c r="K623" s="5">
        <f t="shared" si="271"/>
        <v>3.8013271108436504</v>
      </c>
      <c r="L623" s="86">
        <v>3.0722834983612382E-14</v>
      </c>
      <c r="M623" s="82">
        <v>2.0338844880413749E-20</v>
      </c>
      <c r="N623" s="46"/>
      <c r="O623" s="126">
        <f t="shared" si="273"/>
        <v>6.1016534641241244E-21</v>
      </c>
      <c r="P623" s="126">
        <f t="shared" si="274"/>
        <v>1.9860320401352147E-7</v>
      </c>
      <c r="Q623" s="126">
        <f t="shared" si="275"/>
        <v>6.7796149601379157E-11</v>
      </c>
      <c r="R623" s="126">
        <f t="shared" si="276"/>
        <v>2206.7022668169052</v>
      </c>
      <c r="S623" s="126">
        <f t="shared" si="277"/>
        <v>1.7834863358110945E-11</v>
      </c>
      <c r="T623" s="344">
        <v>0.49679999999999996</v>
      </c>
      <c r="U623" s="193">
        <f t="shared" si="260"/>
        <v>1.0104338136589549E-20</v>
      </c>
      <c r="V623" s="185">
        <f t="shared" si="261"/>
        <v>3.288869058463915E-7</v>
      </c>
      <c r="W623" s="185">
        <f t="shared" si="262"/>
        <v>1.1227042373988388E-10</v>
      </c>
      <c r="X623" s="185">
        <f t="shared" si="263"/>
        <v>3654.2989538487946</v>
      </c>
      <c r="Y623" s="194">
        <f t="shared" si="264"/>
        <v>2.9534533721031723E-11</v>
      </c>
      <c r="AA623" s="259">
        <f t="shared" si="265"/>
        <v>2.6581080348928551E-21</v>
      </c>
      <c r="AB623" s="260">
        <f t="shared" si="266"/>
        <v>2.9184321858726999E-20</v>
      </c>
      <c r="AC623" s="17">
        <f t="shared" si="267"/>
        <v>-0.36109904396568004</v>
      </c>
      <c r="AD623" s="17">
        <f t="shared" si="268"/>
        <v>1.3353502454580501</v>
      </c>
      <c r="AE623" s="17">
        <f t="shared" si="269"/>
        <v>-45.341754354407321</v>
      </c>
      <c r="AF623" s="184">
        <f t="shared" si="259"/>
        <v>-22.910110657171906</v>
      </c>
      <c r="AG623" s="184">
        <f t="shared" si="272"/>
        <v>8.2036595490944748</v>
      </c>
      <c r="AJ623" s="138"/>
    </row>
    <row r="624" spans="1:36">
      <c r="A624" s="71" t="s">
        <v>50</v>
      </c>
      <c r="B624" s="71">
        <v>4</v>
      </c>
      <c r="C624" s="75">
        <v>30.606666666666666</v>
      </c>
      <c r="D624" s="75">
        <v>-62.541666666666664</v>
      </c>
      <c r="E624" s="71">
        <v>85</v>
      </c>
      <c r="F624" s="71" t="s">
        <v>13</v>
      </c>
      <c r="G624" s="6">
        <v>0.09</v>
      </c>
      <c r="H624" s="71" t="s">
        <v>23</v>
      </c>
      <c r="I624" s="71" t="s">
        <v>51</v>
      </c>
      <c r="J624" s="5">
        <f t="shared" si="270"/>
        <v>0.69690997032133595</v>
      </c>
      <c r="K624" s="5">
        <f t="shared" si="271"/>
        <v>3.8013271108436504</v>
      </c>
      <c r="L624" s="86">
        <v>3.0722834983612382E-14</v>
      </c>
      <c r="M624" s="82">
        <v>5.4437536495356207E-20</v>
      </c>
      <c r="N624" s="46"/>
      <c r="O624" s="126">
        <f t="shared" si="273"/>
        <v>1.6331260948606863E-20</v>
      </c>
      <c r="P624" s="126">
        <f t="shared" si="274"/>
        <v>5.3156751183014164E-7</v>
      </c>
      <c r="Q624" s="126">
        <f t="shared" si="275"/>
        <v>1.8145845498452069E-10</v>
      </c>
      <c r="R624" s="126">
        <f t="shared" si="276"/>
        <v>5906.3056870015735</v>
      </c>
      <c r="S624" s="126">
        <f t="shared" si="277"/>
        <v>4.7735553845627503E-11</v>
      </c>
      <c r="T624" s="344">
        <v>0.49679999999999996</v>
      </c>
      <c r="U624" s="193">
        <f t="shared" si="260"/>
        <v>2.7044568130892962E-20</v>
      </c>
      <c r="V624" s="185">
        <f t="shared" si="261"/>
        <v>8.8027579959071437E-7</v>
      </c>
      <c r="W624" s="185">
        <f t="shared" si="262"/>
        <v>3.0049520145436624E-10</v>
      </c>
      <c r="X624" s="185">
        <f t="shared" si="263"/>
        <v>9780.8422176746044</v>
      </c>
      <c r="Y624" s="194">
        <f t="shared" si="264"/>
        <v>7.9050077168359133E-11</v>
      </c>
      <c r="AA624" s="259">
        <f t="shared" si="265"/>
        <v>7.1145069451523225E-21</v>
      </c>
      <c r="AB624" s="260">
        <f t="shared" si="266"/>
        <v>7.8112724474663183E-20</v>
      </c>
      <c r="AC624" s="17">
        <f t="shared" si="267"/>
        <v>-0.36109904396568004</v>
      </c>
      <c r="AD624" s="17">
        <f t="shared" si="268"/>
        <v>1.3353502454580501</v>
      </c>
      <c r="AE624" s="17">
        <f t="shared" si="269"/>
        <v>-44.357233027854079</v>
      </c>
      <c r="AF624" s="184">
        <f t="shared" si="259"/>
        <v>-21.925589330618667</v>
      </c>
      <c r="AG624" s="184">
        <f t="shared" si="272"/>
        <v>9.1881808756477117</v>
      </c>
      <c r="AJ624" s="138"/>
    </row>
    <row r="625" spans="1:42">
      <c r="A625" s="71" t="s">
        <v>50</v>
      </c>
      <c r="B625" s="71">
        <v>4</v>
      </c>
      <c r="C625" s="75">
        <v>30.606666666666666</v>
      </c>
      <c r="D625" s="75">
        <v>-62.541666666666664</v>
      </c>
      <c r="E625" s="71">
        <v>85</v>
      </c>
      <c r="F625" s="71" t="s">
        <v>13</v>
      </c>
      <c r="G625" s="6">
        <v>0.09</v>
      </c>
      <c r="H625" s="71" t="s">
        <v>23</v>
      </c>
      <c r="I625" s="71" t="s">
        <v>51</v>
      </c>
      <c r="J625" s="5">
        <f t="shared" si="270"/>
        <v>0.69690997032133595</v>
      </c>
      <c r="K625" s="5">
        <f t="shared" si="271"/>
        <v>3.8013271108436504</v>
      </c>
      <c r="L625" s="86">
        <v>3.0722834983612382E-14</v>
      </c>
      <c r="M625" s="82">
        <v>7.042354782857154E-20</v>
      </c>
      <c r="N625" s="46"/>
      <c r="O625" s="126">
        <f t="shared" si="273"/>
        <v>2.1127064348571461E-20</v>
      </c>
      <c r="P625" s="126">
        <f t="shared" si="274"/>
        <v>6.8766649821999427E-7</v>
      </c>
      <c r="Q625" s="126">
        <f t="shared" si="275"/>
        <v>2.3474515942857178E-10</v>
      </c>
      <c r="R625" s="126">
        <f t="shared" si="276"/>
        <v>7640.7388691110473</v>
      </c>
      <c r="S625" s="126">
        <f t="shared" si="277"/>
        <v>6.1753475190003687E-11</v>
      </c>
      <c r="T625" s="344">
        <v>0.49679999999999996</v>
      </c>
      <c r="U625" s="193">
        <f t="shared" si="260"/>
        <v>3.4986418561234336E-20</v>
      </c>
      <c r="V625" s="185">
        <f t="shared" si="261"/>
        <v>1.1387757210523103E-6</v>
      </c>
      <c r="W625" s="185">
        <f t="shared" si="262"/>
        <v>3.8873798401371483E-10</v>
      </c>
      <c r="X625" s="185">
        <f t="shared" si="263"/>
        <v>12653.063567247893</v>
      </c>
      <c r="Y625" s="194">
        <f t="shared" si="264"/>
        <v>1.0226375491464611E-10</v>
      </c>
      <c r="AA625" s="259">
        <f t="shared" si="265"/>
        <v>9.2037379423181499E-21</v>
      </c>
      <c r="AB625" s="260">
        <f t="shared" si="266"/>
        <v>1.0105114122000605E-19</v>
      </c>
      <c r="AC625" s="17">
        <f t="shared" si="267"/>
        <v>-0.36109904396568004</v>
      </c>
      <c r="AD625" s="17">
        <f t="shared" si="268"/>
        <v>1.3353502454580501</v>
      </c>
      <c r="AE625" s="17">
        <f t="shared" si="269"/>
        <v>-44.099759259437704</v>
      </c>
      <c r="AF625" s="184">
        <f t="shared" si="259"/>
        <v>-21.668115562202285</v>
      </c>
      <c r="AG625" s="184">
        <f t="shared" si="272"/>
        <v>9.4456546440640938</v>
      </c>
      <c r="AJ625" s="138"/>
    </row>
    <row r="626" spans="1:42">
      <c r="A626" s="71" t="s">
        <v>50</v>
      </c>
      <c r="B626" s="71">
        <v>4</v>
      </c>
      <c r="C626" s="75">
        <v>30.606666666666666</v>
      </c>
      <c r="D626" s="75">
        <v>-62.541666666666664</v>
      </c>
      <c r="E626" s="71">
        <v>85</v>
      </c>
      <c r="F626" s="71" t="s">
        <v>13</v>
      </c>
      <c r="G626" s="6">
        <v>0.09</v>
      </c>
      <c r="H626" s="71" t="s">
        <v>23</v>
      </c>
      <c r="I626" s="71" t="s">
        <v>51</v>
      </c>
      <c r="J626" s="5">
        <f t="shared" si="270"/>
        <v>0.69690997032133595</v>
      </c>
      <c r="K626" s="5">
        <f t="shared" si="271"/>
        <v>3.8013271108436504</v>
      </c>
      <c r="L626" s="86">
        <v>3.0722834983612382E-14</v>
      </c>
      <c r="M626" s="82">
        <v>1.0136618240403368E-19</v>
      </c>
      <c r="N626" s="46"/>
      <c r="O626" s="126">
        <f t="shared" si="273"/>
        <v>3.0409854721210104E-20</v>
      </c>
      <c r="P626" s="126">
        <f t="shared" si="274"/>
        <v>9.8981278054029777E-7</v>
      </c>
      <c r="Q626" s="126">
        <f t="shared" si="275"/>
        <v>3.3788727468011227E-10</v>
      </c>
      <c r="R626" s="126">
        <f t="shared" si="276"/>
        <v>10997.919783781086</v>
      </c>
      <c r="S626" s="126">
        <f t="shared" si="277"/>
        <v>8.8886661112708872E-11</v>
      </c>
      <c r="T626" s="344">
        <v>0.49679999999999996</v>
      </c>
      <c r="U626" s="193">
        <f t="shared" si="260"/>
        <v>5.0358719418323929E-20</v>
      </c>
      <c r="V626" s="185">
        <f t="shared" si="261"/>
        <v>1.639129964574733E-6</v>
      </c>
      <c r="W626" s="185">
        <f t="shared" si="262"/>
        <v>5.5954132687026583E-10</v>
      </c>
      <c r="X626" s="185">
        <f t="shared" si="263"/>
        <v>18212.555161941476</v>
      </c>
      <c r="Y626" s="194">
        <f t="shared" si="264"/>
        <v>1.4719631080264586E-10</v>
      </c>
      <c r="AA626" s="259">
        <f t="shared" si="265"/>
        <v>1.324766797223813E-20</v>
      </c>
      <c r="AB626" s="260">
        <f t="shared" si="266"/>
        <v>1.454509000026145E-19</v>
      </c>
      <c r="AC626" s="17">
        <f t="shared" si="267"/>
        <v>-0.36109904396568004</v>
      </c>
      <c r="AD626" s="17">
        <f t="shared" si="268"/>
        <v>1.3353502454580501</v>
      </c>
      <c r="AE626" s="17">
        <f t="shared" si="269"/>
        <v>-43.735547424207233</v>
      </c>
      <c r="AF626" s="184">
        <f t="shared" si="259"/>
        <v>-21.303903726971818</v>
      </c>
      <c r="AG626" s="184">
        <f t="shared" si="272"/>
        <v>9.8098664792945627</v>
      </c>
      <c r="AJ626" s="138"/>
    </row>
    <row r="627" spans="1:42">
      <c r="A627" s="71" t="s">
        <v>50</v>
      </c>
      <c r="B627" s="71">
        <v>4</v>
      </c>
      <c r="C627" s="75">
        <v>30.606666666666666</v>
      </c>
      <c r="D627" s="75">
        <v>-62.541666666666664</v>
      </c>
      <c r="E627" s="71">
        <v>85</v>
      </c>
      <c r="F627" s="71" t="s">
        <v>13</v>
      </c>
      <c r="G627" s="6">
        <v>0.09</v>
      </c>
      <c r="H627" s="71" t="s">
        <v>23</v>
      </c>
      <c r="I627" s="71" t="s">
        <v>51</v>
      </c>
      <c r="J627" s="5">
        <f t="shared" si="270"/>
        <v>0.69690997032133595</v>
      </c>
      <c r="K627" s="5">
        <f t="shared" si="271"/>
        <v>3.8013271108436504</v>
      </c>
      <c r="L627" s="86">
        <v>3.0722834983612382E-14</v>
      </c>
      <c r="M627" s="82">
        <v>7.3694246491721111E-21</v>
      </c>
      <c r="N627" s="46"/>
      <c r="O627" s="126">
        <f t="shared" si="273"/>
        <v>2.2108273947516332E-21</v>
      </c>
      <c r="P627" s="126">
        <f t="shared" si="274"/>
        <v>7.1960396751500731E-8</v>
      </c>
      <c r="Q627" s="126">
        <f t="shared" si="275"/>
        <v>2.4564748830573702E-11</v>
      </c>
      <c r="R627" s="126">
        <f t="shared" si="276"/>
        <v>799.55996390556368</v>
      </c>
      <c r="S627" s="126">
        <f t="shared" si="277"/>
        <v>6.4621507474324947E-12</v>
      </c>
      <c r="T627" s="344">
        <v>0.49679999999999996</v>
      </c>
      <c r="U627" s="193">
        <f t="shared" si="260"/>
        <v>3.6611301657087043E-21</v>
      </c>
      <c r="V627" s="185">
        <f t="shared" si="261"/>
        <v>1.1916641702048519E-7</v>
      </c>
      <c r="W627" s="185">
        <f t="shared" si="262"/>
        <v>4.0679224063430051E-11</v>
      </c>
      <c r="X627" s="185">
        <f t="shared" si="263"/>
        <v>1324.0713002276132</v>
      </c>
      <c r="Y627" s="194">
        <f t="shared" si="264"/>
        <v>1.0701321637748212E-11</v>
      </c>
      <c r="AA627" s="259">
        <f t="shared" si="265"/>
        <v>9.6311894739733901E-22</v>
      </c>
      <c r="AB627" s="260">
        <f t="shared" si="266"/>
        <v>1.0574428495798629E-20</v>
      </c>
      <c r="AC627" s="17">
        <f t="shared" si="267"/>
        <v>-0.36109904396568004</v>
      </c>
      <c r="AD627" s="17">
        <f t="shared" si="268"/>
        <v>1.3353502454580501</v>
      </c>
      <c r="AE627" s="17">
        <f t="shared" si="269"/>
        <v>-46.356947316319157</v>
      </c>
      <c r="AF627" s="184">
        <f t="shared" si="259"/>
        <v>-23.925303619083738</v>
      </c>
      <c r="AG627" s="184">
        <f t="shared" si="272"/>
        <v>7.1884665871826385</v>
      </c>
      <c r="AJ627" s="138"/>
    </row>
    <row r="628" spans="1:42">
      <c r="A628" s="71" t="s">
        <v>50</v>
      </c>
      <c r="B628" s="71">
        <v>4</v>
      </c>
      <c r="C628" s="75">
        <v>30.606666666666666</v>
      </c>
      <c r="D628" s="75">
        <v>-62.541666666666664</v>
      </c>
      <c r="E628" s="71">
        <v>85</v>
      </c>
      <c r="F628" s="71" t="s">
        <v>13</v>
      </c>
      <c r="G628" s="6">
        <v>0.09</v>
      </c>
      <c r="H628" s="71" t="s">
        <v>23</v>
      </c>
      <c r="I628" s="71" t="s">
        <v>51</v>
      </c>
      <c r="J628" s="5">
        <f t="shared" si="270"/>
        <v>0.69690997032133595</v>
      </c>
      <c r="K628" s="5">
        <f t="shared" si="271"/>
        <v>3.8013271108436504</v>
      </c>
      <c r="L628" s="86">
        <v>3.0722834983612382E-14</v>
      </c>
      <c r="M628" s="82"/>
      <c r="N628" s="46"/>
      <c r="O628" s="126"/>
      <c r="P628" s="126"/>
      <c r="Q628" s="126"/>
      <c r="R628" s="126"/>
      <c r="S628" s="126"/>
      <c r="T628" s="344"/>
      <c r="U628" s="126"/>
      <c r="V628" s="126"/>
      <c r="W628" s="126"/>
      <c r="X628" s="126"/>
      <c r="AA628" s="259"/>
      <c r="AB628" s="260"/>
      <c r="AC628" s="17"/>
      <c r="AD628" s="17"/>
      <c r="AE628" s="17"/>
      <c r="AF628" s="17"/>
      <c r="AG628" s="17"/>
      <c r="AJ628" s="138"/>
    </row>
    <row r="629" spans="1:42">
      <c r="A629" s="71" t="s">
        <v>50</v>
      </c>
      <c r="B629" s="71">
        <v>4</v>
      </c>
      <c r="C629" s="75">
        <v>30.606666666666666</v>
      </c>
      <c r="D629" s="75">
        <v>-62.541666666666664</v>
      </c>
      <c r="E629" s="71">
        <v>85</v>
      </c>
      <c r="F629" s="71" t="s">
        <v>13</v>
      </c>
      <c r="G629" s="6">
        <v>0.09</v>
      </c>
      <c r="H629" s="71" t="s">
        <v>23</v>
      </c>
      <c r="I629" s="71" t="s">
        <v>51</v>
      </c>
      <c r="J629" s="5">
        <f t="shared" si="270"/>
        <v>0.69690997032133595</v>
      </c>
      <c r="K629" s="5">
        <f t="shared" si="271"/>
        <v>3.8013271108436504</v>
      </c>
      <c r="L629" s="86">
        <v>3.0722834983612382E-14</v>
      </c>
      <c r="M629" s="82"/>
      <c r="N629" s="46"/>
      <c r="O629" s="126"/>
      <c r="P629" s="126"/>
      <c r="Q629" s="126"/>
      <c r="R629" s="126"/>
      <c r="S629" s="126"/>
      <c r="T629" s="352"/>
      <c r="U629" s="126"/>
      <c r="V629" s="126"/>
      <c r="W629" s="126"/>
      <c r="X629" s="126"/>
      <c r="AA629" s="259"/>
      <c r="AB629" s="260"/>
      <c r="AC629" s="17"/>
      <c r="AD629" s="17"/>
      <c r="AE629" s="17"/>
      <c r="AF629" s="17"/>
      <c r="AG629" s="17"/>
      <c r="AJ629" s="138"/>
    </row>
    <row r="630" spans="1:42" s="25" customFormat="1">
      <c r="A630" s="19"/>
      <c r="B630" s="19"/>
      <c r="C630" s="19"/>
      <c r="D630" s="19"/>
      <c r="E630" s="19"/>
      <c r="F630" s="68"/>
      <c r="G630" s="52"/>
      <c r="H630" s="19"/>
      <c r="I630" s="19"/>
      <c r="N630" s="46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AA630" s="259"/>
      <c r="AB630" s="260"/>
      <c r="AC630" s="107"/>
      <c r="AD630" s="107"/>
      <c r="AE630" s="107"/>
      <c r="AF630" s="107"/>
      <c r="AG630" s="107"/>
      <c r="AJ630" s="138"/>
    </row>
    <row r="631" spans="1:42" s="25" customFormat="1">
      <c r="A631" s="19"/>
      <c r="B631" s="19"/>
      <c r="C631" s="19"/>
      <c r="D631" s="19"/>
      <c r="E631" s="19"/>
      <c r="F631" s="68"/>
      <c r="G631" s="52"/>
      <c r="H631" s="19"/>
      <c r="I631" s="19"/>
      <c r="N631" s="46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AA631" s="259"/>
      <c r="AB631" s="260"/>
      <c r="AC631" s="107"/>
      <c r="AD631" s="107"/>
      <c r="AE631" s="107"/>
      <c r="AF631" s="107"/>
      <c r="AG631" s="107"/>
      <c r="AJ631" s="138"/>
    </row>
    <row r="632" spans="1:42" s="112" customFormat="1">
      <c r="A632" s="112" t="s">
        <v>52</v>
      </c>
      <c r="B632" s="234">
        <v>19</v>
      </c>
      <c r="C632" s="406">
        <v>-66</v>
      </c>
      <c r="D632" s="406">
        <v>-172</v>
      </c>
      <c r="E632" s="234">
        <v>20</v>
      </c>
      <c r="F632" s="234" t="s">
        <v>12</v>
      </c>
      <c r="G632" s="407">
        <v>0.6</v>
      </c>
      <c r="H632" s="408" t="s">
        <v>18</v>
      </c>
      <c r="I632" s="234" t="s">
        <v>20</v>
      </c>
      <c r="J632" s="409">
        <v>3606.5310749951177</v>
      </c>
      <c r="K632" s="409">
        <v>1767.3569826705798</v>
      </c>
      <c r="L632" s="410">
        <v>1.8408185031110851E-11</v>
      </c>
      <c r="M632" s="410">
        <v>3.9928376180145432E-16</v>
      </c>
      <c r="N632" s="46"/>
      <c r="O632" s="129">
        <f>M632*0.3</f>
        <v>1.197851285404363E-16</v>
      </c>
      <c r="P632" s="129">
        <f t="shared" si="274"/>
        <v>6.5071666944890445E-6</v>
      </c>
      <c r="Q632" s="129">
        <f t="shared" si="275"/>
        <v>1.9964188090072716E-7</v>
      </c>
      <c r="R632" s="129">
        <f t="shared" si="276"/>
        <v>10845.277824148408</v>
      </c>
      <c r="S632" s="129">
        <f t="shared" si="277"/>
        <v>1.1296069942760325E-10</v>
      </c>
      <c r="T632" s="406">
        <v>0.19800000000000001</v>
      </c>
      <c r="U632" s="240">
        <f>M632*T632</f>
        <v>7.905818483668796E-17</v>
      </c>
      <c r="V632" s="129">
        <f>T632*M632/L632</f>
        <v>4.2947300183627689E-6</v>
      </c>
      <c r="W632" s="129">
        <f>U632/(G632*0.000000001)</f>
        <v>1.3176364139447993E-7</v>
      </c>
      <c r="X632" s="129">
        <f>V632/(G632*0.000000001)</f>
        <v>7157.8833639379482</v>
      </c>
      <c r="Y632" s="129">
        <f>W632/K632</f>
        <v>7.4554061622218145E-11</v>
      </c>
      <c r="AA632" s="259">
        <f t="shared" ref="AA632:AA664" si="278">U632/K632</f>
        <v>4.4732436973330891E-20</v>
      </c>
      <c r="AB632" s="260">
        <f t="shared" ref="AB632:AB689" si="279">M632/J632</f>
        <v>1.1071130499048725E-19</v>
      </c>
      <c r="AC632" s="17">
        <f t="shared" ref="AC632:AC664" si="280">LN(J632)</f>
        <v>8.1905016682923311</v>
      </c>
      <c r="AD632" s="17">
        <f t="shared" ref="AD632:AD664" si="281">LN(K632)</f>
        <v>7.4772404794590681</v>
      </c>
      <c r="AE632" s="17">
        <f t="shared" ref="AE632:AE664" si="282">LN(M632)</f>
        <v>-35.45685932731358</v>
      </c>
      <c r="AF632" s="184">
        <f>LN(W632)</f>
        <v>-15.842256114888782</v>
      </c>
      <c r="AG632" s="184">
        <f>LN(X632)</f>
        <v>8.8759695966888756</v>
      </c>
      <c r="AI632"/>
      <c r="AJ632" s="380"/>
      <c r="AK632" s="381"/>
      <c r="AL632" s="382" t="s">
        <v>180</v>
      </c>
      <c r="AM632" s="383" t="s">
        <v>181</v>
      </c>
      <c r="AN632" s="595" t="s">
        <v>5</v>
      </c>
      <c r="AO632" s="382" t="s">
        <v>4</v>
      </c>
      <c r="AP632" s="383" t="s">
        <v>183</v>
      </c>
    </row>
    <row r="633" spans="1:42">
      <c r="A633" t="s">
        <v>52</v>
      </c>
      <c r="B633" s="235">
        <v>19</v>
      </c>
      <c r="C633" s="236">
        <v>-66</v>
      </c>
      <c r="D633" s="236">
        <v>-172</v>
      </c>
      <c r="E633" s="235">
        <v>20</v>
      </c>
      <c r="F633" s="235" t="s">
        <v>12</v>
      </c>
      <c r="G633" s="411">
        <v>0.6</v>
      </c>
      <c r="H633" s="408" t="s">
        <v>18</v>
      </c>
      <c r="I633" s="235" t="s">
        <v>20</v>
      </c>
      <c r="J633" s="412">
        <v>2061.929850400677</v>
      </c>
      <c r="K633" s="412">
        <v>952.99082173291083</v>
      </c>
      <c r="L633" s="413">
        <v>1.1697346725723229E-11</v>
      </c>
      <c r="M633" s="413"/>
      <c r="N633" s="46"/>
      <c r="O633" s="126"/>
      <c r="P633" s="126"/>
      <c r="Q633" s="126"/>
      <c r="R633" s="126"/>
      <c r="S633" s="126"/>
      <c r="T633" s="236">
        <v>0.19800000000000001</v>
      </c>
      <c r="U633" s="193"/>
      <c r="V633" s="185"/>
      <c r="W633" s="185"/>
      <c r="X633" s="185"/>
      <c r="Y633" s="185"/>
      <c r="AA633" s="259"/>
      <c r="AB633" s="260"/>
      <c r="AC633" s="17">
        <f t="shared" si="280"/>
        <v>7.6313976438239468</v>
      </c>
      <c r="AD633" s="17">
        <f t="shared" si="281"/>
        <v>6.859605272687479</v>
      </c>
      <c r="AE633" s="17"/>
      <c r="AF633" s="17"/>
      <c r="AG633" s="17"/>
      <c r="AI633" s="448" t="s">
        <v>203</v>
      </c>
      <c r="AJ633" s="384" t="s">
        <v>52</v>
      </c>
      <c r="AK633" s="385"/>
      <c r="AL633" s="386" t="s">
        <v>70</v>
      </c>
      <c r="AM633" s="387" t="s">
        <v>136</v>
      </c>
      <c r="AN633" s="596"/>
      <c r="AO633" s="173"/>
      <c r="AP633" s="398"/>
    </row>
    <row r="634" spans="1:42" ht="15" thickBot="1">
      <c r="A634" t="s">
        <v>52</v>
      </c>
      <c r="B634" s="235">
        <v>19</v>
      </c>
      <c r="C634" s="236">
        <v>-66</v>
      </c>
      <c r="D634" s="236">
        <v>-172</v>
      </c>
      <c r="E634" s="235">
        <v>20</v>
      </c>
      <c r="F634" s="235" t="s">
        <v>12</v>
      </c>
      <c r="G634" s="411">
        <v>0.6</v>
      </c>
      <c r="H634" s="408" t="s">
        <v>18</v>
      </c>
      <c r="I634" s="235" t="s">
        <v>20</v>
      </c>
      <c r="J634" s="412">
        <v>1775.081059448328</v>
      </c>
      <c r="K634" s="412">
        <v>935.02279670996916</v>
      </c>
      <c r="L634" s="413">
        <v>1.0359223278934453E-11</v>
      </c>
      <c r="M634" s="413"/>
      <c r="N634" s="46"/>
      <c r="O634" s="126"/>
      <c r="P634" s="126"/>
      <c r="Q634" s="126"/>
      <c r="R634" s="126"/>
      <c r="S634" s="126"/>
      <c r="T634" s="236">
        <v>0.19800000000000001</v>
      </c>
      <c r="U634" s="193"/>
      <c r="V634" s="185"/>
      <c r="W634" s="185"/>
      <c r="X634" s="185"/>
      <c r="Y634" s="185"/>
      <c r="AA634" s="259"/>
      <c r="AB634" s="260"/>
      <c r="AC634" s="17">
        <f t="shared" si="280"/>
        <v>7.4816013681616296</v>
      </c>
      <c r="AD634" s="17">
        <f t="shared" si="281"/>
        <v>6.8405709104994514</v>
      </c>
      <c r="AE634" s="17"/>
      <c r="AF634" s="17"/>
      <c r="AG634" s="17"/>
      <c r="AI634" s="449">
        <f>AM634/AL634</f>
        <v>1.3800847176515021</v>
      </c>
      <c r="AK634" s="598" t="s">
        <v>227</v>
      </c>
      <c r="AL634" s="388">
        <f>AVERAGE(Y632:Y662)</f>
        <v>1.8851434941983366E-10</v>
      </c>
      <c r="AM634" s="389">
        <f>STDEV(Y632:Y662)</f>
        <v>2.6016577269232774E-10</v>
      </c>
      <c r="AN634" s="596">
        <v>0.6</v>
      </c>
      <c r="AO634" s="386"/>
      <c r="AP634" s="398"/>
    </row>
    <row r="635" spans="1:42" ht="15" thickBot="1">
      <c r="A635" t="s">
        <v>52</v>
      </c>
      <c r="B635" s="235">
        <v>19</v>
      </c>
      <c r="C635" s="236">
        <v>-66</v>
      </c>
      <c r="D635" s="236">
        <v>-172</v>
      </c>
      <c r="E635" s="235">
        <v>20</v>
      </c>
      <c r="F635" s="235" t="s">
        <v>12</v>
      </c>
      <c r="G635" s="411">
        <v>0.6</v>
      </c>
      <c r="H635" s="408" t="s">
        <v>18</v>
      </c>
      <c r="I635" s="235" t="s">
        <v>19</v>
      </c>
      <c r="J635" s="412">
        <v>264.57654915993811</v>
      </c>
      <c r="K635" s="412">
        <v>232.39853115114153</v>
      </c>
      <c r="L635" s="413">
        <v>2.2125871443037911E-12</v>
      </c>
      <c r="M635" s="413">
        <v>1.0987512108340476E-17</v>
      </c>
      <c r="N635" s="46"/>
      <c r="O635" s="126">
        <f t="shared" si="273"/>
        <v>3.2962536325021424E-18</v>
      </c>
      <c r="P635" s="126">
        <f t="shared" si="274"/>
        <v>1.4897734721943962E-6</v>
      </c>
      <c r="Q635" s="126">
        <f t="shared" si="275"/>
        <v>5.4937560541702371E-9</v>
      </c>
      <c r="R635" s="126">
        <f t="shared" si="276"/>
        <v>2482.9557869906603</v>
      </c>
      <c r="S635" s="126">
        <f t="shared" si="277"/>
        <v>2.363937511548791E-11</v>
      </c>
      <c r="T635" s="236">
        <v>0.19800000000000001</v>
      </c>
      <c r="U635" s="193">
        <f t="shared" ref="U635:U697" si="283">M635*T635</f>
        <v>2.1755273974514143E-18</v>
      </c>
      <c r="V635" s="185">
        <f t="shared" ref="V635:V697" si="284">T635*M635/L635</f>
        <v>9.8325049164830171E-7</v>
      </c>
      <c r="W635" s="185">
        <f t="shared" ref="W635:W697" si="285">U635/(G635*0.000000001)</f>
        <v>3.6258789957523572E-9</v>
      </c>
      <c r="X635" s="185">
        <f t="shared" ref="X635:X697" si="286">V635/(G635*0.000000001)</f>
        <v>1638.7508194138361</v>
      </c>
      <c r="Y635" s="185">
        <f t="shared" ref="Y635:Y697" si="287">W635/K635</f>
        <v>1.5601987576222025E-11</v>
      </c>
      <c r="AA635" s="259">
        <f t="shared" si="278"/>
        <v>9.3611925457332152E-21</v>
      </c>
      <c r="AB635" s="260">
        <f t="shared" si="279"/>
        <v>4.1528669654310361E-20</v>
      </c>
      <c r="AC635" s="17">
        <f t="shared" si="280"/>
        <v>5.5781306202397438</v>
      </c>
      <c r="AD635" s="17">
        <f t="shared" si="281"/>
        <v>5.4484537046098547</v>
      </c>
      <c r="AE635" s="17">
        <f t="shared" si="282"/>
        <v>-39.049772308871624</v>
      </c>
      <c r="AF635" s="184">
        <f t="shared" ref="AF635:AG648" si="288">LN(W635)</f>
        <v>-19.435169096446824</v>
      </c>
      <c r="AG635" s="184">
        <f t="shared" si="288"/>
        <v>7.4016895351014833</v>
      </c>
      <c r="AI635" s="449">
        <f t="shared" ref="AI635:AI641" si="289">AM635/AL635</f>
        <v>0.74590953238856228</v>
      </c>
      <c r="AK635" s="598" t="s">
        <v>228</v>
      </c>
      <c r="AL635" s="388">
        <f>AVERAGE(Y663:Y690)</f>
        <v>5.1144167447630448E-11</v>
      </c>
      <c r="AM635" s="389">
        <f>STDEV(Y663:Y690)</f>
        <v>3.8148922025264355E-11</v>
      </c>
      <c r="AN635" s="596">
        <v>0.64</v>
      </c>
      <c r="AO635" s="386"/>
      <c r="AP635" s="400"/>
    </row>
    <row r="636" spans="1:42" ht="15" thickBot="1">
      <c r="A636" t="s">
        <v>52</v>
      </c>
      <c r="B636" s="235">
        <v>19</v>
      </c>
      <c r="C636" s="236">
        <v>-66</v>
      </c>
      <c r="D636" s="236">
        <v>-172</v>
      </c>
      <c r="E636" s="235">
        <v>20</v>
      </c>
      <c r="F636" s="235" t="s">
        <v>12</v>
      </c>
      <c r="G636" s="411">
        <v>0.6</v>
      </c>
      <c r="H636" s="408" t="s">
        <v>18</v>
      </c>
      <c r="I636" s="235" t="s">
        <v>19</v>
      </c>
      <c r="J636" s="412">
        <v>919.98993007650529</v>
      </c>
      <c r="K636" s="412">
        <v>533.3496438483395</v>
      </c>
      <c r="L636" s="413">
        <v>6.0791003778792267E-12</v>
      </c>
      <c r="M636" s="413">
        <v>5.2638981610962365E-17</v>
      </c>
      <c r="N636" s="46"/>
      <c r="O636" s="126">
        <f>M636*0.3</f>
        <v>1.5791694483288708E-17</v>
      </c>
      <c r="P636" s="126">
        <f t="shared" si="274"/>
        <v>2.5977025384795251E-6</v>
      </c>
      <c r="Q636" s="126">
        <f t="shared" si="275"/>
        <v>2.631949080548118E-8</v>
      </c>
      <c r="R636" s="126">
        <f t="shared" si="276"/>
        <v>4329.5042307992089</v>
      </c>
      <c r="S636" s="126">
        <f t="shared" si="277"/>
        <v>4.9347536103286969E-11</v>
      </c>
      <c r="T636" s="236">
        <v>0.19800000000000001</v>
      </c>
      <c r="U636" s="193">
        <f t="shared" si="283"/>
        <v>1.0422518358970548E-17</v>
      </c>
      <c r="V636" s="185">
        <f t="shared" si="284"/>
        <v>1.7144836753964868E-6</v>
      </c>
      <c r="W636" s="185">
        <f t="shared" si="285"/>
        <v>1.7370863931617581E-8</v>
      </c>
      <c r="X636" s="185">
        <f t="shared" si="286"/>
        <v>2857.4727923274781</v>
      </c>
      <c r="Y636" s="185">
        <f t="shared" si="287"/>
        <v>3.2569373828169407E-11</v>
      </c>
      <c r="AA636" s="259">
        <f t="shared" si="278"/>
        <v>1.9541624296901641E-20</v>
      </c>
      <c r="AB636" s="260">
        <f t="shared" si="279"/>
        <v>5.7216910631385902E-20</v>
      </c>
      <c r="AC636" s="17">
        <f t="shared" si="280"/>
        <v>6.8243627244141667</v>
      </c>
      <c r="AD636" s="17">
        <f t="shared" si="281"/>
        <v>6.2791772013077729</v>
      </c>
      <c r="AE636" s="17">
        <f t="shared" si="282"/>
        <v>-37.48307473335921</v>
      </c>
      <c r="AF636" s="184">
        <f t="shared" si="288"/>
        <v>-17.86847152093441</v>
      </c>
      <c r="AG636" s="184">
        <f t="shared" si="288"/>
        <v>7.9576928741284405</v>
      </c>
      <c r="AI636" s="449">
        <f t="shared" si="289"/>
        <v>0.77153324952919211</v>
      </c>
      <c r="AK636" s="598" t="s">
        <v>229</v>
      </c>
      <c r="AL636" s="388">
        <f>AVERAGE(Y691:Y748)</f>
        <v>1.0817730927890811E-10</v>
      </c>
      <c r="AM636" s="389">
        <f>STDEV(Y691:Y748)</f>
        <v>8.3462390953280405E-11</v>
      </c>
      <c r="AN636" s="596">
        <v>0.65</v>
      </c>
    </row>
    <row r="637" spans="1:42" ht="15" thickBot="1">
      <c r="A637" t="s">
        <v>52</v>
      </c>
      <c r="B637" s="235">
        <v>19</v>
      </c>
      <c r="C637" s="236">
        <v>-66</v>
      </c>
      <c r="D637" s="236">
        <v>-172</v>
      </c>
      <c r="E637" s="235">
        <v>20</v>
      </c>
      <c r="F637" s="235" t="s">
        <v>12</v>
      </c>
      <c r="G637" s="411">
        <v>0.6</v>
      </c>
      <c r="H637" s="408" t="s">
        <v>18</v>
      </c>
      <c r="I637" s="235" t="s">
        <v>19</v>
      </c>
      <c r="J637" s="412">
        <v>154.68004808236228</v>
      </c>
      <c r="K637" s="412">
        <v>160.14158595931096</v>
      </c>
      <c r="L637" s="413">
        <v>1.4316684608651844E-12</v>
      </c>
      <c r="M637" s="413">
        <v>8.7954583823335507E-18</v>
      </c>
      <c r="N637" s="46"/>
      <c r="O637" s="126">
        <f t="shared" si="273"/>
        <v>2.6386375147000653E-18</v>
      </c>
      <c r="P637" s="126">
        <f t="shared" si="274"/>
        <v>1.8430506690812248E-6</v>
      </c>
      <c r="Q637" s="126">
        <f t="shared" si="275"/>
        <v>4.3977291911667753E-9</v>
      </c>
      <c r="R637" s="126">
        <f t="shared" si="276"/>
        <v>3071.7511151353747</v>
      </c>
      <c r="S637" s="126">
        <f t="shared" si="277"/>
        <v>2.7461506421474793E-11</v>
      </c>
      <c r="T637" s="236">
        <v>0.19800000000000001</v>
      </c>
      <c r="U637" s="193">
        <f t="shared" si="283"/>
        <v>1.7415007597020431E-18</v>
      </c>
      <c r="V637" s="185">
        <f t="shared" si="284"/>
        <v>1.2164134415936084E-6</v>
      </c>
      <c r="W637" s="185">
        <f t="shared" si="285"/>
        <v>2.9025012661700718E-9</v>
      </c>
      <c r="X637" s="185">
        <f t="shared" si="286"/>
        <v>2027.3557359893473</v>
      </c>
      <c r="Y637" s="185">
        <f t="shared" si="287"/>
        <v>1.8124594238173365E-11</v>
      </c>
      <c r="AA637" s="259">
        <f t="shared" si="278"/>
        <v>1.0874756542904018E-20</v>
      </c>
      <c r="AB637" s="260">
        <f t="shared" si="279"/>
        <v>5.6862268219946793E-20</v>
      </c>
      <c r="AC637" s="17">
        <f t="shared" si="280"/>
        <v>5.0413587775895925</v>
      </c>
      <c r="AD637" s="17">
        <f t="shared" si="281"/>
        <v>5.0760583361755085</v>
      </c>
      <c r="AE637" s="17">
        <f t="shared" si="282"/>
        <v>-39.272296178547094</v>
      </c>
      <c r="AF637" s="184">
        <f t="shared" si="288"/>
        <v>-19.657692966122291</v>
      </c>
      <c r="AG637" s="184">
        <f t="shared" si="288"/>
        <v>7.6144876298152884</v>
      </c>
      <c r="AI637" s="449">
        <f t="shared" si="289"/>
        <v>1.6741000806358675</v>
      </c>
      <c r="AK637" s="598" t="s">
        <v>230</v>
      </c>
      <c r="AL637" s="388">
        <f>AVERAGE(Y749:Y798)</f>
        <v>7.2590602742122311E-10</v>
      </c>
      <c r="AM637" s="388">
        <f>STDEV(Y749:Y798)</f>
        <v>1.2152393390399318E-9</v>
      </c>
      <c r="AN637" s="596">
        <v>0.52</v>
      </c>
    </row>
    <row r="638" spans="1:42" ht="15" thickBot="1">
      <c r="A638" t="s">
        <v>52</v>
      </c>
      <c r="B638" s="235">
        <v>19</v>
      </c>
      <c r="C638" s="236">
        <v>-66</v>
      </c>
      <c r="D638" s="236">
        <v>-172</v>
      </c>
      <c r="E638" s="235">
        <v>20</v>
      </c>
      <c r="F638" s="235" t="s">
        <v>12</v>
      </c>
      <c r="G638" s="411">
        <v>0.6</v>
      </c>
      <c r="H638" s="408" t="s">
        <v>18</v>
      </c>
      <c r="I638" s="235" t="s">
        <v>19</v>
      </c>
      <c r="J638" s="412">
        <v>215.38256578187048</v>
      </c>
      <c r="K638" s="412">
        <v>201.08706257097549</v>
      </c>
      <c r="L638" s="413">
        <v>1.8725998951479373E-12</v>
      </c>
      <c r="M638" s="413"/>
      <c r="N638" s="46"/>
      <c r="O638" s="126"/>
      <c r="P638" s="126"/>
      <c r="Q638" s="126"/>
      <c r="R638" s="126"/>
      <c r="S638" s="126"/>
      <c r="T638" s="236">
        <v>0.19800000000000001</v>
      </c>
      <c r="U638" s="193"/>
      <c r="V638" s="185"/>
      <c r="W638" s="185"/>
      <c r="X638" s="185"/>
      <c r="Y638" s="185"/>
      <c r="AA638" s="259"/>
      <c r="AB638" s="260"/>
      <c r="AC638" s="17">
        <f t="shared" si="280"/>
        <v>5.3724158226437364</v>
      </c>
      <c r="AD638" s="17">
        <f t="shared" si="281"/>
        <v>5.3037379613972231</v>
      </c>
      <c r="AE638" s="17"/>
      <c r="AF638" s="17"/>
      <c r="AG638" s="17"/>
      <c r="AI638" s="449">
        <f t="shared" si="289"/>
        <v>0.67618992293252866</v>
      </c>
      <c r="AK638" s="599" t="s">
        <v>231</v>
      </c>
      <c r="AL638" s="388">
        <f>AVERAGE(Y799:Y817)</f>
        <v>2.2225854940176741E-10</v>
      </c>
      <c r="AM638" s="389">
        <f>STDEV(Y799:Y817)</f>
        <v>1.5028899139107672E-10</v>
      </c>
      <c r="AN638" s="596">
        <v>0.14000000000000001</v>
      </c>
    </row>
    <row r="639" spans="1:42" ht="15" thickBot="1">
      <c r="A639" t="s">
        <v>52</v>
      </c>
      <c r="B639" s="235">
        <v>19</v>
      </c>
      <c r="C639" s="236">
        <v>-66</v>
      </c>
      <c r="D639" s="236">
        <v>-172</v>
      </c>
      <c r="E639" s="235">
        <v>20</v>
      </c>
      <c r="F639" s="235" t="s">
        <v>12</v>
      </c>
      <c r="G639" s="411">
        <v>0.6</v>
      </c>
      <c r="H639" s="408" t="s">
        <v>18</v>
      </c>
      <c r="I639" s="235" t="s">
        <v>20</v>
      </c>
      <c r="J639" s="414">
        <v>906.93378223670391</v>
      </c>
      <c r="K639" s="412">
        <v>547.46650218517175</v>
      </c>
      <c r="L639" s="413">
        <v>6.0090391899153839E-12</v>
      </c>
      <c r="M639" s="413">
        <v>5.4217984050604605E-18</v>
      </c>
      <c r="N639" s="46"/>
      <c r="O639" s="126">
        <f t="shared" si="273"/>
        <v>1.6265395215181381E-18</v>
      </c>
      <c r="P639" s="126">
        <f t="shared" si="274"/>
        <v>2.70682129057814E-7</v>
      </c>
      <c r="Q639" s="126">
        <f t="shared" si="275"/>
        <v>2.7108992025302301E-9</v>
      </c>
      <c r="R639" s="126">
        <f t="shared" si="276"/>
        <v>451.13688176302333</v>
      </c>
      <c r="S639" s="126">
        <f t="shared" si="277"/>
        <v>4.9517170305578109E-12</v>
      </c>
      <c r="T639" s="236">
        <v>0.19800000000000001</v>
      </c>
      <c r="U639" s="193">
        <f t="shared" si="283"/>
        <v>1.0735160842019713E-18</v>
      </c>
      <c r="V639" s="185">
        <f t="shared" si="284"/>
        <v>1.7865020517815726E-7</v>
      </c>
      <c r="W639" s="185">
        <f t="shared" si="285"/>
        <v>1.7891934736699521E-9</v>
      </c>
      <c r="X639" s="185">
        <f t="shared" si="286"/>
        <v>297.75034196359542</v>
      </c>
      <c r="Y639" s="185"/>
      <c r="AA639" s="259">
        <f t="shared" si="278"/>
        <v>1.9608799441008935E-21</v>
      </c>
      <c r="AB639" s="260">
        <f t="shared" si="279"/>
        <v>5.9781634682182409E-21</v>
      </c>
      <c r="AC639" s="17">
        <f t="shared" si="280"/>
        <v>6.8100694399931863</v>
      </c>
      <c r="AD639" s="17">
        <f t="shared" si="281"/>
        <v>6.3053012765954559</v>
      </c>
      <c r="AE639" s="17">
        <f t="shared" si="282"/>
        <v>-39.756104104425972</v>
      </c>
      <c r="AF639" s="184">
        <f t="shared" si="288"/>
        <v>-20.141500892001172</v>
      </c>
      <c r="AG639" s="184">
        <f t="shared" si="288"/>
        <v>5.6962553567270939</v>
      </c>
      <c r="AI639" s="449">
        <f t="shared" si="289"/>
        <v>1.4023179374605237</v>
      </c>
      <c r="AK639" s="600" t="s">
        <v>232</v>
      </c>
      <c r="AL639" s="388">
        <f>AVERAGE(Y818:Y831)</f>
        <v>2.2025313015813062E-10</v>
      </c>
      <c r="AM639" s="389">
        <f>STDEV(Y818:Y831)</f>
        <v>3.0886491520257398E-10</v>
      </c>
      <c r="AN639" s="596">
        <v>0.48</v>
      </c>
    </row>
    <row r="640" spans="1:42" ht="15" thickBot="1">
      <c r="A640" t="s">
        <v>52</v>
      </c>
      <c r="B640" s="235">
        <v>19</v>
      </c>
      <c r="C640" s="236">
        <v>-66</v>
      </c>
      <c r="D640" s="236">
        <v>-172</v>
      </c>
      <c r="E640" s="235">
        <v>20</v>
      </c>
      <c r="F640" s="235" t="s">
        <v>12</v>
      </c>
      <c r="G640" s="411">
        <v>0.6</v>
      </c>
      <c r="H640" s="408" t="s">
        <v>18</v>
      </c>
      <c r="I640" s="235" t="s">
        <v>20</v>
      </c>
      <c r="J640" s="412">
        <v>1016.7889352425696</v>
      </c>
      <c r="K640" s="412">
        <v>579.80527156306175</v>
      </c>
      <c r="L640" s="413">
        <v>6.5928839296179869E-12</v>
      </c>
      <c r="M640" s="413">
        <v>2.7088079466939628E-17</v>
      </c>
      <c r="N640" s="46"/>
      <c r="O640" s="126">
        <f t="shared" si="273"/>
        <v>8.1264238400818885E-18</v>
      </c>
      <c r="P640" s="126">
        <f t="shared" si="274"/>
        <v>1.2326053252014039E-6</v>
      </c>
      <c r="Q640" s="126">
        <f t="shared" si="275"/>
        <v>1.3544039733469814E-8</v>
      </c>
      <c r="R640" s="126">
        <f t="shared" si="276"/>
        <v>2054.3422086690066</v>
      </c>
      <c r="S640" s="126">
        <f t="shared" si="277"/>
        <v>2.335963537716251E-11</v>
      </c>
      <c r="T640" s="236">
        <v>0.19800000000000001</v>
      </c>
      <c r="U640" s="193">
        <f t="shared" si="283"/>
        <v>5.3634397344540465E-18</v>
      </c>
      <c r="V640" s="185">
        <f t="shared" si="284"/>
        <v>8.1351951463292661E-7</v>
      </c>
      <c r="W640" s="185">
        <f t="shared" si="285"/>
        <v>8.939066224090078E-9</v>
      </c>
      <c r="X640" s="185">
        <f t="shared" si="286"/>
        <v>1355.8658577215444</v>
      </c>
      <c r="Y640" s="185">
        <f t="shared" si="287"/>
        <v>1.5417359348927259E-11</v>
      </c>
      <c r="AA640" s="259">
        <f t="shared" si="278"/>
        <v>9.2504156093563542E-21</v>
      </c>
      <c r="AB640" s="260">
        <f t="shared" si="279"/>
        <v>2.6640808655610891E-20</v>
      </c>
      <c r="AC640" s="17">
        <f t="shared" si="280"/>
        <v>6.924404837875211</v>
      </c>
      <c r="AD640" s="17">
        <f t="shared" si="281"/>
        <v>6.362692308483239</v>
      </c>
      <c r="AE640" s="17">
        <f t="shared" si="282"/>
        <v>-38.147437914847913</v>
      </c>
      <c r="AF640" s="184">
        <f t="shared" si="288"/>
        <v>-18.532834702423113</v>
      </c>
      <c r="AG640" s="184">
        <f t="shared" si="288"/>
        <v>7.2121955386228302</v>
      </c>
      <c r="AI640" s="449">
        <f t="shared" si="289"/>
        <v>1.2357722992861531</v>
      </c>
      <c r="AK640" s="599" t="s">
        <v>233</v>
      </c>
      <c r="AL640" s="388">
        <f>AVERAGE(Y832:Y862)</f>
        <v>2.4959952124501464E-10</v>
      </c>
      <c r="AM640" s="389">
        <f>STDEV(Y832:Y862)</f>
        <v>3.0844817426967473E-10</v>
      </c>
      <c r="AN640" s="596">
        <v>0.49</v>
      </c>
    </row>
    <row r="641" spans="1:40" ht="15" thickBot="1">
      <c r="A641" t="s">
        <v>52</v>
      </c>
      <c r="B641" s="235">
        <v>19</v>
      </c>
      <c r="C641" s="236">
        <v>-66</v>
      </c>
      <c r="D641" s="236">
        <v>-172</v>
      </c>
      <c r="E641" s="235">
        <v>20</v>
      </c>
      <c r="F641" s="235" t="s">
        <v>12</v>
      </c>
      <c r="G641" s="411">
        <v>0.6</v>
      </c>
      <c r="H641" s="408" t="s">
        <v>18</v>
      </c>
      <c r="I641" s="235" t="s">
        <v>19</v>
      </c>
      <c r="J641" s="412">
        <v>2393.4638079132201</v>
      </c>
      <c r="K641" s="412">
        <v>1010.8233139861254</v>
      </c>
      <c r="L641" s="413">
        <v>1.320085403755765E-11</v>
      </c>
      <c r="M641" s="413">
        <v>8.6919641161112737E-17</v>
      </c>
      <c r="N641" s="46"/>
      <c r="O641" s="126">
        <f t="shared" si="273"/>
        <v>2.6075892348333821E-17</v>
      </c>
      <c r="P641" s="126">
        <f t="shared" si="274"/>
        <v>1.9753185872781789E-6</v>
      </c>
      <c r="Q641" s="126">
        <f t="shared" si="275"/>
        <v>4.3459820580556371E-8</v>
      </c>
      <c r="R641" s="126">
        <f t="shared" si="276"/>
        <v>3292.1976454636315</v>
      </c>
      <c r="S641" s="126">
        <f t="shared" si="277"/>
        <v>4.2994477847147186E-11</v>
      </c>
      <c r="T641" s="236">
        <v>0.19800000000000001</v>
      </c>
      <c r="U641" s="193">
        <f t="shared" si="283"/>
        <v>1.7210088949900323E-17</v>
      </c>
      <c r="V641" s="185">
        <f t="shared" si="284"/>
        <v>1.3037102676035982E-6</v>
      </c>
      <c r="W641" s="185">
        <f t="shared" si="285"/>
        <v>2.8683481583167206E-8</v>
      </c>
      <c r="X641" s="185">
        <f t="shared" si="286"/>
        <v>2172.8504460059971</v>
      </c>
      <c r="Y641" s="185">
        <f t="shared" si="287"/>
        <v>2.8376355379117143E-11</v>
      </c>
      <c r="AA641" s="259">
        <f t="shared" si="278"/>
        <v>1.7025813227470284E-20</v>
      </c>
      <c r="AB641" s="260">
        <f t="shared" si="279"/>
        <v>3.6315419048218252E-20</v>
      </c>
      <c r="AC641" s="17">
        <f t="shared" si="280"/>
        <v>7.7804968877294041</v>
      </c>
      <c r="AD641" s="17">
        <f t="shared" si="281"/>
        <v>6.9185204401334124</v>
      </c>
      <c r="AE641" s="17">
        <f t="shared" si="282"/>
        <v>-36.981547646894242</v>
      </c>
      <c r="AF641" s="184">
        <f t="shared" si="288"/>
        <v>-17.366944434469438</v>
      </c>
      <c r="AG641" s="184">
        <f t="shared" si="288"/>
        <v>7.6837951541447538</v>
      </c>
      <c r="AI641" s="449">
        <f t="shared" si="289"/>
        <v>1.9189721790984953</v>
      </c>
      <c r="AK641" s="599" t="s">
        <v>234</v>
      </c>
      <c r="AL641" s="388">
        <f>AVERAGE(Y863:Y899)</f>
        <v>1.2910859771754616E-10</v>
      </c>
      <c r="AM641" s="389">
        <f>STDEV(Y833:Y899)</f>
        <v>2.4775580710239058E-10</v>
      </c>
      <c r="AN641" s="597">
        <v>3.51</v>
      </c>
    </row>
    <row r="642" spans="1:40">
      <c r="A642" t="s">
        <v>52</v>
      </c>
      <c r="B642" s="235">
        <v>19</v>
      </c>
      <c r="C642" s="236">
        <v>-66</v>
      </c>
      <c r="D642" s="236">
        <v>-172</v>
      </c>
      <c r="E642" s="235">
        <v>20</v>
      </c>
      <c r="F642" s="235" t="s">
        <v>12</v>
      </c>
      <c r="G642" s="411">
        <v>0.6</v>
      </c>
      <c r="H642" s="408" t="s">
        <v>18</v>
      </c>
      <c r="I642" s="235" t="s">
        <v>19</v>
      </c>
      <c r="J642" s="412">
        <v>137.82490790961191</v>
      </c>
      <c r="K642" s="412">
        <v>148.9603435459195</v>
      </c>
      <c r="L642" s="413">
        <v>1.3037851054244944E-12</v>
      </c>
      <c r="M642" s="413">
        <v>9.7454294954012298E-18</v>
      </c>
      <c r="N642" s="46"/>
      <c r="O642" s="126">
        <f t="shared" si="273"/>
        <v>2.9236288486203688E-18</v>
      </c>
      <c r="P642" s="126">
        <f t="shared" si="274"/>
        <v>2.2424162052905765E-6</v>
      </c>
      <c r="Q642" s="126">
        <f t="shared" si="275"/>
        <v>4.872714747700615E-9</v>
      </c>
      <c r="R642" s="126">
        <f t="shared" si="276"/>
        <v>3737.3603421509611</v>
      </c>
      <c r="S642" s="126">
        <f t="shared" si="277"/>
        <v>3.2711489727455682E-11</v>
      </c>
      <c r="T642" s="236">
        <v>0.19800000000000001</v>
      </c>
      <c r="U642" s="193">
        <f t="shared" si="283"/>
        <v>1.9295950400894434E-18</v>
      </c>
      <c r="V642" s="185">
        <f t="shared" si="284"/>
        <v>1.4799946954917805E-6</v>
      </c>
      <c r="W642" s="185">
        <f t="shared" si="285"/>
        <v>3.2159917334824058E-9</v>
      </c>
      <c r="X642" s="185">
        <f t="shared" si="286"/>
        <v>2466.6578258196341</v>
      </c>
      <c r="Y642" s="185">
        <f t="shared" si="287"/>
        <v>2.158958322012075E-11</v>
      </c>
      <c r="AA642" s="259">
        <f t="shared" si="278"/>
        <v>1.2953749932072449E-20</v>
      </c>
      <c r="AB642" s="260">
        <f t="shared" si="279"/>
        <v>7.0708768416464028E-20</v>
      </c>
      <c r="AC642" s="17">
        <f t="shared" si="280"/>
        <v>4.9259840963065553</v>
      </c>
      <c r="AD642" s="17">
        <f t="shared" si="281"/>
        <v>5.0036801198225493</v>
      </c>
      <c r="AE642" s="17">
        <f t="shared" si="282"/>
        <v>-39.169733268492372</v>
      </c>
      <c r="AF642" s="184">
        <f t="shared" si="288"/>
        <v>-19.555130056067568</v>
      </c>
      <c r="AG642" s="184">
        <f t="shared" si="288"/>
        <v>7.8106194063905532</v>
      </c>
    </row>
    <row r="643" spans="1:40">
      <c r="A643" t="s">
        <v>52</v>
      </c>
      <c r="B643" s="235">
        <v>19</v>
      </c>
      <c r="C643" s="236">
        <v>-66</v>
      </c>
      <c r="D643" s="236">
        <v>-172</v>
      </c>
      <c r="E643" s="235">
        <v>20</v>
      </c>
      <c r="F643" s="235" t="s">
        <v>12</v>
      </c>
      <c r="G643" s="411">
        <v>0.6</v>
      </c>
      <c r="H643" s="408" t="s">
        <v>18</v>
      </c>
      <c r="I643" s="235" t="s">
        <v>19</v>
      </c>
      <c r="J643" s="412">
        <v>500.37695641980559</v>
      </c>
      <c r="K643" s="412">
        <v>356.8916102931081</v>
      </c>
      <c r="L643" s="413">
        <v>3.7097218921871858E-12</v>
      </c>
      <c r="M643" s="413"/>
      <c r="N643" s="46"/>
      <c r="O643" s="126">
        <f t="shared" si="273"/>
        <v>0</v>
      </c>
      <c r="P643" s="126">
        <f t="shared" si="274"/>
        <v>0</v>
      </c>
      <c r="Q643" s="126">
        <f t="shared" si="275"/>
        <v>0</v>
      </c>
      <c r="R643" s="126">
        <f t="shared" si="276"/>
        <v>0</v>
      </c>
      <c r="S643" s="126">
        <f t="shared" si="277"/>
        <v>0</v>
      </c>
      <c r="T643" s="236">
        <v>0.19800000000000001</v>
      </c>
      <c r="U643" s="193"/>
      <c r="V643" s="185"/>
      <c r="W643" s="185"/>
      <c r="X643" s="185"/>
      <c r="Y643" s="185"/>
      <c r="AA643" s="259"/>
      <c r="AB643" s="260"/>
      <c r="AC643" s="17"/>
      <c r="AD643" s="17"/>
      <c r="AE643" s="17"/>
      <c r="AF643" s="184"/>
      <c r="AG643" s="184"/>
      <c r="AJ643" s="138"/>
    </row>
    <row r="644" spans="1:40" ht="15" thickBot="1">
      <c r="A644" t="s">
        <v>52</v>
      </c>
      <c r="B644" s="235">
        <v>19</v>
      </c>
      <c r="C644" s="236">
        <v>-66</v>
      </c>
      <c r="D644" s="236">
        <v>-172</v>
      </c>
      <c r="E644" s="235">
        <v>20</v>
      </c>
      <c r="F644" s="235" t="s">
        <v>12</v>
      </c>
      <c r="G644" s="411">
        <v>0.6</v>
      </c>
      <c r="H644" s="408" t="s">
        <v>18</v>
      </c>
      <c r="I644" s="235" t="s">
        <v>19</v>
      </c>
      <c r="J644" s="412">
        <v>341.66855859828524</v>
      </c>
      <c r="K644" s="412">
        <v>285.92011731439135</v>
      </c>
      <c r="L644" s="413">
        <v>2.7224813244858873E-12</v>
      </c>
      <c r="M644" s="413"/>
      <c r="N644" s="46"/>
      <c r="O644" s="126">
        <f t="shared" si="273"/>
        <v>0</v>
      </c>
      <c r="P644" s="126">
        <f t="shared" si="274"/>
        <v>0</v>
      </c>
      <c r="Q644" s="126">
        <f t="shared" si="275"/>
        <v>0</v>
      </c>
      <c r="R644" s="126">
        <f t="shared" si="276"/>
        <v>0</v>
      </c>
      <c r="S644" s="126">
        <f t="shared" si="277"/>
        <v>0</v>
      </c>
      <c r="T644" s="236">
        <v>0.19800000000000001</v>
      </c>
      <c r="U644" s="193"/>
      <c r="V644" s="185"/>
      <c r="W644" s="185"/>
      <c r="X644" s="185"/>
      <c r="Y644" s="185"/>
      <c r="AA644" s="259"/>
      <c r="AB644" s="260"/>
      <c r="AC644" s="17"/>
      <c r="AD644" s="17"/>
      <c r="AE644" s="17"/>
      <c r="AF644" s="184"/>
      <c r="AG644" s="184"/>
      <c r="AI644" t="s">
        <v>226</v>
      </c>
      <c r="AJ644" s="138"/>
      <c r="AK644" s="598" t="s">
        <v>227</v>
      </c>
      <c r="AL644" s="388">
        <f>AVERAGE(Y632:Y646)</f>
        <v>3.3664800027220926E-11</v>
      </c>
      <c r="AM644" s="389">
        <f>STDEV(Y642:Y646)</f>
        <v>2.9341750700698837E-11</v>
      </c>
    </row>
    <row r="645" spans="1:40" ht="15" thickBot="1">
      <c r="A645" t="s">
        <v>52</v>
      </c>
      <c r="B645" s="235">
        <v>19</v>
      </c>
      <c r="C645" s="236">
        <v>-66</v>
      </c>
      <c r="D645" s="236">
        <v>-172</v>
      </c>
      <c r="E645" s="235">
        <v>20</v>
      </c>
      <c r="F645" s="235" t="s">
        <v>12</v>
      </c>
      <c r="G645" s="411">
        <v>0.6</v>
      </c>
      <c r="H645" s="408" t="s">
        <v>18</v>
      </c>
      <c r="I645" s="235" t="s">
        <v>19</v>
      </c>
      <c r="J645" s="412">
        <v>296.51105446817331</v>
      </c>
      <c r="K645" s="412">
        <v>252.82029711616934</v>
      </c>
      <c r="L645" s="413">
        <v>2.4268135040697535E-12</v>
      </c>
      <c r="M645" s="413"/>
      <c r="N645" s="46"/>
      <c r="O645" s="126">
        <f t="shared" si="273"/>
        <v>0</v>
      </c>
      <c r="P645" s="126">
        <f t="shared" si="274"/>
        <v>0</v>
      </c>
      <c r="Q645" s="126">
        <f t="shared" si="275"/>
        <v>0</v>
      </c>
      <c r="R645" s="126">
        <f t="shared" si="276"/>
        <v>0</v>
      </c>
      <c r="S645" s="126">
        <f t="shared" si="277"/>
        <v>0</v>
      </c>
      <c r="T645" s="236">
        <v>0.19800000000000001</v>
      </c>
      <c r="U645" s="193"/>
      <c r="V645" s="185"/>
      <c r="W645" s="185"/>
      <c r="X645" s="185"/>
      <c r="Y645" s="185"/>
      <c r="AA645" s="259"/>
      <c r="AB645" s="260"/>
      <c r="AC645" s="17"/>
      <c r="AD645" s="17"/>
      <c r="AE645" s="17"/>
      <c r="AF645" s="184"/>
      <c r="AG645" s="184"/>
      <c r="AJ645" s="138"/>
      <c r="AK645" s="598" t="s">
        <v>228</v>
      </c>
      <c r="AL645" s="388">
        <f>AVERAGE(Y669:Y673)</f>
        <v>7.6266692551381589E-11</v>
      </c>
      <c r="AM645" s="389">
        <f>STDEV(Y663:Y669)</f>
        <v>6.7673131740247415E-12</v>
      </c>
    </row>
    <row r="646" spans="1:40">
      <c r="A646" t="s">
        <v>52</v>
      </c>
      <c r="B646" s="235">
        <v>19</v>
      </c>
      <c r="C646" s="236">
        <v>-66</v>
      </c>
      <c r="D646" s="236">
        <v>-172</v>
      </c>
      <c r="E646" s="235">
        <v>20</v>
      </c>
      <c r="F646" s="235" t="s">
        <v>12</v>
      </c>
      <c r="G646" s="411">
        <v>0.6</v>
      </c>
      <c r="H646" s="408" t="s">
        <v>18</v>
      </c>
      <c r="I646" s="235" t="s">
        <v>19</v>
      </c>
      <c r="J646" s="412">
        <v>2403.4224868947572</v>
      </c>
      <c r="K646" s="412">
        <v>1014.1107640395765</v>
      </c>
      <c r="L646" s="413">
        <v>1.3245381427322794E-11</v>
      </c>
      <c r="M646" s="413">
        <v>1.9386443561739072E-16</v>
      </c>
      <c r="N646" s="46"/>
      <c r="O646" s="126">
        <f t="shared" si="273"/>
        <v>5.8159330685217219E-17</v>
      </c>
      <c r="P646" s="126">
        <f t="shared" si="274"/>
        <v>4.3909139955188592E-6</v>
      </c>
      <c r="Q646" s="126">
        <f t="shared" si="275"/>
        <v>9.6932217808695366E-8</v>
      </c>
      <c r="R646" s="126">
        <f t="shared" si="276"/>
        <v>7318.1899925314319</v>
      </c>
      <c r="S646" s="126">
        <f t="shared" si="277"/>
        <v>9.5583462128514117E-11</v>
      </c>
      <c r="T646" s="236">
        <v>0.19800000000000001</v>
      </c>
      <c r="U646" s="193">
        <f t="shared" si="283"/>
        <v>3.8385158252243365E-17</v>
      </c>
      <c r="V646" s="185">
        <f t="shared" si="284"/>
        <v>2.8980032370424472E-6</v>
      </c>
      <c r="W646" s="185">
        <f t="shared" si="285"/>
        <v>6.3975263753738942E-8</v>
      </c>
      <c r="X646" s="185">
        <f t="shared" si="286"/>
        <v>4830.0053950707452</v>
      </c>
      <c r="Y646" s="185">
        <f t="shared" si="287"/>
        <v>6.3085085004819308E-11</v>
      </c>
      <c r="AA646" s="259">
        <f t="shared" si="278"/>
        <v>3.7851051002891588E-20</v>
      </c>
      <c r="AB646" s="260">
        <f t="shared" si="279"/>
        <v>8.0661821496005582E-20</v>
      </c>
      <c r="AC646" s="17">
        <f t="shared" si="280"/>
        <v>7.7846490367181751</v>
      </c>
      <c r="AD646" s="17">
        <f t="shared" si="281"/>
        <v>6.9217674129384816</v>
      </c>
      <c r="AE646" s="17">
        <f t="shared" si="282"/>
        <v>-36.17937254457123</v>
      </c>
      <c r="AF646" s="184">
        <f t="shared" si="288"/>
        <v>-16.564769332146433</v>
      </c>
      <c r="AG646" s="184">
        <f t="shared" si="288"/>
        <v>8.482602863637867</v>
      </c>
      <c r="AJ646" s="138"/>
    </row>
    <row r="647" spans="1:40" ht="15" thickBot="1">
      <c r="A647" t="s">
        <v>52</v>
      </c>
      <c r="B647" s="235">
        <v>19</v>
      </c>
      <c r="C647" s="236">
        <v>-66</v>
      </c>
      <c r="D647" s="236">
        <v>-172</v>
      </c>
      <c r="E647" s="235">
        <v>20</v>
      </c>
      <c r="F647" s="235" t="s">
        <v>12</v>
      </c>
      <c r="G647" s="411">
        <v>0.6</v>
      </c>
      <c r="H647" s="235" t="s">
        <v>16</v>
      </c>
      <c r="I647" s="235" t="s">
        <v>17</v>
      </c>
      <c r="J647" s="412">
        <v>355.53556532639146</v>
      </c>
      <c r="K647" s="412">
        <v>245.64899847727722</v>
      </c>
      <c r="L647" s="413">
        <v>4.4725138081332595E-12</v>
      </c>
      <c r="M647" s="413">
        <v>9.6452570425191652E-17</v>
      </c>
      <c r="N647" s="46"/>
      <c r="O647" s="126">
        <f t="shared" si="273"/>
        <v>2.8935771127557496E-17</v>
      </c>
      <c r="P647" s="126">
        <f t="shared" si="274"/>
        <v>6.4696884948544691E-6</v>
      </c>
      <c r="Q647" s="126">
        <f t="shared" si="275"/>
        <v>4.8226285212595826E-8</v>
      </c>
      <c r="R647" s="126">
        <f t="shared" si="276"/>
        <v>10782.814158090781</v>
      </c>
      <c r="S647" s="126">
        <f t="shared" si="277"/>
        <v>1.9632192889667656E-10</v>
      </c>
      <c r="T647" s="236">
        <v>0.39</v>
      </c>
      <c r="U647" s="193">
        <f t="shared" si="283"/>
        <v>3.7616502465824749E-17</v>
      </c>
      <c r="V647" s="185">
        <f t="shared" si="284"/>
        <v>8.4105950433108106E-6</v>
      </c>
      <c r="W647" s="185">
        <f t="shared" si="285"/>
        <v>6.2694170776374584E-8</v>
      </c>
      <c r="X647" s="185">
        <f t="shared" si="286"/>
        <v>14017.658405518017</v>
      </c>
      <c r="Y647" s="185">
        <f t="shared" si="287"/>
        <v>2.5521850756567958E-10</v>
      </c>
      <c r="AA647" s="259">
        <f t="shared" si="278"/>
        <v>1.5313110453940772E-19</v>
      </c>
      <c r="AB647" s="260">
        <f t="shared" si="279"/>
        <v>2.7128810682173392E-19</v>
      </c>
      <c r="AC647" s="17">
        <f t="shared" si="280"/>
        <v>5.8736252873515298</v>
      </c>
      <c r="AD647" s="17">
        <f t="shared" si="281"/>
        <v>5.5039036815751112</v>
      </c>
      <c r="AE647" s="17">
        <f t="shared" si="282"/>
        <v>-36.877480284557251</v>
      </c>
      <c r="AF647" s="184">
        <f t="shared" si="288"/>
        <v>-16.584997363703291</v>
      </c>
      <c r="AG647" s="184">
        <f t="shared" si="288"/>
        <v>9.5480731284881433</v>
      </c>
      <c r="AI647" t="s">
        <v>238</v>
      </c>
      <c r="AJ647" s="138"/>
      <c r="AK647" s="598" t="s">
        <v>227</v>
      </c>
      <c r="AL647" s="388">
        <f>AVERAGE(Y647:Y662)</f>
        <v>3.0113220352355201E-10</v>
      </c>
      <c r="AM647" s="389">
        <f>STDEV(Y647:Y662)</f>
        <v>2.9722067158133909E-10</v>
      </c>
    </row>
    <row r="648" spans="1:40" ht="15" thickBot="1">
      <c r="A648" t="s">
        <v>52</v>
      </c>
      <c r="B648" s="235">
        <v>19</v>
      </c>
      <c r="C648" s="236">
        <v>-66</v>
      </c>
      <c r="D648" s="236">
        <v>-172</v>
      </c>
      <c r="E648" s="235">
        <v>20</v>
      </c>
      <c r="F648" s="235" t="s">
        <v>12</v>
      </c>
      <c r="G648" s="411">
        <v>0.6</v>
      </c>
      <c r="H648" s="235" t="s">
        <v>16</v>
      </c>
      <c r="I648" s="235" t="s">
        <v>17</v>
      </c>
      <c r="J648" s="412">
        <v>641.81624375323395</v>
      </c>
      <c r="K648" s="412">
        <v>365.6665098301807</v>
      </c>
      <c r="L648" s="413">
        <v>7.7880934964379109E-12</v>
      </c>
      <c r="M648" s="413">
        <v>3.8312431629663198E-17</v>
      </c>
      <c r="N648" s="46"/>
      <c r="O648" s="126">
        <f t="shared" si="273"/>
        <v>1.1493729488898959E-17</v>
      </c>
      <c r="P648" s="126">
        <f t="shared" si="274"/>
        <v>1.475807846189304E-6</v>
      </c>
      <c r="Q648" s="126">
        <f t="shared" si="275"/>
        <v>1.9156215814831599E-8</v>
      </c>
      <c r="R648" s="126">
        <f t="shared" si="276"/>
        <v>2459.67974364884</v>
      </c>
      <c r="S648" s="126">
        <f t="shared" si="277"/>
        <v>5.2387121324640704E-11</v>
      </c>
      <c r="T648" s="236">
        <v>0.39</v>
      </c>
      <c r="U648" s="193">
        <f t="shared" si="283"/>
        <v>1.4941848335568647E-17</v>
      </c>
      <c r="V648" s="185">
        <f t="shared" si="284"/>
        <v>1.918550200046095E-6</v>
      </c>
      <c r="W648" s="185">
        <f t="shared" si="285"/>
        <v>2.4903080559281079E-8</v>
      </c>
      <c r="X648" s="185">
        <f t="shared" si="286"/>
        <v>3197.5836667434919</v>
      </c>
      <c r="Y648" s="185">
        <f t="shared" si="287"/>
        <v>6.8103257722032918E-11</v>
      </c>
      <c r="AA648" s="259">
        <f t="shared" si="278"/>
        <v>4.0861954633219746E-20</v>
      </c>
      <c r="AB648" s="260">
        <f t="shared" si="279"/>
        <v>5.9693770612003389E-20</v>
      </c>
      <c r="AC648" s="17">
        <f t="shared" si="280"/>
        <v>6.464302038036422</v>
      </c>
      <c r="AD648" s="17">
        <f t="shared" si="281"/>
        <v>5.9017217427014153</v>
      </c>
      <c r="AE648" s="17">
        <f t="shared" si="282"/>
        <v>-37.800757244741845</v>
      </c>
      <c r="AF648" s="184">
        <f t="shared" si="288"/>
        <v>-17.508274323887893</v>
      </c>
      <c r="AG648" s="184">
        <f>LN(X648)</f>
        <v>8.0701506994104282</v>
      </c>
      <c r="AJ648" s="138"/>
      <c r="AK648" s="598" t="s">
        <v>228</v>
      </c>
      <c r="AL648" s="388">
        <f>AVERAGE(Y670:Y690)</f>
        <v>6.6232584013800816E-11</v>
      </c>
      <c r="AM648" s="389">
        <f>STDEV(Y670:Y690)</f>
        <v>3.4770323846962868E-11</v>
      </c>
    </row>
    <row r="649" spans="1:40">
      <c r="A649" t="s">
        <v>52</v>
      </c>
      <c r="B649" s="235">
        <v>19</v>
      </c>
      <c r="C649" s="236">
        <v>-66</v>
      </c>
      <c r="D649" s="236">
        <v>-172</v>
      </c>
      <c r="E649" s="235">
        <v>20</v>
      </c>
      <c r="F649" s="235" t="s">
        <v>12</v>
      </c>
      <c r="G649" s="411">
        <v>0.6</v>
      </c>
      <c r="H649" s="235" t="s">
        <v>16</v>
      </c>
      <c r="I649" s="235" t="s">
        <v>17</v>
      </c>
      <c r="J649" s="412">
        <v>764.18717909235625</v>
      </c>
      <c r="K649" s="412">
        <v>423.73992425547164</v>
      </c>
      <c r="L649" s="413">
        <v>9.174809755671488E-12</v>
      </c>
      <c r="M649" s="413">
        <v>4.2291467725506034E-17</v>
      </c>
      <c r="N649" s="46"/>
      <c r="O649" s="126"/>
      <c r="P649" s="126"/>
      <c r="Q649" s="126"/>
      <c r="R649" s="126"/>
      <c r="S649" s="126"/>
      <c r="T649" s="236">
        <v>0.39</v>
      </c>
      <c r="U649" s="193"/>
      <c r="V649" s="185"/>
      <c r="W649" s="185"/>
      <c r="X649" s="185"/>
      <c r="Y649" s="185"/>
      <c r="AA649" s="259"/>
      <c r="AB649" s="260"/>
      <c r="AC649" s="17">
        <f t="shared" si="280"/>
        <v>6.6388127579711975</v>
      </c>
      <c r="AD649" s="17">
        <f t="shared" si="281"/>
        <v>6.0491198808437607</v>
      </c>
      <c r="AE649" s="17"/>
      <c r="AF649" s="17"/>
      <c r="AG649" s="17"/>
      <c r="AJ649" s="138"/>
    </row>
    <row r="650" spans="1:40">
      <c r="A650" t="s">
        <v>52</v>
      </c>
      <c r="B650" s="235">
        <v>19</v>
      </c>
      <c r="C650" s="236">
        <v>-66</v>
      </c>
      <c r="D650" s="236">
        <v>-172</v>
      </c>
      <c r="E650" s="235">
        <v>20</v>
      </c>
      <c r="F650" s="235" t="s">
        <v>12</v>
      </c>
      <c r="G650" s="411">
        <v>0.6</v>
      </c>
      <c r="H650" s="235" t="s">
        <v>16</v>
      </c>
      <c r="I650" s="235" t="s">
        <v>17</v>
      </c>
      <c r="J650" s="412">
        <v>677.33023077448388</v>
      </c>
      <c r="K650" s="412">
        <v>384.1960638525477</v>
      </c>
      <c r="L650" s="413">
        <v>8.192079092335289E-12</v>
      </c>
      <c r="M650" s="413">
        <v>7.7808666742198824E-17</v>
      </c>
      <c r="N650" s="46"/>
      <c r="O650" s="126"/>
      <c r="P650" s="126"/>
      <c r="Q650" s="126"/>
      <c r="R650" s="126"/>
      <c r="S650" s="126"/>
      <c r="T650" s="236">
        <v>0.39</v>
      </c>
      <c r="U650" s="193"/>
      <c r="V650" s="185"/>
      <c r="W650" s="185"/>
      <c r="X650" s="185"/>
      <c r="Y650" s="185"/>
      <c r="AA650" s="259"/>
      <c r="AB650" s="260"/>
      <c r="AC650" s="17">
        <f t="shared" si="280"/>
        <v>6.5181589394702897</v>
      </c>
      <c r="AD650" s="17">
        <f t="shared" si="281"/>
        <v>5.9511530052339472</v>
      </c>
      <c r="AE650" s="17"/>
      <c r="AF650" s="17"/>
      <c r="AG650" s="17"/>
      <c r="AJ650" s="138"/>
    </row>
    <row r="651" spans="1:40">
      <c r="A651" t="s">
        <v>52</v>
      </c>
      <c r="B651" s="235">
        <v>19</v>
      </c>
      <c r="C651" s="236">
        <v>-66</v>
      </c>
      <c r="D651" s="236">
        <v>-172</v>
      </c>
      <c r="E651" s="235">
        <v>20</v>
      </c>
      <c r="F651" s="235" t="s">
        <v>12</v>
      </c>
      <c r="G651" s="411">
        <v>0.6</v>
      </c>
      <c r="H651" s="235" t="s">
        <v>16</v>
      </c>
      <c r="I651" s="235" t="s">
        <v>17</v>
      </c>
      <c r="J651" s="412">
        <v>274.7748084377717</v>
      </c>
      <c r="K651" s="412">
        <v>216.5458987759684</v>
      </c>
      <c r="L651" s="413">
        <v>3.5113314561886497E-12</v>
      </c>
      <c r="M651" s="413">
        <v>3.9159352260614646E-17</v>
      </c>
      <c r="N651" s="46"/>
      <c r="O651" s="126"/>
      <c r="P651" s="126"/>
      <c r="Q651" s="126"/>
      <c r="R651" s="126"/>
      <c r="S651" s="126"/>
      <c r="T651" s="236">
        <v>0.39</v>
      </c>
      <c r="U651" s="193"/>
      <c r="V651" s="185"/>
      <c r="W651" s="185"/>
      <c r="X651" s="185"/>
      <c r="Y651" s="185"/>
      <c r="AA651" s="259"/>
      <c r="AB651" s="260"/>
      <c r="AC651" s="17">
        <f t="shared" si="280"/>
        <v>5.6159518837943958</v>
      </c>
      <c r="AD651" s="17">
        <f t="shared" si="281"/>
        <v>5.3778025285571101</v>
      </c>
      <c r="AE651" s="17"/>
      <c r="AF651" s="17"/>
      <c r="AG651" s="17"/>
      <c r="AJ651" s="138"/>
    </row>
    <row r="652" spans="1:40">
      <c r="A652" t="s">
        <v>52</v>
      </c>
      <c r="B652" s="235">
        <v>19</v>
      </c>
      <c r="C652" s="236">
        <v>-66</v>
      </c>
      <c r="D652" s="236">
        <v>-172</v>
      </c>
      <c r="E652" s="235">
        <v>20</v>
      </c>
      <c r="F652" s="235" t="s">
        <v>12</v>
      </c>
      <c r="G652" s="411">
        <v>0.6</v>
      </c>
      <c r="H652" s="235" t="s">
        <v>53</v>
      </c>
      <c r="I652" s="235" t="s">
        <v>54</v>
      </c>
      <c r="J652" s="412">
        <v>156.51942701909417</v>
      </c>
      <c r="K652" s="412">
        <v>165.56742617072749</v>
      </c>
      <c r="L652" s="413">
        <v>2.0700083211862299E-12</v>
      </c>
      <c r="M652" s="413">
        <v>6.9516385351142392E-17</v>
      </c>
      <c r="N652" s="46"/>
      <c r="O652" s="126"/>
      <c r="P652" s="126"/>
      <c r="Q652" s="126"/>
      <c r="R652" s="126"/>
      <c r="S652" s="126"/>
      <c r="T652" s="236">
        <v>0.39</v>
      </c>
      <c r="U652" s="193"/>
      <c r="V652" s="185"/>
      <c r="W652" s="185"/>
      <c r="X652" s="185"/>
      <c r="Y652" s="185"/>
      <c r="AA652" s="259"/>
      <c r="AB652" s="260"/>
      <c r="AC652" s="17">
        <f t="shared" si="280"/>
        <v>5.0531801365834932</v>
      </c>
      <c r="AD652" s="17">
        <f t="shared" si="281"/>
        <v>5.1093785207352225</v>
      </c>
      <c r="AE652" s="17"/>
      <c r="AF652" s="17"/>
      <c r="AG652" s="17"/>
      <c r="AJ652" s="138"/>
    </row>
    <row r="653" spans="1:40">
      <c r="A653" t="s">
        <v>52</v>
      </c>
      <c r="B653" s="235">
        <v>19</v>
      </c>
      <c r="C653" s="236">
        <v>-66</v>
      </c>
      <c r="D653" s="236">
        <v>-172</v>
      </c>
      <c r="E653" s="235">
        <v>20</v>
      </c>
      <c r="F653" s="235" t="s">
        <v>12</v>
      </c>
      <c r="G653" s="411">
        <v>0.6</v>
      </c>
      <c r="H653" s="235" t="s">
        <v>53</v>
      </c>
      <c r="I653" s="235" t="s">
        <v>54</v>
      </c>
      <c r="J653" s="412">
        <v>459.7151953222986</v>
      </c>
      <c r="K653" s="412">
        <v>324.21206613387182</v>
      </c>
      <c r="L653" s="413">
        <v>5.6931095884168901E-12</v>
      </c>
      <c r="M653" s="413"/>
      <c r="N653" s="46"/>
      <c r="O653" s="126"/>
      <c r="P653" s="126"/>
      <c r="Q653" s="126"/>
      <c r="R653" s="126"/>
      <c r="S653" s="126"/>
      <c r="T653" s="236">
        <v>0.39</v>
      </c>
      <c r="U653" s="193"/>
      <c r="V653" s="185"/>
      <c r="W653" s="185"/>
      <c r="X653" s="185"/>
      <c r="Y653" s="185"/>
      <c r="AA653" s="259"/>
      <c r="AB653" s="260"/>
      <c r="AC653" s="17"/>
      <c r="AD653" s="17"/>
      <c r="AE653" s="17"/>
      <c r="AF653" s="184"/>
      <c r="AG653" s="184"/>
      <c r="AJ653" s="138"/>
    </row>
    <row r="654" spans="1:40">
      <c r="A654" t="s">
        <v>52</v>
      </c>
      <c r="B654" s="235">
        <v>19</v>
      </c>
      <c r="C654" s="236">
        <v>-66</v>
      </c>
      <c r="D654" s="236">
        <v>-172</v>
      </c>
      <c r="E654" s="235">
        <v>20</v>
      </c>
      <c r="F654" s="235" t="s">
        <v>12</v>
      </c>
      <c r="G654" s="411">
        <v>0.6</v>
      </c>
      <c r="H654" s="235" t="s">
        <v>53</v>
      </c>
      <c r="I654" s="235" t="s">
        <v>54</v>
      </c>
      <c r="J654" s="412">
        <v>102.66263134891001</v>
      </c>
      <c r="K654" s="412">
        <v>112.11155496865575</v>
      </c>
      <c r="L654" s="413">
        <v>1.3931206851475769E-12</v>
      </c>
      <c r="M654" s="413">
        <v>7.0502528035214391E-17</v>
      </c>
      <c r="N654" s="46"/>
      <c r="O654" s="126">
        <f t="shared" si="273"/>
        <v>2.1150758410564318E-17</v>
      </c>
      <c r="P654" s="126">
        <f t="shared" si="274"/>
        <v>1.5182287246222149E-5</v>
      </c>
      <c r="Q654" s="126">
        <f t="shared" si="275"/>
        <v>3.5251264017607195E-8</v>
      </c>
      <c r="R654" s="126">
        <f t="shared" si="276"/>
        <v>25303.812077036913</v>
      </c>
      <c r="S654" s="126">
        <f t="shared" si="277"/>
        <v>3.1443024786751711E-10</v>
      </c>
      <c r="T654" s="236">
        <v>0.39</v>
      </c>
      <c r="U654" s="193">
        <f t="shared" si="283"/>
        <v>2.7495985933733613E-17</v>
      </c>
      <c r="V654" s="185">
        <f t="shared" si="284"/>
        <v>1.9736973420088793E-5</v>
      </c>
      <c r="W654" s="185">
        <f t="shared" si="285"/>
        <v>4.5826643222889354E-8</v>
      </c>
      <c r="X654" s="185">
        <f t="shared" si="286"/>
        <v>32894.955700147984</v>
      </c>
      <c r="Y654" s="185">
        <f t="shared" si="287"/>
        <v>4.087593222277722E-10</v>
      </c>
      <c r="AA654" s="259">
        <f t="shared" si="278"/>
        <v>2.4525559333666334E-19</v>
      </c>
      <c r="AB654" s="260">
        <f t="shared" si="279"/>
        <v>6.8673992775038028E-19</v>
      </c>
      <c r="AC654" s="17">
        <f t="shared" si="280"/>
        <v>4.6314481884899168</v>
      </c>
      <c r="AD654" s="17">
        <f t="shared" si="281"/>
        <v>4.7194944020956786</v>
      </c>
      <c r="AE654" s="17">
        <f t="shared" si="282"/>
        <v>-37.190883106061982</v>
      </c>
      <c r="AF654" s="184">
        <f t="shared" ref="AF654:AF664" si="290">LN(W654)</f>
        <v>-16.898400185208025</v>
      </c>
      <c r="AG654" s="184">
        <f t="shared" ref="AG654:AG664" si="291">LN(X654)</f>
        <v>10.401074602814464</v>
      </c>
      <c r="AJ654" s="138"/>
    </row>
    <row r="655" spans="1:40">
      <c r="A655" t="s">
        <v>52</v>
      </c>
      <c r="B655" s="235">
        <v>19</v>
      </c>
      <c r="C655" s="236">
        <v>-66</v>
      </c>
      <c r="D655" s="236">
        <v>-172</v>
      </c>
      <c r="E655" s="235">
        <v>20</v>
      </c>
      <c r="F655" s="235" t="s">
        <v>12</v>
      </c>
      <c r="G655" s="411">
        <v>0.6</v>
      </c>
      <c r="H655" s="235" t="s">
        <v>53</v>
      </c>
      <c r="I655" s="235" t="s">
        <v>54</v>
      </c>
      <c r="J655" s="412">
        <v>148.03992182466584</v>
      </c>
      <c r="K655" s="412">
        <v>167.51701215553402</v>
      </c>
      <c r="L655" s="413">
        <v>1.9645280878361726E-12</v>
      </c>
      <c r="M655" s="413">
        <v>4.9002275776184568E-17</v>
      </c>
      <c r="N655" s="46"/>
      <c r="O655" s="126">
        <f t="shared" si="273"/>
        <v>1.4700682732855371E-17</v>
      </c>
      <c r="P655" s="126">
        <f t="shared" si="274"/>
        <v>7.4830606005981939E-6</v>
      </c>
      <c r="Q655" s="126">
        <f t="shared" si="275"/>
        <v>2.4501137888092287E-8</v>
      </c>
      <c r="R655" s="126">
        <f t="shared" si="276"/>
        <v>12471.767667663657</v>
      </c>
      <c r="S655" s="126">
        <f t="shared" si="277"/>
        <v>1.4626059510507379E-10</v>
      </c>
      <c r="T655" s="236">
        <v>0.39</v>
      </c>
      <c r="U655" s="193">
        <f t="shared" si="283"/>
        <v>1.9110887552711983E-17</v>
      </c>
      <c r="V655" s="185">
        <f t="shared" si="284"/>
        <v>9.7279787807776529E-6</v>
      </c>
      <c r="W655" s="185">
        <f t="shared" si="285"/>
        <v>3.185147925451997E-8</v>
      </c>
      <c r="X655" s="185">
        <f t="shared" si="286"/>
        <v>16213.297967962755</v>
      </c>
      <c r="Y655" s="185">
        <f t="shared" si="287"/>
        <v>1.9013877363659591E-10</v>
      </c>
      <c r="AA655" s="259">
        <f t="shared" si="278"/>
        <v>1.1408326418195755E-19</v>
      </c>
      <c r="AB655" s="260">
        <f t="shared" si="279"/>
        <v>3.3100717139138614E-19</v>
      </c>
      <c r="AC655" s="17">
        <f t="shared" si="280"/>
        <v>4.9974819794488194</v>
      </c>
      <c r="AD655" s="17">
        <f t="shared" si="281"/>
        <v>5.1210849112154007</v>
      </c>
      <c r="AE655" s="17">
        <f t="shared" si="282"/>
        <v>-37.554664932448773</v>
      </c>
      <c r="AF655" s="184">
        <f t="shared" si="290"/>
        <v>-17.262182011594817</v>
      </c>
      <c r="AG655" s="184">
        <f t="shared" si="291"/>
        <v>9.693587046717262</v>
      </c>
      <c r="AJ655" s="138"/>
    </row>
    <row r="656" spans="1:40">
      <c r="A656" t="s">
        <v>52</v>
      </c>
      <c r="B656" s="235">
        <v>19</v>
      </c>
      <c r="C656" s="236">
        <v>-66</v>
      </c>
      <c r="D656" s="236">
        <v>-172</v>
      </c>
      <c r="E656" s="235">
        <v>20</v>
      </c>
      <c r="F656" s="235" t="s">
        <v>12</v>
      </c>
      <c r="G656" s="411">
        <v>0.6</v>
      </c>
      <c r="H656" s="235" t="s">
        <v>53</v>
      </c>
      <c r="I656" s="235" t="s">
        <v>54</v>
      </c>
      <c r="J656" s="412">
        <v>130.97915629695706</v>
      </c>
      <c r="K656" s="412">
        <v>159.11070411833228</v>
      </c>
      <c r="L656" s="413">
        <v>1.7511581116138574E-12</v>
      </c>
      <c r="M656" s="413">
        <v>1.9964869609963176E-16</v>
      </c>
      <c r="N656" s="46"/>
      <c r="O656" s="126">
        <f t="shared" si="273"/>
        <v>5.9894608829889528E-17</v>
      </c>
      <c r="P656" s="126">
        <f t="shared" si="274"/>
        <v>3.4202856060033891E-5</v>
      </c>
      <c r="Q656" s="126">
        <f t="shared" si="275"/>
        <v>9.9824348049815886E-8</v>
      </c>
      <c r="R656" s="126">
        <f t="shared" si="276"/>
        <v>57004.760100056483</v>
      </c>
      <c r="S656" s="126">
        <f t="shared" si="277"/>
        <v>6.2738926713299871E-10</v>
      </c>
      <c r="T656" s="236">
        <v>0.39</v>
      </c>
      <c r="U656" s="193">
        <f t="shared" si="283"/>
        <v>7.7862991478856389E-17</v>
      </c>
      <c r="V656" s="185">
        <f t="shared" si="284"/>
        <v>4.4463712878044062E-5</v>
      </c>
      <c r="W656" s="185">
        <f t="shared" si="285"/>
        <v>1.2977165246476064E-7</v>
      </c>
      <c r="X656" s="185">
        <f t="shared" si="286"/>
        <v>74106.188130073439</v>
      </c>
      <c r="Y656" s="185">
        <f t="shared" si="287"/>
        <v>8.1560604727289825E-10</v>
      </c>
      <c r="AA656" s="259">
        <f t="shared" si="278"/>
        <v>4.8936362836373893E-19</v>
      </c>
      <c r="AB656" s="260">
        <f t="shared" si="279"/>
        <v>1.5242783794315068E-18</v>
      </c>
      <c r="AC656" s="17">
        <f t="shared" si="280"/>
        <v>4.8750381983044875</v>
      </c>
      <c r="AD656" s="17">
        <f t="shared" si="281"/>
        <v>5.0696002122655903</v>
      </c>
      <c r="AE656" s="17">
        <f t="shared" si="282"/>
        <v>-36.149972371335892</v>
      </c>
      <c r="AF656" s="184">
        <f t="shared" si="290"/>
        <v>-15.857489450481932</v>
      </c>
      <c r="AG656" s="184">
        <f t="shared" si="291"/>
        <v>11.213254318324676</v>
      </c>
      <c r="AJ656" s="138"/>
    </row>
    <row r="657" spans="1:36">
      <c r="A657" t="s">
        <v>52</v>
      </c>
      <c r="B657" s="235">
        <v>19</v>
      </c>
      <c r="C657" s="236">
        <v>-66</v>
      </c>
      <c r="D657" s="236">
        <v>-172</v>
      </c>
      <c r="E657" s="235">
        <v>20</v>
      </c>
      <c r="F657" s="235" t="s">
        <v>12</v>
      </c>
      <c r="G657" s="411">
        <v>0.6</v>
      </c>
      <c r="H657" s="235" t="s">
        <v>53</v>
      </c>
      <c r="I657" s="235" t="s">
        <v>54</v>
      </c>
      <c r="J657" s="412">
        <v>221.93873245230083</v>
      </c>
      <c r="K657" s="412">
        <v>227.12988710152257</v>
      </c>
      <c r="L657" s="413">
        <v>2.8733292059384122E-12</v>
      </c>
      <c r="M657" s="413">
        <v>3.4164402389327172E-17</v>
      </c>
      <c r="N657" s="46"/>
      <c r="O657" s="126">
        <f t="shared" si="273"/>
        <v>1.0249320716798151E-17</v>
      </c>
      <c r="P657" s="126">
        <f t="shared" si="274"/>
        <v>3.5670540972525924E-6</v>
      </c>
      <c r="Q657" s="126">
        <f t="shared" si="275"/>
        <v>1.7082201194663585E-8</v>
      </c>
      <c r="R657" s="126">
        <f t="shared" si="276"/>
        <v>5945.0901620876539</v>
      </c>
      <c r="S657" s="126">
        <f t="shared" si="277"/>
        <v>7.5208953839827249E-11</v>
      </c>
      <c r="T657" s="236">
        <v>0.39</v>
      </c>
      <c r="U657" s="193">
        <f t="shared" si="283"/>
        <v>1.3324116931837598E-17</v>
      </c>
      <c r="V657" s="185">
        <f t="shared" si="284"/>
        <v>4.6371703264283704E-6</v>
      </c>
      <c r="W657" s="185">
        <f t="shared" si="285"/>
        <v>2.2206861553062662E-8</v>
      </c>
      <c r="X657" s="185">
        <f t="shared" si="286"/>
        <v>7728.617210713951</v>
      </c>
      <c r="Y657" s="185">
        <f t="shared" si="287"/>
        <v>9.7771639991775426E-11</v>
      </c>
      <c r="AA657" s="259">
        <f t="shared" si="278"/>
        <v>5.8662983995065253E-20</v>
      </c>
      <c r="AB657" s="260">
        <f t="shared" si="279"/>
        <v>1.5393618775699641E-19</v>
      </c>
      <c r="AC657" s="17">
        <f t="shared" si="280"/>
        <v>5.4024013638382158</v>
      </c>
      <c r="AD657" s="17">
        <f t="shared" si="281"/>
        <v>5.425522043717744</v>
      </c>
      <c r="AE657" s="17">
        <f t="shared" si="282"/>
        <v>-37.915347437710409</v>
      </c>
      <c r="AF657" s="184">
        <f t="shared" si="290"/>
        <v>-17.622864516856456</v>
      </c>
      <c r="AG657" s="184">
        <f t="shared" si="291"/>
        <v>8.9526852395139809</v>
      </c>
      <c r="AJ657" s="138"/>
    </row>
    <row r="658" spans="1:36">
      <c r="A658" t="s">
        <v>52</v>
      </c>
      <c r="B658" s="235">
        <v>19</v>
      </c>
      <c r="C658" s="236">
        <v>-66</v>
      </c>
      <c r="D658" s="236">
        <v>-172</v>
      </c>
      <c r="E658" s="235">
        <v>20</v>
      </c>
      <c r="F658" s="235" t="s">
        <v>12</v>
      </c>
      <c r="G658" s="411">
        <v>0.6</v>
      </c>
      <c r="H658" s="235" t="s">
        <v>53</v>
      </c>
      <c r="I658" s="235" t="s">
        <v>54</v>
      </c>
      <c r="J658" s="412">
        <v>225.57337084573524</v>
      </c>
      <c r="K658" s="412">
        <v>185.79772888598549</v>
      </c>
      <c r="L658" s="413">
        <v>2.9174926926868185E-12</v>
      </c>
      <c r="M658" s="413">
        <v>2.6049516305550951E-16</v>
      </c>
      <c r="N658" s="46"/>
      <c r="O658" s="126">
        <f t="shared" si="273"/>
        <v>7.8148548916652857E-17</v>
      </c>
      <c r="P658" s="126">
        <f t="shared" si="274"/>
        <v>2.6786202108593181E-5</v>
      </c>
      <c r="Q658" s="126">
        <f t="shared" si="275"/>
        <v>1.3024758152775476E-7</v>
      </c>
      <c r="R658" s="126">
        <f t="shared" si="276"/>
        <v>44643.670180988636</v>
      </c>
      <c r="S658" s="126">
        <f t="shared" si="277"/>
        <v>7.0101815726542599E-10</v>
      </c>
      <c r="T658" s="236">
        <v>0.39</v>
      </c>
      <c r="U658" s="193">
        <f t="shared" si="283"/>
        <v>1.0159311359164872E-16</v>
      </c>
      <c r="V658" s="185">
        <f t="shared" si="284"/>
        <v>3.4822062741171138E-5</v>
      </c>
      <c r="W658" s="185">
        <f t="shared" si="285"/>
        <v>1.693218559860812E-7</v>
      </c>
      <c r="X658" s="185">
        <f t="shared" si="286"/>
        <v>58036.771235285232</v>
      </c>
      <c r="Y658" s="185">
        <f t="shared" si="287"/>
        <v>9.1132360444505388E-10</v>
      </c>
      <c r="AA658" s="259">
        <f t="shared" si="278"/>
        <v>5.4679416266703233E-19</v>
      </c>
      <c r="AB658" s="260">
        <f t="shared" si="279"/>
        <v>1.1548134519550916E-18</v>
      </c>
      <c r="AC658" s="17">
        <f t="shared" si="280"/>
        <v>5.4186454756256701</v>
      </c>
      <c r="AD658" s="17">
        <f t="shared" si="281"/>
        <v>5.2246586028711537</v>
      </c>
      <c r="AE658" s="17">
        <f t="shared" si="282"/>
        <v>-35.883947380796897</v>
      </c>
      <c r="AF658" s="184">
        <f t="shared" si="290"/>
        <v>-15.591464459942937</v>
      </c>
      <c r="AG658" s="184">
        <f t="shared" si="291"/>
        <v>10.96883207545908</v>
      </c>
      <c r="AJ658" s="138"/>
    </row>
    <row r="659" spans="1:36">
      <c r="A659" t="s">
        <v>52</v>
      </c>
      <c r="B659" s="235">
        <v>19</v>
      </c>
      <c r="C659" s="236">
        <v>-66</v>
      </c>
      <c r="D659" s="236">
        <v>-172</v>
      </c>
      <c r="E659" s="235">
        <v>20</v>
      </c>
      <c r="F659" s="235" t="s">
        <v>12</v>
      </c>
      <c r="G659" s="411">
        <v>0.6</v>
      </c>
      <c r="H659" s="235" t="s">
        <v>16</v>
      </c>
      <c r="I659" s="235" t="s">
        <v>17</v>
      </c>
      <c r="J659" s="412">
        <v>709.68860787932238</v>
      </c>
      <c r="K659" s="412">
        <v>459.10915558069615</v>
      </c>
      <c r="L659" s="413">
        <v>8.5590428592791949E-12</v>
      </c>
      <c r="M659" s="413">
        <v>1.3736071856784003E-16</v>
      </c>
      <c r="N659" s="46"/>
      <c r="O659" s="126">
        <f t="shared" si="273"/>
        <v>4.1208215570352009E-17</v>
      </c>
      <c r="P659" s="126">
        <f t="shared" si="274"/>
        <v>4.8145822199822918E-6</v>
      </c>
      <c r="Q659" s="126">
        <f t="shared" si="275"/>
        <v>6.8680359283920013E-8</v>
      </c>
      <c r="R659" s="126">
        <f t="shared" si="276"/>
        <v>8024.3036999704864</v>
      </c>
      <c r="S659" s="126">
        <f t="shared" si="277"/>
        <v>1.4959483697738692E-10</v>
      </c>
      <c r="T659" s="236">
        <v>0.39</v>
      </c>
      <c r="U659" s="193">
        <f t="shared" si="283"/>
        <v>5.3570680241457617E-17</v>
      </c>
      <c r="V659" s="185">
        <f t="shared" si="284"/>
        <v>6.2589568859769804E-6</v>
      </c>
      <c r="W659" s="185">
        <f t="shared" si="285"/>
        <v>8.9284467069096032E-8</v>
      </c>
      <c r="X659" s="185">
        <f t="shared" si="286"/>
        <v>10431.594809961634</v>
      </c>
      <c r="Y659" s="185">
        <f t="shared" si="287"/>
        <v>1.9447328807060303E-10</v>
      </c>
      <c r="AA659" s="259">
        <f t="shared" si="278"/>
        <v>1.1668397284236181E-19</v>
      </c>
      <c r="AB659" s="260">
        <f t="shared" si="279"/>
        <v>1.9355068834808924E-19</v>
      </c>
      <c r="AC659" s="17">
        <f t="shared" si="280"/>
        <v>6.5648262933791663</v>
      </c>
      <c r="AD659" s="17">
        <f t="shared" si="281"/>
        <v>6.1292879935104692</v>
      </c>
      <c r="AE659" s="17">
        <f t="shared" si="282"/>
        <v>-36.523921226042972</v>
      </c>
      <c r="AF659" s="184">
        <f t="shared" si="290"/>
        <v>-16.231438305189013</v>
      </c>
      <c r="AG659" s="184">
        <f t="shared" si="291"/>
        <v>9.2525944423424722</v>
      </c>
      <c r="AJ659" s="138"/>
    </row>
    <row r="660" spans="1:36">
      <c r="A660" t="s">
        <v>52</v>
      </c>
      <c r="B660" s="235">
        <v>19</v>
      </c>
      <c r="C660" s="236">
        <v>-66</v>
      </c>
      <c r="D660" s="236">
        <v>-172</v>
      </c>
      <c r="E660" s="235">
        <v>20</v>
      </c>
      <c r="F660" s="235" t="s">
        <v>12</v>
      </c>
      <c r="G660" s="411">
        <v>0.6</v>
      </c>
      <c r="H660" s="235" t="s">
        <v>53</v>
      </c>
      <c r="I660" s="235" t="s">
        <v>54</v>
      </c>
      <c r="J660" s="412">
        <v>1095.5293414878477</v>
      </c>
      <c r="K660" s="412">
        <v>526.58718151035828</v>
      </c>
      <c r="L660" s="413">
        <v>1.2867063789024202E-11</v>
      </c>
      <c r="M660" s="413">
        <v>1.896565364049089E-16</v>
      </c>
      <c r="N660" s="46"/>
      <c r="O660" s="126">
        <f t="shared" si="273"/>
        <v>5.6896960921472666E-17</v>
      </c>
      <c r="P660" s="126">
        <f t="shared" si="274"/>
        <v>4.4219071152819362E-6</v>
      </c>
      <c r="Q660" s="126">
        <f t="shared" si="275"/>
        <v>9.482826820245444E-8</v>
      </c>
      <c r="R660" s="126">
        <f t="shared" si="276"/>
        <v>7369.8451921365604</v>
      </c>
      <c r="S660" s="126">
        <f t="shared" si="277"/>
        <v>1.8008085181729611E-10</v>
      </c>
      <c r="T660" s="236">
        <v>0.39</v>
      </c>
      <c r="U660" s="193">
        <f t="shared" si="283"/>
        <v>7.3966049197914476E-17</v>
      </c>
      <c r="V660" s="185">
        <f t="shared" si="284"/>
        <v>5.7484792498665178E-6</v>
      </c>
      <c r="W660" s="185">
        <f t="shared" si="285"/>
        <v>1.2327674866319078E-7</v>
      </c>
      <c r="X660" s="185">
        <f t="shared" si="286"/>
        <v>9580.7987497775302</v>
      </c>
      <c r="Y660" s="185">
        <f t="shared" si="287"/>
        <v>2.3410510736248495E-10</v>
      </c>
      <c r="AA660" s="259">
        <f t="shared" si="278"/>
        <v>1.40463064417491E-19</v>
      </c>
      <c r="AB660" s="260">
        <f t="shared" si="279"/>
        <v>1.7311862788388191E-19</v>
      </c>
      <c r="AC660" s="17">
        <f t="shared" si="280"/>
        <v>6.9989929423261819</v>
      </c>
      <c r="AD660" s="17">
        <f t="shared" si="281"/>
        <v>6.2664169047802911</v>
      </c>
      <c r="AE660" s="17">
        <f t="shared" si="282"/>
        <v>-36.201316940731438</v>
      </c>
      <c r="AF660" s="184">
        <f t="shared" si="290"/>
        <v>-15.908834019877483</v>
      </c>
      <c r="AG660" s="184">
        <f t="shared" si="291"/>
        <v>9.167516244292754</v>
      </c>
      <c r="AJ660" s="138"/>
    </row>
    <row r="661" spans="1:36">
      <c r="A661" t="s">
        <v>52</v>
      </c>
      <c r="B661" s="235">
        <v>19</v>
      </c>
      <c r="C661" s="236">
        <v>-66</v>
      </c>
      <c r="D661" s="236">
        <v>-172</v>
      </c>
      <c r="E661" s="235">
        <v>20</v>
      </c>
      <c r="F661" s="235" t="s">
        <v>12</v>
      </c>
      <c r="G661" s="411">
        <v>0.6</v>
      </c>
      <c r="H661" s="235" t="s">
        <v>53</v>
      </c>
      <c r="I661" s="235" t="s">
        <v>54</v>
      </c>
      <c r="J661" s="412">
        <v>62.245154360552661</v>
      </c>
      <c r="K661" s="412">
        <v>96.667589460596758</v>
      </c>
      <c r="L661" s="413">
        <v>8.7083848770214407E-13</v>
      </c>
      <c r="M661" s="413">
        <v>7.6298749566657131E-18</v>
      </c>
      <c r="N661" s="46"/>
      <c r="O661" s="126">
        <f t="shared" si="273"/>
        <v>2.2889624869997138E-18</v>
      </c>
      <c r="P661" s="126">
        <f t="shared" si="274"/>
        <v>2.6284581117211894E-6</v>
      </c>
      <c r="Q661" s="126">
        <f t="shared" si="275"/>
        <v>3.8149374783328564E-9</v>
      </c>
      <c r="R661" s="126">
        <f t="shared" si="276"/>
        <v>4380.7635195353159</v>
      </c>
      <c r="S661" s="126">
        <f t="shared" si="277"/>
        <v>3.9464493731768134E-11</v>
      </c>
      <c r="T661" s="236">
        <v>0.39</v>
      </c>
      <c r="U661" s="193">
        <f t="shared" si="283"/>
        <v>2.9756512330996283E-18</v>
      </c>
      <c r="V661" s="185">
        <f t="shared" si="284"/>
        <v>3.4169955452375465E-6</v>
      </c>
      <c r="W661" s="185">
        <f t="shared" si="285"/>
        <v>4.9594187218327137E-9</v>
      </c>
      <c r="X661" s="185">
        <f t="shared" si="286"/>
        <v>5694.9925753959105</v>
      </c>
      <c r="Y661" s="185">
        <f t="shared" si="287"/>
        <v>5.1303841851298583E-11</v>
      </c>
      <c r="AA661" s="259">
        <f t="shared" si="278"/>
        <v>3.0782305110779151E-20</v>
      </c>
      <c r="AB661" s="260">
        <f t="shared" si="279"/>
        <v>1.2257781404910584E-19</v>
      </c>
      <c r="AC661" s="17">
        <f t="shared" si="280"/>
        <v>4.1310806907174547</v>
      </c>
      <c r="AD661" s="17">
        <f t="shared" si="281"/>
        <v>4.5712781804109506</v>
      </c>
      <c r="AE661" s="17">
        <f t="shared" si="282"/>
        <v>-39.414460217110076</v>
      </c>
      <c r="AF661" s="184">
        <f t="shared" si="290"/>
        <v>-19.121977296256119</v>
      </c>
      <c r="AG661" s="184">
        <f t="shared" si="291"/>
        <v>8.6473425721747095</v>
      </c>
      <c r="AJ661" s="138"/>
    </row>
    <row r="662" spans="1:36">
      <c r="A662" t="s">
        <v>52</v>
      </c>
      <c r="B662" s="235">
        <v>19</v>
      </c>
      <c r="C662" s="236">
        <v>-66</v>
      </c>
      <c r="D662" s="236">
        <v>-172</v>
      </c>
      <c r="E662" s="235">
        <v>20</v>
      </c>
      <c r="F662" s="235" t="s">
        <v>12</v>
      </c>
      <c r="G662" s="411">
        <v>0.6</v>
      </c>
      <c r="H662" s="235" t="s">
        <v>53</v>
      </c>
      <c r="I662" s="235" t="s">
        <v>54</v>
      </c>
      <c r="J662" s="412">
        <v>159.82627268225056</v>
      </c>
      <c r="K662" s="412">
        <v>153.09384916911168</v>
      </c>
      <c r="L662" s="413">
        <v>2.1110481449379864E-12</v>
      </c>
      <c r="M662" s="413">
        <v>2.0173258613455843E-17</v>
      </c>
      <c r="N662" s="46"/>
      <c r="O662" s="126">
        <f t="shared" si="273"/>
        <v>6.0519775840367529E-18</v>
      </c>
      <c r="P662" s="126">
        <f t="shared" si="274"/>
        <v>2.8668117297791588E-6</v>
      </c>
      <c r="Q662" s="126">
        <f t="shared" si="275"/>
        <v>1.0086629306727922E-8</v>
      </c>
      <c r="R662" s="126">
        <f t="shared" si="276"/>
        <v>4778.0195496319311</v>
      </c>
      <c r="S662" s="126">
        <f t="shared" si="277"/>
        <v>6.5885268163751983E-11</v>
      </c>
      <c r="T662" s="236">
        <v>0.39</v>
      </c>
      <c r="U662" s="193">
        <f t="shared" si="283"/>
        <v>7.8675708592477795E-18</v>
      </c>
      <c r="V662" s="185">
        <f t="shared" si="284"/>
        <v>3.7268552487129067E-6</v>
      </c>
      <c r="W662" s="185">
        <f t="shared" si="285"/>
        <v>1.3112618098746299E-8</v>
      </c>
      <c r="X662" s="185">
        <f t="shared" si="286"/>
        <v>6211.4254145215109</v>
      </c>
      <c r="Y662" s="185">
        <f t="shared" si="287"/>
        <v>8.5650848612877588E-11</v>
      </c>
      <c r="AA662" s="259">
        <f t="shared" si="278"/>
        <v>5.1390509167726554E-20</v>
      </c>
      <c r="AB662" s="260">
        <f t="shared" si="279"/>
        <v>1.2621991538000859E-19</v>
      </c>
      <c r="AC662" s="17">
        <f t="shared" si="280"/>
        <v>5.0740874295946545</v>
      </c>
      <c r="AD662" s="17">
        <f t="shared" si="281"/>
        <v>5.0310511266058509</v>
      </c>
      <c r="AE662" s="17">
        <f t="shared" si="282"/>
        <v>-38.4421737775411</v>
      </c>
      <c r="AF662" s="184">
        <f t="shared" si="290"/>
        <v>-18.149690856687144</v>
      </c>
      <c r="AG662" s="184">
        <f t="shared" si="291"/>
        <v>8.7341456839379958</v>
      </c>
      <c r="AJ662" s="138"/>
    </row>
    <row r="663" spans="1:36" s="434" customFormat="1">
      <c r="A663" s="434" t="s">
        <v>52</v>
      </c>
      <c r="B663" s="403">
        <v>27</v>
      </c>
      <c r="C663" s="415">
        <v>-66</v>
      </c>
      <c r="D663" s="415">
        <v>-172</v>
      </c>
      <c r="E663" s="403">
        <v>20</v>
      </c>
      <c r="F663" s="403" t="s">
        <v>12</v>
      </c>
      <c r="G663" s="416">
        <v>0.64</v>
      </c>
      <c r="H663" s="408" t="s">
        <v>18</v>
      </c>
      <c r="I663" s="403" t="s">
        <v>20</v>
      </c>
      <c r="J663" s="417">
        <v>1313.8715035338948</v>
      </c>
      <c r="K663" s="417">
        <v>721.71792322955059</v>
      </c>
      <c r="L663" s="418">
        <v>8.1162915320264962E-12</v>
      </c>
      <c r="M663" s="418">
        <v>2.4833974647023785E-17</v>
      </c>
      <c r="N663" s="46"/>
      <c r="O663" s="435">
        <f t="shared" si="273"/>
        <v>7.4501923941071351E-18</v>
      </c>
      <c r="P663" s="435">
        <f t="shared" si="274"/>
        <v>9.1793060472372558E-7</v>
      </c>
      <c r="Q663" s="435">
        <f t="shared" si="275"/>
        <v>1.1640925615792398E-8</v>
      </c>
      <c r="R663" s="435">
        <f t="shared" si="276"/>
        <v>1434.2665698808212</v>
      </c>
      <c r="S663" s="435">
        <f t="shared" si="277"/>
        <v>1.6129467262918271E-11</v>
      </c>
      <c r="T663" s="415">
        <v>0.19800000000000001</v>
      </c>
      <c r="U663" s="436">
        <f t="shared" si="283"/>
        <v>4.9171269801107093E-18</v>
      </c>
      <c r="V663" s="435">
        <f t="shared" si="284"/>
        <v>6.0583419911765897E-7</v>
      </c>
      <c r="W663" s="435">
        <f t="shared" si="285"/>
        <v>7.6830109064229832E-9</v>
      </c>
      <c r="X663" s="435">
        <f t="shared" si="286"/>
        <v>946.61593612134209</v>
      </c>
      <c r="Y663" s="435">
        <f t="shared" si="287"/>
        <v>1.0645448393526059E-11</v>
      </c>
      <c r="AA663" s="435">
        <f t="shared" si="278"/>
        <v>6.8130869718566783E-21</v>
      </c>
      <c r="AB663" s="437">
        <f t="shared" si="279"/>
        <v>1.8901372455547078E-20</v>
      </c>
      <c r="AC663" s="438">
        <f t="shared" si="280"/>
        <v>7.1807334039537114</v>
      </c>
      <c r="AD663" s="438">
        <f t="shared" si="281"/>
        <v>6.5816343745066535</v>
      </c>
      <c r="AE663" s="438">
        <f t="shared" si="282"/>
        <v>-38.234319012796504</v>
      </c>
      <c r="AF663" s="438">
        <f t="shared" si="290"/>
        <v>-18.684254321509275</v>
      </c>
      <c r="AG663" s="438">
        <f t="shared" si="291"/>
        <v>6.8528934524470051</v>
      </c>
      <c r="AJ663" s="437"/>
    </row>
    <row r="664" spans="1:36">
      <c r="A664" t="s">
        <v>52</v>
      </c>
      <c r="B664" s="235">
        <v>27</v>
      </c>
      <c r="C664" s="236">
        <v>-66</v>
      </c>
      <c r="D664" s="236">
        <v>-172</v>
      </c>
      <c r="E664" s="235">
        <v>20</v>
      </c>
      <c r="F664" s="235" t="s">
        <v>12</v>
      </c>
      <c r="G664" s="353">
        <v>0.64</v>
      </c>
      <c r="H664" s="408" t="s">
        <v>18</v>
      </c>
      <c r="I664" s="235" t="s">
        <v>20</v>
      </c>
      <c r="J664" s="414">
        <v>1317.6643640525372</v>
      </c>
      <c r="K664" s="412">
        <v>731.28030294854716</v>
      </c>
      <c r="L664" s="413">
        <v>8.1352880548742598E-12</v>
      </c>
      <c r="M664" s="413">
        <v>5.7666144076070749E-17</v>
      </c>
      <c r="N664" s="46"/>
      <c r="O664" s="126">
        <f t="shared" si="273"/>
        <v>1.7299843222821223E-17</v>
      </c>
      <c r="P664" s="126">
        <f t="shared" si="274"/>
        <v>2.1265188283598658E-6</v>
      </c>
      <c r="Q664" s="126">
        <f t="shared" si="275"/>
        <v>2.7031005035658159E-8</v>
      </c>
      <c r="R664" s="126">
        <f t="shared" si="276"/>
        <v>3322.68566931229</v>
      </c>
      <c r="S664" s="126">
        <f t="shared" si="277"/>
        <v>3.6963945188552489E-11</v>
      </c>
      <c r="T664" s="236">
        <v>0.19800000000000001</v>
      </c>
      <c r="U664" s="193">
        <f t="shared" si="283"/>
        <v>1.1417896527062008E-17</v>
      </c>
      <c r="V664" s="185">
        <f t="shared" si="284"/>
        <v>1.4035024267175116E-6</v>
      </c>
      <c r="W664" s="185">
        <f t="shared" si="285"/>
        <v>1.7840463323534387E-8</v>
      </c>
      <c r="X664" s="185">
        <f t="shared" si="286"/>
        <v>2192.9725417461118</v>
      </c>
      <c r="Y664" s="185">
        <f t="shared" si="287"/>
        <v>2.4396203824444648E-11</v>
      </c>
      <c r="AA664" s="259">
        <f t="shared" si="278"/>
        <v>1.5613570447644576E-20</v>
      </c>
      <c r="AB664" s="260">
        <f t="shared" si="279"/>
        <v>4.3763909573084209E-20</v>
      </c>
      <c r="AC664" s="17">
        <f t="shared" si="280"/>
        <v>7.1836160271334011</v>
      </c>
      <c r="AD664" s="17">
        <f t="shared" si="281"/>
        <v>6.5947968376170936</v>
      </c>
      <c r="AE664" s="17">
        <f t="shared" si="282"/>
        <v>-37.391861430368884</v>
      </c>
      <c r="AF664" s="184">
        <f t="shared" si="290"/>
        <v>-17.841796739081655</v>
      </c>
      <c r="AG664" s="184">
        <f t="shared" si="291"/>
        <v>7.6930132274758956</v>
      </c>
      <c r="AJ664" s="138"/>
    </row>
    <row r="665" spans="1:36">
      <c r="A665" t="s">
        <v>52</v>
      </c>
      <c r="B665" s="235">
        <v>27</v>
      </c>
      <c r="C665" s="236">
        <v>-66</v>
      </c>
      <c r="D665" s="236">
        <v>-172</v>
      </c>
      <c r="E665" s="235">
        <v>20</v>
      </c>
      <c r="F665" s="235" t="s">
        <v>12</v>
      </c>
      <c r="G665" s="353">
        <v>0.64</v>
      </c>
      <c r="H665" s="408" t="s">
        <v>18</v>
      </c>
      <c r="I665" s="235" t="s">
        <v>20</v>
      </c>
      <c r="J665" s="412">
        <v>2059.8441281884025</v>
      </c>
      <c r="K665" s="412">
        <v>1018.5396812111638</v>
      </c>
      <c r="L665" s="413">
        <v>1.1687749795729097E-11</v>
      </c>
      <c r="M665" s="413">
        <v>1.0986932274951754E-16</v>
      </c>
      <c r="N665" s="46"/>
      <c r="O665" s="126"/>
      <c r="P665" s="126"/>
      <c r="Q665" s="126"/>
      <c r="R665" s="126"/>
      <c r="S665" s="126"/>
      <c r="T665" s="236">
        <v>0.19800000000000001</v>
      </c>
      <c r="U665" s="193"/>
      <c r="V665" s="185"/>
      <c r="W665" s="185"/>
      <c r="X665" s="185"/>
      <c r="Y665" s="185"/>
      <c r="AA665" s="259"/>
      <c r="AB665" s="260"/>
      <c r="AC665" s="17">
        <f t="shared" ref="AC665:AC728" si="292">LN(J665)</f>
        <v>7.6303855929928561</v>
      </c>
      <c r="AD665" s="17">
        <f t="shared" ref="AD665:AD728" si="293">LN(K665)</f>
        <v>6.9261251953508909</v>
      </c>
      <c r="AE665" s="17"/>
      <c r="AF665" s="184"/>
      <c r="AG665" s="17"/>
      <c r="AJ665" s="138"/>
    </row>
    <row r="666" spans="1:36">
      <c r="A666" t="s">
        <v>52</v>
      </c>
      <c r="B666" s="235">
        <v>27</v>
      </c>
      <c r="C666" s="236">
        <v>-66</v>
      </c>
      <c r="D666" s="236">
        <v>-172</v>
      </c>
      <c r="E666" s="235">
        <v>20</v>
      </c>
      <c r="F666" s="235" t="s">
        <v>12</v>
      </c>
      <c r="G666" s="353">
        <v>0.64</v>
      </c>
      <c r="H666" s="408" t="s">
        <v>18</v>
      </c>
      <c r="I666" s="235"/>
      <c r="J666" s="412">
        <v>121.38191956027133</v>
      </c>
      <c r="K666" s="412">
        <v>139.04830456457839</v>
      </c>
      <c r="L666" s="413">
        <v>1.1761430232008222E-12</v>
      </c>
      <c r="M666" s="413">
        <v>3.3249614922351111E-18</v>
      </c>
      <c r="N666" s="46"/>
      <c r="O666" s="126">
        <f t="shared" ref="O666:O728" si="294">M666*0.3</f>
        <v>9.9748844767053333E-19</v>
      </c>
      <c r="P666" s="126">
        <f t="shared" ref="P666:P728" si="295">0.3*M666/L666</f>
        <v>8.481013176066902E-7</v>
      </c>
      <c r="Q666" s="126">
        <f t="shared" ref="Q666:Q713" si="296">O666/(G666*0.000000001)</f>
        <v>1.5585756994852082E-9</v>
      </c>
      <c r="R666" s="126">
        <f t="shared" ref="R666:R713" si="297">P666/(G666*0.000000001)</f>
        <v>1325.1583087604533</v>
      </c>
      <c r="S666" s="126">
        <f t="shared" ref="S666:S713" si="298">Q666/K666</f>
        <v>1.1208879564305344E-11</v>
      </c>
      <c r="T666" s="236">
        <v>0.19800000000000001</v>
      </c>
      <c r="U666" s="193">
        <f t="shared" si="283"/>
        <v>6.5834237546255205E-19</v>
      </c>
      <c r="V666" s="185">
        <f t="shared" si="284"/>
        <v>5.5974686962041563E-7</v>
      </c>
      <c r="W666" s="185">
        <f t="shared" si="285"/>
        <v>1.0286599616602374E-9</v>
      </c>
      <c r="X666" s="185">
        <f t="shared" si="286"/>
        <v>874.60448378189938</v>
      </c>
      <c r="Y666" s="185">
        <f t="shared" si="287"/>
        <v>7.3978605124415275E-12</v>
      </c>
      <c r="AA666" s="259">
        <f t="shared" ref="AA666:AA729" si="299">U666/K666</f>
        <v>4.7346307279625781E-21</v>
      </c>
      <c r="AB666" s="260">
        <f t="shared" si="279"/>
        <v>2.7392559816819549E-20</v>
      </c>
      <c r="AC666" s="17">
        <f t="shared" si="292"/>
        <v>4.79894193475186</v>
      </c>
      <c r="AD666" s="17">
        <f t="shared" si="293"/>
        <v>4.9348213876144733</v>
      </c>
      <c r="AE666" s="17">
        <f t="shared" ref="AE666:AE728" si="300">LN(M666)</f>
        <v>-40.24507358113474</v>
      </c>
      <c r="AF666" s="184">
        <f>LN(W666)</f>
        <v>-20.695008889847514</v>
      </c>
      <c r="AG666" s="184">
        <f>LN(X666)</f>
        <v>6.7737717656314684</v>
      </c>
      <c r="AJ666" s="138"/>
    </row>
    <row r="667" spans="1:36">
      <c r="A667" t="s">
        <v>52</v>
      </c>
      <c r="B667" s="235">
        <v>27</v>
      </c>
      <c r="C667" s="236">
        <v>-66</v>
      </c>
      <c r="D667" s="236">
        <v>-172</v>
      </c>
      <c r="E667" s="235">
        <v>20</v>
      </c>
      <c r="F667" s="235" t="s">
        <v>12</v>
      </c>
      <c r="G667" s="353">
        <v>0.64</v>
      </c>
      <c r="H667" s="408" t="s">
        <v>18</v>
      </c>
      <c r="I667" s="235"/>
      <c r="J667" s="414">
        <v>152.02612956877823</v>
      </c>
      <c r="K667" s="412">
        <v>164.21120508277122</v>
      </c>
      <c r="L667" s="413">
        <v>1.4117146886515262E-12</v>
      </c>
      <c r="M667" s="413">
        <v>3.8597158751121485E-18</v>
      </c>
      <c r="N667" s="46"/>
      <c r="O667" s="126">
        <f t="shared" si="294"/>
        <v>1.1579147625336444E-18</v>
      </c>
      <c r="P667" s="126">
        <f t="shared" si="295"/>
        <v>8.2021868288392452E-7</v>
      </c>
      <c r="Q667" s="126">
        <f t="shared" si="296"/>
        <v>1.8092418164588192E-9</v>
      </c>
      <c r="R667" s="126">
        <f t="shared" si="297"/>
        <v>1281.591692006132</v>
      </c>
      <c r="S667" s="126">
        <f t="shared" si="298"/>
        <v>1.1017773211924636E-11</v>
      </c>
      <c r="T667" s="236">
        <v>0.19800000000000001</v>
      </c>
      <c r="U667" s="193">
        <f t="shared" si="283"/>
        <v>7.6422374327220546E-19</v>
      </c>
      <c r="V667" s="185">
        <f t="shared" si="284"/>
        <v>5.4134433070339033E-7</v>
      </c>
      <c r="W667" s="185">
        <f t="shared" si="285"/>
        <v>1.194099598862821E-9</v>
      </c>
      <c r="X667" s="185">
        <f t="shared" si="286"/>
        <v>845.85051672404734</v>
      </c>
      <c r="Y667" s="185">
        <f t="shared" si="287"/>
        <v>7.2717303198702612E-12</v>
      </c>
      <c r="AA667" s="259">
        <f t="shared" si="299"/>
        <v>4.6539074047169675E-21</v>
      </c>
      <c r="AB667" s="260">
        <f t="shared" si="279"/>
        <v>2.538850318731539E-20</v>
      </c>
      <c r="AC667" s="17">
        <f t="shared" si="292"/>
        <v>5.0240524111300466</v>
      </c>
      <c r="AD667" s="17">
        <f t="shared" si="293"/>
        <v>5.1011534351454202</v>
      </c>
      <c r="AE667" s="17">
        <f t="shared" si="300"/>
        <v>-40.095938100609146</v>
      </c>
      <c r="AF667" s="184">
        <f t="shared" ref="AF667:AF683" si="301">LN(W667)</f>
        <v>-20.545873409321917</v>
      </c>
      <c r="AG667" s="184">
        <f t="shared" ref="AG667:AG684" si="302">LN(X667)</f>
        <v>6.7403426498143544</v>
      </c>
      <c r="AJ667" s="138"/>
    </row>
    <row r="668" spans="1:36">
      <c r="A668" t="s">
        <v>52</v>
      </c>
      <c r="B668" s="235">
        <v>27</v>
      </c>
      <c r="C668" s="236">
        <v>-66</v>
      </c>
      <c r="D668" s="236">
        <v>-172</v>
      </c>
      <c r="E668" s="235">
        <v>20</v>
      </c>
      <c r="F668" s="235" t="s">
        <v>12</v>
      </c>
      <c r="G668" s="353">
        <v>0.64</v>
      </c>
      <c r="H668" s="408" t="s">
        <v>18</v>
      </c>
      <c r="I668" s="235" t="s">
        <v>19</v>
      </c>
      <c r="J668" s="414">
        <v>118.67022637238958</v>
      </c>
      <c r="K668" s="412">
        <v>134.48765450936205</v>
      </c>
      <c r="L668" s="413">
        <v>1.1547884137121517E-12</v>
      </c>
      <c r="M668" s="413">
        <v>5.3680431829113277E-18</v>
      </c>
      <c r="N668" s="46"/>
      <c r="O668" s="126">
        <f t="shared" si="294"/>
        <v>1.6104129548733983E-18</v>
      </c>
      <c r="P668" s="126">
        <f t="shared" si="295"/>
        <v>1.3945524008996664E-6</v>
      </c>
      <c r="Q668" s="126">
        <f t="shared" si="296"/>
        <v>2.5162702419896844E-9</v>
      </c>
      <c r="R668" s="126">
        <f t="shared" si="297"/>
        <v>2178.9881264057285</v>
      </c>
      <c r="S668" s="126">
        <f t="shared" si="298"/>
        <v>1.871004629510079E-11</v>
      </c>
      <c r="T668" s="236">
        <v>0.19800000000000001</v>
      </c>
      <c r="U668" s="193">
        <f t="shared" si="283"/>
        <v>1.0628725502164428E-18</v>
      </c>
      <c r="V668" s="185">
        <f t="shared" si="284"/>
        <v>9.2040458459377975E-7</v>
      </c>
      <c r="W668" s="185">
        <f t="shared" si="285"/>
        <v>1.6607383597131918E-9</v>
      </c>
      <c r="X668" s="185">
        <f t="shared" si="286"/>
        <v>1438.1321634277806</v>
      </c>
      <c r="Y668" s="185">
        <f t="shared" si="287"/>
        <v>1.2348630554766522E-11</v>
      </c>
      <c r="AA668" s="259">
        <f t="shared" si="299"/>
        <v>7.9031235550505742E-21</v>
      </c>
      <c r="AB668" s="260">
        <f t="shared" si="279"/>
        <v>4.523496202043383E-20</v>
      </c>
      <c r="AC668" s="17">
        <f t="shared" si="292"/>
        <v>4.7763484392541411</v>
      </c>
      <c r="AD668" s="17">
        <f t="shared" si="293"/>
        <v>4.9014724067946318</v>
      </c>
      <c r="AE668" s="17">
        <f t="shared" si="300"/>
        <v>-39.766068229749216</v>
      </c>
      <c r="AF668" s="184">
        <f t="shared" si="301"/>
        <v>-20.21600353846199</v>
      </c>
      <c r="AG668" s="184">
        <f t="shared" si="302"/>
        <v>7.2711004418656424</v>
      </c>
      <c r="AJ668" s="138"/>
    </row>
    <row r="669" spans="1:36">
      <c r="A669" t="s">
        <v>52</v>
      </c>
      <c r="B669" s="235">
        <v>27</v>
      </c>
      <c r="C669" s="236">
        <v>-66</v>
      </c>
      <c r="D669" s="236">
        <v>-172</v>
      </c>
      <c r="E669" s="235">
        <v>20</v>
      </c>
      <c r="F669" s="235" t="s">
        <v>12</v>
      </c>
      <c r="G669" s="353">
        <v>0.64</v>
      </c>
      <c r="H669" s="408" t="s">
        <v>18</v>
      </c>
      <c r="I669" s="235" t="s">
        <v>19</v>
      </c>
      <c r="J669" s="412">
        <v>2807.4519863766227</v>
      </c>
      <c r="K669" s="412">
        <v>1101.6816166291524</v>
      </c>
      <c r="L669" s="413">
        <v>1.5024241211834385E-11</v>
      </c>
      <c r="M669" s="413">
        <v>6.5803136139780644E-17</v>
      </c>
      <c r="N669" s="46"/>
      <c r="O669" s="126">
        <f t="shared" si="294"/>
        <v>1.9740940841934193E-17</v>
      </c>
      <c r="P669" s="126">
        <f t="shared" si="295"/>
        <v>1.3139392907499734E-6</v>
      </c>
      <c r="Q669" s="126">
        <f t="shared" si="296"/>
        <v>3.0845220065522174E-8</v>
      </c>
      <c r="R669" s="126">
        <f t="shared" si="297"/>
        <v>2053.030141796833</v>
      </c>
      <c r="S669" s="126">
        <f t="shared" si="298"/>
        <v>2.7998306951785399E-11</v>
      </c>
      <c r="T669" s="236">
        <v>0.19800000000000001</v>
      </c>
      <c r="U669" s="193">
        <f t="shared" si="283"/>
        <v>1.3029020955676568E-17</v>
      </c>
      <c r="V669" s="185">
        <f t="shared" si="284"/>
        <v>8.6719993189498242E-7</v>
      </c>
      <c r="W669" s="185">
        <f t="shared" si="285"/>
        <v>2.0357845243244635E-8</v>
      </c>
      <c r="X669" s="185">
        <f t="shared" si="286"/>
        <v>1354.9998935859098</v>
      </c>
      <c r="Y669" s="185">
        <f t="shared" si="287"/>
        <v>1.8478882588178363E-11</v>
      </c>
      <c r="AA669" s="259">
        <f t="shared" si="299"/>
        <v>1.1826484856434155E-20</v>
      </c>
      <c r="AB669" s="260">
        <f t="shared" si="279"/>
        <v>2.343873963262611E-20</v>
      </c>
      <c r="AC669" s="17">
        <f t="shared" si="292"/>
        <v>7.940032584552422</v>
      </c>
      <c r="AD669" s="17">
        <f t="shared" si="293"/>
        <v>7.0045930338395062</v>
      </c>
      <c r="AE669" s="17">
        <f t="shared" si="300"/>
        <v>-37.25986417499854</v>
      </c>
      <c r="AF669" s="184">
        <f t="shared" si="301"/>
        <v>-17.709799483711311</v>
      </c>
      <c r="AG669" s="184">
        <f t="shared" si="302"/>
        <v>7.2115566547794145</v>
      </c>
      <c r="AJ669" s="138"/>
    </row>
    <row r="670" spans="1:36">
      <c r="A670" t="s">
        <v>52</v>
      </c>
      <c r="B670" s="195">
        <v>27</v>
      </c>
      <c r="C670" s="354">
        <v>-66</v>
      </c>
      <c r="D670" s="354">
        <v>-172</v>
      </c>
      <c r="E670" s="195">
        <v>20</v>
      </c>
      <c r="F670" s="195" t="s">
        <v>12</v>
      </c>
      <c r="G670" s="353">
        <v>0.64</v>
      </c>
      <c r="H670" s="195" t="s">
        <v>16</v>
      </c>
      <c r="I670" s="195" t="s">
        <v>17</v>
      </c>
      <c r="J670" s="419">
        <v>281.70767248771978</v>
      </c>
      <c r="K670" s="419">
        <v>214.47967232668464</v>
      </c>
      <c r="L670" s="420">
        <v>3.594458396769986E-12</v>
      </c>
      <c r="M670" s="420">
        <v>2.6312593826399993E-17</v>
      </c>
      <c r="N670" s="46"/>
      <c r="O670" s="126">
        <f t="shared" si="294"/>
        <v>7.8937781479199973E-18</v>
      </c>
      <c r="P670" s="126">
        <f t="shared" si="295"/>
        <v>2.1960966789915889E-6</v>
      </c>
      <c r="Q670" s="126">
        <f t="shared" si="296"/>
        <v>1.2334028356124994E-8</v>
      </c>
      <c r="R670" s="126">
        <f t="shared" si="297"/>
        <v>3431.4010609243574</v>
      </c>
      <c r="S670" s="126">
        <f t="shared" si="298"/>
        <v>5.7506747480192078E-11</v>
      </c>
      <c r="T670" s="236">
        <v>0.39</v>
      </c>
      <c r="U670" s="193">
        <f t="shared" si="283"/>
        <v>1.0261911592295998E-17</v>
      </c>
      <c r="V670" s="185">
        <f t="shared" si="284"/>
        <v>2.8549256826890661E-6</v>
      </c>
      <c r="W670" s="185">
        <f t="shared" si="285"/>
        <v>1.6034236862962496E-8</v>
      </c>
      <c r="X670" s="185">
        <f t="shared" si="286"/>
        <v>4460.821379201665</v>
      </c>
      <c r="Y670" s="185">
        <f t="shared" si="287"/>
        <v>7.4758771724249712E-11</v>
      </c>
      <c r="AA670" s="259">
        <f t="shared" si="299"/>
        <v>4.7845613903519823E-20</v>
      </c>
      <c r="AB670" s="260">
        <f t="shared" si="279"/>
        <v>9.3403894874560135E-20</v>
      </c>
      <c r="AC670" s="17">
        <f t="shared" si="292"/>
        <v>5.6408699108895552</v>
      </c>
      <c r="AD670" s="17">
        <f t="shared" si="293"/>
        <v>5.3682149661695648</v>
      </c>
      <c r="AE670" s="17">
        <f t="shared" si="300"/>
        <v>-38.176483996607651</v>
      </c>
      <c r="AF670" s="184">
        <f t="shared" si="301"/>
        <v>-17.948539596891262</v>
      </c>
      <c r="AG670" s="184">
        <f t="shared" si="302"/>
        <v>8.4030881937979647</v>
      </c>
      <c r="AJ670" s="138"/>
    </row>
    <row r="671" spans="1:36">
      <c r="A671" t="s">
        <v>52</v>
      </c>
      <c r="B671" s="235">
        <v>27</v>
      </c>
      <c r="C671" s="236">
        <v>-66</v>
      </c>
      <c r="D671" s="236">
        <v>-172</v>
      </c>
      <c r="E671" s="235">
        <v>20</v>
      </c>
      <c r="F671" s="235" t="s">
        <v>12</v>
      </c>
      <c r="G671" s="353">
        <v>0.64</v>
      </c>
      <c r="H671" s="235" t="s">
        <v>53</v>
      </c>
      <c r="I671" s="235" t="s">
        <v>54</v>
      </c>
      <c r="J671" s="412">
        <v>654.86310368520014</v>
      </c>
      <c r="K671" s="412">
        <v>755.1694193458942</v>
      </c>
      <c r="L671" s="413">
        <v>7.9366612693264681E-12</v>
      </c>
      <c r="M671" s="413">
        <v>1.7478056812758717E-16</v>
      </c>
      <c r="N671" s="46"/>
      <c r="O671" s="126">
        <f t="shared" si="294"/>
        <v>5.2434170438276146E-17</v>
      </c>
      <c r="P671" s="126">
        <f t="shared" si="295"/>
        <v>6.6065778365675274E-6</v>
      </c>
      <c r="Q671" s="126">
        <f t="shared" si="296"/>
        <v>8.1928391309806476E-8</v>
      </c>
      <c r="R671" s="126">
        <f t="shared" si="297"/>
        <v>10322.77786963676</v>
      </c>
      <c r="S671" s="126">
        <f t="shared" si="298"/>
        <v>1.0849008078315787E-10</v>
      </c>
      <c r="T671" s="236">
        <v>0.39</v>
      </c>
      <c r="U671" s="193">
        <f t="shared" si="283"/>
        <v>6.8164421569758999E-17</v>
      </c>
      <c r="V671" s="185">
        <f t="shared" si="284"/>
        <v>8.5885511875377875E-6</v>
      </c>
      <c r="W671" s="185">
        <f t="shared" si="285"/>
        <v>1.0650690870274843E-7</v>
      </c>
      <c r="X671" s="185">
        <f t="shared" si="286"/>
        <v>13419.611230527791</v>
      </c>
      <c r="Y671" s="185">
        <f t="shared" si="287"/>
        <v>1.4103710501810524E-10</v>
      </c>
      <c r="AA671" s="259">
        <f t="shared" si="299"/>
        <v>9.0263747211587352E-20</v>
      </c>
      <c r="AB671" s="260">
        <f t="shared" si="279"/>
        <v>2.6689634389847394E-19</v>
      </c>
      <c r="AC671" s="17">
        <f t="shared" si="292"/>
        <v>6.4844262117839611</v>
      </c>
      <c r="AD671" s="17">
        <f t="shared" si="293"/>
        <v>6.6269421205605274</v>
      </c>
      <c r="AE671" s="17">
        <f t="shared" si="300"/>
        <v>-36.283000383168968</v>
      </c>
      <c r="AF671" s="184">
        <f t="shared" si="301"/>
        <v>-16.055055983452586</v>
      </c>
      <c r="AG671" s="184">
        <f t="shared" si="302"/>
        <v>9.5044724406967962</v>
      </c>
      <c r="AJ671" s="138"/>
    </row>
    <row r="672" spans="1:36">
      <c r="A672" t="s">
        <v>52</v>
      </c>
      <c r="B672" s="235">
        <v>27</v>
      </c>
      <c r="C672" s="236">
        <v>-66</v>
      </c>
      <c r="D672" s="236">
        <v>-172</v>
      </c>
      <c r="E672" s="235">
        <v>20</v>
      </c>
      <c r="F672" s="235" t="s">
        <v>12</v>
      </c>
      <c r="G672" s="353">
        <v>0.64</v>
      </c>
      <c r="H672" s="235" t="s">
        <v>16</v>
      </c>
      <c r="I672" s="235" t="s">
        <v>16</v>
      </c>
      <c r="J672" s="412">
        <v>124.35730625452294</v>
      </c>
      <c r="K672" s="412">
        <v>184.76631320002474</v>
      </c>
      <c r="L672" s="413">
        <v>1.6678955943015648E-12</v>
      </c>
      <c r="M672" s="413"/>
      <c r="N672" s="46"/>
      <c r="O672" s="126"/>
      <c r="P672" s="126"/>
      <c r="Q672" s="126"/>
      <c r="R672" s="126"/>
      <c r="S672" s="126"/>
      <c r="T672" s="236">
        <v>0.39</v>
      </c>
      <c r="U672" s="193"/>
      <c r="V672" s="185"/>
      <c r="W672" s="185"/>
      <c r="X672" s="185"/>
      <c r="Y672" s="185"/>
      <c r="AA672" s="259"/>
      <c r="AB672" s="260"/>
      <c r="AC672" s="17"/>
      <c r="AD672" s="17"/>
      <c r="AE672" s="17"/>
      <c r="AF672" s="184"/>
      <c r="AG672" s="184"/>
      <c r="AJ672" s="138"/>
    </row>
    <row r="673" spans="1:36">
      <c r="A673" t="s">
        <v>52</v>
      </c>
      <c r="B673" s="235">
        <v>27</v>
      </c>
      <c r="C673" s="236">
        <v>-66</v>
      </c>
      <c r="D673" s="236">
        <v>-172</v>
      </c>
      <c r="E673" s="235">
        <v>20</v>
      </c>
      <c r="F673" s="235" t="s">
        <v>12</v>
      </c>
      <c r="G673" s="353">
        <v>0.64</v>
      </c>
      <c r="H673" s="235" t="s">
        <v>16</v>
      </c>
      <c r="I673" s="235" t="s">
        <v>16</v>
      </c>
      <c r="J673" s="412">
        <v>41.438069438568228</v>
      </c>
      <c r="K673" s="412">
        <v>68.999143109167477</v>
      </c>
      <c r="L673" s="413">
        <v>5.943067304112897E-13</v>
      </c>
      <c r="M673" s="413">
        <v>8.0157343004707863E-18</v>
      </c>
      <c r="N673" s="46"/>
      <c r="O673" s="126">
        <f t="shared" si="294"/>
        <v>2.4047202901412358E-18</v>
      </c>
      <c r="P673" s="126">
        <f t="shared" si="295"/>
        <v>4.0462612437134108E-6</v>
      </c>
      <c r="Q673" s="126">
        <f t="shared" si="296"/>
        <v>3.7573754533456808E-9</v>
      </c>
      <c r="R673" s="126">
        <f t="shared" si="297"/>
        <v>6322.2831933022035</v>
      </c>
      <c r="S673" s="126">
        <f t="shared" si="298"/>
        <v>5.4455392980763878E-11</v>
      </c>
      <c r="T673" s="236">
        <v>0.39</v>
      </c>
      <c r="U673" s="193">
        <f t="shared" si="283"/>
        <v>3.1261363771836067E-18</v>
      </c>
      <c r="V673" s="185">
        <f t="shared" si="284"/>
        <v>5.2601396168274347E-6</v>
      </c>
      <c r="W673" s="185">
        <f t="shared" si="285"/>
        <v>4.8845880893493852E-9</v>
      </c>
      <c r="X673" s="185">
        <f t="shared" si="286"/>
        <v>8218.9681512928655</v>
      </c>
      <c r="Y673" s="185">
        <f t="shared" si="287"/>
        <v>7.079201087499304E-11</v>
      </c>
      <c r="AA673" s="259">
        <f t="shared" si="299"/>
        <v>4.5306886959995549E-20</v>
      </c>
      <c r="AB673" s="260">
        <f t="shared" si="279"/>
        <v>1.9343889348788511E-19</v>
      </c>
      <c r="AC673" s="17">
        <f t="shared" si="292"/>
        <v>3.7242000099588868</v>
      </c>
      <c r="AD673" s="17">
        <f t="shared" si="293"/>
        <v>4.234094085812429</v>
      </c>
      <c r="AE673" s="17">
        <f t="shared" si="300"/>
        <v>-39.365125276248513</v>
      </c>
      <c r="AF673" s="184">
        <f t="shared" si="301"/>
        <v>-19.137180876532128</v>
      </c>
      <c r="AG673" s="184">
        <f t="shared" si="302"/>
        <v>9.0141999511309994</v>
      </c>
      <c r="AJ673" s="138"/>
    </row>
    <row r="674" spans="1:36">
      <c r="A674" t="s">
        <v>52</v>
      </c>
      <c r="B674" s="235">
        <v>27</v>
      </c>
      <c r="C674" s="236">
        <v>-66</v>
      </c>
      <c r="D674" s="236">
        <v>-172</v>
      </c>
      <c r="E674" s="235">
        <v>20</v>
      </c>
      <c r="F674" s="235" t="s">
        <v>12</v>
      </c>
      <c r="G674" s="353">
        <v>0.64</v>
      </c>
      <c r="H674" s="235" t="s">
        <v>16</v>
      </c>
      <c r="I674" s="235" t="s">
        <v>16</v>
      </c>
      <c r="J674" s="412">
        <v>18.023886729112494</v>
      </c>
      <c r="K674" s="412">
        <v>33.766106499625664</v>
      </c>
      <c r="L674" s="413">
        <v>2.7196574028273546E-13</v>
      </c>
      <c r="M674" s="413">
        <v>2.1463538650271519E-18</v>
      </c>
      <c r="N674" s="46"/>
      <c r="O674" s="126">
        <f t="shared" si="294"/>
        <v>6.439061595081455E-19</v>
      </c>
      <c r="P674" s="126">
        <f t="shared" si="295"/>
        <v>2.3676002677349762E-6</v>
      </c>
      <c r="Q674" s="126">
        <f t="shared" si="296"/>
        <v>1.0061033742314772E-9</v>
      </c>
      <c r="R674" s="126">
        <f t="shared" si="297"/>
        <v>3699.3754183359001</v>
      </c>
      <c r="S674" s="126">
        <f t="shared" si="298"/>
        <v>2.9796250694246636E-11</v>
      </c>
      <c r="T674" s="236">
        <v>0.39</v>
      </c>
      <c r="U674" s="193">
        <f t="shared" si="283"/>
        <v>8.3707800736058927E-19</v>
      </c>
      <c r="V674" s="185">
        <f t="shared" si="284"/>
        <v>3.0778803480554697E-6</v>
      </c>
      <c r="W674" s="185">
        <f t="shared" si="285"/>
        <v>1.3079343865009205E-9</v>
      </c>
      <c r="X674" s="185">
        <f t="shared" si="286"/>
        <v>4809.1880438366707</v>
      </c>
      <c r="Y674" s="185">
        <f t="shared" si="287"/>
        <v>3.873512590252064E-11</v>
      </c>
      <c r="AA674" s="259">
        <f t="shared" si="299"/>
        <v>2.4790480577613211E-20</v>
      </c>
      <c r="AB674" s="260">
        <f t="shared" si="279"/>
        <v>1.1908385229476192E-19</v>
      </c>
      <c r="AC674" s="17">
        <f t="shared" si="292"/>
        <v>2.8916979186623761</v>
      </c>
      <c r="AD674" s="17">
        <f t="shared" si="293"/>
        <v>3.519457533099239</v>
      </c>
      <c r="AE674" s="17">
        <f t="shared" si="300"/>
        <v>-40.682761148111602</v>
      </c>
      <c r="AF674" s="184">
        <f t="shared" si="301"/>
        <v>-20.454816748395217</v>
      </c>
      <c r="AG674" s="184">
        <f t="shared" si="302"/>
        <v>8.4782835429953334</v>
      </c>
      <c r="AJ674" s="138"/>
    </row>
    <row r="675" spans="1:36">
      <c r="A675" t="s">
        <v>52</v>
      </c>
      <c r="B675" s="235">
        <v>27</v>
      </c>
      <c r="C675" s="236">
        <v>-66</v>
      </c>
      <c r="D675" s="236">
        <v>-172</v>
      </c>
      <c r="E675" s="235">
        <v>20</v>
      </c>
      <c r="F675" s="235" t="s">
        <v>12</v>
      </c>
      <c r="G675" s="353">
        <v>0.64</v>
      </c>
      <c r="H675" s="235" t="s">
        <v>53</v>
      </c>
      <c r="I675" s="235" t="s">
        <v>53</v>
      </c>
      <c r="J675" s="412">
        <v>7.401994415717212</v>
      </c>
      <c r="K675" s="412">
        <v>22.54338752344805</v>
      </c>
      <c r="L675" s="413">
        <v>1.1792095406371839E-13</v>
      </c>
      <c r="M675" s="413">
        <v>9.1799553487111419E-19</v>
      </c>
      <c r="N675" s="46"/>
      <c r="O675" s="126">
        <f t="shared" si="294"/>
        <v>2.7539866046133426E-19</v>
      </c>
      <c r="P675" s="126">
        <f t="shared" si="295"/>
        <v>2.335451427169789E-6</v>
      </c>
      <c r="Q675" s="126">
        <f t="shared" si="296"/>
        <v>4.3031040697083472E-10</v>
      </c>
      <c r="R675" s="126">
        <f t="shared" si="297"/>
        <v>3649.142854952795</v>
      </c>
      <c r="S675" s="126">
        <f t="shared" si="298"/>
        <v>1.9088098739519781E-11</v>
      </c>
      <c r="T675" s="236">
        <v>0.39</v>
      </c>
      <c r="U675" s="193"/>
      <c r="V675" s="185"/>
      <c r="W675" s="185"/>
      <c r="X675" s="185"/>
      <c r="Y675" s="185"/>
      <c r="AA675" s="259">
        <f t="shared" si="299"/>
        <v>0</v>
      </c>
      <c r="AB675" s="260">
        <f t="shared" si="279"/>
        <v>1.2402002532207605E-19</v>
      </c>
      <c r="AC675" s="17">
        <f t="shared" si="292"/>
        <v>2.0017494795347703</v>
      </c>
      <c r="AD675" s="17">
        <f t="shared" si="293"/>
        <v>3.1154417867358135</v>
      </c>
      <c r="AE675" s="17">
        <f t="shared" si="300"/>
        <v>-41.532094426241116</v>
      </c>
      <c r="AF675" s="184"/>
      <c r="AG675" s="184"/>
      <c r="AJ675" s="138"/>
    </row>
    <row r="676" spans="1:36">
      <c r="A676" t="s">
        <v>52</v>
      </c>
      <c r="B676" s="235">
        <v>27</v>
      </c>
      <c r="C676" s="236">
        <v>-66</v>
      </c>
      <c r="D676" s="236">
        <v>-172</v>
      </c>
      <c r="E676" s="235">
        <v>20</v>
      </c>
      <c r="F676" s="235" t="s">
        <v>12</v>
      </c>
      <c r="G676" s="353">
        <v>0.64</v>
      </c>
      <c r="H676" s="235" t="s">
        <v>16</v>
      </c>
      <c r="I676" s="235" t="s">
        <v>16</v>
      </c>
      <c r="J676" s="412">
        <v>10.423969881824021</v>
      </c>
      <c r="K676" s="412">
        <v>26.321299756225795</v>
      </c>
      <c r="L676" s="413">
        <v>1.6263186073892715E-13</v>
      </c>
      <c r="M676" s="413">
        <v>1.8248162230628698E-18</v>
      </c>
      <c r="N676" s="46"/>
      <c r="O676" s="126">
        <f t="shared" si="294"/>
        <v>5.4744486691886095E-19</v>
      </c>
      <c r="P676" s="126">
        <f t="shared" si="295"/>
        <v>3.3661600158266279E-6</v>
      </c>
      <c r="Q676" s="126">
        <f t="shared" si="296"/>
        <v>8.5538260456072017E-10</v>
      </c>
      <c r="R676" s="126">
        <f t="shared" si="297"/>
        <v>5259.6250247291055</v>
      </c>
      <c r="S676" s="126">
        <f t="shared" si="298"/>
        <v>3.2497734248795825E-11</v>
      </c>
      <c r="T676" s="236">
        <v>0.39</v>
      </c>
      <c r="U676" s="193">
        <f t="shared" si="283"/>
        <v>7.1167832699451923E-19</v>
      </c>
      <c r="V676" s="185">
        <f t="shared" si="284"/>
        <v>4.3760080205746161E-6</v>
      </c>
      <c r="W676" s="185">
        <f t="shared" si="285"/>
        <v>1.1119973859289362E-9</v>
      </c>
      <c r="X676" s="185">
        <f t="shared" si="286"/>
        <v>6837.5125321478372</v>
      </c>
      <c r="Y676" s="185">
        <f t="shared" si="287"/>
        <v>4.2247054523434568E-11</v>
      </c>
      <c r="AA676" s="259">
        <f t="shared" si="299"/>
        <v>2.7038114894998126E-20</v>
      </c>
      <c r="AB676" s="260">
        <f t="shared" si="279"/>
        <v>1.7505962159817342E-19</v>
      </c>
      <c r="AC676" s="17">
        <f t="shared" si="292"/>
        <v>2.3441079505075506</v>
      </c>
      <c r="AD676" s="17">
        <f t="shared" si="293"/>
        <v>3.2703784880731508</v>
      </c>
      <c r="AE676" s="17">
        <f t="shared" si="300"/>
        <v>-40.845052391620499</v>
      </c>
      <c r="AF676" s="184">
        <f t="shared" si="301"/>
        <v>-20.617107991904113</v>
      </c>
      <c r="AG676" s="184">
        <f t="shared" si="302"/>
        <v>8.8301792795838168</v>
      </c>
      <c r="AJ676" s="138"/>
    </row>
    <row r="677" spans="1:36">
      <c r="A677" t="s">
        <v>52</v>
      </c>
      <c r="B677" s="235">
        <v>27</v>
      </c>
      <c r="C677" s="236">
        <v>-66</v>
      </c>
      <c r="D677" s="236">
        <v>-172</v>
      </c>
      <c r="E677" s="235">
        <v>20</v>
      </c>
      <c r="F677" s="235" t="s">
        <v>12</v>
      </c>
      <c r="G677" s="353">
        <v>0.64</v>
      </c>
      <c r="H677" s="235" t="s">
        <v>16</v>
      </c>
      <c r="I677" s="235" t="s">
        <v>16</v>
      </c>
      <c r="J677" s="412">
        <v>8.9479260838564976</v>
      </c>
      <c r="K677" s="412">
        <v>32.63202151462162</v>
      </c>
      <c r="L677" s="413">
        <v>1.4090935511127177E-13</v>
      </c>
      <c r="M677" s="413">
        <v>2.1105558070112906E-18</v>
      </c>
      <c r="N677" s="46"/>
      <c r="O677" s="126">
        <f t="shared" si="294"/>
        <v>6.3316674210338715E-19</v>
      </c>
      <c r="P677" s="126">
        <f t="shared" si="295"/>
        <v>4.4934329704610095E-6</v>
      </c>
      <c r="Q677" s="126">
        <f t="shared" si="296"/>
        <v>9.8932303453654231E-10</v>
      </c>
      <c r="R677" s="126">
        <f t="shared" si="297"/>
        <v>7020.9890163453265</v>
      </c>
      <c r="S677" s="126">
        <f t="shared" si="298"/>
        <v>3.0317552778434233E-11</v>
      </c>
      <c r="T677" s="236">
        <v>0.39</v>
      </c>
      <c r="U677" s="193">
        <f t="shared" si="283"/>
        <v>8.2311676473440339E-19</v>
      </c>
      <c r="V677" s="185">
        <f t="shared" si="284"/>
        <v>5.8414628615993128E-6</v>
      </c>
      <c r="W677" s="185">
        <f t="shared" si="285"/>
        <v>1.2861199448975053E-9</v>
      </c>
      <c r="X677" s="185">
        <f t="shared" si="286"/>
        <v>9127.2857212489253</v>
      </c>
      <c r="Y677" s="185">
        <f t="shared" si="287"/>
        <v>3.941281861196451E-11</v>
      </c>
      <c r="AA677" s="259">
        <f t="shared" si="299"/>
        <v>2.5224203911657285E-20</v>
      </c>
      <c r="AB677" s="260">
        <f t="shared" si="279"/>
        <v>2.3587094788579824E-19</v>
      </c>
      <c r="AC677" s="17">
        <f t="shared" si="292"/>
        <v>2.1914217829608291</v>
      </c>
      <c r="AD677" s="17">
        <f t="shared" si="293"/>
        <v>3.4852940613255825</v>
      </c>
      <c r="AE677" s="17">
        <f t="shared" si="300"/>
        <v>-40.699580345447494</v>
      </c>
      <c r="AF677" s="184">
        <f t="shared" si="301"/>
        <v>-20.471635945731109</v>
      </c>
      <c r="AG677" s="184">
        <f t="shared" si="302"/>
        <v>9.1190236370831919</v>
      </c>
      <c r="AJ677" s="138"/>
    </row>
    <row r="678" spans="1:36">
      <c r="A678" t="s">
        <v>52</v>
      </c>
      <c r="B678" s="235">
        <v>27</v>
      </c>
      <c r="C678" s="236">
        <v>-66</v>
      </c>
      <c r="D678" s="236">
        <v>-172</v>
      </c>
      <c r="E678" s="235">
        <v>20</v>
      </c>
      <c r="F678" s="235" t="s">
        <v>12</v>
      </c>
      <c r="G678" s="353">
        <v>0.64</v>
      </c>
      <c r="H678" s="235" t="s">
        <v>53</v>
      </c>
      <c r="I678" s="421" t="s">
        <v>53</v>
      </c>
      <c r="J678" s="412">
        <v>111.67984892393281</v>
      </c>
      <c r="K678" s="412">
        <v>128.51881212195246</v>
      </c>
      <c r="L678" s="413">
        <v>1.5077205665318708E-12</v>
      </c>
      <c r="M678" s="413">
        <v>2.3324551260312642E-17</v>
      </c>
      <c r="N678" s="46"/>
      <c r="O678" s="126">
        <f t="shared" si="294"/>
        <v>6.997365378093793E-18</v>
      </c>
      <c r="P678" s="126">
        <f t="shared" si="295"/>
        <v>4.6410227023628516E-6</v>
      </c>
      <c r="Q678" s="126">
        <f t="shared" si="296"/>
        <v>1.093338340327155E-8</v>
      </c>
      <c r="R678" s="126">
        <f t="shared" si="297"/>
        <v>7251.5979724419549</v>
      </c>
      <c r="S678" s="126">
        <f t="shared" si="298"/>
        <v>8.5072241353248584E-11</v>
      </c>
      <c r="T678" s="236">
        <v>0.39</v>
      </c>
      <c r="U678" s="193">
        <f t="shared" si="283"/>
        <v>9.0965749915219313E-18</v>
      </c>
      <c r="V678" s="185">
        <f t="shared" si="284"/>
        <v>6.0333295130717074E-6</v>
      </c>
      <c r="W678" s="185">
        <f t="shared" si="285"/>
        <v>1.4213398424253016E-8</v>
      </c>
      <c r="X678" s="185">
        <f t="shared" si="286"/>
        <v>9427.0773641745418</v>
      </c>
      <c r="Y678" s="185">
        <f t="shared" si="287"/>
        <v>1.1059391375922317E-10</v>
      </c>
      <c r="AA678" s="259">
        <f t="shared" si="299"/>
        <v>7.0780104805902831E-20</v>
      </c>
      <c r="AB678" s="260">
        <f t="shared" si="279"/>
        <v>2.0885192346740568E-19</v>
      </c>
      <c r="AC678" s="17">
        <f t="shared" si="292"/>
        <v>4.7156362862546661</v>
      </c>
      <c r="AD678" s="17">
        <f t="shared" si="293"/>
        <v>4.8560752914563627</v>
      </c>
      <c r="AE678" s="17">
        <f t="shared" si="300"/>
        <v>-38.297025165916281</v>
      </c>
      <c r="AF678" s="184">
        <f t="shared" si="301"/>
        <v>-18.0690807661999</v>
      </c>
      <c r="AG678" s="184">
        <f t="shared" si="302"/>
        <v>9.1513413980214917</v>
      </c>
      <c r="AJ678" s="138"/>
    </row>
    <row r="679" spans="1:36">
      <c r="A679" t="s">
        <v>52</v>
      </c>
      <c r="B679" s="235">
        <v>27</v>
      </c>
      <c r="C679" s="236">
        <v>-66</v>
      </c>
      <c r="D679" s="236">
        <v>-172</v>
      </c>
      <c r="E679" s="235">
        <v>20</v>
      </c>
      <c r="F679" s="235" t="s">
        <v>12</v>
      </c>
      <c r="G679" s="353">
        <v>0.64</v>
      </c>
      <c r="H679" s="235" t="s">
        <v>53</v>
      </c>
      <c r="I679" s="235" t="s">
        <v>53</v>
      </c>
      <c r="J679" s="412">
        <v>38.303946968709894</v>
      </c>
      <c r="K679" s="412">
        <v>57.830372873940412</v>
      </c>
      <c r="L679" s="413">
        <v>5.5199885563396705E-13</v>
      </c>
      <c r="M679" s="413">
        <v>3.8910510251800032E-17</v>
      </c>
      <c r="N679" s="46"/>
      <c r="O679" s="126">
        <f t="shared" si="294"/>
        <v>1.1673153075540009E-17</v>
      </c>
      <c r="P679" s="126">
        <f t="shared" si="295"/>
        <v>2.1147060281734587E-5</v>
      </c>
      <c r="Q679" s="126">
        <f t="shared" si="296"/>
        <v>1.8239301680531263E-8</v>
      </c>
      <c r="R679" s="126">
        <f t="shared" si="297"/>
        <v>33042.281690210286</v>
      </c>
      <c r="S679" s="126">
        <f t="shared" si="298"/>
        <v>3.1539311911907589E-10</v>
      </c>
      <c r="T679" s="236">
        <v>0.39</v>
      </c>
      <c r="U679" s="193">
        <f t="shared" si="283"/>
        <v>1.5175098998202014E-17</v>
      </c>
      <c r="V679" s="185">
        <f t="shared" si="284"/>
        <v>2.7491178366254968E-5</v>
      </c>
      <c r="W679" s="185">
        <f t="shared" si="285"/>
        <v>2.3711092184690643E-8</v>
      </c>
      <c r="X679" s="185">
        <f t="shared" si="286"/>
        <v>42954.966197273381</v>
      </c>
      <c r="Y679" s="185"/>
      <c r="AA679" s="259">
        <f t="shared" si="299"/>
        <v>2.6240707510707118E-19</v>
      </c>
      <c r="AB679" s="260">
        <f t="shared" si="279"/>
        <v>1.0158355295235144E-18</v>
      </c>
      <c r="AC679" s="17">
        <f t="shared" si="292"/>
        <v>3.6455529448902135</v>
      </c>
      <c r="AD679" s="17">
        <f t="shared" si="293"/>
        <v>4.0575141199089879</v>
      </c>
      <c r="AE679" s="17">
        <f t="shared" si="300"/>
        <v>-37.785267273340608</v>
      </c>
      <c r="AF679" s="184">
        <f t="shared" si="301"/>
        <v>-17.557322873624219</v>
      </c>
      <c r="AG679" s="184">
        <f t="shared" si="302"/>
        <v>10.667907548138391</v>
      </c>
      <c r="AJ679" s="138"/>
    </row>
    <row r="680" spans="1:36">
      <c r="A680" t="s">
        <v>52</v>
      </c>
      <c r="B680" s="235">
        <v>27</v>
      </c>
      <c r="C680" s="236">
        <v>-66</v>
      </c>
      <c r="D680" s="236">
        <v>-172</v>
      </c>
      <c r="E680" s="235">
        <v>20</v>
      </c>
      <c r="F680" s="235" t="s">
        <v>12</v>
      </c>
      <c r="G680" s="353">
        <v>0.64</v>
      </c>
      <c r="H680" s="235" t="s">
        <v>53</v>
      </c>
      <c r="I680" s="235" t="s">
        <v>53</v>
      </c>
      <c r="J680" s="412">
        <v>109.77792873144959</v>
      </c>
      <c r="K680" s="412">
        <v>131.23352556857694</v>
      </c>
      <c r="L680" s="413">
        <v>1.4835975944191848E-12</v>
      </c>
      <c r="M680" s="413">
        <v>1.3128200305164913E-17</v>
      </c>
      <c r="N680" s="46"/>
      <c r="O680" s="126">
        <f t="shared" si="294"/>
        <v>3.9384600915494741E-18</v>
      </c>
      <c r="P680" s="126">
        <f t="shared" si="295"/>
        <v>2.654668696123996E-6</v>
      </c>
      <c r="Q680" s="126">
        <f t="shared" si="296"/>
        <v>6.153843893046053E-9</v>
      </c>
      <c r="R680" s="126">
        <f t="shared" si="297"/>
        <v>4147.9198376937429</v>
      </c>
      <c r="S680" s="126">
        <f t="shared" si="298"/>
        <v>4.6892315560251572E-11</v>
      </c>
      <c r="T680" s="236">
        <v>0.39</v>
      </c>
      <c r="U680" s="193">
        <f t="shared" si="283"/>
        <v>5.1199981190143161E-18</v>
      </c>
      <c r="V680" s="185">
        <f t="shared" si="284"/>
        <v>3.4510693049611947E-6</v>
      </c>
      <c r="W680" s="185">
        <f t="shared" si="285"/>
        <v>7.9999970609598689E-9</v>
      </c>
      <c r="X680" s="185">
        <f t="shared" si="286"/>
        <v>5392.2957890018661</v>
      </c>
      <c r="Y680" s="185">
        <f t="shared" si="287"/>
        <v>6.0960010228327047E-11</v>
      </c>
      <c r="AA680" s="259">
        <f t="shared" si="299"/>
        <v>3.9014406546129306E-20</v>
      </c>
      <c r="AB680" s="260">
        <f t="shared" si="279"/>
        <v>1.1958870473208242E-19</v>
      </c>
      <c r="AC680" s="17">
        <f t="shared" si="292"/>
        <v>4.6984594954947578</v>
      </c>
      <c r="AD680" s="17">
        <f t="shared" si="293"/>
        <v>4.8769783741159953</v>
      </c>
      <c r="AE680" s="17">
        <f t="shared" si="300"/>
        <v>-38.871769062363043</v>
      </c>
      <c r="AF680" s="184">
        <f t="shared" si="301"/>
        <v>-18.643824662646658</v>
      </c>
      <c r="AG680" s="184">
        <f t="shared" si="302"/>
        <v>8.5927265080982842</v>
      </c>
      <c r="AJ680" s="138"/>
    </row>
    <row r="681" spans="1:36">
      <c r="A681" t="s">
        <v>52</v>
      </c>
      <c r="B681" s="235">
        <v>27</v>
      </c>
      <c r="C681" s="236">
        <v>-66</v>
      </c>
      <c r="D681" s="236">
        <v>-172</v>
      </c>
      <c r="E681" s="235">
        <v>20</v>
      </c>
      <c r="F681" s="235" t="s">
        <v>12</v>
      </c>
      <c r="G681" s="353">
        <v>0.64</v>
      </c>
      <c r="H681" s="235" t="s">
        <v>16</v>
      </c>
      <c r="I681" s="235" t="s">
        <v>16</v>
      </c>
      <c r="J681" s="412">
        <v>85.803612094630608</v>
      </c>
      <c r="K681" s="412">
        <v>162.98464746091867</v>
      </c>
      <c r="L681" s="413">
        <v>1.1771565842146176E-12</v>
      </c>
      <c r="M681" s="413">
        <v>1.1593009449587496E-17</v>
      </c>
      <c r="N681" s="46"/>
      <c r="O681" s="126">
        <f t="shared" si="294"/>
        <v>3.4779028348762484E-18</v>
      </c>
      <c r="P681" s="126">
        <f t="shared" si="295"/>
        <v>2.954494653909324E-6</v>
      </c>
      <c r="Q681" s="126">
        <f t="shared" si="296"/>
        <v>5.4342231794941373E-9</v>
      </c>
      <c r="R681" s="126">
        <f t="shared" si="297"/>
        <v>4616.3978967333187</v>
      </c>
      <c r="S681" s="126">
        <f t="shared" si="298"/>
        <v>3.3341932900748733E-11</v>
      </c>
      <c r="T681" s="236">
        <v>0.39</v>
      </c>
      <c r="U681" s="193">
        <f t="shared" si="283"/>
        <v>4.5212736853391239E-18</v>
      </c>
      <c r="V681" s="185">
        <f t="shared" si="284"/>
        <v>3.8408430500821222E-6</v>
      </c>
      <c r="W681" s="185">
        <f t="shared" si="285"/>
        <v>7.0644901333423803E-9</v>
      </c>
      <c r="X681" s="185">
        <f t="shared" si="286"/>
        <v>6001.317265753315</v>
      </c>
      <c r="Y681" s="185">
        <f t="shared" si="287"/>
        <v>4.3344512770973363E-11</v>
      </c>
      <c r="AA681" s="259">
        <f t="shared" si="299"/>
        <v>2.7740488173422958E-20</v>
      </c>
      <c r="AB681" s="260">
        <f t="shared" si="279"/>
        <v>1.3511097221410519E-19</v>
      </c>
      <c r="AC681" s="17">
        <f t="shared" si="292"/>
        <v>4.4520611046127971</v>
      </c>
      <c r="AD681" s="17">
        <f t="shared" si="293"/>
        <v>5.093656009014528</v>
      </c>
      <c r="AE681" s="17">
        <f t="shared" si="300"/>
        <v>-38.996129391093397</v>
      </c>
      <c r="AF681" s="184">
        <f t="shared" si="301"/>
        <v>-18.768184991377016</v>
      </c>
      <c r="AG681" s="184">
        <f t="shared" si="302"/>
        <v>8.6997342684060897</v>
      </c>
      <c r="AJ681" s="138"/>
    </row>
    <row r="682" spans="1:36">
      <c r="A682" t="s">
        <v>52</v>
      </c>
      <c r="B682" s="235">
        <v>27</v>
      </c>
      <c r="C682" s="236">
        <v>-66</v>
      </c>
      <c r="D682" s="236">
        <v>-172</v>
      </c>
      <c r="E682" s="235">
        <v>20</v>
      </c>
      <c r="F682" s="235" t="s">
        <v>12</v>
      </c>
      <c r="G682" s="353">
        <v>0.64</v>
      </c>
      <c r="H682" s="235" t="s">
        <v>16</v>
      </c>
      <c r="I682" s="235" t="s">
        <v>16</v>
      </c>
      <c r="J682" s="412">
        <v>5.1648788534665346</v>
      </c>
      <c r="K682" s="412">
        <v>15.167476233849673</v>
      </c>
      <c r="L682" s="413">
        <v>8.4107742389051188E-14</v>
      </c>
      <c r="M682" s="413">
        <v>9.5432427144499102E-19</v>
      </c>
      <c r="N682" s="46"/>
      <c r="O682" s="126">
        <f t="shared" si="294"/>
        <v>2.8629728143349731E-19</v>
      </c>
      <c r="P682" s="126">
        <f t="shared" si="295"/>
        <v>3.4039349208684304E-6</v>
      </c>
      <c r="Q682" s="126">
        <f t="shared" si="296"/>
        <v>4.4733950223983948E-10</v>
      </c>
      <c r="R682" s="126">
        <f t="shared" si="297"/>
        <v>5318.648313856922</v>
      </c>
      <c r="S682" s="126">
        <f t="shared" si="298"/>
        <v>2.9493337938549044E-11</v>
      </c>
      <c r="T682" s="236">
        <v>0.39</v>
      </c>
      <c r="U682" s="193">
        <f t="shared" si="283"/>
        <v>3.7218646586354653E-19</v>
      </c>
      <c r="V682" s="185">
        <f t="shared" si="284"/>
        <v>4.42511539712896E-6</v>
      </c>
      <c r="W682" s="185">
        <f t="shared" si="285"/>
        <v>5.8154135291179141E-10</v>
      </c>
      <c r="X682" s="185">
        <f t="shared" si="286"/>
        <v>6914.2428080139989</v>
      </c>
      <c r="Y682" s="185">
        <f t="shared" si="287"/>
        <v>3.8341339320113757E-11</v>
      </c>
      <c r="AA682" s="259">
        <f t="shared" si="299"/>
        <v>2.4538457164872808E-20</v>
      </c>
      <c r="AB682" s="260">
        <f t="shared" si="279"/>
        <v>1.8477185980934924E-19</v>
      </c>
      <c r="AC682" s="17">
        <f t="shared" si="292"/>
        <v>1.6418816470141477</v>
      </c>
      <c r="AD682" s="17">
        <f t="shared" si="293"/>
        <v>2.7191534139202598</v>
      </c>
      <c r="AE682" s="17">
        <f t="shared" si="300"/>
        <v>-41.493283432006983</v>
      </c>
      <c r="AF682" s="184">
        <f t="shared" si="301"/>
        <v>-21.265339032290601</v>
      </c>
      <c r="AG682" s="184">
        <f t="shared" si="302"/>
        <v>8.8413387381776349</v>
      </c>
      <c r="AJ682" s="138"/>
    </row>
    <row r="683" spans="1:36">
      <c r="A683" t="s">
        <v>52</v>
      </c>
      <c r="B683" s="235">
        <v>27</v>
      </c>
      <c r="C683" s="236">
        <v>-66</v>
      </c>
      <c r="D683" s="236">
        <v>-172</v>
      </c>
      <c r="E683" s="235">
        <v>20</v>
      </c>
      <c r="F683" s="235" t="s">
        <v>12</v>
      </c>
      <c r="G683" s="353">
        <v>0.64</v>
      </c>
      <c r="H683" s="235" t="s">
        <v>16</v>
      </c>
      <c r="I683" s="421" t="s">
        <v>17</v>
      </c>
      <c r="J683" s="412">
        <v>2743.1152698448523</v>
      </c>
      <c r="K683" s="412">
        <v>1508.098387491008</v>
      </c>
      <c r="L683" s="413">
        <v>3.0463771926699329E-11</v>
      </c>
      <c r="M683" s="413">
        <v>1.9364687887871095E-17</v>
      </c>
      <c r="N683" s="46"/>
      <c r="O683" s="126">
        <f t="shared" si="294"/>
        <v>5.8094063663613281E-18</v>
      </c>
      <c r="P683" s="126">
        <f t="shared" si="295"/>
        <v>1.9069885306191504E-7</v>
      </c>
      <c r="Q683" s="126">
        <f t="shared" si="296"/>
        <v>9.077197447439575E-9</v>
      </c>
      <c r="R683" s="126">
        <f t="shared" si="297"/>
        <v>297.96695790924224</v>
      </c>
      <c r="S683" s="126">
        <f t="shared" si="298"/>
        <v>6.018969002772505E-12</v>
      </c>
      <c r="T683" s="236">
        <v>0.39</v>
      </c>
      <c r="U683" s="193">
        <f t="shared" si="283"/>
        <v>7.552228276269727E-18</v>
      </c>
      <c r="V683" s="185">
        <f t="shared" si="284"/>
        <v>2.4790850898048959E-7</v>
      </c>
      <c r="W683" s="185">
        <f t="shared" si="285"/>
        <v>1.1800356681671447E-8</v>
      </c>
      <c r="X683" s="185">
        <f t="shared" si="286"/>
        <v>387.35704528201495</v>
      </c>
      <c r="Y683" s="185">
        <f t="shared" si="287"/>
        <v>7.8246597036042555E-12</v>
      </c>
      <c r="AA683" s="259">
        <f t="shared" si="299"/>
        <v>5.0077822103067241E-21</v>
      </c>
      <c r="AB683" s="260">
        <f t="shared" si="279"/>
        <v>7.0593781095339615E-21</v>
      </c>
      <c r="AC683" s="17">
        <f t="shared" si="292"/>
        <v>7.9168495133302068</v>
      </c>
      <c r="AD683" s="17">
        <f t="shared" si="293"/>
        <v>7.3186047901339268</v>
      </c>
      <c r="AE683" s="17">
        <f t="shared" si="300"/>
        <v>-38.48308047838772</v>
      </c>
      <c r="AF683" s="184">
        <f t="shared" si="301"/>
        <v>-18.255136078671335</v>
      </c>
      <c r="AG683" s="184">
        <f t="shared" si="302"/>
        <v>5.9593468653261228</v>
      </c>
      <c r="AJ683" s="138"/>
    </row>
    <row r="684" spans="1:36">
      <c r="A684" t="s">
        <v>52</v>
      </c>
      <c r="B684" s="235">
        <v>27</v>
      </c>
      <c r="C684" s="236">
        <v>-66</v>
      </c>
      <c r="D684" s="236">
        <v>-172</v>
      </c>
      <c r="E684" s="235">
        <v>20</v>
      </c>
      <c r="F684" s="235" t="s">
        <v>12</v>
      </c>
      <c r="G684" s="353">
        <v>0.64</v>
      </c>
      <c r="H684" s="235" t="s">
        <v>16</v>
      </c>
      <c r="I684" s="235" t="s">
        <v>17</v>
      </c>
      <c r="J684" s="412">
        <v>851.12106710871001</v>
      </c>
      <c r="K684" s="412">
        <v>543.46422384617927</v>
      </c>
      <c r="L684" s="413">
        <v>1.015159711691667E-11</v>
      </c>
      <c r="M684" s="413">
        <v>6.7438381072746949E-17</v>
      </c>
      <c r="N684" s="46"/>
      <c r="O684" s="126">
        <f t="shared" si="294"/>
        <v>2.0231514321824085E-17</v>
      </c>
      <c r="P684" s="126">
        <f t="shared" si="295"/>
        <v>1.9929390507539144E-6</v>
      </c>
      <c r="Q684" s="126">
        <f t="shared" si="296"/>
        <v>3.1611741127850126E-8</v>
      </c>
      <c r="R684" s="126">
        <f t="shared" si="297"/>
        <v>3113.9672668029907</v>
      </c>
      <c r="S684" s="126">
        <f t="shared" si="298"/>
        <v>5.816710602241489E-11</v>
      </c>
      <c r="T684" s="236">
        <v>0.39</v>
      </c>
      <c r="U684" s="193">
        <f t="shared" si="283"/>
        <v>2.6300968618371312E-17</v>
      </c>
      <c r="V684" s="185">
        <f t="shared" si="284"/>
        <v>2.5908207659800892E-6</v>
      </c>
      <c r="W684" s="185">
        <f t="shared" si="285"/>
        <v>4.1095263466205173E-8</v>
      </c>
      <c r="X684" s="185">
        <f t="shared" si="286"/>
        <v>4048.1574468438889</v>
      </c>
      <c r="Y684" s="185">
        <f t="shared" si="287"/>
        <v>7.5617237829139371E-11</v>
      </c>
      <c r="AA684" s="259">
        <f t="shared" si="299"/>
        <v>4.8395032210649198E-20</v>
      </c>
      <c r="AB684" s="260">
        <f t="shared" si="279"/>
        <v>7.9234768916997488E-20</v>
      </c>
      <c r="AC684" s="17">
        <f t="shared" si="292"/>
        <v>6.74655438297731</v>
      </c>
      <c r="AD684" s="17">
        <f t="shared" si="293"/>
        <v>6.2979638789046613</v>
      </c>
      <c r="AE684" s="17">
        <f t="shared" si="300"/>
        <v>-37.235317365932985</v>
      </c>
      <c r="AF684" s="184">
        <f>LN(W684)</f>
        <v>-17.007372966216597</v>
      </c>
      <c r="AG684" s="184">
        <f t="shared" si="302"/>
        <v>8.306017105182228</v>
      </c>
      <c r="AJ684" s="138"/>
    </row>
    <row r="685" spans="1:36">
      <c r="A685" t="s">
        <v>52</v>
      </c>
      <c r="B685" s="235">
        <v>27</v>
      </c>
      <c r="C685" s="236">
        <v>-66</v>
      </c>
      <c r="D685" s="236">
        <v>-172</v>
      </c>
      <c r="E685" s="235">
        <v>20</v>
      </c>
      <c r="F685" s="235" t="s">
        <v>12</v>
      </c>
      <c r="G685" s="353">
        <v>0.64</v>
      </c>
      <c r="H685" s="235" t="s">
        <v>53</v>
      </c>
      <c r="I685" s="235" t="s">
        <v>54</v>
      </c>
      <c r="J685" s="412">
        <v>128.25917375505941</v>
      </c>
      <c r="K685" s="412">
        <v>172.81508544424048</v>
      </c>
      <c r="L685" s="413">
        <v>1.7169891400586819E-12</v>
      </c>
      <c r="M685" s="413">
        <v>2.0507585309313673E-17</v>
      </c>
      <c r="N685" s="46"/>
      <c r="O685" s="126"/>
      <c r="P685" s="126"/>
      <c r="Q685" s="126"/>
      <c r="R685" s="126"/>
      <c r="S685" s="126"/>
      <c r="T685" s="236">
        <v>0.39</v>
      </c>
      <c r="U685" s="193"/>
      <c r="V685" s="185"/>
      <c r="W685" s="185"/>
      <c r="X685" s="185"/>
      <c r="Y685" s="185"/>
      <c r="AA685" s="259"/>
      <c r="AB685" s="260"/>
      <c r="AC685" s="17">
        <f t="shared" si="292"/>
        <v>4.8540530117465872</v>
      </c>
      <c r="AD685" s="17">
        <f t="shared" si="293"/>
        <v>5.1522221525840699</v>
      </c>
      <c r="AE685" s="17"/>
      <c r="AF685" s="184"/>
      <c r="AG685" s="17"/>
      <c r="AJ685" s="138"/>
    </row>
    <row r="686" spans="1:36">
      <c r="A686" t="s">
        <v>52</v>
      </c>
      <c r="B686" s="235">
        <v>27</v>
      </c>
      <c r="C686" s="236">
        <v>-66</v>
      </c>
      <c r="D686" s="236">
        <v>-172</v>
      </c>
      <c r="E686" s="235">
        <v>20</v>
      </c>
      <c r="F686" s="235" t="s">
        <v>12</v>
      </c>
      <c r="G686" s="353">
        <v>0.64</v>
      </c>
      <c r="H686" s="235" t="s">
        <v>16</v>
      </c>
      <c r="I686" s="235" t="s">
        <v>17</v>
      </c>
      <c r="J686" s="412">
        <v>2207.5787526569861</v>
      </c>
      <c r="K686" s="412">
        <v>832.8615790389731</v>
      </c>
      <c r="L686" s="413">
        <v>2.4843330788212303E-11</v>
      </c>
      <c r="M686" s="413">
        <v>5.4977705774044418E-16</v>
      </c>
      <c r="N686" s="46"/>
      <c r="O686" s="126"/>
      <c r="P686" s="126"/>
      <c r="Q686" s="126"/>
      <c r="R686" s="126"/>
      <c r="S686" s="126"/>
      <c r="T686" s="236">
        <v>0.39</v>
      </c>
      <c r="U686" s="193"/>
      <c r="V686" s="185"/>
      <c r="W686" s="185"/>
      <c r="X686" s="185"/>
      <c r="Y686" s="185"/>
      <c r="AA686" s="259"/>
      <c r="AB686" s="260"/>
      <c r="AC686" s="17">
        <f t="shared" si="292"/>
        <v>7.6996516068845784</v>
      </c>
      <c r="AD686" s="17">
        <f t="shared" si="293"/>
        <v>6.724867456736928</v>
      </c>
      <c r="AE686" s="17"/>
      <c r="AF686" s="184"/>
      <c r="AG686" s="17"/>
      <c r="AJ686" s="138"/>
    </row>
    <row r="687" spans="1:36">
      <c r="A687" t="s">
        <v>52</v>
      </c>
      <c r="B687" s="235">
        <v>27</v>
      </c>
      <c r="C687" s="236">
        <v>-66</v>
      </c>
      <c r="D687" s="236">
        <v>-172</v>
      </c>
      <c r="E687" s="235">
        <v>20</v>
      </c>
      <c r="F687" s="235" t="s">
        <v>12</v>
      </c>
      <c r="G687" s="353">
        <v>0.64</v>
      </c>
      <c r="H687" s="235" t="s">
        <v>53</v>
      </c>
      <c r="I687" s="235" t="s">
        <v>53</v>
      </c>
      <c r="J687" s="412">
        <v>62.090016232133095</v>
      </c>
      <c r="K687" s="412">
        <v>79.177306694101205</v>
      </c>
      <c r="L687" s="413">
        <v>8.6880027619782483E-13</v>
      </c>
      <c r="M687" s="413">
        <v>1.4235171019561994E-17</v>
      </c>
      <c r="N687" s="46"/>
      <c r="O687" s="126">
        <f t="shared" si="294"/>
        <v>4.2705513058685982E-18</v>
      </c>
      <c r="P687" s="126">
        <f t="shared" si="295"/>
        <v>4.9154580435425629E-6</v>
      </c>
      <c r="Q687" s="126">
        <f t="shared" si="296"/>
        <v>6.6727364154196838E-9</v>
      </c>
      <c r="R687" s="126">
        <f t="shared" si="297"/>
        <v>7680.4031930352539</v>
      </c>
      <c r="S687" s="126">
        <f t="shared" si="298"/>
        <v>8.4275870120204658E-11</v>
      </c>
      <c r="T687" s="236">
        <v>0.39</v>
      </c>
      <c r="U687" s="193">
        <f t="shared" si="283"/>
        <v>5.5517166976291779E-18</v>
      </c>
      <c r="V687" s="185">
        <f t="shared" si="284"/>
        <v>6.3900954566053317E-6</v>
      </c>
      <c r="W687" s="185">
        <f t="shared" si="285"/>
        <v>8.6745573400455897E-9</v>
      </c>
      <c r="X687" s="185">
        <f t="shared" si="286"/>
        <v>9984.5241509458301</v>
      </c>
      <c r="Y687" s="185">
        <f t="shared" si="287"/>
        <v>1.0955863115626606E-10</v>
      </c>
      <c r="AA687" s="259">
        <f t="shared" si="299"/>
        <v>7.011752394001029E-20</v>
      </c>
      <c r="AB687" s="260">
        <f t="shared" si="279"/>
        <v>2.2926666609880746E-19</v>
      </c>
      <c r="AC687" s="17">
        <f t="shared" si="292"/>
        <v>4.1285852068058713</v>
      </c>
      <c r="AD687" s="17">
        <f t="shared" si="293"/>
        <v>4.3716897261222103</v>
      </c>
      <c r="AE687" s="17">
        <f t="shared" si="300"/>
        <v>-38.790815939215882</v>
      </c>
      <c r="AF687" s="184">
        <f>LN(W687)</f>
        <v>-18.562871539499497</v>
      </c>
      <c r="AG687" s="184">
        <f>LN(X687)</f>
        <v>9.2087915883243117</v>
      </c>
      <c r="AJ687" s="138"/>
    </row>
    <row r="688" spans="1:36">
      <c r="A688" t="s">
        <v>52</v>
      </c>
      <c r="B688" s="235">
        <v>27</v>
      </c>
      <c r="C688" s="236">
        <v>-66</v>
      </c>
      <c r="D688" s="236">
        <v>-172</v>
      </c>
      <c r="E688" s="235">
        <v>20</v>
      </c>
      <c r="F688" s="235" t="s">
        <v>12</v>
      </c>
      <c r="G688" s="353">
        <v>0.64</v>
      </c>
      <c r="H688" s="235" t="s">
        <v>53</v>
      </c>
      <c r="I688" s="235" t="s">
        <v>53</v>
      </c>
      <c r="J688" s="412">
        <v>51.372864546295659</v>
      </c>
      <c r="K688" s="412">
        <v>102.02959076142722</v>
      </c>
      <c r="L688" s="413">
        <v>7.2719607641316308E-13</v>
      </c>
      <c r="M688" s="413">
        <v>9.1457211271032161E-18</v>
      </c>
      <c r="N688" s="46"/>
      <c r="O688" s="126">
        <f t="shared" si="294"/>
        <v>2.7437163381309649E-18</v>
      </c>
      <c r="P688" s="126">
        <f t="shared" si="295"/>
        <v>3.7730076208113333E-6</v>
      </c>
      <c r="Q688" s="126">
        <f t="shared" si="296"/>
        <v>4.287056778329632E-9</v>
      </c>
      <c r="R688" s="126">
        <f t="shared" si="297"/>
        <v>5895.3244075177081</v>
      </c>
      <c r="S688" s="126">
        <f t="shared" si="298"/>
        <v>4.2017778826085177E-11</v>
      </c>
      <c r="T688" s="236">
        <v>0.39</v>
      </c>
      <c r="U688" s="193">
        <f t="shared" si="283"/>
        <v>3.5668312395702542E-18</v>
      </c>
      <c r="V688" s="185">
        <f t="shared" si="284"/>
        <v>4.9049099070547326E-6</v>
      </c>
      <c r="W688" s="185">
        <f t="shared" si="285"/>
        <v>5.5731738118285219E-9</v>
      </c>
      <c r="X688" s="185">
        <f t="shared" si="286"/>
        <v>7663.9217297730193</v>
      </c>
      <c r="Y688" s="185">
        <f t="shared" si="287"/>
        <v>5.4623112473910728E-11</v>
      </c>
      <c r="AA688" s="259">
        <f t="shared" si="299"/>
        <v>3.4958791983302868E-20</v>
      </c>
      <c r="AB688" s="260">
        <f t="shared" si="279"/>
        <v>1.7802630256020415E-19</v>
      </c>
      <c r="AC688" s="17">
        <f t="shared" si="292"/>
        <v>3.9391101059436644</v>
      </c>
      <c r="AD688" s="17">
        <f t="shared" si="293"/>
        <v>4.6252628767159942</v>
      </c>
      <c r="AE688" s="17">
        <f t="shared" si="300"/>
        <v>-39.233245540363548</v>
      </c>
      <c r="AF688" s="184">
        <f t="shared" ref="AF688:AG751" si="303">LN(W688)</f>
        <v>-19.005301140647163</v>
      </c>
      <c r="AG688" s="184">
        <f t="shared" si="303"/>
        <v>8.9442791068862579</v>
      </c>
      <c r="AJ688" s="138"/>
    </row>
    <row r="689" spans="1:36">
      <c r="A689" t="s">
        <v>52</v>
      </c>
      <c r="B689" s="235">
        <v>27</v>
      </c>
      <c r="C689" s="236">
        <v>-66</v>
      </c>
      <c r="D689" s="236">
        <v>-172</v>
      </c>
      <c r="E689" s="235">
        <v>20</v>
      </c>
      <c r="F689" s="235" t="s">
        <v>12</v>
      </c>
      <c r="G689" s="353">
        <v>0.64</v>
      </c>
      <c r="H689" s="235" t="s">
        <v>16</v>
      </c>
      <c r="I689" s="235" t="s">
        <v>17</v>
      </c>
      <c r="J689" s="412">
        <v>1717.4414547851968</v>
      </c>
      <c r="K689" s="412">
        <v>1043.5810502733234</v>
      </c>
      <c r="L689" s="413">
        <v>1.9625767434938707E-11</v>
      </c>
      <c r="M689" s="413">
        <v>1.4666641149402562E-16</v>
      </c>
      <c r="N689" s="46"/>
      <c r="O689" s="126">
        <f t="shared" si="294"/>
        <v>4.3999923448207685E-17</v>
      </c>
      <c r="P689" s="126">
        <f t="shared" si="295"/>
        <v>2.2419466445871038E-6</v>
      </c>
      <c r="Q689" s="126">
        <f t="shared" si="296"/>
        <v>6.8749880387824495E-8</v>
      </c>
      <c r="R689" s="126">
        <f t="shared" si="297"/>
        <v>3503.0416321673492</v>
      </c>
      <c r="S689" s="126">
        <f t="shared" si="298"/>
        <v>6.587881254629746E-11</v>
      </c>
      <c r="T689" s="236">
        <v>0.39</v>
      </c>
      <c r="U689" s="193">
        <f t="shared" si="283"/>
        <v>5.7199900482669996E-17</v>
      </c>
      <c r="V689" s="185">
        <f t="shared" si="284"/>
        <v>2.9145306379632351E-6</v>
      </c>
      <c r="W689" s="185">
        <f t="shared" si="285"/>
        <v>8.9374844504171859E-8</v>
      </c>
      <c r="X689" s="185">
        <f t="shared" si="286"/>
        <v>4553.9541218175546</v>
      </c>
      <c r="Y689" s="185">
        <f t="shared" si="287"/>
        <v>8.5642456310186704E-11</v>
      </c>
      <c r="AA689" s="259">
        <f t="shared" si="299"/>
        <v>5.4811172038519505E-20</v>
      </c>
      <c r="AB689" s="260">
        <f t="shared" si="279"/>
        <v>8.5398201542986175E-20</v>
      </c>
      <c r="AC689" s="17">
        <f t="shared" si="292"/>
        <v>7.4485909360542015</v>
      </c>
      <c r="AD689" s="17">
        <f t="shared" si="293"/>
        <v>6.9504133950614202</v>
      </c>
      <c r="AE689" s="17">
        <f t="shared" si="300"/>
        <v>-36.458370975463602</v>
      </c>
      <c r="AF689" s="184">
        <f t="shared" si="303"/>
        <v>-16.230426575747213</v>
      </c>
      <c r="AG689" s="184">
        <f t="shared" si="303"/>
        <v>8.4237511723124108</v>
      </c>
      <c r="AJ689" s="138"/>
    </row>
    <row r="690" spans="1:36">
      <c r="A690" t="s">
        <v>52</v>
      </c>
      <c r="B690" s="235">
        <v>27</v>
      </c>
      <c r="C690" s="236">
        <v>-66</v>
      </c>
      <c r="D690" s="236">
        <v>-172</v>
      </c>
      <c r="E690" s="235">
        <v>20</v>
      </c>
      <c r="F690" s="235" t="s">
        <v>12</v>
      </c>
      <c r="G690" s="353">
        <v>0.64</v>
      </c>
      <c r="H690" s="235" t="s">
        <v>53</v>
      </c>
      <c r="I690" s="235" t="s">
        <v>54</v>
      </c>
      <c r="J690" s="412">
        <v>602.69487479641236</v>
      </c>
      <c r="K690" s="412">
        <v>374.44081349488482</v>
      </c>
      <c r="L690" s="413">
        <v>7.3414873707758525E-12</v>
      </c>
      <c r="M690" s="413">
        <v>1.2221733020183502E-16</v>
      </c>
      <c r="N690" s="46"/>
      <c r="O690" s="126"/>
      <c r="P690" s="126"/>
      <c r="Q690" s="126"/>
      <c r="R690" s="126"/>
      <c r="S690" s="126"/>
      <c r="T690" s="236">
        <v>0.39</v>
      </c>
      <c r="U690" s="193"/>
      <c r="V690" s="185"/>
      <c r="W690" s="185"/>
      <c r="X690" s="185"/>
      <c r="Y690" s="185"/>
      <c r="AA690" s="259"/>
      <c r="AB690" s="260"/>
      <c r="AC690" s="17">
        <f t="shared" si="292"/>
        <v>6.4014110567136884</v>
      </c>
      <c r="AD690" s="17">
        <f t="shared" si="293"/>
        <v>5.9254337490652391</v>
      </c>
      <c r="AE690" s="17"/>
      <c r="AF690" s="184"/>
      <c r="AG690" s="184"/>
      <c r="AJ690" s="138"/>
    </row>
    <row r="691" spans="1:36" s="112" customFormat="1">
      <c r="A691" s="112" t="s">
        <v>52</v>
      </c>
      <c r="B691" s="234">
        <v>24</v>
      </c>
      <c r="C691" s="406">
        <v>-66</v>
      </c>
      <c r="D691" s="406">
        <v>-172</v>
      </c>
      <c r="E691" s="234">
        <v>20</v>
      </c>
      <c r="F691" s="234" t="s">
        <v>12</v>
      </c>
      <c r="G691" s="407">
        <v>0.65</v>
      </c>
      <c r="H691" s="234" t="s">
        <v>53</v>
      </c>
      <c r="I691" s="234" t="s">
        <v>53</v>
      </c>
      <c r="J691" s="409">
        <v>23.705188960556523</v>
      </c>
      <c r="K691" s="409">
        <v>46.642654860430532</v>
      </c>
      <c r="L691" s="410">
        <v>3.5176326035761976E-13</v>
      </c>
      <c r="M691" s="410">
        <v>6.8157317866446916E-18</v>
      </c>
      <c r="N691" s="46"/>
      <c r="O691" s="129">
        <f t="shared" si="294"/>
        <v>2.0447195359934075E-18</v>
      </c>
      <c r="P691" s="129">
        <f t="shared" si="295"/>
        <v>5.8127717315180823E-6</v>
      </c>
      <c r="Q691" s="129">
        <f t="shared" si="296"/>
        <v>3.1457223630667807E-9</v>
      </c>
      <c r="R691" s="129">
        <f t="shared" si="297"/>
        <v>8942.7257407970501</v>
      </c>
      <c r="S691" s="129">
        <f t="shared" si="298"/>
        <v>6.7443038405077271E-11</v>
      </c>
      <c r="T691" s="406">
        <v>0.46799999999999997</v>
      </c>
      <c r="U691" s="240">
        <f t="shared" si="283"/>
        <v>3.1897624761497153E-18</v>
      </c>
      <c r="V691" s="129">
        <f t="shared" si="284"/>
        <v>9.0679239011682083E-6</v>
      </c>
      <c r="W691" s="129">
        <f t="shared" si="285"/>
        <v>4.9073268863841775E-9</v>
      </c>
      <c r="X691" s="129">
        <f t="shared" si="286"/>
        <v>13950.652155643396</v>
      </c>
      <c r="Y691" s="129">
        <f t="shared" si="287"/>
        <v>1.0521113991192054E-10</v>
      </c>
      <c r="AA691" s="129">
        <f t="shared" si="299"/>
        <v>6.8387240942748355E-20</v>
      </c>
      <c r="AB691" s="39">
        <f t="shared" ref="AB691:AB754" si="304">M691/J691</f>
        <v>2.8752066891284883E-19</v>
      </c>
      <c r="AC691" s="113">
        <f t="shared" si="292"/>
        <v>3.1656939676598563</v>
      </c>
      <c r="AD691" s="113">
        <f t="shared" si="293"/>
        <v>3.8425154628156695</v>
      </c>
      <c r="AE691" s="113">
        <f t="shared" si="300"/>
        <v>-39.527298235691013</v>
      </c>
      <c r="AF691" s="113">
        <f t="shared" si="303"/>
        <v>-19.13253646571664</v>
      </c>
      <c r="AG691" s="113">
        <f t="shared" si="303"/>
        <v>9.5432815356652743</v>
      </c>
      <c r="AJ691" s="39"/>
    </row>
    <row r="692" spans="1:36">
      <c r="A692" t="s">
        <v>52</v>
      </c>
      <c r="B692" s="235">
        <v>24</v>
      </c>
      <c r="C692" s="236">
        <v>-66</v>
      </c>
      <c r="D692" s="236">
        <v>-172</v>
      </c>
      <c r="E692" s="235">
        <v>20</v>
      </c>
      <c r="F692" s="235" t="s">
        <v>12</v>
      </c>
      <c r="G692" s="411">
        <v>0.65</v>
      </c>
      <c r="H692" s="235" t="s">
        <v>53</v>
      </c>
      <c r="I692" s="235" t="s">
        <v>53</v>
      </c>
      <c r="J692" s="412">
        <v>38.019059492900737</v>
      </c>
      <c r="K692" s="412">
        <v>63.442372633344291</v>
      </c>
      <c r="L692" s="413">
        <v>5.4814289700203602E-13</v>
      </c>
      <c r="M692" s="413">
        <v>2.0173258613455843E-17</v>
      </c>
      <c r="N692" s="46"/>
      <c r="O692" s="126"/>
      <c r="P692" s="126"/>
      <c r="Q692" s="126"/>
      <c r="R692" s="126"/>
      <c r="S692" s="126"/>
      <c r="T692" s="236">
        <v>0.46799999999999997</v>
      </c>
      <c r="U692" s="193"/>
      <c r="V692" s="185"/>
      <c r="W692" s="185"/>
      <c r="X692" s="185"/>
      <c r="Y692" s="185"/>
      <c r="AA692" s="259"/>
      <c r="AB692" s="260"/>
      <c r="AC692" s="17">
        <f t="shared" si="292"/>
        <v>3.6380875995870534</v>
      </c>
      <c r="AD692" s="17">
        <f t="shared" si="293"/>
        <v>4.1501319762701234</v>
      </c>
      <c r="AE692" s="17"/>
      <c r="AF692" s="184"/>
      <c r="AG692" s="184"/>
      <c r="AJ692" s="138"/>
    </row>
    <row r="693" spans="1:36">
      <c r="A693" t="s">
        <v>52</v>
      </c>
      <c r="B693" s="235">
        <v>24</v>
      </c>
      <c r="C693" s="236">
        <v>-66</v>
      </c>
      <c r="D693" s="236">
        <v>-172</v>
      </c>
      <c r="E693" s="235">
        <v>20</v>
      </c>
      <c r="F693" s="235" t="s">
        <v>12</v>
      </c>
      <c r="G693" s="411">
        <v>0.65</v>
      </c>
      <c r="H693" s="235" t="s">
        <v>53</v>
      </c>
      <c r="I693" s="235" t="s">
        <v>54</v>
      </c>
      <c r="J693" s="412">
        <v>2401.1647135124008</v>
      </c>
      <c r="K693" s="412">
        <v>941.58518776740766</v>
      </c>
      <c r="L693" s="413">
        <v>2.6883680076113871E-11</v>
      </c>
      <c r="M693" s="413">
        <v>1.5522099244526908E-16</v>
      </c>
      <c r="N693" s="46"/>
      <c r="O693" s="126">
        <f t="shared" si="294"/>
        <v>4.6566297733580721E-17</v>
      </c>
      <c r="P693" s="126">
        <f t="shared" si="295"/>
        <v>1.7321400047069762E-6</v>
      </c>
      <c r="Q693" s="126">
        <f t="shared" si="296"/>
        <v>7.1640458051662649E-8</v>
      </c>
      <c r="R693" s="126">
        <f t="shared" si="297"/>
        <v>2664.8307764722708</v>
      </c>
      <c r="S693" s="126">
        <f t="shared" si="298"/>
        <v>7.6084945878905886E-11</v>
      </c>
      <c r="T693" s="236">
        <v>0.46799999999999997</v>
      </c>
      <c r="U693" s="193">
        <f t="shared" si="283"/>
        <v>7.2643424464385923E-17</v>
      </c>
      <c r="V693" s="185">
        <f t="shared" si="284"/>
        <v>2.7021384073428828E-6</v>
      </c>
      <c r="W693" s="185">
        <f t="shared" si="285"/>
        <v>1.1175911456059373E-7</v>
      </c>
      <c r="X693" s="185">
        <f t="shared" si="286"/>
        <v>4157.1360112967423</v>
      </c>
      <c r="Y693" s="185">
        <f t="shared" si="287"/>
        <v>1.1869251557109319E-10</v>
      </c>
      <c r="AA693" s="259">
        <f t="shared" si="299"/>
        <v>7.7150135121210572E-20</v>
      </c>
      <c r="AB693" s="260">
        <f t="shared" si="304"/>
        <v>6.4644041940052213E-20</v>
      </c>
      <c r="AC693" s="17">
        <f t="shared" si="292"/>
        <v>7.7837091959142217</v>
      </c>
      <c r="AD693" s="17">
        <f t="shared" si="293"/>
        <v>6.8475648249041186</v>
      </c>
      <c r="AE693" s="17">
        <f t="shared" si="300"/>
        <v>-36.401681814689631</v>
      </c>
      <c r="AF693" s="184">
        <f t="shared" si="303"/>
        <v>-16.006920044715258</v>
      </c>
      <c r="AG693" s="184">
        <f t="shared" si="303"/>
        <v>8.3325816573358082</v>
      </c>
      <c r="AJ693" s="138"/>
    </row>
    <row r="694" spans="1:36">
      <c r="A694" t="s">
        <v>52</v>
      </c>
      <c r="B694" s="235">
        <v>24</v>
      </c>
      <c r="C694" s="236">
        <v>-66</v>
      </c>
      <c r="D694" s="236">
        <v>-172</v>
      </c>
      <c r="E694" s="235">
        <v>20</v>
      </c>
      <c r="F694" s="235" t="s">
        <v>12</v>
      </c>
      <c r="G694" s="411">
        <v>0.65</v>
      </c>
      <c r="H694" s="235" t="s">
        <v>16</v>
      </c>
      <c r="I694" s="235" t="s">
        <v>16</v>
      </c>
      <c r="J694" s="412">
        <v>21.706469491632081</v>
      </c>
      <c r="K694" s="412">
        <v>40.891352329133937</v>
      </c>
      <c r="L694" s="413">
        <v>3.2383945248226511E-13</v>
      </c>
      <c r="M694" s="413"/>
      <c r="N694" s="46"/>
      <c r="O694" s="126"/>
      <c r="P694" s="126"/>
      <c r="Q694" s="126"/>
      <c r="R694" s="126"/>
      <c r="S694" s="126"/>
      <c r="T694" s="236">
        <v>0.46799999999999997</v>
      </c>
      <c r="U694" s="193"/>
      <c r="V694" s="185"/>
      <c r="W694" s="185"/>
      <c r="X694" s="185"/>
      <c r="Y694" s="185"/>
      <c r="AA694" s="259"/>
      <c r="AB694" s="260"/>
      <c r="AC694" s="17">
        <f t="shared" si="292"/>
        <v>3.0776103493684608</v>
      </c>
      <c r="AD694" s="17">
        <f t="shared" si="293"/>
        <v>3.7109186061978292</v>
      </c>
      <c r="AE694" s="17"/>
      <c r="AF694" s="184"/>
      <c r="AG694" s="184"/>
      <c r="AJ694" s="138"/>
    </row>
    <row r="695" spans="1:36">
      <c r="A695" t="s">
        <v>52</v>
      </c>
      <c r="B695" s="235">
        <v>24</v>
      </c>
      <c r="C695" s="236">
        <v>-66</v>
      </c>
      <c r="D695" s="236">
        <v>-172</v>
      </c>
      <c r="E695" s="235">
        <v>20</v>
      </c>
      <c r="F695" s="235" t="s">
        <v>12</v>
      </c>
      <c r="G695" s="411">
        <v>0.65</v>
      </c>
      <c r="H695" s="235" t="s">
        <v>53</v>
      </c>
      <c r="I695" s="235" t="s">
        <v>54</v>
      </c>
      <c r="J695" s="412">
        <v>87.441204964426163</v>
      </c>
      <c r="K695" s="412">
        <v>129.64245876763712</v>
      </c>
      <c r="L695" s="413">
        <v>1.1982403901002604E-12</v>
      </c>
      <c r="M695" s="413">
        <v>8.2047894564532797E-18</v>
      </c>
      <c r="N695" s="46"/>
      <c r="O695" s="126">
        <f t="shared" si="294"/>
        <v>2.4614368369359839E-18</v>
      </c>
      <c r="P695" s="126">
        <f t="shared" si="295"/>
        <v>2.0542095369778246E-6</v>
      </c>
      <c r="Q695" s="126">
        <f t="shared" si="296"/>
        <v>3.7868259029784369E-9</v>
      </c>
      <c r="R695" s="126">
        <f t="shared" si="297"/>
        <v>3160.3223645812686</v>
      </c>
      <c r="S695" s="126">
        <f t="shared" si="298"/>
        <v>2.920976614432855E-11</v>
      </c>
      <c r="T695" s="236">
        <v>0.46799999999999997</v>
      </c>
      <c r="U695" s="193">
        <f t="shared" si="283"/>
        <v>3.8398414656201344E-18</v>
      </c>
      <c r="V695" s="185">
        <f t="shared" si="284"/>
        <v>3.2045668776854062E-6</v>
      </c>
      <c r="W695" s="185">
        <f t="shared" si="285"/>
        <v>5.9074484086463603E-9</v>
      </c>
      <c r="X695" s="185">
        <f t="shared" si="286"/>
        <v>4930.1028887467783</v>
      </c>
      <c r="Y695" s="185">
        <f t="shared" si="287"/>
        <v>4.5567235185152532E-11</v>
      </c>
      <c r="AA695" s="259">
        <f t="shared" si="299"/>
        <v>2.9618702870349144E-20</v>
      </c>
      <c r="AB695" s="260">
        <f t="shared" si="304"/>
        <v>9.3832072188292078E-20</v>
      </c>
      <c r="AC695" s="17">
        <f t="shared" si="292"/>
        <v>4.4709666242448129</v>
      </c>
      <c r="AD695" s="17">
        <f t="shared" si="293"/>
        <v>4.8647803442122601</v>
      </c>
      <c r="AE695" s="17">
        <f t="shared" si="300"/>
        <v>-39.341813610075704</v>
      </c>
      <c r="AF695" s="184">
        <f t="shared" si="303"/>
        <v>-18.947051840101327</v>
      </c>
      <c r="AG695" s="184">
        <f t="shared" si="303"/>
        <v>8.503115136747315</v>
      </c>
      <c r="AJ695" s="138"/>
    </row>
    <row r="696" spans="1:36">
      <c r="A696" t="s">
        <v>52</v>
      </c>
      <c r="B696" s="235">
        <v>24</v>
      </c>
      <c r="C696" s="236">
        <v>-66</v>
      </c>
      <c r="D696" s="236">
        <v>-172</v>
      </c>
      <c r="E696" s="235">
        <v>20</v>
      </c>
      <c r="F696" s="235" t="s">
        <v>12</v>
      </c>
      <c r="G696" s="411">
        <v>0.65</v>
      </c>
      <c r="H696" s="235" t="s">
        <v>16</v>
      </c>
      <c r="I696" s="235" t="s">
        <v>16</v>
      </c>
      <c r="J696" s="412">
        <v>61.879688698370359</v>
      </c>
      <c r="K696" s="412">
        <v>81.136311531430707</v>
      </c>
      <c r="L696" s="413">
        <v>8.6603648760231181E-13</v>
      </c>
      <c r="M696" s="413">
        <v>9.5509159112090309E-18</v>
      </c>
      <c r="N696" s="46"/>
      <c r="O696" s="126">
        <f t="shared" si="294"/>
        <v>2.8652747733627094E-18</v>
      </c>
      <c r="P696" s="126">
        <f t="shared" si="295"/>
        <v>3.3084919797033512E-6</v>
      </c>
      <c r="Q696" s="126">
        <f t="shared" si="296"/>
        <v>4.4081150359426296E-9</v>
      </c>
      <c r="R696" s="126">
        <f t="shared" si="297"/>
        <v>5089.9876610820784</v>
      </c>
      <c r="S696" s="126">
        <f t="shared" si="298"/>
        <v>5.4329744016463055E-11</v>
      </c>
      <c r="T696" s="236">
        <v>0.46799999999999997</v>
      </c>
      <c r="U696" s="193">
        <f t="shared" si="283"/>
        <v>4.4698286464458262E-18</v>
      </c>
      <c r="V696" s="185">
        <f t="shared" si="284"/>
        <v>5.1612474883372277E-6</v>
      </c>
      <c r="W696" s="185">
        <f t="shared" si="285"/>
        <v>6.8766594560705014E-9</v>
      </c>
      <c r="X696" s="185">
        <f t="shared" si="286"/>
        <v>7940.3807512880421</v>
      </c>
      <c r="Y696" s="185">
        <f t="shared" si="287"/>
        <v>8.4754400665682346E-11</v>
      </c>
      <c r="AA696" s="259">
        <f t="shared" si="299"/>
        <v>5.5090360432693533E-20</v>
      </c>
      <c r="AB696" s="260">
        <f t="shared" si="304"/>
        <v>1.5434654103973476E-19</v>
      </c>
      <c r="AC696" s="17">
        <f t="shared" si="292"/>
        <v>4.1251919949612859</v>
      </c>
      <c r="AD696" s="17">
        <f t="shared" si="293"/>
        <v>4.3961305986655681</v>
      </c>
      <c r="AE696" s="17">
        <f t="shared" si="300"/>
        <v>-39.189894617066074</v>
      </c>
      <c r="AF696" s="184">
        <f t="shared" si="303"/>
        <v>-18.795132847091701</v>
      </c>
      <c r="AG696" s="184">
        <f t="shared" si="303"/>
        <v>8.9797165066541726</v>
      </c>
      <c r="AJ696" s="138"/>
    </row>
    <row r="697" spans="1:36">
      <c r="A697" t="s">
        <v>52</v>
      </c>
      <c r="B697" s="235">
        <v>24</v>
      </c>
      <c r="C697" s="236">
        <v>-66</v>
      </c>
      <c r="D697" s="236">
        <v>-172</v>
      </c>
      <c r="E697" s="235">
        <v>20</v>
      </c>
      <c r="F697" s="235" t="s">
        <v>12</v>
      </c>
      <c r="G697" s="411">
        <v>0.65</v>
      </c>
      <c r="H697" s="235" t="s">
        <v>53</v>
      </c>
      <c r="I697" s="235" t="s">
        <v>53</v>
      </c>
      <c r="J697" s="412">
        <v>52.056299178528207</v>
      </c>
      <c r="K697" s="412">
        <v>74.600426759594953</v>
      </c>
      <c r="L697" s="413">
        <v>7.3627647453567021E-13</v>
      </c>
      <c r="M697" s="413">
        <v>1.0648941887233013E-17</v>
      </c>
      <c r="N697" s="46"/>
      <c r="O697" s="126">
        <f t="shared" si="294"/>
        <v>3.1946825661699036E-18</v>
      </c>
      <c r="P697" s="126">
        <f t="shared" si="295"/>
        <v>4.3389714009056407E-6</v>
      </c>
      <c r="Q697" s="126">
        <f t="shared" si="296"/>
        <v>4.9148962556460053E-9</v>
      </c>
      <c r="R697" s="126">
        <f t="shared" si="297"/>
        <v>6675.3406167779085</v>
      </c>
      <c r="S697" s="126">
        <f t="shared" si="298"/>
        <v>6.5882950931160207E-11</v>
      </c>
      <c r="T697" s="236">
        <v>0.46799999999999997</v>
      </c>
      <c r="U697" s="193">
        <f t="shared" si="283"/>
        <v>4.9837048032250495E-18</v>
      </c>
      <c r="V697" s="185">
        <f t="shared" si="284"/>
        <v>6.7687953854127998E-6</v>
      </c>
      <c r="W697" s="185">
        <f t="shared" si="285"/>
        <v>7.6672381588077686E-9</v>
      </c>
      <c r="X697" s="185">
        <f t="shared" si="286"/>
        <v>10413.531362173537</v>
      </c>
      <c r="Y697" s="185">
        <f t="shared" si="287"/>
        <v>1.0277740345260993E-10</v>
      </c>
      <c r="AA697" s="259">
        <f t="shared" si="299"/>
        <v>6.6805312244196453E-20</v>
      </c>
      <c r="AB697" s="260">
        <f t="shared" si="304"/>
        <v>2.0456586532807944E-19</v>
      </c>
      <c r="AC697" s="17">
        <f t="shared" si="292"/>
        <v>3.9523258094200626</v>
      </c>
      <c r="AD697" s="17">
        <f t="shared" si="293"/>
        <v>4.312146227831354</v>
      </c>
      <c r="AE697" s="17">
        <f t="shared" si="300"/>
        <v>-39.081071139984708</v>
      </c>
      <c r="AF697" s="184">
        <f t="shared" si="303"/>
        <v>-18.686309370010335</v>
      </c>
      <c r="AG697" s="184">
        <f t="shared" si="303"/>
        <v>9.2508613319587472</v>
      </c>
      <c r="AJ697" s="138"/>
    </row>
    <row r="698" spans="1:36">
      <c r="A698" t="s">
        <v>52</v>
      </c>
      <c r="B698" s="235">
        <v>24</v>
      </c>
      <c r="C698" s="236">
        <v>-66</v>
      </c>
      <c r="D698" s="236">
        <v>-172</v>
      </c>
      <c r="E698" s="235">
        <v>20</v>
      </c>
      <c r="F698" s="235" t="s">
        <v>12</v>
      </c>
      <c r="G698" s="411">
        <v>0.65</v>
      </c>
      <c r="H698" s="235" t="s">
        <v>53</v>
      </c>
      <c r="I698" s="235" t="s">
        <v>53</v>
      </c>
      <c r="J698" s="412">
        <v>49.713366398124187</v>
      </c>
      <c r="K698" s="412">
        <v>80.8994362333151</v>
      </c>
      <c r="L698" s="413">
        <v>7.051163976970621E-13</v>
      </c>
      <c r="M698" s="413">
        <v>7.6971834233562286E-18</v>
      </c>
      <c r="N698" s="46"/>
      <c r="O698" s="126">
        <f t="shared" si="294"/>
        <v>2.3091550270068684E-18</v>
      </c>
      <c r="P698" s="126">
        <f t="shared" si="295"/>
        <v>3.2748565124122196E-6</v>
      </c>
      <c r="Q698" s="126">
        <f t="shared" si="296"/>
        <v>3.552546195395182E-9</v>
      </c>
      <c r="R698" s="126">
        <f t="shared" si="297"/>
        <v>5038.2407883264914</v>
      </c>
      <c r="S698" s="126">
        <f t="shared" si="298"/>
        <v>4.3913114365217444E-11</v>
      </c>
      <c r="T698" s="236">
        <v>0.46799999999999997</v>
      </c>
      <c r="U698" s="193">
        <f t="shared" ref="U698:U760" si="305">M698*T698</f>
        <v>3.6022818421307151E-18</v>
      </c>
      <c r="V698" s="185">
        <f t="shared" ref="V698:V760" si="306">T698*M698/L698</f>
        <v>5.1087761593630634E-6</v>
      </c>
      <c r="W698" s="185">
        <f t="shared" ref="W698:W760" si="307">U698/(G698*0.000000001)</f>
        <v>5.5419720648164842E-9</v>
      </c>
      <c r="X698" s="185">
        <f t="shared" ref="X698:X760" si="308">V698/(G698*0.000000001)</f>
        <v>7859.6556297893276</v>
      </c>
      <c r="Y698" s="185">
        <f t="shared" ref="Y698:Y760" si="309">W698/K698</f>
        <v>6.8504458409739222E-11</v>
      </c>
      <c r="AA698" s="259">
        <f t="shared" si="299"/>
        <v>4.4527897966330499E-20</v>
      </c>
      <c r="AB698" s="260">
        <f t="shared" si="304"/>
        <v>1.5483126533242906E-19</v>
      </c>
      <c r="AC698" s="17">
        <f t="shared" si="292"/>
        <v>3.9062738385564271</v>
      </c>
      <c r="AD698" s="17">
        <f t="shared" si="293"/>
        <v>4.3932068553543191</v>
      </c>
      <c r="AE698" s="17">
        <f t="shared" si="300"/>
        <v>-39.405677201124881</v>
      </c>
      <c r="AF698" s="184">
        <f t="shared" si="303"/>
        <v>-19.010915431150504</v>
      </c>
      <c r="AG698" s="184">
        <f t="shared" si="303"/>
        <v>8.9694980714595314</v>
      </c>
      <c r="AJ698" s="138"/>
    </row>
    <row r="699" spans="1:36">
      <c r="A699" t="s">
        <v>52</v>
      </c>
      <c r="B699" s="235">
        <v>24</v>
      </c>
      <c r="C699" s="236">
        <v>-66</v>
      </c>
      <c r="D699" s="236">
        <v>-172</v>
      </c>
      <c r="E699" s="235">
        <v>20</v>
      </c>
      <c r="F699" s="235" t="s">
        <v>12</v>
      </c>
      <c r="G699" s="411">
        <v>0.65</v>
      </c>
      <c r="H699" s="235" t="s">
        <v>53</v>
      </c>
      <c r="I699" s="235" t="s">
        <v>54</v>
      </c>
      <c r="J699" s="412">
        <v>129.56189902792104</v>
      </c>
      <c r="K699" s="412">
        <v>158.6034947124902</v>
      </c>
      <c r="L699" s="413">
        <v>1.7333596972792398E-12</v>
      </c>
      <c r="M699" s="413">
        <v>1.9231650478333543E-17</v>
      </c>
      <c r="N699" s="46"/>
      <c r="O699" s="126">
        <f t="shared" si="294"/>
        <v>5.7694951435000627E-18</v>
      </c>
      <c r="P699" s="126">
        <f t="shared" si="295"/>
        <v>3.3285042640348247E-6</v>
      </c>
      <c r="Q699" s="126">
        <f t="shared" si="296"/>
        <v>8.8761463746154812E-9</v>
      </c>
      <c r="R699" s="126">
        <f t="shared" si="297"/>
        <v>5120.7757908228068</v>
      </c>
      <c r="S699" s="126">
        <f t="shared" si="298"/>
        <v>5.596438080198541E-11</v>
      </c>
      <c r="T699" s="236">
        <v>0.46799999999999997</v>
      </c>
      <c r="U699" s="193">
        <f t="shared" si="305"/>
        <v>9.0004124238600972E-18</v>
      </c>
      <c r="V699" s="185">
        <f t="shared" si="306"/>
        <v>5.1924666518943263E-6</v>
      </c>
      <c r="W699" s="185">
        <f t="shared" si="307"/>
        <v>1.3846788344400149E-8</v>
      </c>
      <c r="X699" s="185">
        <f t="shared" si="308"/>
        <v>7988.4102336835786</v>
      </c>
      <c r="Y699" s="185">
        <f t="shared" si="309"/>
        <v>8.7304434051097233E-11</v>
      </c>
      <c r="AA699" s="259">
        <f t="shared" si="299"/>
        <v>5.6747882133213198E-20</v>
      </c>
      <c r="AB699" s="260">
        <f t="shared" si="304"/>
        <v>1.4843600335148727E-19</v>
      </c>
      <c r="AC699" s="17">
        <f t="shared" si="292"/>
        <v>4.8641587517128508</v>
      </c>
      <c r="AD699" s="17">
        <f t="shared" si="293"/>
        <v>5.0664073437151753</v>
      </c>
      <c r="AE699" s="17">
        <f t="shared" si="300"/>
        <v>-38.489974289668694</v>
      </c>
      <c r="AF699" s="184">
        <f t="shared" si="303"/>
        <v>-18.095212519694321</v>
      </c>
      <c r="AG699" s="184">
        <f t="shared" si="303"/>
        <v>8.9857470494618337</v>
      </c>
      <c r="AJ699" s="138"/>
    </row>
    <row r="700" spans="1:36">
      <c r="A700" t="s">
        <v>52</v>
      </c>
      <c r="B700" s="235">
        <v>24</v>
      </c>
      <c r="C700" s="236">
        <v>-66</v>
      </c>
      <c r="D700" s="236">
        <v>-172</v>
      </c>
      <c r="E700" s="235">
        <v>20</v>
      </c>
      <c r="F700" s="235" t="s">
        <v>12</v>
      </c>
      <c r="G700" s="411">
        <v>0.65</v>
      </c>
      <c r="H700" s="235" t="s">
        <v>53</v>
      </c>
      <c r="I700" s="235" t="s">
        <v>53</v>
      </c>
      <c r="J700" s="412">
        <v>171.15929852670627</v>
      </c>
      <c r="K700" s="412">
        <v>173.74177786786299</v>
      </c>
      <c r="L700" s="413">
        <v>2.2513114111402205E-12</v>
      </c>
      <c r="M700" s="413">
        <v>1.2919687623914781E-17</v>
      </c>
      <c r="N700" s="46"/>
      <c r="O700" s="126">
        <f t="shared" si="294"/>
        <v>3.8759062871744338E-18</v>
      </c>
      <c r="P700" s="126">
        <f t="shared" si="295"/>
        <v>1.7216215704301012E-6</v>
      </c>
      <c r="Q700" s="126">
        <f t="shared" si="296"/>
        <v>5.9629327494991283E-9</v>
      </c>
      <c r="R700" s="126">
        <f t="shared" si="297"/>
        <v>2648.648569892463</v>
      </c>
      <c r="S700" s="126">
        <f t="shared" si="298"/>
        <v>3.4320661516622435E-11</v>
      </c>
      <c r="T700" s="236">
        <v>0.46799999999999997</v>
      </c>
      <c r="U700" s="193">
        <f t="shared" si="305"/>
        <v>6.0464138079921167E-18</v>
      </c>
      <c r="V700" s="185">
        <f t="shared" si="306"/>
        <v>2.6857296498709581E-6</v>
      </c>
      <c r="W700" s="185">
        <f t="shared" si="307"/>
        <v>9.3021750892186411E-9</v>
      </c>
      <c r="X700" s="185">
        <f t="shared" si="308"/>
        <v>4131.8917690322432</v>
      </c>
      <c r="Y700" s="185">
        <f t="shared" si="309"/>
        <v>5.3540231965930998E-11</v>
      </c>
      <c r="AA700" s="259">
        <f t="shared" si="299"/>
        <v>3.4801150777855148E-20</v>
      </c>
      <c r="AB700" s="260">
        <f t="shared" si="304"/>
        <v>7.5483410688896351E-20</v>
      </c>
      <c r="AC700" s="17">
        <f t="shared" si="292"/>
        <v>5.1425946931919251</v>
      </c>
      <c r="AD700" s="17">
        <f t="shared" si="293"/>
        <v>5.157570161701388</v>
      </c>
      <c r="AE700" s="17">
        <f t="shared" si="300"/>
        <v>-38.887779353546229</v>
      </c>
      <c r="AF700" s="184">
        <f t="shared" si="303"/>
        <v>-18.493017583571852</v>
      </c>
      <c r="AG700" s="184">
        <f t="shared" si="303"/>
        <v>8.3264906365354516</v>
      </c>
      <c r="AJ700" s="138"/>
    </row>
    <row r="701" spans="1:36">
      <c r="A701" t="s">
        <v>52</v>
      </c>
      <c r="B701" s="235">
        <v>24</v>
      </c>
      <c r="C701" s="236">
        <v>-66</v>
      </c>
      <c r="D701" s="236">
        <v>-172</v>
      </c>
      <c r="E701" s="235">
        <v>20</v>
      </c>
      <c r="F701" s="235" t="s">
        <v>12</v>
      </c>
      <c r="G701" s="411">
        <v>0.65</v>
      </c>
      <c r="H701" s="235" t="s">
        <v>53</v>
      </c>
      <c r="I701" s="235" t="s">
        <v>54</v>
      </c>
      <c r="J701" s="412">
        <v>83.545753643285849</v>
      </c>
      <c r="K701" s="412">
        <v>129.7413546896783</v>
      </c>
      <c r="L701" s="413">
        <v>1.1480465528286877E-12</v>
      </c>
      <c r="M701" s="413">
        <v>2.1105558070112906E-18</v>
      </c>
      <c r="N701" s="46"/>
      <c r="O701" s="126">
        <f t="shared" si="294"/>
        <v>6.3316674210338715E-19</v>
      </c>
      <c r="P701" s="126">
        <f t="shared" si="295"/>
        <v>5.5151660927278509E-7</v>
      </c>
      <c r="Q701" s="126">
        <f t="shared" si="296"/>
        <v>9.7410268015905703E-10</v>
      </c>
      <c r="R701" s="126">
        <f t="shared" si="297"/>
        <v>848.48709118890008</v>
      </c>
      <c r="S701" s="126">
        <f t="shared" si="298"/>
        <v>7.5080353715202314E-12</v>
      </c>
      <c r="T701" s="236">
        <v>0.46799999999999997</v>
      </c>
      <c r="U701" s="193">
        <f t="shared" si="305"/>
        <v>9.8774011768128403E-19</v>
      </c>
      <c r="V701" s="185">
        <f t="shared" si="306"/>
        <v>8.6036591046554483E-7</v>
      </c>
      <c r="W701" s="185">
        <f t="shared" si="307"/>
        <v>1.5196001810481292E-9</v>
      </c>
      <c r="X701" s="185">
        <f t="shared" si="308"/>
        <v>1323.6398622546842</v>
      </c>
      <c r="Y701" s="185"/>
      <c r="AA701" s="259">
        <f t="shared" si="299"/>
        <v>7.6131478667215171E-21</v>
      </c>
      <c r="AB701" s="260">
        <f t="shared" si="304"/>
        <v>2.5262275040604717E-20</v>
      </c>
      <c r="AC701" s="17">
        <f t="shared" si="292"/>
        <v>4.4253944296120009</v>
      </c>
      <c r="AD701" s="17">
        <f t="shared" si="293"/>
        <v>4.8655428893033754</v>
      </c>
      <c r="AE701" s="17">
        <f t="shared" si="300"/>
        <v>-40.699580345447494</v>
      </c>
      <c r="AF701" s="184">
        <f t="shared" si="303"/>
        <v>-20.304818575473121</v>
      </c>
      <c r="AG701" s="184">
        <f t="shared" si="303"/>
        <v>7.1881406921357316</v>
      </c>
      <c r="AJ701" s="138"/>
    </row>
    <row r="702" spans="1:36">
      <c r="A702" t="s">
        <v>52</v>
      </c>
      <c r="B702" s="235">
        <v>24</v>
      </c>
      <c r="C702" s="236">
        <v>-66</v>
      </c>
      <c r="D702" s="236">
        <v>-172</v>
      </c>
      <c r="E702" s="235">
        <v>20</v>
      </c>
      <c r="F702" s="235" t="s">
        <v>12</v>
      </c>
      <c r="G702" s="411">
        <v>0.65</v>
      </c>
      <c r="H702" s="235" t="s">
        <v>53</v>
      </c>
      <c r="I702" s="235" t="s">
        <v>54</v>
      </c>
      <c r="J702" s="412">
        <v>213.54363033330145</v>
      </c>
      <c r="K702" s="412">
        <v>175.50955747080073</v>
      </c>
      <c r="L702" s="413">
        <v>2.7711526060206355E-12</v>
      </c>
      <c r="M702" s="413">
        <v>1.2694330219608842E-17</v>
      </c>
      <c r="N702" s="46"/>
      <c r="O702" s="126">
        <f t="shared" si="294"/>
        <v>3.8082990658826527E-18</v>
      </c>
      <c r="P702" s="126">
        <f t="shared" si="295"/>
        <v>1.3742653716033905E-6</v>
      </c>
      <c r="Q702" s="126">
        <f t="shared" si="296"/>
        <v>5.8589216398194651E-9</v>
      </c>
      <c r="R702" s="126">
        <f t="shared" si="297"/>
        <v>2114.2544178513699</v>
      </c>
      <c r="S702" s="126">
        <f t="shared" si="298"/>
        <v>3.3382350934331345E-11</v>
      </c>
      <c r="T702" s="236">
        <v>0.46799999999999997</v>
      </c>
      <c r="U702" s="193">
        <f t="shared" si="305"/>
        <v>5.940946542776938E-18</v>
      </c>
      <c r="V702" s="185">
        <f t="shared" si="306"/>
        <v>2.143853979701289E-6</v>
      </c>
      <c r="W702" s="185">
        <f t="shared" si="307"/>
        <v>9.1399177581183663E-9</v>
      </c>
      <c r="X702" s="185">
        <f t="shared" si="308"/>
        <v>3298.236891848137</v>
      </c>
      <c r="Y702" s="185">
        <f t="shared" si="309"/>
        <v>5.20764674575569E-11</v>
      </c>
      <c r="AA702" s="259">
        <f t="shared" si="299"/>
        <v>3.3849703847411982E-20</v>
      </c>
      <c r="AB702" s="260">
        <f t="shared" si="304"/>
        <v>5.9446072916318698E-20</v>
      </c>
      <c r="AC702" s="17">
        <f t="shared" si="292"/>
        <v>5.3638411693235506</v>
      </c>
      <c r="AD702" s="17">
        <f t="shared" si="293"/>
        <v>5.1676934999461901</v>
      </c>
      <c r="AE702" s="17">
        <f t="shared" si="300"/>
        <v>-38.905376219512895</v>
      </c>
      <c r="AF702" s="184">
        <f t="shared" si="303"/>
        <v>-18.510614449538519</v>
      </c>
      <c r="AG702" s="184">
        <f t="shared" si="303"/>
        <v>8.1011433294811876</v>
      </c>
      <c r="AJ702" s="138"/>
    </row>
    <row r="703" spans="1:36">
      <c r="A703" t="s">
        <v>52</v>
      </c>
      <c r="B703" s="235">
        <v>24</v>
      </c>
      <c r="C703" s="236">
        <v>-66</v>
      </c>
      <c r="D703" s="236">
        <v>-172</v>
      </c>
      <c r="E703" s="235">
        <v>20</v>
      </c>
      <c r="F703" s="235" t="s">
        <v>12</v>
      </c>
      <c r="G703" s="411">
        <v>0.65</v>
      </c>
      <c r="H703" s="235" t="s">
        <v>53</v>
      </c>
      <c r="I703" s="235" t="s">
        <v>54</v>
      </c>
      <c r="J703" s="412">
        <v>224.37025657473978</v>
      </c>
      <c r="K703" s="412">
        <v>261.05080979055248</v>
      </c>
      <c r="L703" s="413">
        <v>2.9028788242081555E-12</v>
      </c>
      <c r="M703" s="413">
        <v>5.7399087851669863E-17</v>
      </c>
      <c r="N703" s="46"/>
      <c r="O703" s="126">
        <f t="shared" si="294"/>
        <v>1.7219726355500959E-17</v>
      </c>
      <c r="P703" s="126">
        <f t="shared" si="295"/>
        <v>5.9319480413372538E-6</v>
      </c>
      <c r="Q703" s="126">
        <f t="shared" si="296"/>
        <v>2.6491886700770706E-8</v>
      </c>
      <c r="R703" s="126">
        <f t="shared" si="297"/>
        <v>9126.0739097496207</v>
      </c>
      <c r="S703" s="126">
        <f t="shared" si="298"/>
        <v>1.0148172580665735E-10</v>
      </c>
      <c r="T703" s="236">
        <v>0.46799999999999997</v>
      </c>
      <c r="U703" s="193">
        <f t="shared" si="305"/>
        <v>2.6862773114581493E-17</v>
      </c>
      <c r="V703" s="185">
        <f t="shared" si="306"/>
        <v>9.2538389444861156E-6</v>
      </c>
      <c r="W703" s="185">
        <f t="shared" si="307"/>
        <v>4.1327343253202292E-8</v>
      </c>
      <c r="X703" s="185">
        <f t="shared" si="308"/>
        <v>14236.675299209408</v>
      </c>
      <c r="Y703" s="185">
        <f t="shared" si="309"/>
        <v>1.583114922583854E-10</v>
      </c>
      <c r="AA703" s="259">
        <f t="shared" si="299"/>
        <v>1.0290246996795053E-19</v>
      </c>
      <c r="AB703" s="260">
        <f t="shared" si="304"/>
        <v>2.5582306999122988E-19</v>
      </c>
      <c r="AC703" s="17">
        <f t="shared" si="292"/>
        <v>5.413297618405104</v>
      </c>
      <c r="AD703" s="17">
        <f t="shared" si="293"/>
        <v>5.5647150619032821</v>
      </c>
      <c r="AE703" s="17">
        <f t="shared" si="300"/>
        <v>-37.396503261779458</v>
      </c>
      <c r="AF703" s="184">
        <f t="shared" si="303"/>
        <v>-17.001741491805081</v>
      </c>
      <c r="AG703" s="184">
        <f t="shared" si="303"/>
        <v>9.5635766815270458</v>
      </c>
      <c r="AJ703" s="138"/>
    </row>
    <row r="704" spans="1:36">
      <c r="A704" t="s">
        <v>52</v>
      </c>
      <c r="B704" s="235">
        <v>24</v>
      </c>
      <c r="C704" s="236">
        <v>-66</v>
      </c>
      <c r="D704" s="236">
        <v>-172</v>
      </c>
      <c r="E704" s="235">
        <v>20</v>
      </c>
      <c r="F704" s="235" t="s">
        <v>12</v>
      </c>
      <c r="G704" s="411">
        <v>0.65</v>
      </c>
      <c r="H704" s="235" t="s">
        <v>53</v>
      </c>
      <c r="I704" s="235" t="s">
        <v>54</v>
      </c>
      <c r="J704" s="412">
        <v>657.55039586114208</v>
      </c>
      <c r="K704" s="412">
        <v>384.69177016874113</v>
      </c>
      <c r="L704" s="413">
        <v>7.967239582369943E-12</v>
      </c>
      <c r="M704" s="413"/>
      <c r="N704" s="46"/>
      <c r="O704" s="126"/>
      <c r="P704" s="126"/>
      <c r="Q704" s="126"/>
      <c r="R704" s="126"/>
      <c r="S704" s="126"/>
      <c r="T704" s="236">
        <v>0.46799999999999997</v>
      </c>
      <c r="U704" s="193"/>
      <c r="V704" s="185"/>
      <c r="W704" s="185"/>
      <c r="X704" s="185"/>
      <c r="Y704" s="185"/>
      <c r="AA704" s="259"/>
      <c r="AB704" s="260"/>
      <c r="AC704" s="17"/>
      <c r="AD704" s="17"/>
      <c r="AE704" s="17"/>
      <c r="AF704" s="184"/>
      <c r="AG704" s="184"/>
      <c r="AJ704" s="138"/>
    </row>
    <row r="705" spans="1:36">
      <c r="A705" t="s">
        <v>52</v>
      </c>
      <c r="B705" s="235">
        <v>24</v>
      </c>
      <c r="C705" s="236">
        <v>-66</v>
      </c>
      <c r="D705" s="236">
        <v>-172</v>
      </c>
      <c r="E705" s="235">
        <v>20</v>
      </c>
      <c r="F705" s="235" t="s">
        <v>12</v>
      </c>
      <c r="G705" s="411">
        <v>0.65</v>
      </c>
      <c r="H705" s="235" t="s">
        <v>53</v>
      </c>
      <c r="I705" s="235" t="s">
        <v>54</v>
      </c>
      <c r="J705" s="412">
        <v>575.50915617564817</v>
      </c>
      <c r="K705" s="412">
        <v>343.84128920732371</v>
      </c>
      <c r="L705" s="413">
        <v>7.030100864764807E-12</v>
      </c>
      <c r="M705" s="413">
        <v>4.5011995510241533E-17</v>
      </c>
      <c r="N705" s="46"/>
      <c r="O705" s="126">
        <f t="shared" si="294"/>
        <v>1.350359865307246E-17</v>
      </c>
      <c r="P705" s="126">
        <f t="shared" si="295"/>
        <v>1.9208257339170088E-6</v>
      </c>
      <c r="Q705" s="126">
        <f t="shared" si="296"/>
        <v>2.0774767158573016E-8</v>
      </c>
      <c r="R705" s="126">
        <f t="shared" si="297"/>
        <v>2955.1165137184748</v>
      </c>
      <c r="S705" s="126">
        <f t="shared" si="298"/>
        <v>6.0419640719897932E-11</v>
      </c>
      <c r="T705" s="236">
        <v>0.46799999999999997</v>
      </c>
      <c r="U705" s="193">
        <f t="shared" si="305"/>
        <v>2.1065613898793037E-17</v>
      </c>
      <c r="V705" s="185">
        <f t="shared" si="306"/>
        <v>2.996488144910534E-6</v>
      </c>
      <c r="W705" s="185">
        <f t="shared" si="307"/>
        <v>3.2408636767373898E-8</v>
      </c>
      <c r="X705" s="185">
        <f t="shared" si="308"/>
        <v>4609.9817614008216</v>
      </c>
      <c r="Y705" s="185">
        <f t="shared" si="309"/>
        <v>9.4254639523040745E-11</v>
      </c>
      <c r="AA705" s="259">
        <f t="shared" si="299"/>
        <v>6.1265515689976491E-20</v>
      </c>
      <c r="AB705" s="260">
        <f t="shared" si="304"/>
        <v>7.8212475035764075E-20</v>
      </c>
      <c r="AC705" s="17">
        <f t="shared" si="292"/>
        <v>6.3552551379843729</v>
      </c>
      <c r="AD705" s="17">
        <f t="shared" si="293"/>
        <v>5.8401801823268054</v>
      </c>
      <c r="AE705" s="17">
        <f t="shared" si="300"/>
        <v>-37.639602652750888</v>
      </c>
      <c r="AF705" s="184">
        <f t="shared" si="303"/>
        <v>-17.244840882776515</v>
      </c>
      <c r="AG705" s="184">
        <f t="shared" si="303"/>
        <v>8.4359791796706816</v>
      </c>
      <c r="AJ705" s="138"/>
    </row>
    <row r="706" spans="1:36">
      <c r="A706" t="s">
        <v>52</v>
      </c>
      <c r="B706" s="235">
        <v>24</v>
      </c>
      <c r="C706" s="236">
        <v>-66</v>
      </c>
      <c r="D706" s="236">
        <v>-172</v>
      </c>
      <c r="E706" s="235">
        <v>20</v>
      </c>
      <c r="F706" s="235" t="s">
        <v>12</v>
      </c>
      <c r="G706" s="411">
        <v>0.65</v>
      </c>
      <c r="H706" s="235" t="s">
        <v>53</v>
      </c>
      <c r="I706" s="235" t="s">
        <v>54</v>
      </c>
      <c r="J706" s="412">
        <v>1345.2960000727521</v>
      </c>
      <c r="K706" s="412">
        <v>643.92316241180492</v>
      </c>
      <c r="L706" s="413">
        <v>1.5603875162576786E-11</v>
      </c>
      <c r="M706" s="413"/>
      <c r="N706" s="46"/>
      <c r="O706" s="126"/>
      <c r="P706" s="126"/>
      <c r="Q706" s="126"/>
      <c r="R706" s="126"/>
      <c r="S706" s="126"/>
      <c r="T706" s="236">
        <v>0.46799999999999997</v>
      </c>
      <c r="U706" s="193"/>
      <c r="V706" s="185"/>
      <c r="W706" s="185"/>
      <c r="X706" s="185"/>
      <c r="Y706" s="185"/>
      <c r="AA706" s="259"/>
      <c r="AB706" s="260"/>
      <c r="AC706" s="17"/>
      <c r="AD706" s="17"/>
      <c r="AE706" s="17"/>
      <c r="AF706" s="184"/>
      <c r="AG706" s="184"/>
      <c r="AJ706" s="138"/>
    </row>
    <row r="707" spans="1:36">
      <c r="A707" t="s">
        <v>52</v>
      </c>
      <c r="B707" s="235">
        <v>24</v>
      </c>
      <c r="C707" s="236">
        <v>-66</v>
      </c>
      <c r="D707" s="236">
        <v>-172</v>
      </c>
      <c r="E707" s="235">
        <v>20</v>
      </c>
      <c r="F707" s="235" t="s">
        <v>12</v>
      </c>
      <c r="G707" s="411">
        <v>0.65</v>
      </c>
      <c r="H707" s="235" t="s">
        <v>16</v>
      </c>
      <c r="I707" s="235" t="s">
        <v>17</v>
      </c>
      <c r="J707" s="412">
        <v>818.27813075298184</v>
      </c>
      <c r="K707" s="412">
        <v>445.08166268210084</v>
      </c>
      <c r="L707" s="413">
        <v>9.7833252469762826E-12</v>
      </c>
      <c r="M707" s="413">
        <v>2.0424328460889572E-16</v>
      </c>
      <c r="N707" s="46"/>
      <c r="O707" s="126">
        <f t="shared" si="294"/>
        <v>6.1272985382668709E-17</v>
      </c>
      <c r="P707" s="126">
        <f t="shared" si="295"/>
        <v>6.2630019789647961E-6</v>
      </c>
      <c r="Q707" s="126">
        <f t="shared" si="296"/>
        <v>9.4266131357951853E-8</v>
      </c>
      <c r="R707" s="126">
        <f t="shared" si="297"/>
        <v>9635.3876599458399</v>
      </c>
      <c r="S707" s="126">
        <f t="shared" si="298"/>
        <v>2.1179513617769814E-10</v>
      </c>
      <c r="T707" s="236">
        <v>0.46799999999999997</v>
      </c>
      <c r="U707" s="193">
        <f t="shared" si="305"/>
        <v>9.5585857196963198E-17</v>
      </c>
      <c r="V707" s="185">
        <f t="shared" si="306"/>
        <v>9.7702830871850831E-6</v>
      </c>
      <c r="W707" s="185">
        <f t="shared" si="307"/>
        <v>1.4705516491840492E-7</v>
      </c>
      <c r="X707" s="185">
        <f t="shared" si="308"/>
        <v>15031.204749515511</v>
      </c>
      <c r="Y707" s="185">
        <f t="shared" si="309"/>
        <v>3.3040041243720918E-10</v>
      </c>
      <c r="AA707" s="259">
        <f t="shared" si="299"/>
        <v>2.1476026808418595E-19</v>
      </c>
      <c r="AB707" s="260">
        <f t="shared" si="304"/>
        <v>2.4960129928066202E-19</v>
      </c>
      <c r="AC707" s="17">
        <f t="shared" si="292"/>
        <v>6.7072022919568317</v>
      </c>
      <c r="AD707" s="17">
        <f t="shared" si="293"/>
        <v>6.098257776975208</v>
      </c>
      <c r="AE707" s="17">
        <f t="shared" si="300"/>
        <v>-36.127219818985033</v>
      </c>
      <c r="AF707" s="184">
        <f t="shared" si="303"/>
        <v>-15.732458049010658</v>
      </c>
      <c r="AG707" s="184">
        <f t="shared" si="303"/>
        <v>9.6178836358563977</v>
      </c>
      <c r="AJ707" s="138"/>
    </row>
    <row r="708" spans="1:36">
      <c r="A708" t="s">
        <v>52</v>
      </c>
      <c r="B708" s="235">
        <v>24</v>
      </c>
      <c r="C708" s="236">
        <v>-66</v>
      </c>
      <c r="D708" s="236">
        <v>-172</v>
      </c>
      <c r="E708" s="235">
        <v>20</v>
      </c>
      <c r="F708" s="235" t="s">
        <v>12</v>
      </c>
      <c r="G708" s="411">
        <v>0.65</v>
      </c>
      <c r="H708" s="235" t="s">
        <v>53</v>
      </c>
      <c r="I708" s="235" t="s">
        <v>54</v>
      </c>
      <c r="J708" s="412">
        <v>253.54035277036596</v>
      </c>
      <c r="K708" s="412">
        <v>205.43412819956788</v>
      </c>
      <c r="L708" s="413">
        <v>3.2559124834668336E-12</v>
      </c>
      <c r="M708" s="413">
        <v>6.6233403396927845E-17</v>
      </c>
      <c r="N708" s="46"/>
      <c r="O708" s="126">
        <f t="shared" si="294"/>
        <v>1.9870021019078352E-17</v>
      </c>
      <c r="P708" s="126">
        <f t="shared" si="295"/>
        <v>6.1027503411028827E-6</v>
      </c>
      <c r="Q708" s="126">
        <f t="shared" si="296"/>
        <v>3.0569263106274387E-8</v>
      </c>
      <c r="R708" s="126">
        <f t="shared" si="297"/>
        <v>9388.8466786198187</v>
      </c>
      <c r="S708" s="126">
        <f t="shared" si="298"/>
        <v>1.4880323622070254E-10</v>
      </c>
      <c r="T708" s="236">
        <v>0.46799999999999997</v>
      </c>
      <c r="U708" s="193">
        <f t="shared" si="305"/>
        <v>3.0997232789762228E-17</v>
      </c>
      <c r="V708" s="185">
        <f t="shared" si="306"/>
        <v>9.5202905321204973E-6</v>
      </c>
      <c r="W708" s="185">
        <f t="shared" si="307"/>
        <v>4.768805044578804E-8</v>
      </c>
      <c r="X708" s="185">
        <f t="shared" si="308"/>
        <v>14646.600818646919</v>
      </c>
      <c r="Y708" s="185">
        <f t="shared" si="309"/>
        <v>2.3213304850429594E-10</v>
      </c>
      <c r="AA708" s="259">
        <f t="shared" si="299"/>
        <v>1.5088648152779237E-19</v>
      </c>
      <c r="AB708" s="260">
        <f t="shared" si="304"/>
        <v>2.6123416913013489E-19</v>
      </c>
      <c r="AC708" s="17">
        <f t="shared" si="292"/>
        <v>5.5355229928891427</v>
      </c>
      <c r="AD708" s="17">
        <f t="shared" si="293"/>
        <v>5.3251254385100353</v>
      </c>
      <c r="AE708" s="17">
        <f t="shared" si="300"/>
        <v>-37.253346755173908</v>
      </c>
      <c r="AF708" s="184">
        <f t="shared" si="303"/>
        <v>-16.858584985199535</v>
      </c>
      <c r="AG708" s="184">
        <f t="shared" si="303"/>
        <v>9.5919635614920828</v>
      </c>
      <c r="AJ708" s="138"/>
    </row>
    <row r="709" spans="1:36">
      <c r="A709" t="s">
        <v>52</v>
      </c>
      <c r="B709" s="235">
        <v>24</v>
      </c>
      <c r="C709" s="236">
        <v>-66</v>
      </c>
      <c r="D709" s="236">
        <v>-172</v>
      </c>
      <c r="E709" s="235">
        <v>20</v>
      </c>
      <c r="F709" s="235" t="s">
        <v>12</v>
      </c>
      <c r="G709" s="411">
        <v>0.65</v>
      </c>
      <c r="H709" s="235" t="s">
        <v>53</v>
      </c>
      <c r="I709" s="235" t="s">
        <v>54</v>
      </c>
      <c r="J709" s="412">
        <v>338.70197621744529</v>
      </c>
      <c r="K709" s="412">
        <v>286.49060548080951</v>
      </c>
      <c r="L709" s="413">
        <v>4.2733784358015308E-12</v>
      </c>
      <c r="M709" s="413">
        <v>2.2675996585659794E-17</v>
      </c>
      <c r="N709" s="46"/>
      <c r="O709" s="126">
        <f t="shared" si="294"/>
        <v>6.8027989756979375E-18</v>
      </c>
      <c r="P709" s="126">
        <f t="shared" si="295"/>
        <v>1.5919018354904903E-6</v>
      </c>
      <c r="Q709" s="126">
        <f t="shared" si="296"/>
        <v>1.0465844577996826E-8</v>
      </c>
      <c r="R709" s="126">
        <f t="shared" si="297"/>
        <v>2449.0797469084464</v>
      </c>
      <c r="S709" s="126">
        <f t="shared" si="298"/>
        <v>3.6531196408455629E-11</v>
      </c>
      <c r="T709" s="236">
        <v>0.46799999999999997</v>
      </c>
      <c r="U709" s="193">
        <f t="shared" si="305"/>
        <v>1.0612366402088782E-17</v>
      </c>
      <c r="V709" s="185">
        <f t="shared" si="306"/>
        <v>2.4833668633651648E-6</v>
      </c>
      <c r="W709" s="185">
        <f t="shared" si="307"/>
        <v>1.6326717541675049E-8</v>
      </c>
      <c r="X709" s="185">
        <f t="shared" si="308"/>
        <v>3820.5644051771765</v>
      </c>
      <c r="Y709" s="185">
        <f t="shared" si="309"/>
        <v>5.6988666397190779E-11</v>
      </c>
      <c r="AA709" s="259">
        <f t="shared" si="299"/>
        <v>3.7042633158174007E-20</v>
      </c>
      <c r="AB709" s="260">
        <f t="shared" si="304"/>
        <v>6.6949702623234459E-20</v>
      </c>
      <c r="AC709" s="17">
        <f t="shared" si="292"/>
        <v>5.8251205945201532</v>
      </c>
      <c r="AD709" s="17">
        <f t="shared" si="293"/>
        <v>5.6577057449742707</v>
      </c>
      <c r="AE709" s="17">
        <f t="shared" si="300"/>
        <v>-38.32522472800143</v>
      </c>
      <c r="AF709" s="184">
        <f t="shared" si="303"/>
        <v>-17.930462958027057</v>
      </c>
      <c r="AG709" s="184">
        <f t="shared" si="303"/>
        <v>8.2481534407330397</v>
      </c>
      <c r="AJ709" s="138"/>
    </row>
    <row r="710" spans="1:36">
      <c r="A710" t="s">
        <v>52</v>
      </c>
      <c r="B710" s="235">
        <v>24</v>
      </c>
      <c r="C710" s="236">
        <v>-66</v>
      </c>
      <c r="D710" s="236">
        <v>-172</v>
      </c>
      <c r="E710" s="235">
        <v>20</v>
      </c>
      <c r="F710" s="235" t="s">
        <v>12</v>
      </c>
      <c r="G710" s="411">
        <v>0.65</v>
      </c>
      <c r="H710" s="235" t="s">
        <v>16</v>
      </c>
      <c r="I710" s="235" t="s">
        <v>17</v>
      </c>
      <c r="J710" s="412">
        <v>292.79308428240489</v>
      </c>
      <c r="K710" s="412">
        <v>228.19807223791776</v>
      </c>
      <c r="L710" s="413">
        <v>3.7271177193599545E-12</v>
      </c>
      <c r="M710" s="413">
        <v>1.4235171019561994E-17</v>
      </c>
      <c r="N710" s="46"/>
      <c r="O710" s="126">
        <f t="shared" si="294"/>
        <v>4.2705513058685982E-18</v>
      </c>
      <c r="P710" s="126">
        <f t="shared" si="295"/>
        <v>1.1458053185940061E-6</v>
      </c>
      <c r="Q710" s="126">
        <f t="shared" si="296"/>
        <v>6.5700789321055354E-9</v>
      </c>
      <c r="R710" s="126">
        <f t="shared" si="297"/>
        <v>1762.7774132215477</v>
      </c>
      <c r="S710" s="126">
        <f t="shared" si="298"/>
        <v>2.8791123727178622E-11</v>
      </c>
      <c r="T710" s="236">
        <v>0.46799999999999997</v>
      </c>
      <c r="U710" s="193">
        <f t="shared" si="305"/>
        <v>6.6620600371550124E-18</v>
      </c>
      <c r="V710" s="185">
        <f t="shared" si="306"/>
        <v>1.7874562970066494E-6</v>
      </c>
      <c r="W710" s="185">
        <f t="shared" si="307"/>
        <v>1.0249323134084634E-8</v>
      </c>
      <c r="X710" s="185">
        <f t="shared" si="308"/>
        <v>2749.9327646256143</v>
      </c>
      <c r="Y710" s="185">
        <f t="shared" si="309"/>
        <v>4.4914153014398645E-11</v>
      </c>
      <c r="AA710" s="259">
        <f t="shared" si="299"/>
        <v>2.9194199459359122E-20</v>
      </c>
      <c r="AB710" s="260">
        <f t="shared" si="304"/>
        <v>4.8618535695439724E-20</v>
      </c>
      <c r="AC710" s="17">
        <f t="shared" si="292"/>
        <v>5.6794661625541361</v>
      </c>
      <c r="AD710" s="17">
        <f t="shared" si="293"/>
        <v>5.4302139897056927</v>
      </c>
      <c r="AE710" s="17">
        <f t="shared" si="300"/>
        <v>-38.790815939215882</v>
      </c>
      <c r="AF710" s="184">
        <f t="shared" si="303"/>
        <v>-18.396054169241506</v>
      </c>
      <c r="AG710" s="184">
        <f t="shared" si="303"/>
        <v>7.9193317411346804</v>
      </c>
      <c r="AJ710" s="138"/>
    </row>
    <row r="711" spans="1:36">
      <c r="A711" t="s">
        <v>52</v>
      </c>
      <c r="B711" s="235">
        <v>24</v>
      </c>
      <c r="C711" s="236">
        <v>-66</v>
      </c>
      <c r="D711" s="236">
        <v>-172</v>
      </c>
      <c r="E711" s="235">
        <v>20</v>
      </c>
      <c r="F711" s="235" t="s">
        <v>12</v>
      </c>
      <c r="G711" s="411">
        <v>0.65</v>
      </c>
      <c r="H711" s="235" t="s">
        <v>16</v>
      </c>
      <c r="I711" s="235" t="s">
        <v>17</v>
      </c>
      <c r="J711" s="412">
        <v>6656.0671721539829</v>
      </c>
      <c r="K711" s="412">
        <v>1779.9148766777553</v>
      </c>
      <c r="L711" s="413">
        <v>7.0028354533338564E-11</v>
      </c>
      <c r="M711" s="413">
        <v>4.7023070571198532E-18</v>
      </c>
      <c r="N711" s="46"/>
      <c r="O711" s="126">
        <f t="shared" si="294"/>
        <v>1.4106921171359559E-18</v>
      </c>
      <c r="P711" s="126">
        <f t="shared" si="295"/>
        <v>2.0144584669119483E-8</v>
      </c>
      <c r="Q711" s="126">
        <f t="shared" si="296"/>
        <v>2.1702955648245474E-9</v>
      </c>
      <c r="R711" s="126">
        <f t="shared" si="297"/>
        <v>30.991668721722281</v>
      </c>
      <c r="S711" s="126">
        <f t="shared" si="298"/>
        <v>1.2193254819440831E-12</v>
      </c>
      <c r="T711" s="236">
        <v>0.46799999999999997</v>
      </c>
      <c r="U711" s="193">
        <f t="shared" si="305"/>
        <v>2.2006797027320913E-18</v>
      </c>
      <c r="V711" s="185">
        <f t="shared" si="306"/>
        <v>3.1425552083826393E-8</v>
      </c>
      <c r="W711" s="185">
        <f t="shared" si="307"/>
        <v>3.385661081126294E-9</v>
      </c>
      <c r="X711" s="185">
        <f t="shared" si="308"/>
        <v>48.347003205886757</v>
      </c>
      <c r="Y711" s="185"/>
      <c r="AA711" s="259">
        <f t="shared" si="299"/>
        <v>1.2363960386913006E-21</v>
      </c>
      <c r="AB711" s="260">
        <f t="shared" si="304"/>
        <v>7.0646929117425518E-22</v>
      </c>
      <c r="AC711" s="17">
        <f t="shared" si="292"/>
        <v>8.80328407442037</v>
      </c>
      <c r="AD711" s="17">
        <f t="shared" si="293"/>
        <v>7.4843208200514697</v>
      </c>
      <c r="AE711" s="17">
        <f t="shared" si="300"/>
        <v>-39.898478422393758</v>
      </c>
      <c r="AF711" s="184">
        <f t="shared" si="303"/>
        <v>-19.503716652419385</v>
      </c>
      <c r="AG711" s="184">
        <f t="shared" si="303"/>
        <v>3.8784042387144093</v>
      </c>
      <c r="AJ711" s="138"/>
    </row>
    <row r="712" spans="1:36">
      <c r="A712" t="s">
        <v>52</v>
      </c>
      <c r="B712" s="235">
        <v>24</v>
      </c>
      <c r="C712" s="236">
        <v>-66</v>
      </c>
      <c r="D712" s="236">
        <v>-172</v>
      </c>
      <c r="E712" s="235">
        <v>20</v>
      </c>
      <c r="F712" s="235" t="s">
        <v>12</v>
      </c>
      <c r="G712" s="411">
        <v>0.65</v>
      </c>
      <c r="H712" s="235" t="s">
        <v>16</v>
      </c>
      <c r="I712" s="235" t="s">
        <v>16</v>
      </c>
      <c r="J712" s="412">
        <v>68.832339022449503</v>
      </c>
      <c r="K712" s="412">
        <v>122.08208266690093</v>
      </c>
      <c r="L712" s="413">
        <v>9.5710522840658565E-13</v>
      </c>
      <c r="M712" s="413">
        <v>3.8825188574350676E-17</v>
      </c>
      <c r="N712" s="46"/>
      <c r="O712" s="126">
        <f t="shared" si="294"/>
        <v>1.1647556572305202E-17</v>
      </c>
      <c r="P712" s="126">
        <f t="shared" si="295"/>
        <v>1.2169567385705713E-5</v>
      </c>
      <c r="Q712" s="126">
        <f t="shared" si="296"/>
        <v>1.7919317803546463E-8</v>
      </c>
      <c r="R712" s="126">
        <f t="shared" si="297"/>
        <v>18722.411362624174</v>
      </c>
      <c r="S712" s="126">
        <f t="shared" si="298"/>
        <v>1.467808986552027E-10</v>
      </c>
      <c r="T712" s="236">
        <v>0.46799999999999997</v>
      </c>
      <c r="U712" s="193">
        <f t="shared" si="305"/>
        <v>1.8170188252796115E-17</v>
      </c>
      <c r="V712" s="185">
        <f t="shared" si="306"/>
        <v>1.8984525121700914E-5</v>
      </c>
      <c r="W712" s="185">
        <f t="shared" si="307"/>
        <v>2.7954135773532484E-8</v>
      </c>
      <c r="X712" s="185">
        <f t="shared" si="308"/>
        <v>29206.961725693713</v>
      </c>
      <c r="Y712" s="185">
        <f t="shared" si="309"/>
        <v>2.2897820190211621E-10</v>
      </c>
      <c r="AA712" s="259">
        <f t="shared" si="299"/>
        <v>1.4883583123637554E-19</v>
      </c>
      <c r="AB712" s="260">
        <f t="shared" si="304"/>
        <v>5.6405447099056063E-19</v>
      </c>
      <c r="AC712" s="17">
        <f t="shared" si="292"/>
        <v>4.2316736784342064</v>
      </c>
      <c r="AD712" s="17">
        <f t="shared" si="293"/>
        <v>4.8046936272440117</v>
      </c>
      <c r="AE712" s="17">
        <f t="shared" si="300"/>
        <v>-37.787462447835722</v>
      </c>
      <c r="AF712" s="184">
        <f t="shared" si="303"/>
        <v>-17.392700677861345</v>
      </c>
      <c r="AG712" s="184">
        <f t="shared" si="303"/>
        <v>10.282162375103454</v>
      </c>
      <c r="AJ712" s="138"/>
    </row>
    <row r="713" spans="1:36" s="43" customFormat="1">
      <c r="A713" s="43" t="s">
        <v>52</v>
      </c>
      <c r="B713" s="195">
        <v>24</v>
      </c>
      <c r="C713" s="354">
        <v>-66</v>
      </c>
      <c r="D713" s="354">
        <v>-172</v>
      </c>
      <c r="E713" s="195">
        <v>20</v>
      </c>
      <c r="F713" s="195" t="s">
        <v>12</v>
      </c>
      <c r="G713" s="353">
        <v>0.65</v>
      </c>
      <c r="H713" s="195" t="s">
        <v>16</v>
      </c>
      <c r="I713" s="195" t="s">
        <v>16</v>
      </c>
      <c r="J713" s="419">
        <v>10.019854252422153</v>
      </c>
      <c r="K713" s="419">
        <v>24.132694340027371</v>
      </c>
      <c r="L713" s="420">
        <v>1.5670446238996153E-13</v>
      </c>
      <c r="M713" s="420">
        <v>1.0853247738258146E-15</v>
      </c>
      <c r="N713" s="46"/>
      <c r="O713" s="185">
        <f t="shared" si="294"/>
        <v>3.2559743214774439E-16</v>
      </c>
      <c r="P713" s="185">
        <f t="shared" si="295"/>
        <v>2.0777802187757106E-3</v>
      </c>
      <c r="Q713" s="185">
        <f t="shared" si="296"/>
        <v>5.0091912638114521E-7</v>
      </c>
      <c r="R713" s="185">
        <f t="shared" si="297"/>
        <v>3196584.9519626317</v>
      </c>
      <c r="S713" s="185">
        <f t="shared" si="298"/>
        <v>2.0756866983986219E-8</v>
      </c>
      <c r="T713" s="354">
        <v>0.46799999999999997</v>
      </c>
      <c r="U713" s="193">
        <f t="shared" si="305"/>
        <v>5.079319941504812E-16</v>
      </c>
      <c r="V713" s="185">
        <f t="shared" si="306"/>
        <v>3.2413371412901085E-3</v>
      </c>
      <c r="W713" s="185">
        <f t="shared" si="307"/>
        <v>7.8143383715458645E-7</v>
      </c>
      <c r="X713" s="185">
        <f t="shared" si="308"/>
        <v>4986672.5250617051</v>
      </c>
      <c r="Y713" s="185"/>
      <c r="AA713" s="185">
        <f t="shared" si="299"/>
        <v>2.1047463121762024E-17</v>
      </c>
      <c r="AB713" s="30">
        <f t="shared" si="304"/>
        <v>1.0831742124027935E-16</v>
      </c>
      <c r="AC713" s="184">
        <f t="shared" si="292"/>
        <v>2.3045685498844777</v>
      </c>
      <c r="AD713" s="184">
        <f t="shared" si="293"/>
        <v>3.1835675327498474</v>
      </c>
      <c r="AE713" s="184">
        <f t="shared" si="300"/>
        <v>-34.456897121993727</v>
      </c>
      <c r="AF713" s="184">
        <f t="shared" si="303"/>
        <v>-14.062135352019352</v>
      </c>
      <c r="AG713" s="184">
        <f t="shared" si="303"/>
        <v>15.422279416653645</v>
      </c>
      <c r="AJ713" s="30"/>
    </row>
    <row r="714" spans="1:36">
      <c r="A714" t="s">
        <v>52</v>
      </c>
      <c r="B714" s="235">
        <v>24</v>
      </c>
      <c r="C714" s="236">
        <v>-66</v>
      </c>
      <c r="D714" s="236">
        <v>-172</v>
      </c>
      <c r="E714" s="235">
        <v>20</v>
      </c>
      <c r="F714" s="235" t="s">
        <v>12</v>
      </c>
      <c r="G714" s="411">
        <v>0.65</v>
      </c>
      <c r="H714" s="235" t="s">
        <v>53</v>
      </c>
      <c r="I714" s="235" t="s">
        <v>53</v>
      </c>
      <c r="J714" s="412">
        <v>29.017525795602154</v>
      </c>
      <c r="K714" s="412">
        <v>46.651935610493084</v>
      </c>
      <c r="L714" s="413">
        <v>4.2531490352378959E-13</v>
      </c>
      <c r="M714" s="413">
        <v>1.8406460449475631E-17</v>
      </c>
      <c r="N714" s="46"/>
      <c r="O714" s="126">
        <f t="shared" si="294"/>
        <v>5.5219381348426891E-18</v>
      </c>
      <c r="P714" s="126">
        <f t="shared" si="295"/>
        <v>1.2983175734244696E-5</v>
      </c>
      <c r="Q714" s="185">
        <f t="shared" ref="Q714:Q740" si="310">O714/(G714*0.000000001)</f>
        <v>8.4952894382195218E-9</v>
      </c>
      <c r="R714" s="185">
        <f t="shared" ref="R714:R740" si="311">P714/(G714*0.000000001)</f>
        <v>19974.116514222609</v>
      </c>
      <c r="S714" s="185">
        <f t="shared" ref="S714:S740" si="312">Q714/K714</f>
        <v>1.8209939902919564E-10</v>
      </c>
      <c r="T714" s="236">
        <v>0.46799999999999997</v>
      </c>
      <c r="U714" s="193">
        <f t="shared" si="305"/>
        <v>8.6142234903545947E-18</v>
      </c>
      <c r="V714" s="185">
        <f t="shared" si="306"/>
        <v>2.0253754145421727E-5</v>
      </c>
      <c r="W714" s="185">
        <f t="shared" si="307"/>
        <v>1.3252651523622453E-8</v>
      </c>
      <c r="X714" s="185">
        <f t="shared" si="308"/>
        <v>31159.621762187271</v>
      </c>
      <c r="Y714" s="185">
        <f t="shared" si="309"/>
        <v>2.8407506248554517E-10</v>
      </c>
      <c r="AA714" s="259">
        <f t="shared" si="299"/>
        <v>1.8464879061560437E-19</v>
      </c>
      <c r="AB714" s="260">
        <f t="shared" si="304"/>
        <v>6.3432218787810234E-19</v>
      </c>
      <c r="AC714" s="17">
        <f t="shared" si="292"/>
        <v>3.3678999852273224</v>
      </c>
      <c r="AD714" s="17">
        <f t="shared" si="293"/>
        <v>3.8427144186189226</v>
      </c>
      <c r="AE714" s="17">
        <f t="shared" si="300"/>
        <v>-38.533829959518513</v>
      </c>
      <c r="AF714" s="184">
        <f t="shared" si="303"/>
        <v>-18.13906818954414</v>
      </c>
      <c r="AG714" s="184">
        <f t="shared" si="303"/>
        <v>10.346878361341926</v>
      </c>
      <c r="AJ714" s="138"/>
    </row>
    <row r="715" spans="1:36">
      <c r="A715" t="s">
        <v>52</v>
      </c>
      <c r="B715" s="235">
        <v>24</v>
      </c>
      <c r="C715" s="236">
        <v>-66</v>
      </c>
      <c r="D715" s="236">
        <v>-172</v>
      </c>
      <c r="E715" s="235">
        <v>20</v>
      </c>
      <c r="F715" s="235" t="s">
        <v>12</v>
      </c>
      <c r="G715" s="411">
        <v>0.65</v>
      </c>
      <c r="H715" s="235" t="s">
        <v>53</v>
      </c>
      <c r="I715" s="235" t="s">
        <v>54</v>
      </c>
      <c r="J715" s="412">
        <v>154.78229906925498</v>
      </c>
      <c r="K715" s="412">
        <v>145.61605470526115</v>
      </c>
      <c r="L715" s="413">
        <v>2.0484284519998666E-12</v>
      </c>
      <c r="M715" s="413">
        <v>3.3559986508206561E-17</v>
      </c>
      <c r="N715" s="46"/>
      <c r="O715" s="126"/>
      <c r="P715" s="126"/>
      <c r="Q715" s="185"/>
      <c r="R715" s="185"/>
      <c r="S715" s="185"/>
      <c r="T715" s="236">
        <v>0.46799999999999997</v>
      </c>
      <c r="U715" s="193"/>
      <c r="V715" s="185"/>
      <c r="W715" s="185"/>
      <c r="X715" s="185"/>
      <c r="Y715" s="185"/>
      <c r="AA715" s="259"/>
      <c r="AB715" s="260"/>
      <c r="AC715" s="17">
        <f t="shared" si="292"/>
        <v>5.0420196075196628</v>
      </c>
      <c r="AD715" s="17">
        <f t="shared" si="293"/>
        <v>4.9809733955165933</v>
      </c>
      <c r="AE715" s="17"/>
      <c r="AF715" s="184"/>
      <c r="AG715" s="184"/>
      <c r="AJ715" s="138"/>
    </row>
    <row r="716" spans="1:36">
      <c r="A716" t="s">
        <v>52</v>
      </c>
      <c r="B716" s="235">
        <v>24</v>
      </c>
      <c r="C716" s="236">
        <v>-66</v>
      </c>
      <c r="D716" s="236">
        <v>-172</v>
      </c>
      <c r="E716" s="235">
        <v>20</v>
      </c>
      <c r="F716" s="235" t="s">
        <v>12</v>
      </c>
      <c r="G716" s="411">
        <v>0.65</v>
      </c>
      <c r="H716" s="235" t="s">
        <v>53</v>
      </c>
      <c r="I716" s="235" t="s">
        <v>54</v>
      </c>
      <c r="J716" s="412">
        <v>522.81486916781307</v>
      </c>
      <c r="K716" s="412">
        <v>598.35649246145931</v>
      </c>
      <c r="L716" s="413">
        <v>6.4239360958735307E-12</v>
      </c>
      <c r="M716" s="413">
        <v>2.5588958459299262E-16</v>
      </c>
      <c r="N716" s="46"/>
      <c r="O716" s="126">
        <f t="shared" si="294"/>
        <v>7.6766875377897785E-17</v>
      </c>
      <c r="P716" s="126">
        <f t="shared" si="295"/>
        <v>1.1950130610298199E-5</v>
      </c>
      <c r="Q716" s="185">
        <f t="shared" si="310"/>
        <v>1.1810288519676582E-7</v>
      </c>
      <c r="R716" s="185">
        <f t="shared" si="311"/>
        <v>18384.816323535688</v>
      </c>
      <c r="S716" s="185">
        <f t="shared" si="312"/>
        <v>1.9737879789843332E-10</v>
      </c>
      <c r="T716" s="236">
        <v>0.46799999999999997</v>
      </c>
      <c r="U716" s="193">
        <f t="shared" si="305"/>
        <v>1.1975632558952053E-16</v>
      </c>
      <c r="V716" s="185">
        <f t="shared" si="306"/>
        <v>1.8642203752065189E-5</v>
      </c>
      <c r="W716" s="185">
        <f t="shared" si="307"/>
        <v>1.8424050090695465E-7</v>
      </c>
      <c r="X716" s="185">
        <f t="shared" si="308"/>
        <v>28680.313464715673</v>
      </c>
      <c r="Y716" s="185">
        <f t="shared" si="309"/>
        <v>3.0791092472155592E-10</v>
      </c>
      <c r="AA716" s="259">
        <f t="shared" si="299"/>
        <v>2.0014210106901138E-19</v>
      </c>
      <c r="AB716" s="260">
        <f t="shared" si="304"/>
        <v>4.8944588167567437E-19</v>
      </c>
      <c r="AC716" s="17">
        <f t="shared" si="292"/>
        <v>6.2592274227530647</v>
      </c>
      <c r="AD716" s="17">
        <f t="shared" si="293"/>
        <v>6.3941867175689291</v>
      </c>
      <c r="AE716" s="17">
        <f t="shared" si="300"/>
        <v>-35.901785632637875</v>
      </c>
      <c r="AF716" s="184">
        <f t="shared" si="303"/>
        <v>-15.507023862663498</v>
      </c>
      <c r="AG716" s="184">
        <f t="shared" si="303"/>
        <v>10.263966224385895</v>
      </c>
      <c r="AJ716" s="138"/>
    </row>
    <row r="717" spans="1:36">
      <c r="A717" t="s">
        <v>52</v>
      </c>
      <c r="B717" s="235">
        <v>24</v>
      </c>
      <c r="C717" s="236">
        <v>-66</v>
      </c>
      <c r="D717" s="236">
        <v>-172</v>
      </c>
      <c r="E717" s="235">
        <v>20</v>
      </c>
      <c r="F717" s="235" t="s">
        <v>12</v>
      </c>
      <c r="G717" s="411">
        <v>0.65</v>
      </c>
      <c r="H717" s="235" t="s">
        <v>53</v>
      </c>
      <c r="I717" s="235" t="s">
        <v>54</v>
      </c>
      <c r="J717" s="412">
        <v>94.87707203213435</v>
      </c>
      <c r="K717" s="412">
        <v>115.62500781079964</v>
      </c>
      <c r="L717" s="413">
        <v>1.2936802291429716E-12</v>
      </c>
      <c r="M717" s="413">
        <v>7.3864261630211789E-18</v>
      </c>
      <c r="N717" s="46"/>
      <c r="O717" s="126">
        <f t="shared" si="294"/>
        <v>2.2159278489063536E-18</v>
      </c>
      <c r="P717" s="126">
        <f t="shared" si="295"/>
        <v>1.7128868471417751E-6</v>
      </c>
      <c r="Q717" s="185">
        <f t="shared" si="310"/>
        <v>3.4091197675482362E-9</v>
      </c>
      <c r="R717" s="185">
        <f t="shared" si="311"/>
        <v>2635.2105340642693</v>
      </c>
      <c r="S717" s="185">
        <f t="shared" si="312"/>
        <v>2.9484277078940151E-11</v>
      </c>
      <c r="T717" s="236">
        <v>0.46799999999999997</v>
      </c>
      <c r="U717" s="193">
        <f t="shared" si="305"/>
        <v>3.4568474442939115E-18</v>
      </c>
      <c r="V717" s="185">
        <f t="shared" si="306"/>
        <v>2.672103481541169E-6</v>
      </c>
      <c r="W717" s="185">
        <f t="shared" si="307"/>
        <v>5.3182268373752481E-9</v>
      </c>
      <c r="X717" s="185">
        <f t="shared" si="308"/>
        <v>4110.9284331402596</v>
      </c>
      <c r="Y717" s="185">
        <f t="shared" si="309"/>
        <v>4.5995472243146639E-11</v>
      </c>
      <c r="AA717" s="259">
        <f t="shared" si="299"/>
        <v>2.9897056958045315E-20</v>
      </c>
      <c r="AB717" s="260">
        <f t="shared" si="304"/>
        <v>7.7852593938812075E-20</v>
      </c>
      <c r="AC717" s="17">
        <f t="shared" si="292"/>
        <v>4.5525820750782025</v>
      </c>
      <c r="AD717" s="17">
        <f t="shared" si="293"/>
        <v>4.7503522633854489</v>
      </c>
      <c r="AE717" s="17">
        <f t="shared" si="300"/>
        <v>-39.44688766036969</v>
      </c>
      <c r="AF717" s="184">
        <f t="shared" si="303"/>
        <v>-19.052125890395317</v>
      </c>
      <c r="AG717" s="184">
        <f t="shared" si="303"/>
        <v>8.3214041781207708</v>
      </c>
      <c r="AJ717" s="138"/>
    </row>
    <row r="718" spans="1:36">
      <c r="A718" t="s">
        <v>52</v>
      </c>
      <c r="B718" s="235">
        <v>24</v>
      </c>
      <c r="C718" s="236">
        <v>-66</v>
      </c>
      <c r="D718" s="236">
        <v>-172</v>
      </c>
      <c r="E718" s="235">
        <v>20</v>
      </c>
      <c r="F718" s="235" t="s">
        <v>12</v>
      </c>
      <c r="G718" s="411">
        <v>0.65</v>
      </c>
      <c r="H718" s="235" t="s">
        <v>53</v>
      </c>
      <c r="I718" s="235" t="s">
        <v>54</v>
      </c>
      <c r="J718" s="412">
        <v>201.30347222811557</v>
      </c>
      <c r="K718" s="412">
        <v>194.78869348431101</v>
      </c>
      <c r="L718" s="413">
        <v>2.6217353135951704E-12</v>
      </c>
      <c r="M718" s="413">
        <v>1.5316823459094593E-17</v>
      </c>
      <c r="N718" s="46"/>
      <c r="O718" s="126">
        <f t="shared" si="294"/>
        <v>4.5950470377283775E-18</v>
      </c>
      <c r="P718" s="126">
        <f t="shared" si="295"/>
        <v>1.7526738927078097E-6</v>
      </c>
      <c r="Q718" s="185">
        <f t="shared" si="310"/>
        <v>7.0693031349667345E-9</v>
      </c>
      <c r="R718" s="185">
        <f t="shared" si="311"/>
        <v>2696.4213733966303</v>
      </c>
      <c r="S718" s="185">
        <f t="shared" si="312"/>
        <v>3.6292163618501407E-11</v>
      </c>
      <c r="T718" s="236">
        <v>0.46799999999999997</v>
      </c>
      <c r="U718" s="193">
        <f t="shared" si="305"/>
        <v>7.168273378856269E-18</v>
      </c>
      <c r="V718" s="185">
        <f t="shared" si="306"/>
        <v>2.7341712726241832E-6</v>
      </c>
      <c r="W718" s="185">
        <f t="shared" si="307"/>
        <v>1.1028112890548106E-8</v>
      </c>
      <c r="X718" s="185">
        <f t="shared" si="308"/>
        <v>4206.417342498743</v>
      </c>
      <c r="Y718" s="185">
        <f t="shared" si="309"/>
        <v>5.6615775244862197E-11</v>
      </c>
      <c r="AA718" s="259">
        <f t="shared" si="299"/>
        <v>3.6800253909160432E-20</v>
      </c>
      <c r="AB718" s="260">
        <f t="shared" si="304"/>
        <v>7.6088222868494221E-20</v>
      </c>
      <c r="AC718" s="17">
        <f t="shared" si="292"/>
        <v>5.3048135815189186</v>
      </c>
      <c r="AD718" s="17">
        <f t="shared" si="293"/>
        <v>5.2719153478623042</v>
      </c>
      <c r="AE718" s="17">
        <f t="shared" si="300"/>
        <v>-38.717579877091637</v>
      </c>
      <c r="AF718" s="184">
        <f t="shared" si="303"/>
        <v>-18.322818107117261</v>
      </c>
      <c r="AG718" s="184">
        <f t="shared" si="303"/>
        <v>8.3443665768509945</v>
      </c>
      <c r="AJ718" s="138"/>
    </row>
    <row r="719" spans="1:36">
      <c r="A719" t="s">
        <v>52</v>
      </c>
      <c r="B719" s="235">
        <v>24</v>
      </c>
      <c r="C719" s="236">
        <v>-66</v>
      </c>
      <c r="D719" s="236">
        <v>-172</v>
      </c>
      <c r="E719" s="235">
        <v>20</v>
      </c>
      <c r="F719" s="235" t="s">
        <v>12</v>
      </c>
      <c r="G719" s="411">
        <v>0.65</v>
      </c>
      <c r="H719" s="235" t="s">
        <v>53</v>
      </c>
      <c r="I719" s="235" t="s">
        <v>53</v>
      </c>
      <c r="J719" s="412">
        <v>13.575030248474185</v>
      </c>
      <c r="K719" s="412">
        <v>27.946995965759331</v>
      </c>
      <c r="L719" s="413">
        <v>2.0840883308468837E-13</v>
      </c>
      <c r="M719" s="413">
        <v>1.8241447257596259E-18</v>
      </c>
      <c r="N719" s="46"/>
      <c r="O719" s="126">
        <f t="shared" si="294"/>
        <v>5.4724341772788776E-19</v>
      </c>
      <c r="P719" s="126">
        <f t="shared" si="295"/>
        <v>2.6258168122150158E-6</v>
      </c>
      <c r="Q719" s="185">
        <f t="shared" si="310"/>
        <v>8.4191295035059652E-10</v>
      </c>
      <c r="R719" s="185">
        <f t="shared" si="311"/>
        <v>4039.7181726384856</v>
      </c>
      <c r="S719" s="185">
        <f t="shared" si="312"/>
        <v>3.0125346974040021E-11</v>
      </c>
      <c r="T719" s="236">
        <v>0.46799999999999997</v>
      </c>
      <c r="U719" s="193">
        <f t="shared" si="305"/>
        <v>8.5369973165550482E-19</v>
      </c>
      <c r="V719" s="185">
        <f t="shared" si="306"/>
        <v>4.0962742270554246E-6</v>
      </c>
      <c r="W719" s="185">
        <f t="shared" si="307"/>
        <v>1.3133842025469304E-9</v>
      </c>
      <c r="X719" s="185">
        <f t="shared" si="308"/>
        <v>6301.9603493160375</v>
      </c>
      <c r="Y719" s="185">
        <f t="shared" si="309"/>
        <v>4.6995541279502426E-11</v>
      </c>
      <c r="AA719" s="259">
        <f t="shared" si="299"/>
        <v>3.0547101831676579E-20</v>
      </c>
      <c r="AB719" s="260">
        <f t="shared" si="304"/>
        <v>1.3437500266083439E-19</v>
      </c>
      <c r="AC719" s="17">
        <f t="shared" si="292"/>
        <v>2.6082320940660755</v>
      </c>
      <c r="AD719" s="17">
        <f t="shared" si="293"/>
        <v>3.3303097149611323</v>
      </c>
      <c r="AE719" s="17">
        <f t="shared" si="300"/>
        <v>-40.845420440125402</v>
      </c>
      <c r="AF719" s="184">
        <f t="shared" si="303"/>
        <v>-20.450658670151025</v>
      </c>
      <c r="AG719" s="184">
        <f t="shared" si="303"/>
        <v>8.7486160305354517</v>
      </c>
      <c r="AJ719" s="138"/>
    </row>
    <row r="720" spans="1:36">
      <c r="A720" t="s">
        <v>52</v>
      </c>
      <c r="B720" s="235">
        <v>24</v>
      </c>
      <c r="C720" s="236">
        <v>-66</v>
      </c>
      <c r="D720" s="236">
        <v>-172</v>
      </c>
      <c r="E720" s="235">
        <v>20</v>
      </c>
      <c r="F720" s="235" t="s">
        <v>12</v>
      </c>
      <c r="G720" s="411">
        <v>0.65</v>
      </c>
      <c r="H720" s="235" t="s">
        <v>53</v>
      </c>
      <c r="I720" s="235" t="s">
        <v>53</v>
      </c>
      <c r="J720" s="412">
        <v>13.792848386320626</v>
      </c>
      <c r="K720" s="412">
        <v>30.78200483595257</v>
      </c>
      <c r="L720" s="413">
        <v>2.1154734336466818E-13</v>
      </c>
      <c r="M720" s="413">
        <v>3.0484896911388789E-18</v>
      </c>
      <c r="N720" s="46"/>
      <c r="O720" s="126">
        <f t="shared" si="294"/>
        <v>9.145469073416636E-19</v>
      </c>
      <c r="P720" s="126">
        <f t="shared" si="295"/>
        <v>4.3231311383814226E-6</v>
      </c>
      <c r="Q720" s="185">
        <f t="shared" si="310"/>
        <v>1.4069952420640978E-9</v>
      </c>
      <c r="R720" s="185">
        <f t="shared" si="311"/>
        <v>6650.9709821252654</v>
      </c>
      <c r="S720" s="185">
        <f t="shared" si="312"/>
        <v>4.5708369209947117E-11</v>
      </c>
      <c r="T720" s="236">
        <v>0.46799999999999997</v>
      </c>
      <c r="U720" s="193">
        <f t="shared" si="305"/>
        <v>1.4266931754529953E-18</v>
      </c>
      <c r="V720" s="185">
        <f t="shared" si="306"/>
        <v>6.7440845758750189E-6</v>
      </c>
      <c r="W720" s="185">
        <f t="shared" si="307"/>
        <v>2.1949125776199927E-9</v>
      </c>
      <c r="X720" s="185">
        <f t="shared" si="308"/>
        <v>10375.514732115413</v>
      </c>
      <c r="Y720" s="185">
        <f t="shared" si="309"/>
        <v>7.1305055967517509E-11</v>
      </c>
      <c r="AA720" s="259">
        <f t="shared" si="299"/>
        <v>4.6348286378886384E-20</v>
      </c>
      <c r="AB720" s="260">
        <f t="shared" si="304"/>
        <v>2.2101958969999908E-19</v>
      </c>
      <c r="AC720" s="17">
        <f t="shared" si="292"/>
        <v>2.6241502249587745</v>
      </c>
      <c r="AD720" s="17">
        <f t="shared" si="293"/>
        <v>3.4269302606610106</v>
      </c>
      <c r="AE720" s="17">
        <f t="shared" si="300"/>
        <v>-40.331885389150365</v>
      </c>
      <c r="AF720" s="184">
        <f t="shared" si="303"/>
        <v>-19.937123619175988</v>
      </c>
      <c r="AG720" s="184">
        <f t="shared" si="303"/>
        <v>9.2472039566022435</v>
      </c>
      <c r="AJ720" s="138"/>
    </row>
    <row r="721" spans="1:36">
      <c r="A721" t="s">
        <v>52</v>
      </c>
      <c r="B721" s="235">
        <v>24</v>
      </c>
      <c r="C721" s="236">
        <v>-66</v>
      </c>
      <c r="D721" s="236">
        <v>-172</v>
      </c>
      <c r="E721" s="235">
        <v>20</v>
      </c>
      <c r="F721" s="235" t="s">
        <v>12</v>
      </c>
      <c r="G721" s="411">
        <v>0.65</v>
      </c>
      <c r="H721" s="235" t="s">
        <v>53</v>
      </c>
      <c r="I721" s="235" t="s">
        <v>53</v>
      </c>
      <c r="J721" s="412">
        <v>12.205062850053892</v>
      </c>
      <c r="K721" s="412">
        <v>29.576820549548209</v>
      </c>
      <c r="L721" s="413">
        <v>1.8859648056946526E-13</v>
      </c>
      <c r="M721" s="413">
        <v>1.0996002541702693E-17</v>
      </c>
      <c r="N721" s="46"/>
      <c r="O721" s="126">
        <f t="shared" si="294"/>
        <v>3.2988007625108075E-18</v>
      </c>
      <c r="P721" s="126">
        <f t="shared" si="295"/>
        <v>1.749131665951618E-5</v>
      </c>
      <c r="Q721" s="185">
        <f t="shared" si="310"/>
        <v>5.0750780961704731E-9</v>
      </c>
      <c r="R721" s="185">
        <f t="shared" si="311"/>
        <v>26909.7179377172</v>
      </c>
      <c r="S721" s="185">
        <f t="shared" si="312"/>
        <v>1.7158971119524189E-10</v>
      </c>
      <c r="T721" s="236">
        <v>0.46799999999999997</v>
      </c>
      <c r="U721" s="193">
        <f t="shared" si="305"/>
        <v>5.1461291895168602E-18</v>
      </c>
      <c r="V721" s="185">
        <f t="shared" si="306"/>
        <v>2.7286453988845245E-5</v>
      </c>
      <c r="W721" s="185">
        <f t="shared" si="307"/>
        <v>7.917121830025938E-9</v>
      </c>
      <c r="X721" s="185">
        <f t="shared" si="308"/>
        <v>41979.159982838835</v>
      </c>
      <c r="Y721" s="185">
        <f t="shared" si="309"/>
        <v>2.6767994946457735E-10</v>
      </c>
      <c r="AA721" s="259">
        <f t="shared" si="299"/>
        <v>1.739919671519753E-19</v>
      </c>
      <c r="AB721" s="260">
        <f t="shared" si="304"/>
        <v>9.0093780562991042E-19</v>
      </c>
      <c r="AC721" s="17">
        <f t="shared" si="292"/>
        <v>2.5018508533649619</v>
      </c>
      <c r="AD721" s="17">
        <f t="shared" si="293"/>
        <v>3.3869909650129437</v>
      </c>
      <c r="AE721" s="17">
        <f t="shared" si="300"/>
        <v>-39.048999872441918</v>
      </c>
      <c r="AF721" s="184">
        <f t="shared" si="303"/>
        <v>-18.654238102467541</v>
      </c>
      <c r="AG721" s="184">
        <f t="shared" si="303"/>
        <v>10.644928583237283</v>
      </c>
      <c r="AJ721" s="138"/>
    </row>
    <row r="722" spans="1:36">
      <c r="A722" t="s">
        <v>52</v>
      </c>
      <c r="B722" s="235">
        <v>24</v>
      </c>
      <c r="C722" s="236">
        <v>-66</v>
      </c>
      <c r="D722" s="236">
        <v>-172</v>
      </c>
      <c r="E722" s="235">
        <v>20</v>
      </c>
      <c r="F722" s="235" t="s">
        <v>12</v>
      </c>
      <c r="G722" s="411">
        <v>0.65</v>
      </c>
      <c r="H722" s="235" t="s">
        <v>53</v>
      </c>
      <c r="I722" s="235" t="s">
        <v>53</v>
      </c>
      <c r="J722" s="412">
        <v>34.695651876873413</v>
      </c>
      <c r="K722" s="412">
        <v>94.236821984905603</v>
      </c>
      <c r="L722" s="413">
        <v>5.0302640014743774E-13</v>
      </c>
      <c r="M722" s="413">
        <v>8.0516835565731733E-18</v>
      </c>
      <c r="N722" s="46"/>
      <c r="O722" s="126">
        <f t="shared" si="294"/>
        <v>2.4155050669719518E-18</v>
      </c>
      <c r="P722" s="126">
        <f t="shared" si="295"/>
        <v>4.8019449203142501E-6</v>
      </c>
      <c r="Q722" s="185">
        <f t="shared" si="310"/>
        <v>3.7161616414953105E-9</v>
      </c>
      <c r="R722" s="185">
        <f t="shared" si="311"/>
        <v>7387.6075697142305</v>
      </c>
      <c r="S722" s="185">
        <f t="shared" si="312"/>
        <v>3.9434284425365569E-11</v>
      </c>
      <c r="T722" s="236">
        <v>0.46799999999999997</v>
      </c>
      <c r="U722" s="193">
        <f t="shared" si="305"/>
        <v>3.7681879044762446E-18</v>
      </c>
      <c r="V722" s="185">
        <f t="shared" si="306"/>
        <v>7.4910340756902293E-6</v>
      </c>
      <c r="W722" s="185">
        <f t="shared" si="307"/>
        <v>5.7972121607326837E-9</v>
      </c>
      <c r="X722" s="185">
        <f t="shared" si="308"/>
        <v>11524.667808754199</v>
      </c>
      <c r="Y722" s="185">
        <f t="shared" si="309"/>
        <v>6.1517483703570282E-11</v>
      </c>
      <c r="AA722" s="259">
        <f t="shared" si="299"/>
        <v>3.9986364407320684E-20</v>
      </c>
      <c r="AB722" s="260">
        <f t="shared" si="304"/>
        <v>2.3206606940681432E-19</v>
      </c>
      <c r="AC722" s="17">
        <f t="shared" si="292"/>
        <v>3.5466143729593664</v>
      </c>
      <c r="AD722" s="17">
        <f t="shared" si="293"/>
        <v>4.5458109967636222</v>
      </c>
      <c r="AE722" s="17">
        <f t="shared" si="300"/>
        <v>-39.360650466866034</v>
      </c>
      <c r="AF722" s="184">
        <f t="shared" si="303"/>
        <v>-18.96588869689166</v>
      </c>
      <c r="AG722" s="184">
        <f t="shared" si="303"/>
        <v>9.3522450439140155</v>
      </c>
      <c r="AJ722" s="138"/>
    </row>
    <row r="723" spans="1:36">
      <c r="A723" t="s">
        <v>52</v>
      </c>
      <c r="B723" s="235">
        <v>24</v>
      </c>
      <c r="C723" s="236">
        <v>-66</v>
      </c>
      <c r="D723" s="236">
        <v>-172</v>
      </c>
      <c r="E723" s="235">
        <v>20</v>
      </c>
      <c r="F723" s="235" t="s">
        <v>12</v>
      </c>
      <c r="G723" s="411">
        <v>0.65</v>
      </c>
      <c r="H723" s="235" t="s">
        <v>53</v>
      </c>
      <c r="I723" s="235" t="s">
        <v>53</v>
      </c>
      <c r="J723" s="412">
        <v>11.15652436239299</v>
      </c>
      <c r="K723" s="412">
        <v>24.87030254268252</v>
      </c>
      <c r="L723" s="413">
        <v>1.7334134387911342E-13</v>
      </c>
      <c r="M723" s="413">
        <v>7.8076912948953103E-18</v>
      </c>
      <c r="N723" s="46"/>
      <c r="O723" s="126">
        <f t="shared" si="294"/>
        <v>2.3423073884685931E-18</v>
      </c>
      <c r="P723" s="126">
        <f t="shared" si="295"/>
        <v>1.3512687371929548E-5</v>
      </c>
      <c r="Q723" s="185">
        <f t="shared" si="310"/>
        <v>3.6035498284132202E-9</v>
      </c>
      <c r="R723" s="185">
        <f t="shared" si="311"/>
        <v>20788.749802968534</v>
      </c>
      <c r="S723" s="185">
        <f t="shared" si="312"/>
        <v>1.4489368684714601E-10</v>
      </c>
      <c r="T723" s="236">
        <v>0.46799999999999997</v>
      </c>
      <c r="U723" s="193">
        <f t="shared" si="305"/>
        <v>3.6539995260110053E-18</v>
      </c>
      <c r="V723" s="185">
        <f t="shared" si="306"/>
        <v>2.1079792300210095E-5</v>
      </c>
      <c r="W723" s="185">
        <f t="shared" si="307"/>
        <v>5.6215377323246232E-9</v>
      </c>
      <c r="X723" s="185">
        <f t="shared" si="308"/>
        <v>32430.449692630915</v>
      </c>
      <c r="Y723" s="185">
        <f t="shared" si="309"/>
        <v>2.2603415148154776E-10</v>
      </c>
      <c r="AA723" s="259">
        <f t="shared" si="299"/>
        <v>1.4692219846300607E-19</v>
      </c>
      <c r="AB723" s="260">
        <f t="shared" si="304"/>
        <v>6.9983186889403427E-19</v>
      </c>
      <c r="AC723" s="17">
        <f t="shared" si="292"/>
        <v>2.4120244713850116</v>
      </c>
      <c r="AD723" s="17">
        <f t="shared" si="293"/>
        <v>3.2136744227064402</v>
      </c>
      <c r="AE723" s="17">
        <f t="shared" si="300"/>
        <v>-39.391422362590369</v>
      </c>
      <c r="AF723" s="184">
        <f t="shared" si="303"/>
        <v>-18.996660592615992</v>
      </c>
      <c r="AG723" s="184">
        <f t="shared" si="303"/>
        <v>10.386853065768003</v>
      </c>
      <c r="AJ723" s="138"/>
    </row>
    <row r="724" spans="1:36">
      <c r="A724" t="s">
        <v>52</v>
      </c>
      <c r="B724" s="235">
        <v>24</v>
      </c>
      <c r="C724" s="236">
        <v>-66</v>
      </c>
      <c r="D724" s="236">
        <v>-172</v>
      </c>
      <c r="E724" s="235">
        <v>20</v>
      </c>
      <c r="F724" s="235" t="s">
        <v>12</v>
      </c>
      <c r="G724" s="411">
        <v>0.65</v>
      </c>
      <c r="H724" s="235" t="s">
        <v>53</v>
      </c>
      <c r="I724" s="235" t="s">
        <v>53</v>
      </c>
      <c r="J724" s="412">
        <v>33.510321638291124</v>
      </c>
      <c r="K724" s="412">
        <v>55</v>
      </c>
      <c r="L724" s="413">
        <v>4.8687245742528989E-13</v>
      </c>
      <c r="M724" s="413">
        <v>5.5457852017956406E-18</v>
      </c>
      <c r="N724" s="46"/>
      <c r="O724" s="126">
        <f t="shared" si="294"/>
        <v>1.6637355605386922E-18</v>
      </c>
      <c r="P724" s="126">
        <f t="shared" si="295"/>
        <v>3.4171897283673947E-6</v>
      </c>
      <c r="Q724" s="185">
        <f t="shared" si="310"/>
        <v>2.5595931700595265E-9</v>
      </c>
      <c r="R724" s="185">
        <f t="shared" si="311"/>
        <v>5257.2149667190688</v>
      </c>
      <c r="S724" s="185">
        <f t="shared" si="312"/>
        <v>4.6538057637445935E-11</v>
      </c>
      <c r="T724" s="236">
        <v>0.46799999999999997</v>
      </c>
      <c r="U724" s="193">
        <f t="shared" si="305"/>
        <v>2.5954274744403598E-18</v>
      </c>
      <c r="V724" s="185">
        <f t="shared" si="306"/>
        <v>5.3308159762531352E-6</v>
      </c>
      <c r="W724" s="185">
        <f t="shared" si="307"/>
        <v>3.9929653452928612E-9</v>
      </c>
      <c r="X724" s="185">
        <f t="shared" si="308"/>
        <v>8201.255348081746</v>
      </c>
      <c r="Y724" s="185">
        <f t="shared" si="309"/>
        <v>7.2599369914415653E-11</v>
      </c>
      <c r="AA724" s="259">
        <f t="shared" si="299"/>
        <v>4.718959044437018E-20</v>
      </c>
      <c r="AB724" s="260">
        <f t="shared" si="304"/>
        <v>1.6549483653593635E-19</v>
      </c>
      <c r="AC724" s="17">
        <f t="shared" si="292"/>
        <v>3.5118534999810169</v>
      </c>
      <c r="AD724" s="17">
        <f t="shared" si="293"/>
        <v>4.0073331852324712</v>
      </c>
      <c r="AE724" s="17">
        <f t="shared" si="300"/>
        <v>-39.733493457742163</v>
      </c>
      <c r="AF724" s="184">
        <f t="shared" si="303"/>
        <v>-19.338731687767787</v>
      </c>
      <c r="AG724" s="184">
        <f t="shared" si="303"/>
        <v>9.0120425127645589</v>
      </c>
      <c r="AJ724" s="138"/>
    </row>
    <row r="725" spans="1:36">
      <c r="A725" t="s">
        <v>52</v>
      </c>
      <c r="B725" s="235">
        <v>24</v>
      </c>
      <c r="C725" s="236">
        <v>-66</v>
      </c>
      <c r="D725" s="236">
        <v>-172</v>
      </c>
      <c r="E725" s="235">
        <v>20</v>
      </c>
      <c r="F725" s="235" t="s">
        <v>12</v>
      </c>
      <c r="G725" s="411">
        <v>0.65</v>
      </c>
      <c r="H725" s="235" t="s">
        <v>53</v>
      </c>
      <c r="I725" s="235" t="s">
        <v>53</v>
      </c>
      <c r="J725" s="412">
        <v>16.310143747789059</v>
      </c>
      <c r="K725" s="412">
        <v>31.504425183843924</v>
      </c>
      <c r="L725" s="413">
        <v>2.4761124776309643E-13</v>
      </c>
      <c r="M725" s="413">
        <v>2.5422481277772511E-18</v>
      </c>
      <c r="N725" s="46"/>
      <c r="O725" s="126">
        <f t="shared" si="294"/>
        <v>7.6267443833317535E-19</v>
      </c>
      <c r="P725" s="126">
        <f t="shared" si="295"/>
        <v>3.0801284078293115E-6</v>
      </c>
      <c r="Q725" s="185">
        <f t="shared" si="310"/>
        <v>1.1733452897433467E-9</v>
      </c>
      <c r="R725" s="185">
        <f t="shared" si="311"/>
        <v>4738.6590889681711</v>
      </c>
      <c r="S725" s="185">
        <f t="shared" si="312"/>
        <v>3.7243824729265676E-11</v>
      </c>
      <c r="T725" s="236">
        <v>0.46799999999999997</v>
      </c>
      <c r="U725" s="193">
        <f t="shared" si="305"/>
        <v>1.1897721237997535E-18</v>
      </c>
      <c r="V725" s="185">
        <f t="shared" si="306"/>
        <v>4.8050003162137255E-6</v>
      </c>
      <c r="W725" s="185">
        <f t="shared" si="307"/>
        <v>1.8304186519996206E-9</v>
      </c>
      <c r="X725" s="185">
        <f t="shared" si="308"/>
        <v>7392.3081787903466</v>
      </c>
      <c r="Y725" s="185">
        <f t="shared" si="309"/>
        <v>5.8100366577654449E-11</v>
      </c>
      <c r="AA725" s="259">
        <f t="shared" si="299"/>
        <v>3.7765238275475395E-20</v>
      </c>
      <c r="AB725" s="260">
        <f t="shared" si="304"/>
        <v>1.558691429756325E-19</v>
      </c>
      <c r="AC725" s="17">
        <f t="shared" si="292"/>
        <v>2.7917872300698079</v>
      </c>
      <c r="AD725" s="17">
        <f t="shared" si="293"/>
        <v>3.4501280179917027</v>
      </c>
      <c r="AE725" s="17">
        <f t="shared" si="300"/>
        <v>-40.51348289464719</v>
      </c>
      <c r="AF725" s="184">
        <f t="shared" si="303"/>
        <v>-20.118721124672817</v>
      </c>
      <c r="AG725" s="184">
        <f t="shared" si="303"/>
        <v>8.9081953033061527</v>
      </c>
      <c r="AJ725" s="138"/>
    </row>
    <row r="726" spans="1:36">
      <c r="A726" t="s">
        <v>52</v>
      </c>
      <c r="B726" s="235">
        <v>24</v>
      </c>
      <c r="C726" s="236">
        <v>-66</v>
      </c>
      <c r="D726" s="236">
        <v>-172</v>
      </c>
      <c r="E726" s="235">
        <v>20</v>
      </c>
      <c r="F726" s="235" t="s">
        <v>12</v>
      </c>
      <c r="G726" s="411">
        <v>0.65</v>
      </c>
      <c r="H726" s="408" t="s">
        <v>18</v>
      </c>
      <c r="I726" s="235" t="s">
        <v>20</v>
      </c>
      <c r="J726" s="412">
        <v>1114.3671360718899</v>
      </c>
      <c r="K726" s="412">
        <v>648.80972588063082</v>
      </c>
      <c r="L726" s="413">
        <v>7.1015179576260518E-12</v>
      </c>
      <c r="M726" s="413">
        <v>2.8772423479643927E-16</v>
      </c>
      <c r="N726" s="46"/>
      <c r="O726" s="126">
        <f t="shared" si="294"/>
        <v>8.6317270438931774E-17</v>
      </c>
      <c r="P726" s="126">
        <f t="shared" si="295"/>
        <v>1.2154763383543784E-5</v>
      </c>
      <c r="Q726" s="185">
        <f t="shared" si="310"/>
        <v>1.3279580067527964E-7</v>
      </c>
      <c r="R726" s="185">
        <f t="shared" si="311"/>
        <v>18699.635974682744</v>
      </c>
      <c r="S726" s="185">
        <f t="shared" si="312"/>
        <v>2.0467603270748695E-10</v>
      </c>
      <c r="T726" s="236">
        <v>0.46799999999999997</v>
      </c>
      <c r="U726" s="193">
        <f t="shared" si="305"/>
        <v>1.3465494188473356E-16</v>
      </c>
      <c r="V726" s="185">
        <f t="shared" si="306"/>
        <v>1.8961430878328304E-5</v>
      </c>
      <c r="W726" s="185">
        <f t="shared" si="307"/>
        <v>2.0716144905343624E-7</v>
      </c>
      <c r="X726" s="185">
        <f t="shared" si="308"/>
        <v>29171.43212050508</v>
      </c>
      <c r="Y726" s="185">
        <f t="shared" si="309"/>
        <v>3.1929461102367964E-10</v>
      </c>
      <c r="AA726" s="259">
        <f t="shared" si="299"/>
        <v>2.0754149716539179E-19</v>
      </c>
      <c r="AB726" s="260">
        <f t="shared" si="304"/>
        <v>2.5819519033077232E-19</v>
      </c>
      <c r="AC726" s="17">
        <f t="shared" si="292"/>
        <v>7.0160419317865736</v>
      </c>
      <c r="AD726" s="17">
        <f t="shared" si="293"/>
        <v>6.4751394932570188</v>
      </c>
      <c r="AE726" s="17">
        <f t="shared" si="300"/>
        <v>-35.784529170538065</v>
      </c>
      <c r="AF726" s="184">
        <f t="shared" si="303"/>
        <v>-15.389767400563686</v>
      </c>
      <c r="AG726" s="184">
        <f t="shared" si="303"/>
        <v>10.280945157320142</v>
      </c>
      <c r="AJ726" s="138"/>
    </row>
    <row r="727" spans="1:36">
      <c r="A727" t="s">
        <v>52</v>
      </c>
      <c r="B727" s="235">
        <v>24</v>
      </c>
      <c r="C727" s="236">
        <v>-66</v>
      </c>
      <c r="D727" s="236">
        <v>-172</v>
      </c>
      <c r="E727" s="235">
        <v>20</v>
      </c>
      <c r="F727" s="235" t="s">
        <v>12</v>
      </c>
      <c r="G727" s="411">
        <v>0.65</v>
      </c>
      <c r="H727" s="408" t="s">
        <v>18</v>
      </c>
      <c r="I727" s="235" t="s">
        <v>19</v>
      </c>
      <c r="J727" s="412">
        <v>95.161356322154035</v>
      </c>
      <c r="K727" s="412">
        <v>116.67827991542687</v>
      </c>
      <c r="L727" s="413">
        <v>9.654789451119511E-13</v>
      </c>
      <c r="M727" s="413">
        <v>2.9070638696670025E-17</v>
      </c>
      <c r="N727" s="46"/>
      <c r="O727" s="126">
        <f t="shared" si="294"/>
        <v>8.7211916090010079E-18</v>
      </c>
      <c r="P727" s="126">
        <f t="shared" si="295"/>
        <v>9.0330210235602304E-6</v>
      </c>
      <c r="Q727" s="185">
        <f t="shared" si="310"/>
        <v>1.3417217860001549E-8</v>
      </c>
      <c r="R727" s="185">
        <f t="shared" si="311"/>
        <v>13896.955420861892</v>
      </c>
      <c r="S727" s="185">
        <f t="shared" si="312"/>
        <v>1.1499327783823082E-10</v>
      </c>
      <c r="T727" s="236">
        <v>0.23760000000000001</v>
      </c>
      <c r="U727" s="193">
        <f t="shared" si="305"/>
        <v>6.9071837543287983E-18</v>
      </c>
      <c r="V727" s="185">
        <f t="shared" si="306"/>
        <v>7.1541526506597023E-6</v>
      </c>
      <c r="W727" s="185">
        <f t="shared" si="307"/>
        <v>1.0626436545121227E-8</v>
      </c>
      <c r="X727" s="185">
        <f t="shared" si="308"/>
        <v>11006.388693322619</v>
      </c>
      <c r="Y727" s="185">
        <f t="shared" si="309"/>
        <v>9.1074676047878816E-11</v>
      </c>
      <c r="AA727" s="259">
        <f t="shared" si="299"/>
        <v>5.9198539431121228E-20</v>
      </c>
      <c r="AB727" s="260">
        <f t="shared" si="304"/>
        <v>3.0548785578734165E-19</v>
      </c>
      <c r="AC727" s="17">
        <f t="shared" si="292"/>
        <v>4.5555739384033176</v>
      </c>
      <c r="AD727" s="17">
        <f t="shared" si="293"/>
        <v>4.7594204029935909</v>
      </c>
      <c r="AE727" s="17">
        <f t="shared" si="300"/>
        <v>-38.076802988573718</v>
      </c>
      <c r="AF727" s="184">
        <f t="shared" si="303"/>
        <v>-18.359920927028497</v>
      </c>
      <c r="AG727" s="184">
        <f t="shared" si="303"/>
        <v>9.3062311734891523</v>
      </c>
      <c r="AJ727" s="138"/>
    </row>
    <row r="728" spans="1:36">
      <c r="A728" t="s">
        <v>52</v>
      </c>
      <c r="B728" s="235">
        <v>24</v>
      </c>
      <c r="C728" s="236">
        <v>-66</v>
      </c>
      <c r="D728" s="236">
        <v>-172</v>
      </c>
      <c r="E728" s="235">
        <v>20</v>
      </c>
      <c r="F728" s="235" t="s">
        <v>12</v>
      </c>
      <c r="G728" s="411">
        <v>0.65</v>
      </c>
      <c r="H728" s="408" t="s">
        <v>18</v>
      </c>
      <c r="I728" s="235" t="s">
        <v>19</v>
      </c>
      <c r="J728" s="412">
        <v>198.05729804948288</v>
      </c>
      <c r="K728" s="412">
        <v>199.30577953639008</v>
      </c>
      <c r="L728" s="413">
        <v>1.7494785459741763E-12</v>
      </c>
      <c r="M728" s="413">
        <v>4.7472084420670238E-17</v>
      </c>
      <c r="N728" s="46"/>
      <c r="O728" s="126">
        <f t="shared" si="294"/>
        <v>1.424162532620107E-17</v>
      </c>
      <c r="P728" s="126">
        <f t="shared" si="295"/>
        <v>8.1404972692996307E-6</v>
      </c>
      <c r="Q728" s="185">
        <f t="shared" si="310"/>
        <v>2.1910192809540107E-8</v>
      </c>
      <c r="R728" s="185">
        <f t="shared" si="311"/>
        <v>12523.841952768662</v>
      </c>
      <c r="S728" s="185">
        <f t="shared" si="312"/>
        <v>1.0993255118093379E-10</v>
      </c>
      <c r="T728" s="236">
        <v>0.23760000000000001</v>
      </c>
      <c r="U728" s="193">
        <f t="shared" si="305"/>
        <v>1.1279367258351249E-17</v>
      </c>
      <c r="V728" s="185">
        <f t="shared" si="306"/>
        <v>6.4472738372853086E-6</v>
      </c>
      <c r="W728" s="185">
        <f t="shared" si="307"/>
        <v>1.7352872705155768E-8</v>
      </c>
      <c r="X728" s="185">
        <f t="shared" si="308"/>
        <v>9918.8828265927823</v>
      </c>
      <c r="Y728" s="185">
        <f t="shared" si="309"/>
        <v>8.7066580535299574E-11</v>
      </c>
      <c r="AA728" s="259">
        <f t="shared" si="299"/>
        <v>5.6593277347944727E-20</v>
      </c>
      <c r="AB728" s="260">
        <f t="shared" si="304"/>
        <v>2.3968864004602222E-19</v>
      </c>
      <c r="AC728" s="17">
        <f t="shared" si="292"/>
        <v>5.2885563729193334</v>
      </c>
      <c r="AD728" s="17">
        <f t="shared" si="293"/>
        <v>5.2948402259773584</v>
      </c>
      <c r="AE728" s="17">
        <f t="shared" si="300"/>
        <v>-37.586389832020394</v>
      </c>
      <c r="AF728" s="184">
        <f t="shared" si="303"/>
        <v>-17.869507770475174</v>
      </c>
      <c r="AG728" s="184">
        <f t="shared" si="303"/>
        <v>9.2021955756499842</v>
      </c>
      <c r="AJ728" s="138"/>
    </row>
    <row r="729" spans="1:36">
      <c r="A729" t="s">
        <v>52</v>
      </c>
      <c r="B729" s="235">
        <v>24</v>
      </c>
      <c r="C729" s="236">
        <v>-66</v>
      </c>
      <c r="D729" s="236">
        <v>-172</v>
      </c>
      <c r="E729" s="235">
        <v>20</v>
      </c>
      <c r="F729" s="235" t="s">
        <v>12</v>
      </c>
      <c r="G729" s="411">
        <v>0.65</v>
      </c>
      <c r="H729" s="408" t="s">
        <v>18</v>
      </c>
      <c r="I729" s="235" t="s">
        <v>20</v>
      </c>
      <c r="J729" s="412">
        <v>1616.0967137004866</v>
      </c>
      <c r="K729" s="412">
        <v>812.71242656481934</v>
      </c>
      <c r="L729" s="413">
        <v>9.6001553362398767E-12</v>
      </c>
      <c r="M729" s="413">
        <v>1.717555806766669E-16</v>
      </c>
      <c r="N729" s="46"/>
      <c r="O729" s="126">
        <f t="shared" ref="O729:O792" si="313">M729*0.3</f>
        <v>5.1526674203000069E-17</v>
      </c>
      <c r="P729" s="126">
        <f t="shared" ref="P729:P792" si="314">0.3*M729/L729</f>
        <v>5.367275049028705E-6</v>
      </c>
      <c r="Q729" s="185">
        <f t="shared" si="310"/>
        <v>7.9271806466153949E-8</v>
      </c>
      <c r="R729" s="185">
        <f t="shared" si="311"/>
        <v>8257.34622927493</v>
      </c>
      <c r="S729" s="185">
        <f t="shared" si="312"/>
        <v>9.7539798672970681E-11</v>
      </c>
      <c r="T729" s="236">
        <v>0.23760000000000001</v>
      </c>
      <c r="U729" s="193">
        <f t="shared" si="305"/>
        <v>4.0809125968776056E-17</v>
      </c>
      <c r="V729" s="185">
        <f t="shared" si="306"/>
        <v>4.2508818388307341E-6</v>
      </c>
      <c r="W729" s="185">
        <f t="shared" si="307"/>
        <v>6.2783270721193935E-8</v>
      </c>
      <c r="X729" s="185">
        <f t="shared" si="308"/>
        <v>6539.8182135857442</v>
      </c>
      <c r="Y729" s="185">
        <f t="shared" si="309"/>
        <v>7.7251520548992784E-11</v>
      </c>
      <c r="AA729" s="259">
        <f t="shared" si="299"/>
        <v>5.0213488356845313E-20</v>
      </c>
      <c r="AB729" s="260">
        <f t="shared" si="304"/>
        <v>1.0627803349923685E-19</v>
      </c>
      <c r="AC729" s="17">
        <f t="shared" ref="AC729:AC792" si="315">LN(J729)</f>
        <v>7.3877690848771804</v>
      </c>
      <c r="AD729" s="17">
        <f t="shared" ref="AD729:AD792" si="316">LN(K729)</f>
        <v>6.7003773281120766</v>
      </c>
      <c r="AE729" s="17">
        <f t="shared" ref="AE729:AE792" si="317">LN(M729)</f>
        <v>-36.300459250295447</v>
      </c>
      <c r="AF729" s="184">
        <f t="shared" si="303"/>
        <v>-16.583577188750226</v>
      </c>
      <c r="AG729" s="184">
        <f t="shared" si="303"/>
        <v>8.7856646479771197</v>
      </c>
      <c r="AJ729" s="138"/>
    </row>
    <row r="730" spans="1:36">
      <c r="A730" t="s">
        <v>52</v>
      </c>
      <c r="B730" s="235">
        <v>24</v>
      </c>
      <c r="C730" s="236">
        <v>-66</v>
      </c>
      <c r="D730" s="236">
        <v>-172</v>
      </c>
      <c r="E730" s="235">
        <v>20</v>
      </c>
      <c r="F730" s="235" t="s">
        <v>12</v>
      </c>
      <c r="G730" s="411">
        <v>0.65</v>
      </c>
      <c r="H730" s="408" t="s">
        <v>18</v>
      </c>
      <c r="I730" s="235" t="s">
        <v>20</v>
      </c>
      <c r="J730" s="412">
        <v>850.55431436922458</v>
      </c>
      <c r="K730" s="412">
        <v>545.00223690769587</v>
      </c>
      <c r="L730" s="413">
        <v>5.7042638527873187E-12</v>
      </c>
      <c r="M730" s="413">
        <v>8.6604061612690142E-17</v>
      </c>
      <c r="N730" s="46"/>
      <c r="O730" s="126">
        <f t="shared" si="313"/>
        <v>2.5981218483807042E-17</v>
      </c>
      <c r="P730" s="126">
        <f t="shared" si="314"/>
        <v>4.5547013872984925E-6</v>
      </c>
      <c r="Q730" s="185">
        <f t="shared" si="310"/>
        <v>3.997110535970314E-8</v>
      </c>
      <c r="R730" s="185">
        <f t="shared" si="311"/>
        <v>7007.2329035361417</v>
      </c>
      <c r="S730" s="185">
        <f t="shared" si="312"/>
        <v>7.3341176701395505E-11</v>
      </c>
      <c r="T730" s="236">
        <v>0.23760000000000001</v>
      </c>
      <c r="U730" s="193">
        <f t="shared" si="305"/>
        <v>2.0577125039175177E-17</v>
      </c>
      <c r="V730" s="185">
        <f t="shared" si="306"/>
        <v>3.607323498740406E-6</v>
      </c>
      <c r="W730" s="185">
        <f t="shared" si="307"/>
        <v>3.1657115444884889E-8</v>
      </c>
      <c r="X730" s="185">
        <f t="shared" si="308"/>
        <v>5549.7284596006239</v>
      </c>
      <c r="Y730" s="185">
        <f t="shared" si="309"/>
        <v>5.8086211947505245E-11</v>
      </c>
      <c r="AA730" s="259">
        <f t="shared" ref="AA730:AA793" si="318">U730/K730</f>
        <v>3.775603776587841E-20</v>
      </c>
      <c r="AB730" s="260">
        <f t="shared" si="304"/>
        <v>1.0182073049258019E-19</v>
      </c>
      <c r="AC730" s="17">
        <f t="shared" si="315"/>
        <v>6.7458882714890551</v>
      </c>
      <c r="AD730" s="17">
        <f t="shared" si="316"/>
        <v>6.3007898990726119</v>
      </c>
      <c r="AE730" s="17">
        <f t="shared" si="317"/>
        <v>-36.985184958584867</v>
      </c>
      <c r="AF730" s="184">
        <f t="shared" si="303"/>
        <v>-17.268302897039646</v>
      </c>
      <c r="AG730" s="184">
        <f t="shared" si="303"/>
        <v>8.6215042793454693</v>
      </c>
      <c r="AJ730" s="138"/>
    </row>
    <row r="731" spans="1:36">
      <c r="A731" t="s">
        <v>52</v>
      </c>
      <c r="B731" s="235">
        <v>24</v>
      </c>
      <c r="C731" s="236">
        <v>-66</v>
      </c>
      <c r="D731" s="236">
        <v>-172</v>
      </c>
      <c r="E731" s="235">
        <v>20</v>
      </c>
      <c r="F731" s="235" t="s">
        <v>12</v>
      </c>
      <c r="G731" s="411">
        <v>0.65</v>
      </c>
      <c r="H731" s="408" t="s">
        <v>18</v>
      </c>
      <c r="I731" s="235" t="s">
        <v>19</v>
      </c>
      <c r="J731" s="412">
        <v>485.22501720483837</v>
      </c>
      <c r="K731" s="412">
        <v>341.9535638838189</v>
      </c>
      <c r="L731" s="413">
        <v>3.6183549199359832E-12</v>
      </c>
      <c r="M731" s="413">
        <v>3.8910510251800032E-17</v>
      </c>
      <c r="N731" s="46"/>
      <c r="O731" s="126">
        <f t="shared" si="313"/>
        <v>1.1673153075540009E-17</v>
      </c>
      <c r="P731" s="126">
        <f t="shared" si="314"/>
        <v>3.2260939940481389E-6</v>
      </c>
      <c r="Q731" s="185">
        <f t="shared" si="310"/>
        <v>1.7958697039292321E-8</v>
      </c>
      <c r="R731" s="185">
        <f t="shared" si="311"/>
        <v>4963.2215293048293</v>
      </c>
      <c r="S731" s="185">
        <f t="shared" si="312"/>
        <v>5.2517940843552413E-11</v>
      </c>
      <c r="T731" s="236">
        <v>0.23760000000000001</v>
      </c>
      <c r="U731" s="193">
        <f t="shared" si="305"/>
        <v>9.245137235827688E-18</v>
      </c>
      <c r="V731" s="185">
        <f t="shared" si="306"/>
        <v>2.5550664432861259E-6</v>
      </c>
      <c r="W731" s="185">
        <f t="shared" si="307"/>
        <v>1.4223288055119519E-8</v>
      </c>
      <c r="X731" s="185">
        <f t="shared" si="308"/>
        <v>3930.8714512094243</v>
      </c>
      <c r="Y731" s="185">
        <f t="shared" si="309"/>
        <v>4.1594209148093514E-11</v>
      </c>
      <c r="AA731" s="259">
        <f t="shared" si="318"/>
        <v>2.7036235946260784E-20</v>
      </c>
      <c r="AB731" s="260">
        <f t="shared" si="304"/>
        <v>8.0190651495971633E-20</v>
      </c>
      <c r="AC731" s="17">
        <f t="shared" si="315"/>
        <v>6.184612736344234</v>
      </c>
      <c r="AD731" s="17">
        <f t="shared" si="316"/>
        <v>5.8346749497264332</v>
      </c>
      <c r="AE731" s="17">
        <f t="shared" si="317"/>
        <v>-37.785267273340608</v>
      </c>
      <c r="AF731" s="184">
        <f t="shared" si="303"/>
        <v>-18.068385211795388</v>
      </c>
      <c r="AG731" s="184">
        <f t="shared" si="303"/>
        <v>8.2766164235921789</v>
      </c>
      <c r="AJ731" s="138"/>
    </row>
    <row r="732" spans="1:36">
      <c r="A732" t="s">
        <v>52</v>
      </c>
      <c r="B732" s="235">
        <v>24</v>
      </c>
      <c r="C732" s="236">
        <v>-66</v>
      </c>
      <c r="D732" s="236">
        <v>-172</v>
      </c>
      <c r="E732" s="235">
        <v>20</v>
      </c>
      <c r="F732" s="235" t="s">
        <v>12</v>
      </c>
      <c r="G732" s="411">
        <v>0.65</v>
      </c>
      <c r="H732" s="408" t="s">
        <v>18</v>
      </c>
      <c r="I732" s="235" t="s">
        <v>19</v>
      </c>
      <c r="J732" s="412">
        <v>143.38909968271111</v>
      </c>
      <c r="K732" s="412">
        <v>151.6660402188237</v>
      </c>
      <c r="L732" s="413">
        <v>1.3463123495570023E-12</v>
      </c>
      <c r="M732" s="413">
        <v>4.2580131256893394E-17</v>
      </c>
      <c r="N732" s="46"/>
      <c r="O732" s="126">
        <f t="shared" si="313"/>
        <v>1.2774039377068018E-17</v>
      </c>
      <c r="P732" s="126">
        <f t="shared" si="314"/>
        <v>9.4881692062553351E-6</v>
      </c>
      <c r="Q732" s="185">
        <f t="shared" si="310"/>
        <v>1.9652368272412335E-8</v>
      </c>
      <c r="R732" s="185">
        <f t="shared" si="311"/>
        <v>14597.183394238977</v>
      </c>
      <c r="S732" s="185">
        <f t="shared" si="312"/>
        <v>1.2957658974980758E-10</v>
      </c>
      <c r="T732" s="236">
        <v>0.23760000000000001</v>
      </c>
      <c r="U732" s="193">
        <f t="shared" si="305"/>
        <v>1.011703918663787E-17</v>
      </c>
      <c r="V732" s="185">
        <f t="shared" si="306"/>
        <v>7.5146300113542255E-6</v>
      </c>
      <c r="W732" s="185">
        <f t="shared" si="307"/>
        <v>1.5564675671750569E-8</v>
      </c>
      <c r="X732" s="185">
        <f t="shared" si="308"/>
        <v>11560.96924823727</v>
      </c>
      <c r="Y732" s="185">
        <f t="shared" si="309"/>
        <v>1.0262465908184761E-10</v>
      </c>
      <c r="AA732" s="259">
        <f t="shared" si="318"/>
        <v>6.6706028403200945E-20</v>
      </c>
      <c r="AB732" s="260">
        <f t="shared" si="304"/>
        <v>2.9695514757477358E-19</v>
      </c>
      <c r="AC732" s="17">
        <f t="shared" si="315"/>
        <v>4.9655619119061418</v>
      </c>
      <c r="AD732" s="17">
        <f t="shared" si="316"/>
        <v>5.0216809998489724</v>
      </c>
      <c r="AE732" s="17">
        <f t="shared" si="317"/>
        <v>-37.695143931837279</v>
      </c>
      <c r="AF732" s="184">
        <f t="shared" si="303"/>
        <v>-17.978261870292062</v>
      </c>
      <c r="AG732" s="184">
        <f t="shared" si="303"/>
        <v>9.3553899837147974</v>
      </c>
      <c r="AJ732" s="138"/>
    </row>
    <row r="733" spans="1:36">
      <c r="A733" t="s">
        <v>52</v>
      </c>
      <c r="B733" s="235">
        <v>24</v>
      </c>
      <c r="C733" s="236">
        <v>-66</v>
      </c>
      <c r="D733" s="236">
        <v>-172</v>
      </c>
      <c r="E733" s="235">
        <v>20</v>
      </c>
      <c r="F733" s="235" t="s">
        <v>12</v>
      </c>
      <c r="G733" s="411">
        <v>0.65</v>
      </c>
      <c r="H733" s="408" t="s">
        <v>18</v>
      </c>
      <c r="I733" s="235" t="s">
        <v>19</v>
      </c>
      <c r="J733" s="412">
        <v>185.68018011816861</v>
      </c>
      <c r="K733" s="412">
        <v>181.19324125138345</v>
      </c>
      <c r="L733" s="413">
        <v>1.6602752801364204E-12</v>
      </c>
      <c r="M733" s="413">
        <v>1.9364687887871095E-17</v>
      </c>
      <c r="N733" s="46"/>
      <c r="O733" s="126">
        <f t="shared" si="313"/>
        <v>5.8094063663613281E-18</v>
      </c>
      <c r="P733" s="126">
        <f t="shared" si="314"/>
        <v>3.4990621349755835E-6</v>
      </c>
      <c r="Q733" s="185">
        <f t="shared" si="310"/>
        <v>8.9375482559405046E-9</v>
      </c>
      <c r="R733" s="185">
        <f t="shared" si="311"/>
        <v>5383.1725153470516</v>
      </c>
      <c r="S733" s="185">
        <f t="shared" si="312"/>
        <v>4.9326057606865972E-11</v>
      </c>
      <c r="T733" s="236">
        <v>0.23760000000000001</v>
      </c>
      <c r="U733" s="193">
        <f t="shared" si="305"/>
        <v>4.6010498421581726E-18</v>
      </c>
      <c r="V733" s="185">
        <f t="shared" si="306"/>
        <v>2.7712572109006625E-6</v>
      </c>
      <c r="W733" s="185">
        <f t="shared" si="307"/>
        <v>7.0785382187048806E-9</v>
      </c>
      <c r="X733" s="185">
        <f t="shared" si="308"/>
        <v>4263.4726321548651</v>
      </c>
      <c r="Y733" s="185">
        <f t="shared" si="309"/>
        <v>3.9066237624637859E-11</v>
      </c>
      <c r="AA733" s="259">
        <f t="shared" si="318"/>
        <v>2.5393054456014608E-20</v>
      </c>
      <c r="AB733" s="260">
        <f t="shared" si="304"/>
        <v>1.0429054881111827E-19</v>
      </c>
      <c r="AC733" s="17">
        <f t="shared" si="315"/>
        <v>5.2240257320118584</v>
      </c>
      <c r="AD733" s="17">
        <f t="shared" si="316"/>
        <v>5.1995640929760416</v>
      </c>
      <c r="AE733" s="17">
        <f t="shared" si="317"/>
        <v>-38.48308047838772</v>
      </c>
      <c r="AF733" s="184">
        <f t="shared" si="303"/>
        <v>-18.766198416842503</v>
      </c>
      <c r="AG733" s="184">
        <f t="shared" si="303"/>
        <v>8.35783927905862</v>
      </c>
      <c r="AJ733" s="138"/>
    </row>
    <row r="734" spans="1:36">
      <c r="A734" t="s">
        <v>52</v>
      </c>
      <c r="B734" s="235">
        <v>24</v>
      </c>
      <c r="C734" s="236">
        <v>-66</v>
      </c>
      <c r="D734" s="236">
        <v>-172</v>
      </c>
      <c r="E734" s="235">
        <v>20</v>
      </c>
      <c r="F734" s="235" t="s">
        <v>12</v>
      </c>
      <c r="G734" s="411">
        <v>0.65</v>
      </c>
      <c r="H734" s="408" t="s">
        <v>18</v>
      </c>
      <c r="I734" s="235" t="s">
        <v>19</v>
      </c>
      <c r="J734" s="412">
        <v>104.92944595731137</v>
      </c>
      <c r="K734" s="412">
        <v>124.38444961504995</v>
      </c>
      <c r="L734" s="413">
        <v>1.0451028129635171E-12</v>
      </c>
      <c r="M734" s="413">
        <v>2.7861057181096242E-17</v>
      </c>
      <c r="N734" s="46"/>
      <c r="O734" s="126">
        <f t="shared" si="313"/>
        <v>8.3583171543288716E-18</v>
      </c>
      <c r="P734" s="126">
        <f t="shared" si="314"/>
        <v>7.9976027723318817E-6</v>
      </c>
      <c r="Q734" s="185">
        <f t="shared" si="310"/>
        <v>1.2858949468198264E-8</v>
      </c>
      <c r="R734" s="185">
        <f t="shared" si="311"/>
        <v>12304.004265125972</v>
      </c>
      <c r="S734" s="185">
        <f t="shared" si="312"/>
        <v>1.0338068390377305E-10</v>
      </c>
      <c r="T734" s="236">
        <v>0.23760000000000001</v>
      </c>
      <c r="U734" s="193">
        <f t="shared" si="305"/>
        <v>6.6197871862284672E-18</v>
      </c>
      <c r="V734" s="185">
        <f t="shared" si="306"/>
        <v>6.3341013956868507E-6</v>
      </c>
      <c r="W734" s="185">
        <f t="shared" si="307"/>
        <v>1.0184287978813025E-8</v>
      </c>
      <c r="X734" s="185">
        <f t="shared" si="308"/>
        <v>9744.7713779797705</v>
      </c>
      <c r="Y734" s="185">
        <f t="shared" si="309"/>
        <v>8.1877501651788264E-11</v>
      </c>
      <c r="AA734" s="259">
        <f t="shared" si="318"/>
        <v>5.3220376073662374E-20</v>
      </c>
      <c r="AB734" s="260">
        <f t="shared" si="304"/>
        <v>2.655218173212408E-19</v>
      </c>
      <c r="AC734" s="17">
        <f t="shared" si="315"/>
        <v>4.653288181038767</v>
      </c>
      <c r="AD734" s="17">
        <f t="shared" si="316"/>
        <v>4.8233771693970873</v>
      </c>
      <c r="AE734" s="17">
        <f t="shared" si="317"/>
        <v>-38.119301760062385</v>
      </c>
      <c r="AF734" s="184">
        <f t="shared" si="303"/>
        <v>-18.402419698517168</v>
      </c>
      <c r="AG734" s="184">
        <f t="shared" si="303"/>
        <v>9.1844861512231333</v>
      </c>
      <c r="AJ734" s="138"/>
    </row>
    <row r="735" spans="1:36">
      <c r="A735" t="s">
        <v>52</v>
      </c>
      <c r="B735" s="235">
        <v>24</v>
      </c>
      <c r="C735" s="236">
        <v>-66</v>
      </c>
      <c r="D735" s="236">
        <v>-172</v>
      </c>
      <c r="E735" s="235">
        <v>20</v>
      </c>
      <c r="F735" s="235" t="s">
        <v>12</v>
      </c>
      <c r="G735" s="411">
        <v>0.65</v>
      </c>
      <c r="H735" s="408" t="s">
        <v>18</v>
      </c>
      <c r="I735" s="235" t="s">
        <v>19</v>
      </c>
      <c r="J735" s="412">
        <v>57.596192565047616</v>
      </c>
      <c r="K735" s="412">
        <v>82.580689890424694</v>
      </c>
      <c r="L735" s="413">
        <v>6.4252583291131532E-13</v>
      </c>
      <c r="M735" s="413">
        <v>1.8748211108925272E-17</v>
      </c>
      <c r="N735" s="46"/>
      <c r="O735" s="126">
        <f t="shared" si="313"/>
        <v>5.6244633326775812E-18</v>
      </c>
      <c r="P735" s="126">
        <f t="shared" si="314"/>
        <v>8.7536765754504657E-6</v>
      </c>
      <c r="Q735" s="185">
        <f t="shared" si="310"/>
        <v>8.6530205118116624E-9</v>
      </c>
      <c r="R735" s="185">
        <f t="shared" si="311"/>
        <v>13467.194731462254</v>
      </c>
      <c r="S735" s="185">
        <f t="shared" si="312"/>
        <v>1.0478261350556951E-10</v>
      </c>
      <c r="T735" s="236">
        <v>0.23760000000000001</v>
      </c>
      <c r="U735" s="193">
        <f t="shared" si="305"/>
        <v>4.454574959480645E-18</v>
      </c>
      <c r="V735" s="185">
        <f t="shared" si="306"/>
        <v>6.9329118477567702E-6</v>
      </c>
      <c r="W735" s="185">
        <f t="shared" si="307"/>
        <v>6.8531922453548385E-9</v>
      </c>
      <c r="X735" s="185">
        <f t="shared" si="308"/>
        <v>10666.018227318107</v>
      </c>
      <c r="Y735" s="185">
        <f t="shared" si="309"/>
        <v>8.2987829896411077E-11</v>
      </c>
      <c r="AA735" s="259">
        <f t="shared" si="318"/>
        <v>5.39420894326672E-20</v>
      </c>
      <c r="AB735" s="260">
        <f t="shared" si="304"/>
        <v>3.2551129291665484E-19</v>
      </c>
      <c r="AC735" s="17">
        <f t="shared" si="315"/>
        <v>4.0534564642158015</v>
      </c>
      <c r="AD735" s="17">
        <f t="shared" si="316"/>
        <v>4.4137758746301765</v>
      </c>
      <c r="AE735" s="17">
        <f t="shared" si="317"/>
        <v>-38.515433333551975</v>
      </c>
      <c r="AF735" s="184">
        <f t="shared" si="303"/>
        <v>-18.798551272006758</v>
      </c>
      <c r="AG735" s="184">
        <f t="shared" si="303"/>
        <v>9.2748181000769669</v>
      </c>
      <c r="AJ735" s="138"/>
    </row>
    <row r="736" spans="1:36">
      <c r="A736" t="s">
        <v>52</v>
      </c>
      <c r="B736" s="235">
        <v>24</v>
      </c>
      <c r="C736" s="236">
        <v>-66</v>
      </c>
      <c r="D736" s="236">
        <v>-172</v>
      </c>
      <c r="E736" s="235">
        <v>20</v>
      </c>
      <c r="F736" s="235" t="s">
        <v>12</v>
      </c>
      <c r="G736" s="411">
        <v>0.65</v>
      </c>
      <c r="H736" s="408" t="s">
        <v>18</v>
      </c>
      <c r="I736" s="235" t="s">
        <v>19</v>
      </c>
      <c r="J736" s="412">
        <v>57.573612367849947</v>
      </c>
      <c r="K736" s="412">
        <v>82.98516994457438</v>
      </c>
      <c r="L736" s="413">
        <v>6.4232153614391838E-13</v>
      </c>
      <c r="M736" s="413">
        <v>2.2134730515623293E-17</v>
      </c>
      <c r="N736" s="46"/>
      <c r="O736" s="126">
        <f t="shared" si="313"/>
        <v>6.6404191546869873E-18</v>
      </c>
      <c r="P736" s="126">
        <f t="shared" si="314"/>
        <v>1.033815430594427E-5</v>
      </c>
      <c r="Q736" s="185">
        <f t="shared" si="310"/>
        <v>1.0216029468749211E-8</v>
      </c>
      <c r="R736" s="185">
        <f t="shared" si="311"/>
        <v>15904.8527783758</v>
      </c>
      <c r="S736" s="185">
        <f t="shared" si="312"/>
        <v>1.2310668852726909E-10</v>
      </c>
      <c r="T736" s="236">
        <v>0.23760000000000001</v>
      </c>
      <c r="U736" s="193">
        <f t="shared" si="305"/>
        <v>5.2592119705120943E-18</v>
      </c>
      <c r="V736" s="185">
        <f t="shared" si="306"/>
        <v>8.1878182103078613E-6</v>
      </c>
      <c r="W736" s="185">
        <f t="shared" si="307"/>
        <v>8.091095339249376E-9</v>
      </c>
      <c r="X736" s="185">
        <f t="shared" si="308"/>
        <v>12596.643400473633</v>
      </c>
      <c r="Y736" s="185">
        <f t="shared" si="309"/>
        <v>9.7500497313597129E-11</v>
      </c>
      <c r="AA736" s="259">
        <f t="shared" si="318"/>
        <v>6.3375323253838131E-20</v>
      </c>
      <c r="AB736" s="260">
        <f t="shared" si="304"/>
        <v>3.8445964401538386E-19</v>
      </c>
      <c r="AC736" s="17">
        <f t="shared" si="315"/>
        <v>4.0530643441197372</v>
      </c>
      <c r="AD736" s="17">
        <f t="shared" si="316"/>
        <v>4.4186619164656795</v>
      </c>
      <c r="AE736" s="17">
        <f t="shared" si="317"/>
        <v>-38.349383782365017</v>
      </c>
      <c r="AF736" s="184">
        <f t="shared" si="303"/>
        <v>-18.632501720819796</v>
      </c>
      <c r="AG736" s="184">
        <f t="shared" si="303"/>
        <v>9.4411856606618354</v>
      </c>
      <c r="AJ736" s="138"/>
    </row>
    <row r="737" spans="1:36">
      <c r="A737" t="s">
        <v>52</v>
      </c>
      <c r="B737" s="235">
        <v>24</v>
      </c>
      <c r="C737" s="236">
        <v>-66</v>
      </c>
      <c r="D737" s="236">
        <v>-172</v>
      </c>
      <c r="E737" s="235">
        <v>20</v>
      </c>
      <c r="F737" s="235" t="s">
        <v>12</v>
      </c>
      <c r="G737" s="411">
        <v>0.65</v>
      </c>
      <c r="H737" s="408" t="s">
        <v>18</v>
      </c>
      <c r="I737" s="235" t="s">
        <v>19</v>
      </c>
      <c r="J737" s="412">
        <v>71.914373362512549</v>
      </c>
      <c r="K737" s="412">
        <v>95.939213092386552</v>
      </c>
      <c r="L737" s="413">
        <v>7.6928767553259548E-13</v>
      </c>
      <c r="M737" s="413">
        <v>3.7460155141823995E-17</v>
      </c>
      <c r="N737" s="46"/>
      <c r="O737" s="126">
        <f t="shared" si="313"/>
        <v>1.1238046542547199E-17</v>
      </c>
      <c r="P737" s="126">
        <f t="shared" si="314"/>
        <v>1.460837980377996E-5</v>
      </c>
      <c r="Q737" s="185">
        <f t="shared" si="310"/>
        <v>1.7289302373149536E-8</v>
      </c>
      <c r="R737" s="185">
        <f t="shared" si="311"/>
        <v>22474.430467353784</v>
      </c>
      <c r="S737" s="185">
        <f t="shared" si="312"/>
        <v>1.8021100878220109E-10</v>
      </c>
      <c r="T737" s="236">
        <v>0.23760000000000001</v>
      </c>
      <c r="U737" s="193">
        <f t="shared" si="305"/>
        <v>8.9005328616973812E-18</v>
      </c>
      <c r="V737" s="185">
        <f t="shared" si="306"/>
        <v>1.1569836804593728E-5</v>
      </c>
      <c r="W737" s="185">
        <f t="shared" si="307"/>
        <v>1.3693127479534432E-8</v>
      </c>
      <c r="X737" s="185">
        <f t="shared" si="308"/>
        <v>17799.748930144196</v>
      </c>
      <c r="Y737" s="185">
        <f t="shared" si="309"/>
        <v>1.4272711895550327E-10</v>
      </c>
      <c r="AA737" s="259">
        <f t="shared" si="318"/>
        <v>9.2772627321077134E-20</v>
      </c>
      <c r="AB737" s="260">
        <f t="shared" si="304"/>
        <v>5.2089941676876502E-19</v>
      </c>
      <c r="AC737" s="17">
        <f t="shared" si="315"/>
        <v>4.2754761524325806</v>
      </c>
      <c r="AD737" s="17">
        <f t="shared" si="316"/>
        <v>4.5637147939596732</v>
      </c>
      <c r="AE737" s="17">
        <f t="shared" si="317"/>
        <v>-37.823253835352517</v>
      </c>
      <c r="AF737" s="184">
        <f t="shared" si="303"/>
        <v>-18.106371773807297</v>
      </c>
      <c r="AG737" s="184">
        <f t="shared" si="303"/>
        <v>9.7869396311326202</v>
      </c>
      <c r="AJ737" s="138"/>
    </row>
    <row r="738" spans="1:36">
      <c r="A738" t="s">
        <v>52</v>
      </c>
      <c r="B738" s="235">
        <v>24</v>
      </c>
      <c r="C738" s="236">
        <v>-66</v>
      </c>
      <c r="D738" s="236">
        <v>-172</v>
      </c>
      <c r="E738" s="235">
        <v>20</v>
      </c>
      <c r="F738" s="235" t="s">
        <v>12</v>
      </c>
      <c r="G738" s="411">
        <v>0.65</v>
      </c>
      <c r="H738" s="408" t="s">
        <v>18</v>
      </c>
      <c r="I738" s="235" t="s">
        <v>19</v>
      </c>
      <c r="J738" s="412">
        <v>145.07271688488177</v>
      </c>
      <c r="K738" s="412">
        <v>153.16143832193248</v>
      </c>
      <c r="L738" s="413">
        <v>1.3591183637409208E-12</v>
      </c>
      <c r="M738" s="413">
        <v>4.4079500976392719E-17</v>
      </c>
      <c r="N738" s="46"/>
      <c r="O738" s="126">
        <f t="shared" si="313"/>
        <v>1.3223850292917815E-17</v>
      </c>
      <c r="P738" s="126">
        <f t="shared" si="314"/>
        <v>9.7297267447109442E-6</v>
      </c>
      <c r="Q738" s="185">
        <f t="shared" si="310"/>
        <v>2.0344385066027406E-8</v>
      </c>
      <c r="R738" s="185">
        <f t="shared" si="311"/>
        <v>14968.810376478375</v>
      </c>
      <c r="S738" s="185">
        <f t="shared" si="312"/>
        <v>1.3282968147155433E-10</v>
      </c>
      <c r="T738" s="236">
        <v>0.23760000000000001</v>
      </c>
      <c r="U738" s="193">
        <f t="shared" si="305"/>
        <v>1.0473289431990911E-17</v>
      </c>
      <c r="V738" s="185">
        <f t="shared" si="306"/>
        <v>7.7059435818110694E-6</v>
      </c>
      <c r="W738" s="185">
        <f t="shared" si="307"/>
        <v>1.6112752972293709E-8</v>
      </c>
      <c r="X738" s="185">
        <f t="shared" si="308"/>
        <v>11855.297818170875</v>
      </c>
      <c r="Y738" s="185">
        <f t="shared" si="309"/>
        <v>1.0520110772547105E-10</v>
      </c>
      <c r="AA738" s="259">
        <f t="shared" si="318"/>
        <v>6.8380720021556181E-20</v>
      </c>
      <c r="AB738" s="260">
        <f t="shared" si="304"/>
        <v>3.0384418188962935E-19</v>
      </c>
      <c r="AC738" s="17">
        <f t="shared" si="315"/>
        <v>4.9772351124714085</v>
      </c>
      <c r="AD738" s="17">
        <f t="shared" si="316"/>
        <v>5.0314925175413139</v>
      </c>
      <c r="AE738" s="17">
        <f t="shared" si="317"/>
        <v>-37.660536829974475</v>
      </c>
      <c r="AF738" s="184">
        <f t="shared" si="303"/>
        <v>-17.943654768429262</v>
      </c>
      <c r="AG738" s="184">
        <f t="shared" si="303"/>
        <v>9.3805301199191664</v>
      </c>
      <c r="AJ738" s="138"/>
    </row>
    <row r="739" spans="1:36">
      <c r="A739" t="s">
        <v>52</v>
      </c>
      <c r="B739" s="235">
        <v>24</v>
      </c>
      <c r="C739" s="236">
        <v>-66</v>
      </c>
      <c r="D739" s="236">
        <v>-172</v>
      </c>
      <c r="E739" s="235">
        <v>20</v>
      </c>
      <c r="F739" s="235" t="s">
        <v>12</v>
      </c>
      <c r="G739" s="411">
        <v>0.65</v>
      </c>
      <c r="H739" s="408" t="s">
        <v>18</v>
      </c>
      <c r="I739" s="235" t="s">
        <v>20</v>
      </c>
      <c r="J739" s="412">
        <v>1681.9299870594562</v>
      </c>
      <c r="K739" s="412">
        <v>905.65188991192576</v>
      </c>
      <c r="L739" s="413">
        <v>9.9161128292197414E-12</v>
      </c>
      <c r="M739" s="413">
        <v>1.0542261792599542E-16</v>
      </c>
      <c r="N739" s="46"/>
      <c r="O739" s="126">
        <f t="shared" si="313"/>
        <v>3.1626785377798622E-17</v>
      </c>
      <c r="P739" s="126">
        <f t="shared" si="314"/>
        <v>3.1894337955296546E-6</v>
      </c>
      <c r="Q739" s="185">
        <f t="shared" si="310"/>
        <v>4.8656592888920956E-8</v>
      </c>
      <c r="R739" s="185">
        <f t="shared" si="311"/>
        <v>4906.8212238917758</v>
      </c>
      <c r="S739" s="185">
        <f t="shared" si="312"/>
        <v>5.3725491472946396E-11</v>
      </c>
      <c r="T739" s="236">
        <v>0.23760000000000001</v>
      </c>
      <c r="U739" s="193">
        <f t="shared" si="305"/>
        <v>2.5048414019216512E-17</v>
      </c>
      <c r="V739" s="185">
        <f t="shared" si="306"/>
        <v>2.5260315660594867E-6</v>
      </c>
      <c r="W739" s="185">
        <f t="shared" si="307"/>
        <v>3.8536021568025402E-8</v>
      </c>
      <c r="X739" s="185">
        <f t="shared" si="308"/>
        <v>3886.2024093222872</v>
      </c>
      <c r="Y739" s="185">
        <f t="shared" si="309"/>
        <v>4.2550589246573553E-11</v>
      </c>
      <c r="AA739" s="259">
        <f t="shared" si="318"/>
        <v>2.7657883010272808E-20</v>
      </c>
      <c r="AB739" s="260">
        <f t="shared" si="304"/>
        <v>6.2679551905907441E-20</v>
      </c>
      <c r="AC739" s="17">
        <f t="shared" si="315"/>
        <v>7.4276972148505376</v>
      </c>
      <c r="AD739" s="17">
        <f t="shared" si="316"/>
        <v>6.8086550047384105</v>
      </c>
      <c r="AE739" s="17">
        <f t="shared" si="317"/>
        <v>-36.788554469478754</v>
      </c>
      <c r="AF739" s="184">
        <f t="shared" si="303"/>
        <v>-17.071672407933537</v>
      </c>
      <c r="AG739" s="184">
        <f t="shared" si="303"/>
        <v>8.2651877153854141</v>
      </c>
      <c r="AJ739" s="138"/>
    </row>
    <row r="740" spans="1:36">
      <c r="A740" t="s">
        <v>52</v>
      </c>
      <c r="B740" s="235">
        <v>24</v>
      </c>
      <c r="C740" s="236">
        <v>-66</v>
      </c>
      <c r="D740" s="236">
        <v>-172</v>
      </c>
      <c r="E740" s="235">
        <v>20</v>
      </c>
      <c r="F740" s="235" t="s">
        <v>12</v>
      </c>
      <c r="G740" s="411">
        <v>0.65</v>
      </c>
      <c r="H740" s="408" t="s">
        <v>18</v>
      </c>
      <c r="I740" s="235" t="s">
        <v>20</v>
      </c>
      <c r="J740" s="412">
        <v>1479.1754723513091</v>
      </c>
      <c r="K740" s="412">
        <v>736.46958569374669</v>
      </c>
      <c r="L740" s="413">
        <v>8.9350547040297076E-12</v>
      </c>
      <c r="M740" s="413">
        <v>1.5402573843927682E-16</v>
      </c>
      <c r="N740" s="46"/>
      <c r="O740" s="126">
        <f t="shared" si="313"/>
        <v>4.6207721531783045E-17</v>
      </c>
      <c r="P740" s="126">
        <f t="shared" si="314"/>
        <v>5.171509639548527E-6</v>
      </c>
      <c r="Q740" s="185">
        <f t="shared" si="310"/>
        <v>7.1088802356589295E-8</v>
      </c>
      <c r="R740" s="185">
        <f t="shared" si="311"/>
        <v>7956.1686762285026</v>
      </c>
      <c r="S740" s="185">
        <f t="shared" si="312"/>
        <v>9.6526460477827318E-11</v>
      </c>
      <c r="T740" s="236">
        <v>0.23760000000000001</v>
      </c>
      <c r="U740" s="193">
        <f t="shared" si="305"/>
        <v>3.6596515453172177E-17</v>
      </c>
      <c r="V740" s="185">
        <f t="shared" si="306"/>
        <v>4.0958356345224339E-6</v>
      </c>
      <c r="W740" s="185">
        <f t="shared" si="307"/>
        <v>5.6302331466418732E-8</v>
      </c>
      <c r="X740" s="185">
        <f t="shared" si="308"/>
        <v>6301.2855915729751</v>
      </c>
      <c r="Y740" s="185">
        <f t="shared" si="309"/>
        <v>7.644895669843924E-11</v>
      </c>
      <c r="AA740" s="259">
        <f t="shared" si="318"/>
        <v>4.9691821853985509E-20</v>
      </c>
      <c r="AB740" s="260">
        <f t="shared" si="304"/>
        <v>1.0412945679422083E-19</v>
      </c>
      <c r="AC740" s="17">
        <f t="shared" si="315"/>
        <v>7.2992400982367549</v>
      </c>
      <c r="AD740" s="17">
        <f t="shared" si="316"/>
        <v>6.6018679393184883</v>
      </c>
      <c r="AE740" s="17">
        <f t="shared" si="317"/>
        <v>-36.409411952721733</v>
      </c>
      <c r="AF740" s="184">
        <f t="shared" si="303"/>
        <v>-16.692529891176516</v>
      </c>
      <c r="AG740" s="184">
        <f t="shared" si="303"/>
        <v>8.7485089537162146</v>
      </c>
      <c r="AJ740" s="138"/>
    </row>
    <row r="741" spans="1:36" s="43" customFormat="1">
      <c r="A741" s="43" t="s">
        <v>52</v>
      </c>
      <c r="B741" s="195">
        <v>24</v>
      </c>
      <c r="C741" s="354">
        <v>-66</v>
      </c>
      <c r="D741" s="354">
        <v>-172</v>
      </c>
      <c r="E741" s="195">
        <v>20</v>
      </c>
      <c r="F741" s="195" t="s">
        <v>12</v>
      </c>
      <c r="G741" s="353">
        <v>0.65</v>
      </c>
      <c r="H741" s="408" t="s">
        <v>18</v>
      </c>
      <c r="I741" s="195" t="s">
        <v>20</v>
      </c>
      <c r="J741" s="419">
        <v>2647.8777398492257</v>
      </c>
      <c r="K741" s="419">
        <v>1106.6970122209757</v>
      </c>
      <c r="L741" s="420">
        <v>1.4327864371742128E-11</v>
      </c>
      <c r="M741" s="420">
        <v>6.9871055923844334E-17</v>
      </c>
      <c r="N741" s="46"/>
      <c r="O741" s="185"/>
      <c r="P741" s="185"/>
      <c r="Q741" s="185"/>
      <c r="R741" s="185"/>
      <c r="S741" s="185"/>
      <c r="T741" s="354">
        <v>0.23760000000000001</v>
      </c>
      <c r="U741" s="193"/>
      <c r="V741" s="185"/>
      <c r="W741" s="185"/>
      <c r="X741" s="185"/>
      <c r="Y741" s="185"/>
      <c r="AA741" s="185"/>
      <c r="AB741" s="30"/>
      <c r="AC741" s="184">
        <f t="shared" si="315"/>
        <v>7.8815137452391939</v>
      </c>
      <c r="AD741" s="184">
        <f t="shared" si="316"/>
        <v>7.0091351935480892</v>
      </c>
      <c r="AE741" s="184"/>
      <c r="AF741" s="184"/>
      <c r="AG741" s="184"/>
      <c r="AJ741" s="30"/>
    </row>
    <row r="742" spans="1:36">
      <c r="A742" t="s">
        <v>52</v>
      </c>
      <c r="B742" s="235">
        <v>24</v>
      </c>
      <c r="C742" s="236">
        <v>-66</v>
      </c>
      <c r="D742" s="236">
        <v>-172</v>
      </c>
      <c r="E742" s="235">
        <v>20</v>
      </c>
      <c r="F742" s="235" t="s">
        <v>12</v>
      </c>
      <c r="G742" s="411">
        <v>0.65</v>
      </c>
      <c r="H742" s="408" t="s">
        <v>18</v>
      </c>
      <c r="I742" s="235" t="s">
        <v>20</v>
      </c>
      <c r="J742" s="412">
        <v>1335.678511582624</v>
      </c>
      <c r="K742" s="412">
        <v>724.72772607132219</v>
      </c>
      <c r="L742" s="413">
        <v>8.2253713538293685E-12</v>
      </c>
      <c r="M742" s="413">
        <v>5.6309429435329519E-17</v>
      </c>
      <c r="N742" s="46"/>
      <c r="O742" s="126">
        <f t="shared" si="313"/>
        <v>1.6892828830598856E-17</v>
      </c>
      <c r="P742" s="126">
        <f t="shared" si="314"/>
        <v>2.0537466460689709E-6</v>
      </c>
      <c r="Q742" s="126">
        <f t="shared" ref="Q742:Q792" si="319">O742/(G742*0.000000001)</f>
        <v>2.5988967431690548E-8</v>
      </c>
      <c r="R742" s="126">
        <f t="shared" ref="R742:R792" si="320">P742/(G742*0.000000001)</f>
        <v>3159.6102247214935</v>
      </c>
      <c r="S742" s="126">
        <f t="shared" ref="S742:S792" si="321">Q742/K742</f>
        <v>3.5860318981549371E-11</v>
      </c>
      <c r="T742" s="236">
        <v>0.23760000000000001</v>
      </c>
      <c r="U742" s="193">
        <f t="shared" si="305"/>
        <v>1.3379120433834295E-17</v>
      </c>
      <c r="V742" s="185">
        <f t="shared" si="306"/>
        <v>1.6265673436866251E-6</v>
      </c>
      <c r="W742" s="185">
        <f t="shared" si="307"/>
        <v>2.0583262205898913E-8</v>
      </c>
      <c r="X742" s="185">
        <f t="shared" si="308"/>
        <v>2502.4112979794231</v>
      </c>
      <c r="Y742" s="185">
        <f t="shared" si="309"/>
        <v>2.8401372633387101E-11</v>
      </c>
      <c r="AA742" s="259">
        <f t="shared" si="318"/>
        <v>1.8460892211701618E-20</v>
      </c>
      <c r="AB742" s="260">
        <f t="shared" si="304"/>
        <v>4.2157921196627908E-20</v>
      </c>
      <c r="AC742" s="17">
        <f t="shared" si="315"/>
        <v>7.1971946900963877</v>
      </c>
      <c r="AD742" s="17">
        <f t="shared" si="316"/>
        <v>6.585796034071568</v>
      </c>
      <c r="AE742" s="17">
        <f t="shared" si="317"/>
        <v>-37.415669667241481</v>
      </c>
      <c r="AF742" s="184">
        <f t="shared" si="303"/>
        <v>-17.698787605696264</v>
      </c>
      <c r="AG742" s="184">
        <f t="shared" si="303"/>
        <v>7.8250100651983061</v>
      </c>
      <c r="AJ742" s="138"/>
    </row>
    <row r="743" spans="1:36">
      <c r="A743" t="s">
        <v>52</v>
      </c>
      <c r="B743" s="235">
        <v>24</v>
      </c>
      <c r="C743" s="236">
        <v>-66</v>
      </c>
      <c r="D743" s="236">
        <v>-172</v>
      </c>
      <c r="E743" s="235">
        <v>20</v>
      </c>
      <c r="F743" s="235" t="s">
        <v>12</v>
      </c>
      <c r="G743" s="411">
        <v>0.65</v>
      </c>
      <c r="H743" s="408" t="s">
        <v>18</v>
      </c>
      <c r="I743" s="235" t="s">
        <v>20</v>
      </c>
      <c r="J743" s="412">
        <v>1335.678511582624</v>
      </c>
      <c r="K743" s="412">
        <v>724.72772607132219</v>
      </c>
      <c r="L743" s="413">
        <v>8.2253713538293685E-12</v>
      </c>
      <c r="M743" s="413">
        <v>3.810162170313799E-17</v>
      </c>
      <c r="N743" s="46"/>
      <c r="O743" s="126"/>
      <c r="P743" s="126"/>
      <c r="Q743" s="126"/>
      <c r="R743" s="126"/>
      <c r="S743" s="126"/>
      <c r="T743" s="236">
        <v>0.23760000000000001</v>
      </c>
      <c r="U743" s="193"/>
      <c r="V743" s="185"/>
      <c r="W743" s="185"/>
      <c r="X743" s="185"/>
      <c r="Y743" s="185"/>
      <c r="AA743" s="259"/>
      <c r="AB743" s="260"/>
      <c r="AC743" s="17">
        <f t="shared" si="315"/>
        <v>7.1971946900963877</v>
      </c>
      <c r="AD743" s="17">
        <f t="shared" si="316"/>
        <v>6.585796034071568</v>
      </c>
      <c r="AE743" s="17"/>
      <c r="AF743" s="184"/>
      <c r="AG743" s="184"/>
      <c r="AJ743" s="138"/>
    </row>
    <row r="744" spans="1:36">
      <c r="A744" t="s">
        <v>52</v>
      </c>
      <c r="B744" s="235">
        <v>24</v>
      </c>
      <c r="C744" s="236">
        <v>-66</v>
      </c>
      <c r="D744" s="236">
        <v>-172</v>
      </c>
      <c r="E744" s="235">
        <v>20</v>
      </c>
      <c r="F744" s="235" t="s">
        <v>12</v>
      </c>
      <c r="G744" s="411">
        <v>0.65</v>
      </c>
      <c r="H744" s="408" t="s">
        <v>18</v>
      </c>
      <c r="I744" s="235" t="s">
        <v>20</v>
      </c>
      <c r="J744" s="412">
        <v>935.65928338158676</v>
      </c>
      <c r="K744" s="412">
        <v>605.28186010771537</v>
      </c>
      <c r="L744" s="413">
        <v>6.162936904340145E-12</v>
      </c>
      <c r="M744" s="413"/>
      <c r="N744" s="46"/>
      <c r="O744" s="126"/>
      <c r="P744" s="126"/>
      <c r="Q744" s="126"/>
      <c r="R744" s="126"/>
      <c r="S744" s="126"/>
      <c r="T744" s="236">
        <v>0.23760000000000001</v>
      </c>
      <c r="U744" s="193"/>
      <c r="V744" s="185"/>
      <c r="W744" s="185"/>
      <c r="X744" s="185"/>
      <c r="Y744" s="185"/>
      <c r="AA744" s="259"/>
      <c r="AB744" s="260"/>
      <c r="AC744" s="17"/>
      <c r="AD744" s="17"/>
      <c r="AE744" s="17"/>
      <c r="AF744" s="184"/>
      <c r="AG744" s="184"/>
      <c r="AJ744" s="138"/>
    </row>
    <row r="745" spans="1:36">
      <c r="A745" t="s">
        <v>52</v>
      </c>
      <c r="B745" s="235">
        <v>24</v>
      </c>
      <c r="C745" s="236">
        <v>-66</v>
      </c>
      <c r="D745" s="236">
        <v>-172</v>
      </c>
      <c r="E745" s="235">
        <v>20</v>
      </c>
      <c r="F745" s="235" t="s">
        <v>12</v>
      </c>
      <c r="G745" s="411">
        <v>0.65</v>
      </c>
      <c r="H745" s="408" t="s">
        <v>18</v>
      </c>
      <c r="I745" s="235"/>
      <c r="J745" s="412">
        <v>135.12641805025504</v>
      </c>
      <c r="K745" s="412">
        <v>149.29523732279222</v>
      </c>
      <c r="L745" s="413">
        <v>1.2830441364926533E-12</v>
      </c>
      <c r="M745" s="413">
        <v>2.5938291716273629E-17</v>
      </c>
      <c r="N745" s="46"/>
      <c r="O745" s="126">
        <f t="shared" si="313"/>
        <v>7.7814875148820879E-18</v>
      </c>
      <c r="P745" s="126">
        <f t="shared" si="314"/>
        <v>6.0648634708340327E-6</v>
      </c>
      <c r="Q745" s="126">
        <f t="shared" si="319"/>
        <v>1.197151925366475E-8</v>
      </c>
      <c r="R745" s="126">
        <f t="shared" si="320"/>
        <v>9330.5591858985117</v>
      </c>
      <c r="S745" s="126">
        <f t="shared" si="321"/>
        <v>8.0186879825114908E-11</v>
      </c>
      <c r="T745" s="236">
        <v>0.23760000000000001</v>
      </c>
      <c r="U745" s="193">
        <f t="shared" si="305"/>
        <v>6.1629381117866143E-18</v>
      </c>
      <c r="V745" s="185">
        <f t="shared" si="306"/>
        <v>4.8033718689005549E-6</v>
      </c>
      <c r="W745" s="185">
        <f t="shared" si="307"/>
        <v>9.4814432489024824E-9</v>
      </c>
      <c r="X745" s="185">
        <f t="shared" si="308"/>
        <v>7389.8028752316222</v>
      </c>
      <c r="Y745" s="185">
        <f t="shared" si="309"/>
        <v>6.3508008821491015E-11</v>
      </c>
      <c r="AA745" s="259">
        <f t="shared" si="318"/>
        <v>4.1280205733969164E-20</v>
      </c>
      <c r="AB745" s="260">
        <f t="shared" si="304"/>
        <v>1.9195574107963763E-19</v>
      </c>
      <c r="AC745" s="17">
        <f t="shared" si="315"/>
        <v>4.9062107702632716</v>
      </c>
      <c r="AD745" s="17">
        <f t="shared" si="316"/>
        <v>5.0059258039880499</v>
      </c>
      <c r="AE745" s="17">
        <f t="shared" si="317"/>
        <v>-38.190811352366843</v>
      </c>
      <c r="AF745" s="184">
        <f t="shared" si="303"/>
        <v>-18.473929290821623</v>
      </c>
      <c r="AG745" s="184">
        <f t="shared" si="303"/>
        <v>8.9078563390576022</v>
      </c>
      <c r="AJ745" s="138"/>
    </row>
    <row r="746" spans="1:36">
      <c r="A746" t="s">
        <v>52</v>
      </c>
      <c r="B746" s="235">
        <v>24</v>
      </c>
      <c r="C746" s="236">
        <v>-66</v>
      </c>
      <c r="D746" s="236">
        <v>-172</v>
      </c>
      <c r="E746" s="235">
        <v>20</v>
      </c>
      <c r="F746" s="235" t="s">
        <v>12</v>
      </c>
      <c r="G746" s="411">
        <v>0.65</v>
      </c>
      <c r="H746" s="408" t="s">
        <v>18</v>
      </c>
      <c r="I746" s="235"/>
      <c r="J746" s="412">
        <v>127.31649489705265</v>
      </c>
      <c r="K746" s="412">
        <v>142.64715602889817</v>
      </c>
      <c r="L746" s="413">
        <v>1.2225671214022963E-12</v>
      </c>
      <c r="M746" s="413">
        <v>1.2508936670835428E-17</v>
      </c>
      <c r="N746" s="46"/>
      <c r="O746" s="126">
        <f t="shared" si="313"/>
        <v>3.7526810012506281E-18</v>
      </c>
      <c r="P746" s="126">
        <f t="shared" si="314"/>
        <v>3.0695091791330578E-6</v>
      </c>
      <c r="Q746" s="126">
        <f t="shared" si="319"/>
        <v>5.7733553865394278E-9</v>
      </c>
      <c r="R746" s="126">
        <f t="shared" si="320"/>
        <v>4722.3218140508579</v>
      </c>
      <c r="S746" s="126">
        <f t="shared" si="321"/>
        <v>4.0472979253577501E-11</v>
      </c>
      <c r="T746" s="236">
        <v>0.23760000000000001</v>
      </c>
      <c r="U746" s="193">
        <f t="shared" si="305"/>
        <v>2.9721233529904977E-18</v>
      </c>
      <c r="V746" s="185">
        <f t="shared" si="306"/>
        <v>2.4310512698733821E-6</v>
      </c>
      <c r="W746" s="185">
        <f t="shared" si="307"/>
        <v>4.5724974661392269E-9</v>
      </c>
      <c r="X746" s="185">
        <f t="shared" si="308"/>
        <v>3740.0788767282797</v>
      </c>
      <c r="Y746" s="185">
        <f t="shared" si="309"/>
        <v>3.205459956883338E-11</v>
      </c>
      <c r="AA746" s="259">
        <f t="shared" si="318"/>
        <v>2.0835489719741698E-20</v>
      </c>
      <c r="AB746" s="260">
        <f t="shared" si="304"/>
        <v>9.825071512493396E-20</v>
      </c>
      <c r="AC746" s="17">
        <f t="shared" si="315"/>
        <v>4.8466760721657316</v>
      </c>
      <c r="AD746" s="17">
        <f t="shared" si="316"/>
        <v>4.9603741407548334</v>
      </c>
      <c r="AE746" s="17">
        <f t="shared" si="317"/>
        <v>-38.920088351361066</v>
      </c>
      <c r="AF746" s="184">
        <f t="shared" si="303"/>
        <v>-19.203206289815846</v>
      </c>
      <c r="AG746" s="184">
        <f t="shared" si="303"/>
        <v>8.2268619802204856</v>
      </c>
      <c r="AJ746" s="138"/>
    </row>
    <row r="747" spans="1:36">
      <c r="A747" t="s">
        <v>52</v>
      </c>
      <c r="B747" s="235">
        <v>24</v>
      </c>
      <c r="C747" s="236">
        <v>-66</v>
      </c>
      <c r="D747" s="236">
        <v>-172</v>
      </c>
      <c r="E747" s="235">
        <v>20</v>
      </c>
      <c r="F747" s="235" t="s">
        <v>12</v>
      </c>
      <c r="G747" s="411">
        <v>0.65</v>
      </c>
      <c r="H747" s="408" t="s">
        <v>18</v>
      </c>
      <c r="I747" s="235"/>
      <c r="J747" s="412">
        <v>131.55667422726893</v>
      </c>
      <c r="K747" s="412">
        <v>145.08644564477794</v>
      </c>
      <c r="L747" s="413">
        <v>1.2554857628329246E-12</v>
      </c>
      <c r="M747" s="413">
        <v>1.7306092576167542E-17</v>
      </c>
      <c r="N747" s="46"/>
      <c r="O747" s="126">
        <f t="shared" si="313"/>
        <v>5.1918277728502624E-18</v>
      </c>
      <c r="P747" s="126">
        <f t="shared" si="314"/>
        <v>4.1353139370813974E-6</v>
      </c>
      <c r="Q747" s="126">
        <f t="shared" si="319"/>
        <v>7.9874273428465573E-9</v>
      </c>
      <c r="R747" s="126">
        <f t="shared" si="320"/>
        <v>6362.0214416636882</v>
      </c>
      <c r="S747" s="126">
        <f t="shared" si="321"/>
        <v>5.5052884556856235E-11</v>
      </c>
      <c r="T747" s="236">
        <v>0.23760000000000001</v>
      </c>
      <c r="U747" s="193">
        <f t="shared" si="305"/>
        <v>4.1119275960974078E-18</v>
      </c>
      <c r="V747" s="185">
        <f t="shared" si="306"/>
        <v>3.2751686381684663E-6</v>
      </c>
      <c r="W747" s="185">
        <f t="shared" si="307"/>
        <v>6.3260424555344729E-9</v>
      </c>
      <c r="X747" s="185">
        <f t="shared" si="308"/>
        <v>5038.72098179764</v>
      </c>
      <c r="Y747" s="185">
        <f t="shared" si="309"/>
        <v>4.3601884569030137E-11</v>
      </c>
      <c r="AA747" s="259">
        <f t="shared" si="318"/>
        <v>2.834122496986959E-20</v>
      </c>
      <c r="AB747" s="260">
        <f t="shared" si="304"/>
        <v>1.3154857157813704E-19</v>
      </c>
      <c r="AC747" s="17">
        <f t="shared" si="315"/>
        <v>4.8794377414883181</v>
      </c>
      <c r="AD747" s="17">
        <f t="shared" si="316"/>
        <v>4.9773297416382887</v>
      </c>
      <c r="AE747" s="17">
        <f t="shared" si="317"/>
        <v>-38.595473062354301</v>
      </c>
      <c r="AF747" s="184">
        <f t="shared" si="303"/>
        <v>-18.878591000809081</v>
      </c>
      <c r="AG747" s="184">
        <f t="shared" si="303"/>
        <v>8.5249075554066334</v>
      </c>
      <c r="AJ747" s="138"/>
    </row>
    <row r="748" spans="1:36">
      <c r="A748" t="s">
        <v>52</v>
      </c>
      <c r="B748" s="235">
        <v>24</v>
      </c>
      <c r="C748" s="236">
        <v>-66</v>
      </c>
      <c r="D748" s="236">
        <v>-172</v>
      </c>
      <c r="E748" s="235">
        <v>20</v>
      </c>
      <c r="F748" s="235" t="s">
        <v>12</v>
      </c>
      <c r="G748" s="411">
        <v>0.65</v>
      </c>
      <c r="H748" s="408" t="s">
        <v>18</v>
      </c>
      <c r="I748" s="235" t="s">
        <v>19</v>
      </c>
      <c r="J748" s="412">
        <v>110.68612861008319</v>
      </c>
      <c r="K748" s="412">
        <v>131.63398882247375</v>
      </c>
      <c r="L748" s="413">
        <v>1.0913670183419656E-12</v>
      </c>
      <c r="M748" s="413"/>
      <c r="N748" s="46"/>
      <c r="O748" s="126"/>
      <c r="P748" s="126"/>
      <c r="Q748" s="126"/>
      <c r="R748" s="126"/>
      <c r="S748" s="126"/>
      <c r="T748" s="236">
        <v>0.23760000000000001</v>
      </c>
      <c r="U748" s="193"/>
      <c r="V748" s="185"/>
      <c r="W748" s="185"/>
      <c r="X748" s="185"/>
      <c r="Y748" s="185"/>
      <c r="AA748" s="259"/>
      <c r="AB748" s="260"/>
      <c r="AC748" s="17"/>
      <c r="AD748" s="17"/>
      <c r="AE748" s="17"/>
      <c r="AF748" s="184"/>
      <c r="AG748" s="184"/>
      <c r="AJ748" s="138"/>
    </row>
    <row r="749" spans="1:36" s="109" customFormat="1">
      <c r="A749" s="109" t="s">
        <v>52</v>
      </c>
      <c r="B749" s="204">
        <v>26</v>
      </c>
      <c r="C749" s="355">
        <v>-66</v>
      </c>
      <c r="D749" s="355">
        <v>-172</v>
      </c>
      <c r="E749" s="204">
        <v>20</v>
      </c>
      <c r="F749" s="204" t="s">
        <v>12</v>
      </c>
      <c r="G749" s="367">
        <v>0.52</v>
      </c>
      <c r="H749" s="204" t="s">
        <v>18</v>
      </c>
      <c r="I749" s="204" t="s">
        <v>20</v>
      </c>
      <c r="J749" s="422">
        <v>2666.4356554415467</v>
      </c>
      <c r="K749" s="422">
        <v>1121.8068162476814</v>
      </c>
      <c r="L749" s="423">
        <v>1.4409249798460932E-11</v>
      </c>
      <c r="M749" s="423">
        <v>4.1158152752936219E-16</v>
      </c>
      <c r="N749" s="46"/>
      <c r="O749" s="127">
        <f t="shared" si="313"/>
        <v>1.2347445825880866E-16</v>
      </c>
      <c r="P749" s="127">
        <f t="shared" si="314"/>
        <v>8.5691108132497714E-6</v>
      </c>
      <c r="Q749" s="127">
        <f t="shared" si="319"/>
        <v>2.374508812669397E-7</v>
      </c>
      <c r="R749" s="127">
        <f t="shared" si="320"/>
        <v>16479.059256249559</v>
      </c>
      <c r="S749" s="127">
        <f t="shared" si="321"/>
        <v>2.1166824610781597E-10</v>
      </c>
      <c r="T749" s="355">
        <v>0.29700000000000004</v>
      </c>
      <c r="U749" s="205">
        <f t="shared" si="305"/>
        <v>1.2223971367622059E-16</v>
      </c>
      <c r="V749" s="127">
        <f t="shared" si="306"/>
        <v>8.4834197051172757E-6</v>
      </c>
      <c r="W749" s="127">
        <f t="shared" si="307"/>
        <v>2.3507637245427034E-7</v>
      </c>
      <c r="X749" s="127">
        <f t="shared" si="308"/>
        <v>16314.268663687066</v>
      </c>
      <c r="Y749" s="127">
        <f t="shared" si="309"/>
        <v>2.0955156364673785E-10</v>
      </c>
      <c r="AA749" s="127">
        <f t="shared" si="318"/>
        <v>1.0896681309630369E-19</v>
      </c>
      <c r="AB749" s="34">
        <f t="shared" si="304"/>
        <v>1.5435644460027543E-19</v>
      </c>
      <c r="AC749" s="110">
        <f t="shared" si="315"/>
        <v>7.8884978990319166</v>
      </c>
      <c r="AD749" s="110">
        <f t="shared" si="316"/>
        <v>7.0226958932259329</v>
      </c>
      <c r="AE749" s="110">
        <f t="shared" si="317"/>
        <v>-35.426524550606324</v>
      </c>
      <c r="AF749" s="110">
        <f t="shared" si="303"/>
        <v>-15.263355386432686</v>
      </c>
      <c r="AG749" s="110">
        <f t="shared" si="303"/>
        <v>9.6997953820151697</v>
      </c>
      <c r="AJ749" s="34"/>
    </row>
    <row r="750" spans="1:36">
      <c r="A750" t="s">
        <v>52</v>
      </c>
      <c r="B750" s="235">
        <v>26</v>
      </c>
      <c r="C750" s="236">
        <v>-66</v>
      </c>
      <c r="D750" s="236">
        <v>-172</v>
      </c>
      <c r="E750" s="235">
        <v>20</v>
      </c>
      <c r="F750" s="235" t="s">
        <v>12</v>
      </c>
      <c r="G750" s="411">
        <v>0.52</v>
      </c>
      <c r="H750" s="408" t="s">
        <v>18</v>
      </c>
      <c r="I750" s="235" t="s">
        <v>19</v>
      </c>
      <c r="J750" s="412">
        <v>48.87840646902373</v>
      </c>
      <c r="K750" s="412">
        <v>74.883159570598991</v>
      </c>
      <c r="L750" s="413">
        <v>5.6245160451423076E-13</v>
      </c>
      <c r="M750" s="413">
        <v>3.9928376180145432E-16</v>
      </c>
      <c r="N750" s="46"/>
      <c r="O750" s="126">
        <f t="shared" si="313"/>
        <v>1.197851285404363E-16</v>
      </c>
      <c r="P750" s="126">
        <f t="shared" si="314"/>
        <v>2.1296966277461403E-4</v>
      </c>
      <c r="Q750" s="126">
        <f t="shared" si="319"/>
        <v>2.3035601642391594E-7</v>
      </c>
      <c r="R750" s="126">
        <f t="shared" si="320"/>
        <v>409557.0437973346</v>
      </c>
      <c r="S750" s="126">
        <f t="shared" si="321"/>
        <v>3.0762058885447922E-9</v>
      </c>
      <c r="T750" s="236">
        <v>0.29700000000000004</v>
      </c>
      <c r="U750" s="193">
        <f t="shared" si="305"/>
        <v>1.1858727725503196E-16</v>
      </c>
      <c r="V750" s="185">
        <f t="shared" si="306"/>
        <v>2.1083996614686793E-4</v>
      </c>
      <c r="W750" s="185">
        <f t="shared" si="307"/>
        <v>2.2805245625967682E-7</v>
      </c>
      <c r="X750" s="185">
        <f t="shared" si="308"/>
        <v>405461.47335936135</v>
      </c>
      <c r="Y750" s="185">
        <f t="shared" si="309"/>
        <v>3.0454438296593448E-9</v>
      </c>
      <c r="AA750" s="259">
        <f t="shared" si="318"/>
        <v>1.5836307914228595E-18</v>
      </c>
      <c r="AB750" s="260">
        <f t="shared" si="304"/>
        <v>8.1689193786318903E-18</v>
      </c>
      <c r="AC750" s="17">
        <f t="shared" si="315"/>
        <v>3.8893357134526996</v>
      </c>
      <c r="AD750" s="17">
        <f t="shared" si="316"/>
        <v>4.315929026399326</v>
      </c>
      <c r="AE750" s="17">
        <f t="shared" si="317"/>
        <v>-35.45685932731358</v>
      </c>
      <c r="AF750" s="184">
        <f t="shared" si="303"/>
        <v>-15.293690163139944</v>
      </c>
      <c r="AG750" s="184">
        <f t="shared" si="303"/>
        <v>12.912781137812656</v>
      </c>
      <c r="AJ750" s="138"/>
    </row>
    <row r="751" spans="1:36">
      <c r="A751" t="s">
        <v>52</v>
      </c>
      <c r="B751" s="235">
        <v>26</v>
      </c>
      <c r="C751" s="236">
        <v>-66</v>
      </c>
      <c r="D751" s="236">
        <v>-172</v>
      </c>
      <c r="E751" s="235">
        <v>20</v>
      </c>
      <c r="F751" s="235" t="s">
        <v>12</v>
      </c>
      <c r="G751" s="411">
        <v>0.52</v>
      </c>
      <c r="H751" s="408" t="s">
        <v>18</v>
      </c>
      <c r="I751" s="235" t="s">
        <v>19</v>
      </c>
      <c r="J751" s="412">
        <v>44.37303273654733</v>
      </c>
      <c r="K751" s="412">
        <v>71.25132138341651</v>
      </c>
      <c r="L751" s="413">
        <v>5.2002574121950792E-13</v>
      </c>
      <c r="M751" s="413">
        <v>3.4452791547881693E-17</v>
      </c>
      <c r="N751" s="46"/>
      <c r="O751" s="126">
        <f t="shared" si="313"/>
        <v>1.0335837464364507E-17</v>
      </c>
      <c r="P751" s="126">
        <f t="shared" si="314"/>
        <v>1.987562661826321E-5</v>
      </c>
      <c r="Q751" s="126">
        <f t="shared" si="319"/>
        <v>1.9876610508393279E-8</v>
      </c>
      <c r="R751" s="126">
        <f t="shared" si="320"/>
        <v>38222.358881275402</v>
      </c>
      <c r="S751" s="126">
        <f t="shared" si="321"/>
        <v>2.7896479844119056E-10</v>
      </c>
      <c r="T751" s="236">
        <v>0.29700000000000004</v>
      </c>
      <c r="U751" s="193">
        <f t="shared" si="305"/>
        <v>1.0232479089720865E-17</v>
      </c>
      <c r="V751" s="185">
        <f t="shared" si="306"/>
        <v>1.9676870352080584E-5</v>
      </c>
      <c r="W751" s="185">
        <f t="shared" si="307"/>
        <v>1.9677844403309354E-8</v>
      </c>
      <c r="X751" s="185">
        <f t="shared" si="308"/>
        <v>37840.135292462655</v>
      </c>
      <c r="Y751" s="185">
        <f t="shared" si="309"/>
        <v>2.7617515045677878E-10</v>
      </c>
      <c r="AA751" s="259">
        <f t="shared" si="318"/>
        <v>1.4361107823752497E-19</v>
      </c>
      <c r="AB751" s="260">
        <f t="shared" si="304"/>
        <v>7.764353577641551E-19</v>
      </c>
      <c r="AC751" s="17">
        <f t="shared" si="315"/>
        <v>3.792631914115332</v>
      </c>
      <c r="AD751" s="17">
        <f t="shared" si="316"/>
        <v>4.2662133647089515</v>
      </c>
      <c r="AE751" s="17">
        <f t="shared" si="317"/>
        <v>-37.906941647847212</v>
      </c>
      <c r="AF751" s="184">
        <f t="shared" si="303"/>
        <v>-17.743772483673578</v>
      </c>
      <c r="AG751" s="184">
        <f t="shared" si="303"/>
        <v>10.541125598541628</v>
      </c>
      <c r="AJ751" s="138"/>
    </row>
    <row r="752" spans="1:36">
      <c r="A752" t="s">
        <v>52</v>
      </c>
      <c r="B752" s="235">
        <v>26</v>
      </c>
      <c r="C752" s="236">
        <v>-66</v>
      </c>
      <c r="D752" s="236">
        <v>-172</v>
      </c>
      <c r="E752" s="235">
        <v>20</v>
      </c>
      <c r="F752" s="235" t="s">
        <v>12</v>
      </c>
      <c r="G752" s="411">
        <v>0.52</v>
      </c>
      <c r="H752" s="408" t="s">
        <v>18</v>
      </c>
      <c r="I752" s="235" t="s">
        <v>19</v>
      </c>
      <c r="J752" s="412">
        <v>82.635919089274807</v>
      </c>
      <c r="K752" s="412">
        <v>112.94795279855435</v>
      </c>
      <c r="L752" s="413">
        <v>8.6106351678498791E-13</v>
      </c>
      <c r="M752" s="413">
        <v>2.9812004123495736E-17</v>
      </c>
      <c r="N752" s="46"/>
      <c r="O752" s="126">
        <f t="shared" si="313"/>
        <v>8.9436012370487209E-18</v>
      </c>
      <c r="P752" s="126">
        <f t="shared" si="314"/>
        <v>1.0386691646676728E-5</v>
      </c>
      <c r="Q752" s="126">
        <f t="shared" si="319"/>
        <v>1.7199233148170615E-8</v>
      </c>
      <c r="R752" s="126">
        <f t="shared" si="320"/>
        <v>19974.40701283986</v>
      </c>
      <c r="S752" s="126">
        <f t="shared" si="321"/>
        <v>1.5227574048062563E-10</v>
      </c>
      <c r="T752" s="236">
        <v>0.29700000000000004</v>
      </c>
      <c r="U752" s="193">
        <f t="shared" si="305"/>
        <v>8.8541652246782343E-18</v>
      </c>
      <c r="V752" s="185">
        <f t="shared" si="306"/>
        <v>1.0282824730209961E-5</v>
      </c>
      <c r="W752" s="185">
        <f t="shared" si="307"/>
        <v>1.702724081668891E-8</v>
      </c>
      <c r="X752" s="185">
        <f t="shared" si="308"/>
        <v>19774.66294271146</v>
      </c>
      <c r="Y752" s="185">
        <f t="shared" si="309"/>
        <v>1.5075298307581937E-10</v>
      </c>
      <c r="AA752" s="259">
        <f t="shared" si="318"/>
        <v>7.8391551199426078E-20</v>
      </c>
      <c r="AB752" s="260">
        <f t="shared" si="304"/>
        <v>3.6076326677372177E-19</v>
      </c>
      <c r="AC752" s="17">
        <f t="shared" si="315"/>
        <v>4.414444441806908</v>
      </c>
      <c r="AD752" s="17">
        <f t="shared" si="316"/>
        <v>4.7269271179029593</v>
      </c>
      <c r="AE752" s="17">
        <f t="shared" si="317"/>
        <v>-38.05162053855674</v>
      </c>
      <c r="AF752" s="184">
        <f t="shared" ref="AF752:AG815" si="322">LN(W752)</f>
        <v>-17.888451374383106</v>
      </c>
      <c r="AG752" s="184">
        <f t="shared" si="322"/>
        <v>9.8921567478742318</v>
      </c>
      <c r="AJ752" s="138"/>
    </row>
    <row r="753" spans="1:36">
      <c r="A753" t="s">
        <v>52</v>
      </c>
      <c r="B753" s="235">
        <v>26</v>
      </c>
      <c r="C753" s="236">
        <v>-66</v>
      </c>
      <c r="D753" s="236">
        <v>-172</v>
      </c>
      <c r="E753" s="235">
        <v>20</v>
      </c>
      <c r="F753" s="235" t="s">
        <v>12</v>
      </c>
      <c r="G753" s="411">
        <v>0.52</v>
      </c>
      <c r="H753" s="408" t="s">
        <v>18</v>
      </c>
      <c r="I753" s="235" t="s">
        <v>20</v>
      </c>
      <c r="J753" s="412">
        <v>4506.7804371357033</v>
      </c>
      <c r="K753" s="412">
        <v>1532.1974628158309</v>
      </c>
      <c r="L753" s="413">
        <v>2.2054483557327365E-11</v>
      </c>
      <c r="M753" s="413">
        <v>5.5158503459197024E-16</v>
      </c>
      <c r="N753" s="46"/>
      <c r="O753" s="126">
        <f t="shared" si="313"/>
        <v>1.6547551037759106E-16</v>
      </c>
      <c r="P753" s="126">
        <f t="shared" si="314"/>
        <v>7.5030326576209304E-6</v>
      </c>
      <c r="Q753" s="126">
        <f t="shared" si="319"/>
        <v>3.1822213534152121E-7</v>
      </c>
      <c r="R753" s="126">
        <f t="shared" si="320"/>
        <v>14428.908956963325</v>
      </c>
      <c r="S753" s="126">
        <f t="shared" si="321"/>
        <v>2.0769002890573987E-10</v>
      </c>
      <c r="T753" s="236">
        <v>0.29700000000000004</v>
      </c>
      <c r="U753" s="193">
        <f t="shared" si="305"/>
        <v>1.6382075527381518E-16</v>
      </c>
      <c r="V753" s="185">
        <f t="shared" si="306"/>
        <v>7.4280023310447224E-6</v>
      </c>
      <c r="W753" s="185">
        <f t="shared" si="307"/>
        <v>3.1503991398810607E-7</v>
      </c>
      <c r="X753" s="185">
        <f t="shared" si="308"/>
        <v>14284.619867393696</v>
      </c>
      <c r="Y753" s="185">
        <f t="shared" si="309"/>
        <v>2.0561312861668251E-10</v>
      </c>
      <c r="AA753" s="259">
        <f t="shared" si="318"/>
        <v>1.0691882688067493E-19</v>
      </c>
      <c r="AB753" s="260">
        <f t="shared" si="304"/>
        <v>1.2239003924995549E-19</v>
      </c>
      <c r="AC753" s="17">
        <f t="shared" si="315"/>
        <v>8.4133383055367581</v>
      </c>
      <c r="AD753" s="17">
        <f t="shared" si="316"/>
        <v>7.3344582341720885</v>
      </c>
      <c r="AE753" s="17">
        <f t="shared" si="317"/>
        <v>-35.133735659248231</v>
      </c>
      <c r="AF753" s="184">
        <f t="shared" si="322"/>
        <v>-14.970566495074596</v>
      </c>
      <c r="AG753" s="184">
        <f t="shared" si="322"/>
        <v>9.5669387036978328</v>
      </c>
      <c r="AJ753" s="138"/>
    </row>
    <row r="754" spans="1:36">
      <c r="A754" t="s">
        <v>52</v>
      </c>
      <c r="B754" s="235">
        <v>26</v>
      </c>
      <c r="C754" s="236">
        <v>-66</v>
      </c>
      <c r="D754" s="236">
        <v>-172</v>
      </c>
      <c r="E754" s="235">
        <v>20</v>
      </c>
      <c r="F754" s="235" t="s">
        <v>12</v>
      </c>
      <c r="G754" s="411">
        <v>0.52</v>
      </c>
      <c r="H754" s="408" t="s">
        <v>18</v>
      </c>
      <c r="I754" s="235" t="s">
        <v>19</v>
      </c>
      <c r="J754" s="412">
        <v>76.426689229355205</v>
      </c>
      <c r="K754" s="412">
        <v>104.0889756746965</v>
      </c>
      <c r="L754" s="413">
        <v>8.0820768269355893E-13</v>
      </c>
      <c r="M754" s="413">
        <v>2.3101163938092462E-17</v>
      </c>
      <c r="N754" s="46"/>
      <c r="O754" s="126">
        <f t="shared" si="313"/>
        <v>6.9303491814277383E-18</v>
      </c>
      <c r="P754" s="126">
        <f t="shared" si="314"/>
        <v>8.574960780291739E-6</v>
      </c>
      <c r="Q754" s="126">
        <f t="shared" si="319"/>
        <v>1.3327594579668726E-8</v>
      </c>
      <c r="R754" s="126">
        <f t="shared" si="320"/>
        <v>16490.309192868728</v>
      </c>
      <c r="S754" s="126">
        <f t="shared" si="321"/>
        <v>1.2804040479100033E-10</v>
      </c>
      <c r="T754" s="236">
        <v>0.29700000000000004</v>
      </c>
      <c r="U754" s="193">
        <f t="shared" si="305"/>
        <v>6.8610456896134622E-18</v>
      </c>
      <c r="V754" s="185">
        <f t="shared" si="306"/>
        <v>8.4892111724888238E-6</v>
      </c>
      <c r="W754" s="185">
        <f t="shared" si="307"/>
        <v>1.3194318633872041E-8</v>
      </c>
      <c r="X754" s="185">
        <f t="shared" si="308"/>
        <v>16325.406100940043</v>
      </c>
      <c r="Y754" s="185">
        <f t="shared" si="309"/>
        <v>1.2676000074309035E-10</v>
      </c>
      <c r="AA754" s="259">
        <f t="shared" si="318"/>
        <v>6.5915200386406993E-20</v>
      </c>
      <c r="AB754" s="260">
        <f t="shared" si="304"/>
        <v>3.0226566361871648E-19</v>
      </c>
      <c r="AC754" s="17">
        <f t="shared" si="315"/>
        <v>4.3363319706318135</v>
      </c>
      <c r="AD754" s="17">
        <f t="shared" si="316"/>
        <v>4.6452460687132389</v>
      </c>
      <c r="AE754" s="17">
        <f t="shared" si="317"/>
        <v>-38.306648670704043</v>
      </c>
      <c r="AF754" s="184">
        <f t="shared" si="322"/>
        <v>-18.143479506530404</v>
      </c>
      <c r="AG754" s="184">
        <f t="shared" si="322"/>
        <v>9.7004778298499321</v>
      </c>
      <c r="AJ754" s="138"/>
    </row>
    <row r="755" spans="1:36" s="43" customFormat="1">
      <c r="A755" s="43" t="s">
        <v>52</v>
      </c>
      <c r="B755" s="195">
        <v>26</v>
      </c>
      <c r="C755" s="354">
        <v>-66</v>
      </c>
      <c r="D755" s="354">
        <v>-172</v>
      </c>
      <c r="E755" s="195">
        <v>20</v>
      </c>
      <c r="F755" s="195" t="s">
        <v>12</v>
      </c>
      <c r="G755" s="353">
        <v>0.52</v>
      </c>
      <c r="H755" s="408" t="s">
        <v>18</v>
      </c>
      <c r="I755" s="195" t="s">
        <v>20</v>
      </c>
      <c r="J755" s="419">
        <v>2052.4404938613206</v>
      </c>
      <c r="K755" s="419">
        <v>988.59009304632912</v>
      </c>
      <c r="L755" s="420">
        <v>1.1653668973819149E-11</v>
      </c>
      <c r="M755" s="420">
        <v>3.3017715493992917E-16</v>
      </c>
      <c r="N755" s="46"/>
      <c r="O755" s="185">
        <f t="shared" si="313"/>
        <v>9.9053146481978751E-17</v>
      </c>
      <c r="P755" s="185">
        <f t="shared" si="314"/>
        <v>8.4997391554976521E-6</v>
      </c>
      <c r="Q755" s="185">
        <f t="shared" si="319"/>
        <v>1.9048682015765143E-7</v>
      </c>
      <c r="R755" s="185">
        <f t="shared" si="320"/>
        <v>16345.652222110868</v>
      </c>
      <c r="S755" s="185">
        <f t="shared" si="321"/>
        <v>1.9268534198099079E-10</v>
      </c>
      <c r="T755" s="354">
        <v>0.29700000000000004</v>
      </c>
      <c r="U755" s="193">
        <f t="shared" si="305"/>
        <v>9.8062615017158977E-17</v>
      </c>
      <c r="V755" s="185">
        <f t="shared" si="306"/>
        <v>8.4147417639426757E-6</v>
      </c>
      <c r="W755" s="185">
        <f t="shared" si="307"/>
        <v>1.8858195195607493E-7</v>
      </c>
      <c r="X755" s="185">
        <f t="shared" si="308"/>
        <v>16182.195699889759</v>
      </c>
      <c r="Y755" s="185">
        <f t="shared" si="309"/>
        <v>1.9075848856118089E-10</v>
      </c>
      <c r="AA755" s="185">
        <f t="shared" si="318"/>
        <v>9.9194414051814076E-20</v>
      </c>
      <c r="AB755" s="30">
        <f t="shared" ref="AB755:AB817" si="323">M755/J755</f>
        <v>1.6087051289791916E-19</v>
      </c>
      <c r="AC755" s="184">
        <f t="shared" si="315"/>
        <v>7.6267848488777172</v>
      </c>
      <c r="AD755" s="184">
        <f t="shared" si="316"/>
        <v>6.8962797796273492</v>
      </c>
      <c r="AE755" s="184">
        <f t="shared" si="317"/>
        <v>-35.646902330324366</v>
      </c>
      <c r="AF755" s="184">
        <f t="shared" si="322"/>
        <v>-15.483733166150724</v>
      </c>
      <c r="AG755" s="184">
        <f t="shared" si="322"/>
        <v>9.691666885972186</v>
      </c>
      <c r="AJ755" s="30"/>
    </row>
    <row r="756" spans="1:36">
      <c r="A756" t="s">
        <v>52</v>
      </c>
      <c r="B756" s="235">
        <v>26</v>
      </c>
      <c r="C756" s="236">
        <v>-66</v>
      </c>
      <c r="D756" s="236">
        <v>-172</v>
      </c>
      <c r="E756" s="235">
        <v>20</v>
      </c>
      <c r="F756" s="235" t="s">
        <v>12</v>
      </c>
      <c r="G756" s="411">
        <v>0.52</v>
      </c>
      <c r="H756" s="408" t="s">
        <v>18</v>
      </c>
      <c r="I756" s="235" t="s">
        <v>19</v>
      </c>
      <c r="J756" s="412">
        <v>246.8408252787755</v>
      </c>
      <c r="K756" s="412">
        <v>229.65042297741388</v>
      </c>
      <c r="L756" s="413">
        <v>2.0915171034970279E-12</v>
      </c>
      <c r="M756" s="413">
        <v>1.2261065322835756E-16</v>
      </c>
      <c r="N756" s="46"/>
      <c r="O756" s="126">
        <f t="shared" si="313"/>
        <v>3.6783195968507263E-17</v>
      </c>
      <c r="P756" s="126">
        <f t="shared" si="314"/>
        <v>1.7586849233508806E-5</v>
      </c>
      <c r="Q756" s="126">
        <f t="shared" si="319"/>
        <v>7.0736915324052415E-8</v>
      </c>
      <c r="R756" s="126">
        <f t="shared" si="320"/>
        <v>33820.863910593856</v>
      </c>
      <c r="S756" s="126">
        <f t="shared" si="321"/>
        <v>3.0801996533230594E-10</v>
      </c>
      <c r="T756" s="236">
        <v>0.29700000000000004</v>
      </c>
      <c r="U756" s="193">
        <f t="shared" si="305"/>
        <v>3.6415364008822198E-17</v>
      </c>
      <c r="V756" s="185">
        <f t="shared" si="306"/>
        <v>1.7410980741173722E-5</v>
      </c>
      <c r="W756" s="185">
        <f t="shared" si="307"/>
        <v>7.0029546170811916E-8</v>
      </c>
      <c r="X756" s="185">
        <f t="shared" si="308"/>
        <v>33482.655271487922</v>
      </c>
      <c r="Y756" s="185">
        <f t="shared" si="309"/>
        <v>3.0493976567898296E-10</v>
      </c>
      <c r="AA756" s="259">
        <f t="shared" si="318"/>
        <v>1.5856867815307115E-19</v>
      </c>
      <c r="AB756" s="260">
        <f t="shared" si="323"/>
        <v>4.9671950776328969E-19</v>
      </c>
      <c r="AC756" s="17">
        <f t="shared" si="315"/>
        <v>5.508743696822644</v>
      </c>
      <c r="AD756" s="17">
        <f t="shared" si="316"/>
        <v>5.436558252605133</v>
      </c>
      <c r="AE756" s="17">
        <f t="shared" si="317"/>
        <v>-36.637517759970379</v>
      </c>
      <c r="AF756" s="184">
        <f t="shared" si="322"/>
        <v>-16.474348595796744</v>
      </c>
      <c r="AG756" s="184">
        <f t="shared" si="322"/>
        <v>10.418782830642831</v>
      </c>
      <c r="AJ756" s="138"/>
    </row>
    <row r="757" spans="1:36">
      <c r="A757" t="s">
        <v>52</v>
      </c>
      <c r="B757" s="235">
        <v>26</v>
      </c>
      <c r="C757" s="236">
        <v>-66</v>
      </c>
      <c r="D757" s="236">
        <v>-172</v>
      </c>
      <c r="E757" s="235">
        <v>20</v>
      </c>
      <c r="F757" s="235" t="s">
        <v>12</v>
      </c>
      <c r="G757" s="411">
        <v>0.52</v>
      </c>
      <c r="H757" s="408" t="s">
        <v>18</v>
      </c>
      <c r="I757" s="235" t="s">
        <v>19</v>
      </c>
      <c r="J757" s="412">
        <v>591.85327938957846</v>
      </c>
      <c r="K757" s="412">
        <v>390.23293146565607</v>
      </c>
      <c r="L757" s="413">
        <v>4.2508604021973356E-12</v>
      </c>
      <c r="M757" s="413">
        <v>2.6301067713579479E-16</v>
      </c>
      <c r="N757" s="46"/>
      <c r="O757" s="126">
        <f t="shared" si="313"/>
        <v>7.8903203140738429E-17</v>
      </c>
      <c r="P757" s="126">
        <f t="shared" si="314"/>
        <v>1.856170179099557E-5</v>
      </c>
      <c r="Q757" s="126">
        <f t="shared" si="319"/>
        <v>1.5173692911680466E-7</v>
      </c>
      <c r="R757" s="126">
        <f>P757/(G757*0.000000001)</f>
        <v>35695.580367299168</v>
      </c>
      <c r="S757" s="126">
        <f t="shared" si="321"/>
        <v>3.8883681227748675E-10</v>
      </c>
      <c r="T757" s="236">
        <v>0.29700000000000004</v>
      </c>
      <c r="U757" s="193">
        <f t="shared" si="305"/>
        <v>7.8114171109331065E-17</v>
      </c>
      <c r="V757" s="185">
        <f t="shared" si="306"/>
        <v>1.8376084773085617E-5</v>
      </c>
      <c r="W757" s="185">
        <f t="shared" si="307"/>
        <v>1.5021955982563665E-7</v>
      </c>
      <c r="X757" s="185">
        <f t="shared" si="308"/>
        <v>35338.624563626181</v>
      </c>
      <c r="Y757" s="185">
        <f t="shared" si="309"/>
        <v>3.8494844415471199E-10</v>
      </c>
      <c r="AA757" s="259">
        <f t="shared" si="318"/>
        <v>2.0017319096045025E-19</v>
      </c>
      <c r="AB757" s="260">
        <f t="shared" si="323"/>
        <v>4.4438492831712775E-19</v>
      </c>
      <c r="AC757" s="17">
        <f t="shared" si="315"/>
        <v>6.3832587652979225</v>
      </c>
      <c r="AD757" s="17">
        <f t="shared" si="316"/>
        <v>5.9667438210031731</v>
      </c>
      <c r="AE757" s="17">
        <f t="shared" si="317"/>
        <v>-35.874337045064607</v>
      </c>
      <c r="AF757" s="184">
        <f t="shared" si="322"/>
        <v>-15.71116788089097</v>
      </c>
      <c r="AG757" s="184">
        <f t="shared" si="322"/>
        <v>10.472731825015154</v>
      </c>
      <c r="AJ757" s="138"/>
    </row>
    <row r="758" spans="1:36">
      <c r="A758" t="s">
        <v>52</v>
      </c>
      <c r="B758" s="235">
        <v>26</v>
      </c>
      <c r="C758" s="236">
        <v>-66</v>
      </c>
      <c r="D758" s="236">
        <v>-172</v>
      </c>
      <c r="E758" s="235">
        <v>20</v>
      </c>
      <c r="F758" s="235" t="s">
        <v>12</v>
      </c>
      <c r="G758" s="411">
        <v>0.52</v>
      </c>
      <c r="H758" s="408" t="s">
        <v>18</v>
      </c>
      <c r="I758" s="235" t="s">
        <v>20</v>
      </c>
      <c r="J758" s="412">
        <v>1073.1852310510976</v>
      </c>
      <c r="K758" s="412">
        <v>648.24800911416889</v>
      </c>
      <c r="L758" s="413">
        <v>6.8879250565664797E-12</v>
      </c>
      <c r="M758" s="413">
        <v>1.3146425657993347E-16</v>
      </c>
      <c r="N758" s="46"/>
      <c r="O758" s="126">
        <f t="shared" si="313"/>
        <v>3.9439276973980042E-17</v>
      </c>
      <c r="P758" s="126">
        <f t="shared" si="314"/>
        <v>5.7258574461958345E-6</v>
      </c>
      <c r="Q758" s="126">
        <f t="shared" si="319"/>
        <v>7.584476341150007E-8</v>
      </c>
      <c r="R758" s="126">
        <f t="shared" si="320"/>
        <v>11011.264319607373</v>
      </c>
      <c r="S758" s="126">
        <f t="shared" si="321"/>
        <v>1.1699960870707796E-10</v>
      </c>
      <c r="T758" s="236">
        <v>0.29700000000000004</v>
      </c>
      <c r="U758" s="193">
        <f t="shared" si="305"/>
        <v>3.9044884204240245E-17</v>
      </c>
      <c r="V758" s="185">
        <f t="shared" si="306"/>
        <v>5.6685988717338762E-6</v>
      </c>
      <c r="W758" s="185">
        <f t="shared" si="307"/>
        <v>7.5086315777385074E-8</v>
      </c>
      <c r="X758" s="185">
        <f t="shared" si="308"/>
        <v>10901.151676411298</v>
      </c>
      <c r="Y758" s="185">
        <f t="shared" si="309"/>
        <v>1.1582961262000719E-10</v>
      </c>
      <c r="AA758" s="259">
        <f t="shared" si="318"/>
        <v>6.023139856240375E-20</v>
      </c>
      <c r="AB758" s="260">
        <f t="shared" si="323"/>
        <v>1.2249912948501438E-19</v>
      </c>
      <c r="AC758" s="17">
        <f t="shared" si="315"/>
        <v>6.9783863568569799</v>
      </c>
      <c r="AD758" s="17">
        <f t="shared" si="316"/>
        <v>6.4742733532442447</v>
      </c>
      <c r="AE758" s="17">
        <f t="shared" si="317"/>
        <v>-36.567796672303224</v>
      </c>
      <c r="AF758" s="184">
        <f t="shared" si="322"/>
        <v>-16.40462750812959</v>
      </c>
      <c r="AG758" s="184">
        <f t="shared" si="322"/>
        <v>9.2966237210221383</v>
      </c>
      <c r="AJ758" s="138"/>
    </row>
    <row r="759" spans="1:36">
      <c r="A759" t="s">
        <v>52</v>
      </c>
      <c r="B759" s="235">
        <v>26</v>
      </c>
      <c r="C759" s="236">
        <v>-66</v>
      </c>
      <c r="D759" s="236">
        <v>-172</v>
      </c>
      <c r="E759" s="235">
        <v>20</v>
      </c>
      <c r="F759" s="235" t="s">
        <v>12</v>
      </c>
      <c r="G759" s="411">
        <v>0.52</v>
      </c>
      <c r="H759" s="408" t="s">
        <v>18</v>
      </c>
      <c r="I759" s="235" t="s">
        <v>20</v>
      </c>
      <c r="J759" s="412">
        <v>1997.6338517894901</v>
      </c>
      <c r="K759" s="412">
        <v>905.58104699758746</v>
      </c>
      <c r="L759" s="413">
        <v>1.1400650383338555E-11</v>
      </c>
      <c r="M759" s="413">
        <v>1.0759032532758486E-16</v>
      </c>
      <c r="N759" s="46"/>
      <c r="O759" s="126">
        <f t="shared" si="313"/>
        <v>3.2277097598275456E-17</v>
      </c>
      <c r="P759" s="126">
        <f t="shared" si="314"/>
        <v>2.8311628295738918E-6</v>
      </c>
      <c r="Q759" s="126">
        <f t="shared" si="319"/>
        <v>6.2071341535145099E-8</v>
      </c>
      <c r="R759" s="126">
        <f t="shared" si="320"/>
        <v>5444.5439030267144</v>
      </c>
      <c r="S759" s="126">
        <f t="shared" si="321"/>
        <v>6.8543110239486341E-11</v>
      </c>
      <c r="T759" s="236">
        <v>0.29700000000000004</v>
      </c>
      <c r="U759" s="193">
        <f t="shared" si="305"/>
        <v>3.1954326622292709E-17</v>
      </c>
      <c r="V759" s="185">
        <f t="shared" si="306"/>
        <v>2.8028512012781535E-6</v>
      </c>
      <c r="W759" s="185">
        <f t="shared" si="307"/>
        <v>6.1450628119793659E-8</v>
      </c>
      <c r="X759" s="185">
        <f t="shared" si="308"/>
        <v>5390.0984639964481</v>
      </c>
      <c r="Y759" s="185">
        <f t="shared" si="309"/>
        <v>6.7857679137091496E-11</v>
      </c>
      <c r="AA759" s="259">
        <f t="shared" si="318"/>
        <v>3.5285993151287579E-20</v>
      </c>
      <c r="AB759" s="260">
        <f t="shared" si="323"/>
        <v>5.3858881712083987E-20</v>
      </c>
      <c r="AC759" s="17">
        <f t="shared" si="315"/>
        <v>7.5997186850521992</v>
      </c>
      <c r="AD759" s="17">
        <f t="shared" si="316"/>
        <v>6.8085767785611688</v>
      </c>
      <c r="AE759" s="17">
        <f t="shared" si="317"/>
        <v>-36.768200943519993</v>
      </c>
      <c r="AF759" s="184">
        <f t="shared" si="322"/>
        <v>-16.605031779346355</v>
      </c>
      <c r="AG759" s="184">
        <f t="shared" si="322"/>
        <v>8.5923189316390527</v>
      </c>
      <c r="AJ759" s="138"/>
    </row>
    <row r="760" spans="1:36">
      <c r="A760" t="s">
        <v>52</v>
      </c>
      <c r="B760" s="235">
        <v>26</v>
      </c>
      <c r="C760" s="236">
        <v>-66</v>
      </c>
      <c r="D760" s="236">
        <v>-172</v>
      </c>
      <c r="E760" s="235">
        <v>20</v>
      </c>
      <c r="F760" s="235" t="s">
        <v>12</v>
      </c>
      <c r="G760" s="411">
        <v>0.52</v>
      </c>
      <c r="H760" s="408" t="s">
        <v>18</v>
      </c>
      <c r="I760" s="235" t="s">
        <v>19</v>
      </c>
      <c r="J760" s="412">
        <v>216.92419556246944</v>
      </c>
      <c r="K760" s="412">
        <v>201.29440768611241</v>
      </c>
      <c r="L760" s="413">
        <v>1.8834627098128089E-12</v>
      </c>
      <c r="M760" s="413">
        <v>8.0106101416709552E-17</v>
      </c>
      <c r="N760" s="46"/>
      <c r="O760" s="126">
        <f t="shared" si="313"/>
        <v>2.4031830425012864E-17</v>
      </c>
      <c r="P760" s="126">
        <f t="shared" si="314"/>
        <v>1.2759387430293911E-5</v>
      </c>
      <c r="Q760" s="126">
        <f t="shared" si="319"/>
        <v>4.6215058509640116E-8</v>
      </c>
      <c r="R760" s="126">
        <f t="shared" si="320"/>
        <v>24537.283519795979</v>
      </c>
      <c r="S760" s="126">
        <f t="shared" si="321"/>
        <v>2.2958938124950482E-10</v>
      </c>
      <c r="T760" s="236">
        <v>0.29700000000000004</v>
      </c>
      <c r="U760" s="193">
        <f t="shared" si="305"/>
        <v>2.379151212076274E-17</v>
      </c>
      <c r="V760" s="185">
        <f t="shared" si="306"/>
        <v>1.2631793555990976E-5</v>
      </c>
      <c r="W760" s="185">
        <f t="shared" si="307"/>
        <v>4.5752907924543727E-8</v>
      </c>
      <c r="X760" s="185">
        <f t="shared" si="308"/>
        <v>24291.910684598028</v>
      </c>
      <c r="Y760" s="185">
        <f t="shared" si="309"/>
        <v>2.2729348743700983E-10</v>
      </c>
      <c r="AA760" s="259">
        <f t="shared" si="318"/>
        <v>1.1819261346724512E-19</v>
      </c>
      <c r="AB760" s="260">
        <f t="shared" si="323"/>
        <v>3.692815419183645E-19</v>
      </c>
      <c r="AC760" s="17">
        <f t="shared" si="315"/>
        <v>5.3795479633055896</v>
      </c>
      <c r="AD760" s="17">
        <f t="shared" si="316"/>
        <v>5.3047685512668634</v>
      </c>
      <c r="AE760" s="17">
        <f t="shared" si="317"/>
        <v>-37.063179650226232</v>
      </c>
      <c r="AF760" s="184">
        <f t="shared" si="322"/>
        <v>-16.900010486052594</v>
      </c>
      <c r="AG760" s="184">
        <f t="shared" si="322"/>
        <v>10.097898680269312</v>
      </c>
      <c r="AJ760" s="138"/>
    </row>
    <row r="761" spans="1:36">
      <c r="A761" t="s">
        <v>52</v>
      </c>
      <c r="B761" s="235">
        <v>26</v>
      </c>
      <c r="C761" s="236">
        <v>-66</v>
      </c>
      <c r="D761" s="236">
        <v>-172</v>
      </c>
      <c r="E761" s="235">
        <v>20</v>
      </c>
      <c r="F761" s="235" t="s">
        <v>12</v>
      </c>
      <c r="G761" s="411">
        <v>0.52</v>
      </c>
      <c r="H761" s="408" t="s">
        <v>18</v>
      </c>
      <c r="I761" s="235" t="s">
        <v>19</v>
      </c>
      <c r="J761" s="412">
        <v>948.72141695163657</v>
      </c>
      <c r="K761" s="412">
        <v>534.49093912768262</v>
      </c>
      <c r="L761" s="413">
        <v>6.2326211804236827E-12</v>
      </c>
      <c r="M761" s="413"/>
      <c r="N761" s="46"/>
      <c r="O761" s="126"/>
      <c r="P761" s="126"/>
      <c r="Q761" s="126"/>
      <c r="R761" s="126"/>
      <c r="S761" s="126"/>
      <c r="T761" s="236">
        <v>0.29700000000000004</v>
      </c>
      <c r="U761" s="193"/>
      <c r="V761" s="185"/>
      <c r="W761" s="185"/>
      <c r="X761" s="185"/>
      <c r="Y761" s="185"/>
      <c r="AA761" s="259"/>
      <c r="AB761" s="260"/>
      <c r="AC761" s="17"/>
      <c r="AD761" s="17"/>
      <c r="AE761" s="17"/>
      <c r="AF761" s="184"/>
      <c r="AG761" s="184"/>
      <c r="AJ761" s="138"/>
    </row>
    <row r="762" spans="1:36">
      <c r="A762" t="s">
        <v>52</v>
      </c>
      <c r="B762" s="235">
        <v>26</v>
      </c>
      <c r="C762" s="236">
        <v>-66</v>
      </c>
      <c r="D762" s="236">
        <v>-172</v>
      </c>
      <c r="E762" s="235">
        <v>20</v>
      </c>
      <c r="F762" s="235" t="s">
        <v>12</v>
      </c>
      <c r="G762" s="411">
        <v>0.52</v>
      </c>
      <c r="H762" s="408" t="s">
        <v>18</v>
      </c>
      <c r="I762" s="235" t="s">
        <v>20</v>
      </c>
      <c r="J762" s="412">
        <v>1562.8397658775971</v>
      </c>
      <c r="K762" s="412">
        <v>793.35283307597035</v>
      </c>
      <c r="L762" s="413">
        <v>9.3427744248747047E-12</v>
      </c>
      <c r="M762" s="413">
        <v>7.8653234320756332E-16</v>
      </c>
      <c r="N762" s="46"/>
      <c r="O762" s="126">
        <f t="shared" si="313"/>
        <v>2.3595970296226899E-16</v>
      </c>
      <c r="P762" s="126">
        <f t="shared" si="314"/>
        <v>2.5255849304681614E-5</v>
      </c>
      <c r="Q762" s="126">
        <f t="shared" si="319"/>
        <v>4.537686595428249E-7</v>
      </c>
      <c r="R762" s="126">
        <f t="shared" si="320"/>
        <v>48568.94097054156</v>
      </c>
      <c r="S762" s="126">
        <f t="shared" si="321"/>
        <v>5.7196324336989247E-10</v>
      </c>
      <c r="T762" s="236">
        <v>0.29700000000000004</v>
      </c>
      <c r="U762" s="193">
        <f t="shared" ref="U762:U824" si="324">M762*T762</f>
        <v>2.3360010593264636E-16</v>
      </c>
      <c r="V762" s="185">
        <f t="shared" ref="V762:V824" si="325">T762*M762/L762</f>
        <v>2.5003290811634804E-5</v>
      </c>
      <c r="W762" s="185">
        <f t="shared" ref="W762:W824" si="326">U762/(G762*0.000000001)</f>
        <v>4.4923097294739681E-7</v>
      </c>
      <c r="X762" s="185">
        <f t="shared" ref="X762:X824" si="327">V762/(G762*0.000000001)</f>
        <v>48083.251560836157</v>
      </c>
      <c r="Y762" s="185">
        <f t="shared" ref="Y762:Y824" si="328">W762/K762</f>
        <v>5.6624361093619377E-10</v>
      </c>
      <c r="AA762" s="259">
        <f t="shared" si="318"/>
        <v>2.9444667768682074E-19</v>
      </c>
      <c r="AB762" s="260">
        <f t="shared" si="323"/>
        <v>5.0327126323529009E-19</v>
      </c>
      <c r="AC762" s="17">
        <f t="shared" si="315"/>
        <v>7.3542598081333592</v>
      </c>
      <c r="AD762" s="17">
        <f t="shared" si="316"/>
        <v>6.676268057202865</v>
      </c>
      <c r="AE762" s="17">
        <f t="shared" si="317"/>
        <v>-34.778897829280623</v>
      </c>
      <c r="AF762" s="184">
        <f t="shared" si="322"/>
        <v>-14.615728665106984</v>
      </c>
      <c r="AG762" s="184">
        <f t="shared" si="322"/>
        <v>10.780689195059601</v>
      </c>
      <c r="AJ762" s="138"/>
    </row>
    <row r="763" spans="1:36">
      <c r="A763" t="s">
        <v>52</v>
      </c>
      <c r="B763" s="235">
        <v>26</v>
      </c>
      <c r="C763" s="236">
        <v>-66</v>
      </c>
      <c r="D763" s="236">
        <v>-172</v>
      </c>
      <c r="E763" s="235">
        <v>20</v>
      </c>
      <c r="F763" s="235" t="s">
        <v>12</v>
      </c>
      <c r="G763" s="411">
        <v>0.52</v>
      </c>
      <c r="H763" s="408" t="s">
        <v>18</v>
      </c>
      <c r="I763" s="235" t="s">
        <v>19</v>
      </c>
      <c r="J763" s="412">
        <v>243.45278724788218</v>
      </c>
      <c r="K763" s="412">
        <v>216.12900819636343</v>
      </c>
      <c r="L763" s="413">
        <v>2.068205100513437E-12</v>
      </c>
      <c r="M763" s="413">
        <v>6.1928755111708909E-17</v>
      </c>
      <c r="N763" s="46"/>
      <c r="O763" s="126">
        <f t="shared" si="313"/>
        <v>1.8578626533512673E-17</v>
      </c>
      <c r="P763" s="126">
        <f t="shared" si="314"/>
        <v>8.9829710452316772E-6</v>
      </c>
      <c r="Q763" s="126">
        <f t="shared" si="319"/>
        <v>3.5728127949062828E-8</v>
      </c>
      <c r="R763" s="126">
        <f t="shared" si="320"/>
        <v>17274.944317753223</v>
      </c>
      <c r="S763" s="126">
        <f t="shared" si="321"/>
        <v>1.6530926712346792E-10</v>
      </c>
      <c r="T763" s="236">
        <v>0.29700000000000004</v>
      </c>
      <c r="U763" s="193">
        <f t="shared" si="324"/>
        <v>1.839284026817755E-17</v>
      </c>
      <c r="V763" s="185">
        <f t="shared" si="325"/>
        <v>8.8931413347793608E-6</v>
      </c>
      <c r="W763" s="185">
        <f t="shared" si="326"/>
        <v>3.5370846669572209E-8</v>
      </c>
      <c r="X763" s="185">
        <f t="shared" si="327"/>
        <v>17102.194874575693</v>
      </c>
      <c r="Y763" s="185">
        <f t="shared" si="328"/>
        <v>1.6365617445223327E-10</v>
      </c>
      <c r="AA763" s="259">
        <f t="shared" si="318"/>
        <v>8.5101210715161314E-20</v>
      </c>
      <c r="AB763" s="260">
        <f t="shared" si="323"/>
        <v>2.5437685808317905E-19</v>
      </c>
      <c r="AC763" s="17">
        <f t="shared" si="315"/>
        <v>5.4949230315172981</v>
      </c>
      <c r="AD763" s="17">
        <f t="shared" si="316"/>
        <v>5.3758754895636462</v>
      </c>
      <c r="AE763" s="17">
        <f t="shared" si="317"/>
        <v>-37.32054706068358</v>
      </c>
      <c r="AF763" s="184">
        <f t="shared" si="322"/>
        <v>-17.157377896509942</v>
      </c>
      <c r="AG763" s="184">
        <f t="shared" si="322"/>
        <v>9.7469620894922677</v>
      </c>
      <c r="AJ763" s="138"/>
    </row>
    <row r="764" spans="1:36">
      <c r="A764" t="s">
        <v>52</v>
      </c>
      <c r="B764" s="235">
        <v>26</v>
      </c>
      <c r="C764" s="236">
        <v>-66</v>
      </c>
      <c r="D764" s="236">
        <v>-172</v>
      </c>
      <c r="E764" s="235">
        <v>20</v>
      </c>
      <c r="F764" s="235" t="s">
        <v>12</v>
      </c>
      <c r="G764" s="411">
        <v>0.52</v>
      </c>
      <c r="H764" s="408" t="s">
        <v>18</v>
      </c>
      <c r="I764" s="235" t="s">
        <v>20</v>
      </c>
      <c r="J764" s="412">
        <v>1584.4722074035387</v>
      </c>
      <c r="K764" s="412">
        <v>801.92796730357634</v>
      </c>
      <c r="L764" s="413">
        <v>9.4475168080245404E-12</v>
      </c>
      <c r="M764" s="413">
        <v>2.6049516305550951E-16</v>
      </c>
      <c r="N764" s="46"/>
      <c r="O764" s="126">
        <f t="shared" si="313"/>
        <v>7.8148548916652857E-17</v>
      </c>
      <c r="P764" s="126">
        <f t="shared" si="314"/>
        <v>8.2718613265948332E-6</v>
      </c>
      <c r="Q764" s="126">
        <f t="shared" si="319"/>
        <v>1.5028567099356316E-7</v>
      </c>
      <c r="R764" s="126">
        <f t="shared" si="320"/>
        <v>15907.425628066985</v>
      </c>
      <c r="S764" s="126">
        <f t="shared" si="321"/>
        <v>1.8740544926857663E-10</v>
      </c>
      <c r="T764" s="236">
        <v>0.29700000000000004</v>
      </c>
      <c r="U764" s="193">
        <f t="shared" si="324"/>
        <v>7.7367063427486334E-17</v>
      </c>
      <c r="V764" s="185">
        <f t="shared" si="325"/>
        <v>8.1891427133288854E-6</v>
      </c>
      <c r="W764" s="185">
        <f t="shared" si="326"/>
        <v>1.4878281428362756E-7</v>
      </c>
      <c r="X764" s="185">
        <f t="shared" si="327"/>
        <v>15748.351371786317</v>
      </c>
      <c r="Y764" s="185">
        <f t="shared" si="328"/>
        <v>1.8553139477589091E-10</v>
      </c>
      <c r="AA764" s="259">
        <f t="shared" si="318"/>
        <v>9.6476325283463282E-20</v>
      </c>
      <c r="AB764" s="260">
        <f t="shared" si="323"/>
        <v>1.6440500618334023E-19</v>
      </c>
      <c r="AC764" s="17">
        <f t="shared" si="315"/>
        <v>7.3680066386827523</v>
      </c>
      <c r="AD764" s="17">
        <f t="shared" si="316"/>
        <v>6.6870187875030815</v>
      </c>
      <c r="AE764" s="17">
        <f t="shared" si="317"/>
        <v>-35.883947380796897</v>
      </c>
      <c r="AF764" s="184">
        <f t="shared" si="322"/>
        <v>-15.720778216623257</v>
      </c>
      <c r="AG764" s="184">
        <f t="shared" si="322"/>
        <v>9.6644909639677721</v>
      </c>
      <c r="AJ764" s="138"/>
    </row>
    <row r="765" spans="1:36">
      <c r="A765" t="s">
        <v>52</v>
      </c>
      <c r="B765" s="235">
        <v>26</v>
      </c>
      <c r="C765" s="236">
        <v>-66</v>
      </c>
      <c r="D765" s="236">
        <v>-172</v>
      </c>
      <c r="E765" s="235">
        <v>20</v>
      </c>
      <c r="F765" s="235" t="s">
        <v>12</v>
      </c>
      <c r="G765" s="411">
        <v>0.52</v>
      </c>
      <c r="H765" s="408" t="s">
        <v>18</v>
      </c>
      <c r="I765" s="235" t="s">
        <v>19</v>
      </c>
      <c r="J765" s="412">
        <v>542.24406228570786</v>
      </c>
      <c r="K765" s="412">
        <v>377.58660731826313</v>
      </c>
      <c r="L765" s="413">
        <v>3.9595262693755132E-12</v>
      </c>
      <c r="M765" s="413">
        <v>6.3841913652663531E-17</v>
      </c>
      <c r="N765" s="46"/>
      <c r="O765" s="126">
        <f t="shared" si="313"/>
        <v>1.915257409579906E-17</v>
      </c>
      <c r="P765" s="126">
        <f t="shared" si="314"/>
        <v>4.8370872656995295E-6</v>
      </c>
      <c r="Q765" s="126">
        <f t="shared" si="319"/>
        <v>3.6831873261152034E-8</v>
      </c>
      <c r="R765" s="126">
        <f t="shared" si="320"/>
        <v>9302.0908955760169</v>
      </c>
      <c r="S765" s="126">
        <f t="shared" si="321"/>
        <v>9.7545496972849199E-11</v>
      </c>
      <c r="T765" s="236">
        <v>0.29700000000000004</v>
      </c>
      <c r="U765" s="193">
        <f t="shared" si="324"/>
        <v>1.8961048354841071E-17</v>
      </c>
      <c r="V765" s="185">
        <f t="shared" si="325"/>
        <v>4.7887163930425347E-6</v>
      </c>
      <c r="W765" s="185">
        <f t="shared" si="326"/>
        <v>3.6463554528540517E-8</v>
      </c>
      <c r="X765" s="185">
        <f t="shared" si="327"/>
        <v>9209.0699866202576</v>
      </c>
      <c r="Y765" s="185">
        <f t="shared" si="328"/>
        <v>9.6570042003120714E-11</v>
      </c>
      <c r="AA765" s="259">
        <f t="shared" si="318"/>
        <v>5.0216421841622779E-20</v>
      </c>
      <c r="AB765" s="260">
        <f t="shared" si="323"/>
        <v>1.1773649191021531E-19</v>
      </c>
      <c r="AC765" s="17">
        <f t="shared" si="315"/>
        <v>6.2957161995054127</v>
      </c>
      <c r="AD765" s="17">
        <f t="shared" si="316"/>
        <v>5.9337999657352025</v>
      </c>
      <c r="AE765" s="17">
        <f t="shared" si="317"/>
        <v>-37.290121745438263</v>
      </c>
      <c r="AF765" s="184">
        <f t="shared" si="322"/>
        <v>-17.126952581264622</v>
      </c>
      <c r="AG765" s="184">
        <f t="shared" si="322"/>
        <v>9.1279441454992281</v>
      </c>
      <c r="AJ765" s="138"/>
    </row>
    <row r="766" spans="1:36">
      <c r="A766" t="s">
        <v>52</v>
      </c>
      <c r="B766" s="235">
        <v>26</v>
      </c>
      <c r="C766" s="236">
        <v>-66</v>
      </c>
      <c r="D766" s="236">
        <v>-172</v>
      </c>
      <c r="E766" s="235">
        <v>20</v>
      </c>
      <c r="F766" s="235" t="s">
        <v>12</v>
      </c>
      <c r="G766" s="411">
        <v>0.52</v>
      </c>
      <c r="H766" s="408" t="s">
        <v>18</v>
      </c>
      <c r="I766" s="235" t="s">
        <v>20</v>
      </c>
      <c r="J766" s="412">
        <v>958.06166643507004</v>
      </c>
      <c r="K766" s="412">
        <v>586.88092361710926</v>
      </c>
      <c r="L766" s="413">
        <v>6.2823386123964389E-12</v>
      </c>
      <c r="M766" s="413">
        <v>1.6993785392930448E-16</v>
      </c>
      <c r="N766" s="46"/>
      <c r="O766" s="126">
        <f t="shared" si="313"/>
        <v>5.0981356178791345E-17</v>
      </c>
      <c r="P766" s="126">
        <f t="shared" si="314"/>
        <v>8.1150283873896724E-6</v>
      </c>
      <c r="Q766" s="126">
        <f t="shared" si="319"/>
        <v>9.8041069574598733E-8</v>
      </c>
      <c r="R766" s="126">
        <f t="shared" si="320"/>
        <v>15605.823821903214</v>
      </c>
      <c r="S766" s="126">
        <f t="shared" si="321"/>
        <v>1.6705444942790871E-10</v>
      </c>
      <c r="T766" s="236">
        <v>0.29700000000000004</v>
      </c>
      <c r="U766" s="193">
        <f t="shared" si="324"/>
        <v>5.047154261700344E-17</v>
      </c>
      <c r="V766" s="185">
        <f t="shared" si="325"/>
        <v>8.0338781035157771E-6</v>
      </c>
      <c r="W766" s="185">
        <f t="shared" si="326"/>
        <v>9.7060658878852761E-8</v>
      </c>
      <c r="X766" s="185">
        <f t="shared" si="327"/>
        <v>15449.765583684184</v>
      </c>
      <c r="Y766" s="185">
        <f t="shared" si="328"/>
        <v>1.6538390493362964E-10</v>
      </c>
      <c r="AA766" s="259">
        <f t="shared" si="318"/>
        <v>8.5999630565487418E-20</v>
      </c>
      <c r="AB766" s="260">
        <f t="shared" si="323"/>
        <v>1.7737673876634699E-19</v>
      </c>
      <c r="AC766" s="17">
        <f t="shared" si="315"/>
        <v>6.8649121458731797</v>
      </c>
      <c r="AD766" s="17">
        <f t="shared" si="316"/>
        <v>6.3748219434018703</v>
      </c>
      <c r="AE766" s="17">
        <f t="shared" si="317"/>
        <v>-36.311098868799519</v>
      </c>
      <c r="AF766" s="184">
        <f t="shared" si="322"/>
        <v>-16.147929704625881</v>
      </c>
      <c r="AG766" s="184">
        <f t="shared" si="322"/>
        <v>9.6453491096337114</v>
      </c>
      <c r="AJ766" s="138"/>
    </row>
    <row r="767" spans="1:36">
      <c r="A767" t="s">
        <v>52</v>
      </c>
      <c r="B767" s="235">
        <v>26</v>
      </c>
      <c r="C767" s="236">
        <v>-66</v>
      </c>
      <c r="D767" s="236">
        <v>-172</v>
      </c>
      <c r="E767" s="235">
        <v>20</v>
      </c>
      <c r="F767" s="235" t="s">
        <v>12</v>
      </c>
      <c r="G767" s="411">
        <v>0.52</v>
      </c>
      <c r="H767" s="235" t="s">
        <v>53</v>
      </c>
      <c r="I767" s="235" t="s">
        <v>53</v>
      </c>
      <c r="J767" s="412">
        <v>14.27901037306242</v>
      </c>
      <c r="K767" s="412">
        <v>28.463143600788879</v>
      </c>
      <c r="L767" s="413">
        <v>2.1854155531759267E-13</v>
      </c>
      <c r="M767" s="413"/>
      <c r="N767" s="46"/>
      <c r="O767" s="126"/>
      <c r="P767" s="126"/>
      <c r="Q767" s="126"/>
      <c r="R767" s="126"/>
      <c r="S767" s="126"/>
      <c r="T767" s="236">
        <v>0.58499999999999996</v>
      </c>
      <c r="U767" s="193"/>
      <c r="V767" s="185"/>
      <c r="W767" s="185"/>
      <c r="X767" s="185"/>
      <c r="Y767" s="185"/>
      <c r="AA767" s="259"/>
      <c r="AB767" s="260"/>
      <c r="AC767" s="17"/>
      <c r="AD767" s="17"/>
      <c r="AE767" s="17"/>
      <c r="AF767" s="184"/>
      <c r="AG767" s="184"/>
      <c r="AJ767" s="138"/>
    </row>
    <row r="768" spans="1:36">
      <c r="A768" t="s">
        <v>52</v>
      </c>
      <c r="B768" s="235">
        <v>26</v>
      </c>
      <c r="C768" s="236">
        <v>-66</v>
      </c>
      <c r="D768" s="236">
        <v>-172</v>
      </c>
      <c r="E768" s="235">
        <v>20</v>
      </c>
      <c r="F768" s="235" t="s">
        <v>12</v>
      </c>
      <c r="G768" s="411">
        <v>0.52</v>
      </c>
      <c r="H768" s="235" t="s">
        <v>16</v>
      </c>
      <c r="I768" s="235" t="s">
        <v>16</v>
      </c>
      <c r="J768" s="412">
        <v>11.135031156253454</v>
      </c>
      <c r="K768" s="412">
        <v>29.2196061451254</v>
      </c>
      <c r="L768" s="413">
        <v>1.7302775144756442E-13</v>
      </c>
      <c r="M768" s="413">
        <v>2.3697427600241359E-17</v>
      </c>
      <c r="N768" s="46"/>
      <c r="O768" s="126">
        <f t="shared" si="313"/>
        <v>7.109228280072408E-18</v>
      </c>
      <c r="P768" s="126">
        <f t="shared" si="314"/>
        <v>4.1087214164178973E-5</v>
      </c>
      <c r="Q768" s="126">
        <f t="shared" si="319"/>
        <v>1.3671592846293091E-8</v>
      </c>
      <c r="R768" s="126">
        <f t="shared" si="320"/>
        <v>79013.873392651862</v>
      </c>
      <c r="S768" s="126">
        <f t="shared" si="321"/>
        <v>4.6789107212432E-10</v>
      </c>
      <c r="T768" s="236">
        <v>0.58499999999999996</v>
      </c>
      <c r="U768" s="193">
        <f t="shared" si="324"/>
        <v>1.3862995146141195E-17</v>
      </c>
      <c r="V768" s="185">
        <f t="shared" si="325"/>
        <v>8.0120067620148994E-5</v>
      </c>
      <c r="W768" s="185">
        <f t="shared" si="326"/>
        <v>2.6659606050271523E-8</v>
      </c>
      <c r="X768" s="185">
        <f t="shared" si="327"/>
        <v>154077.05311567112</v>
      </c>
      <c r="Y768" s="185">
        <f t="shared" si="328"/>
        <v>9.1238759064242373E-10</v>
      </c>
      <c r="AA768" s="259">
        <f t="shared" si="318"/>
        <v>4.7444154713406046E-19</v>
      </c>
      <c r="AB768" s="260">
        <f t="shared" si="323"/>
        <v>2.1281869145855814E-18</v>
      </c>
      <c r="AC768" s="17">
        <f t="shared" si="315"/>
        <v>2.410096098752426</v>
      </c>
      <c r="AD768" s="17">
        <f t="shared" si="316"/>
        <v>3.3748399272832312</v>
      </c>
      <c r="AE768" s="17">
        <f t="shared" si="317"/>
        <v>-38.281165171716843</v>
      </c>
      <c r="AF768" s="184">
        <f t="shared" si="322"/>
        <v>-17.440116299114045</v>
      </c>
      <c r="AG768" s="184">
        <f t="shared" si="322"/>
        <v>11.945208101171946</v>
      </c>
      <c r="AJ768" s="138"/>
    </row>
    <row r="769" spans="1:36">
      <c r="A769" t="s">
        <v>52</v>
      </c>
      <c r="B769" s="235">
        <v>26</v>
      </c>
      <c r="C769" s="236">
        <v>-66</v>
      </c>
      <c r="D769" s="236">
        <v>-172</v>
      </c>
      <c r="E769" s="235">
        <v>20</v>
      </c>
      <c r="F769" s="235" t="s">
        <v>12</v>
      </c>
      <c r="G769" s="411">
        <v>0.52</v>
      </c>
      <c r="H769" s="235" t="s">
        <v>16</v>
      </c>
      <c r="I769" s="235" t="s">
        <v>16</v>
      </c>
      <c r="J769" s="412">
        <v>12.990066743573315</v>
      </c>
      <c r="K769" s="412">
        <v>32.945075473729581</v>
      </c>
      <c r="L769" s="413">
        <v>1.9996481849421282E-13</v>
      </c>
      <c r="M769" s="413">
        <v>1.5348681324292516E-17</v>
      </c>
      <c r="N769" s="46"/>
      <c r="O769" s="126">
        <f t="shared" si="313"/>
        <v>4.6046043972877543E-18</v>
      </c>
      <c r="P769" s="126">
        <f t="shared" si="314"/>
        <v>2.3027072621882315E-5</v>
      </c>
      <c r="Q769" s="126">
        <f t="shared" si="319"/>
        <v>8.8550084563226037E-9</v>
      </c>
      <c r="R769" s="126">
        <f t="shared" si="320"/>
        <v>44282.831965158293</v>
      </c>
      <c r="S769" s="126">
        <f t="shared" si="321"/>
        <v>2.687809430997841E-10</v>
      </c>
      <c r="T769" s="236">
        <v>0.58499999999999996</v>
      </c>
      <c r="U769" s="193">
        <f t="shared" si="324"/>
        <v>8.9789785747111215E-18</v>
      </c>
      <c r="V769" s="185">
        <f t="shared" si="325"/>
        <v>4.4902791612670513E-5</v>
      </c>
      <c r="W769" s="185">
        <f t="shared" si="326"/>
        <v>1.7267266489829079E-8</v>
      </c>
      <c r="X769" s="185">
        <f t="shared" si="327"/>
        <v>86351.522332058667</v>
      </c>
      <c r="Y769" s="185">
        <f t="shared" si="328"/>
        <v>5.2412283904457908E-10</v>
      </c>
      <c r="AA769" s="259">
        <f t="shared" si="318"/>
        <v>2.7254387630318112E-19</v>
      </c>
      <c r="AB769" s="260">
        <f t="shared" si="323"/>
        <v>1.181570628333076E-18</v>
      </c>
      <c r="AC769" s="17">
        <f t="shared" si="315"/>
        <v>2.5641849687426967</v>
      </c>
      <c r="AD769" s="17">
        <f t="shared" si="316"/>
        <v>3.4948417952640418</v>
      </c>
      <c r="AE769" s="17">
        <f t="shared" si="317"/>
        <v>-38.715502110762067</v>
      </c>
      <c r="AF769" s="184">
        <f t="shared" si="322"/>
        <v>-17.874453238159273</v>
      </c>
      <c r="AG769" s="184">
        <f t="shared" si="322"/>
        <v>11.366181713205856</v>
      </c>
      <c r="AJ769" s="138"/>
    </row>
    <row r="770" spans="1:36">
      <c r="A770" t="s">
        <v>52</v>
      </c>
      <c r="B770" s="235">
        <v>26</v>
      </c>
      <c r="C770" s="236">
        <v>-66</v>
      </c>
      <c r="D770" s="236">
        <v>-172</v>
      </c>
      <c r="E770" s="235">
        <v>20</v>
      </c>
      <c r="F770" s="235" t="s">
        <v>12</v>
      </c>
      <c r="G770" s="411">
        <v>0.52</v>
      </c>
      <c r="H770" s="235" t="s">
        <v>53</v>
      </c>
      <c r="I770" s="235" t="s">
        <v>53</v>
      </c>
      <c r="J770" s="412">
        <v>54.743718065373827</v>
      </c>
      <c r="K770" s="412">
        <v>79.627654845198393</v>
      </c>
      <c r="L770" s="413">
        <v>7.7191308650486896E-13</v>
      </c>
      <c r="M770" s="413">
        <v>7.7036422823466307E-17</v>
      </c>
      <c r="N770" s="46"/>
      <c r="O770" s="126">
        <f t="shared" si="313"/>
        <v>2.3110926847039892E-17</v>
      </c>
      <c r="P770" s="126">
        <f t="shared" si="314"/>
        <v>2.9939804430163804E-5</v>
      </c>
      <c r="Q770" s="126">
        <f t="shared" si="319"/>
        <v>4.4444090090461325E-8</v>
      </c>
      <c r="R770" s="126">
        <f t="shared" si="320"/>
        <v>57576.546981084233</v>
      </c>
      <c r="S770" s="126">
        <f t="shared" si="321"/>
        <v>5.5814892673737133E-10</v>
      </c>
      <c r="T770" s="236">
        <v>0.58499999999999996</v>
      </c>
      <c r="U770" s="193">
        <f t="shared" si="324"/>
        <v>4.5066307351727785E-17</v>
      </c>
      <c r="V770" s="185">
        <f t="shared" si="325"/>
        <v>5.8382618638819416E-5</v>
      </c>
      <c r="W770" s="185">
        <f t="shared" si="326"/>
        <v>8.6665975676399581E-8</v>
      </c>
      <c r="X770" s="185">
        <f t="shared" si="327"/>
        <v>112274.26661311425</v>
      </c>
      <c r="Y770" s="185">
        <f t="shared" si="328"/>
        <v>1.088390407137874E-9</v>
      </c>
      <c r="AA770" s="259">
        <f t="shared" si="318"/>
        <v>5.6596301171169446E-19</v>
      </c>
      <c r="AB770" s="260">
        <f t="shared" si="323"/>
        <v>1.4072194134032144E-18</v>
      </c>
      <c r="AC770" s="17">
        <f t="shared" si="315"/>
        <v>4.0026626235816565</v>
      </c>
      <c r="AD770" s="17">
        <f t="shared" si="316"/>
        <v>4.3773614551914246</v>
      </c>
      <c r="AE770" s="17">
        <f t="shared" si="317"/>
        <v>-37.102253340198189</v>
      </c>
      <c r="AF770" s="184">
        <f t="shared" si="322"/>
        <v>-16.261204467595398</v>
      </c>
      <c r="AG770" s="184">
        <f t="shared" si="322"/>
        <v>11.628699965875947</v>
      </c>
      <c r="AJ770" s="138"/>
    </row>
    <row r="771" spans="1:36">
      <c r="A771" t="s">
        <v>52</v>
      </c>
      <c r="B771" s="235">
        <v>26</v>
      </c>
      <c r="C771" s="236">
        <v>-66</v>
      </c>
      <c r="D771" s="236">
        <v>-172</v>
      </c>
      <c r="E771" s="235">
        <v>20</v>
      </c>
      <c r="F771" s="235" t="s">
        <v>12</v>
      </c>
      <c r="G771" s="411">
        <v>0.52</v>
      </c>
      <c r="H771" s="235" t="s">
        <v>53</v>
      </c>
      <c r="I771" s="235" t="s">
        <v>53</v>
      </c>
      <c r="J771" s="412">
        <v>13.220869083857046</v>
      </c>
      <c r="K771" s="412">
        <v>36.930468973887216</v>
      </c>
      <c r="L771" s="413">
        <v>2.032991906016281E-13</v>
      </c>
      <c r="M771" s="413">
        <v>1.093260961620166E-17</v>
      </c>
      <c r="N771" s="46"/>
      <c r="O771" s="126">
        <f t="shared" si="313"/>
        <v>3.279782884860498E-18</v>
      </c>
      <c r="P771" s="126">
        <f t="shared" si="314"/>
        <v>1.6132788700016755E-5</v>
      </c>
      <c r="Q771" s="126">
        <f t="shared" si="319"/>
        <v>6.3072747785778797E-9</v>
      </c>
      <c r="R771" s="126">
        <f t="shared" si="320"/>
        <v>31024.593653878372</v>
      </c>
      <c r="S771" s="126">
        <f t="shared" si="321"/>
        <v>1.7078783329390226E-10</v>
      </c>
      <c r="T771" s="236">
        <v>0.58499999999999996</v>
      </c>
      <c r="U771" s="193">
        <f t="shared" si="324"/>
        <v>6.3955766254779705E-18</v>
      </c>
      <c r="V771" s="185">
        <f t="shared" si="325"/>
        <v>3.1458937965032666E-5</v>
      </c>
      <c r="W771" s="185">
        <f t="shared" si="326"/>
        <v>1.2299185818226865E-8</v>
      </c>
      <c r="X771" s="185">
        <f t="shared" si="327"/>
        <v>60497.957625062809</v>
      </c>
      <c r="Y771" s="185">
        <f t="shared" si="328"/>
        <v>3.330362749231094E-10</v>
      </c>
      <c r="AA771" s="259">
        <f t="shared" si="318"/>
        <v>1.7317886296001692E-19</v>
      </c>
      <c r="AB771" s="260">
        <f t="shared" si="323"/>
        <v>8.2692064696038793E-19</v>
      </c>
      <c r="AC771" s="17">
        <f t="shared" si="315"/>
        <v>2.5817965723427139</v>
      </c>
      <c r="AD771" s="17">
        <f t="shared" si="316"/>
        <v>3.6090369277788907</v>
      </c>
      <c r="AE771" s="17">
        <f t="shared" si="317"/>
        <v>-39.054781643001824</v>
      </c>
      <c r="AF771" s="184">
        <f t="shared" si="322"/>
        <v>-18.213732770399027</v>
      </c>
      <c r="AG771" s="184">
        <f t="shared" si="322"/>
        <v>11.010364885185686</v>
      </c>
      <c r="AJ771" s="138"/>
    </row>
    <row r="772" spans="1:36">
      <c r="A772" t="s">
        <v>52</v>
      </c>
      <c r="B772" s="235">
        <v>26</v>
      </c>
      <c r="C772" s="236">
        <v>-66</v>
      </c>
      <c r="D772" s="236">
        <v>-172</v>
      </c>
      <c r="E772" s="235">
        <v>20</v>
      </c>
      <c r="F772" s="235" t="s">
        <v>12</v>
      </c>
      <c r="G772" s="411">
        <v>0.52</v>
      </c>
      <c r="H772" s="235" t="s">
        <v>53</v>
      </c>
      <c r="I772" s="235" t="s">
        <v>53</v>
      </c>
      <c r="J772" s="412">
        <v>111.15545427819561</v>
      </c>
      <c r="K772" s="412">
        <v>131.95744761737549</v>
      </c>
      <c r="L772" s="413">
        <v>1.5010719363308576E-12</v>
      </c>
      <c r="M772" s="413">
        <v>3.8312431629663198E-17</v>
      </c>
      <c r="N772" s="46"/>
      <c r="O772" s="126">
        <f t="shared" si="313"/>
        <v>1.1493729488898959E-17</v>
      </c>
      <c r="P772" s="126">
        <f t="shared" si="314"/>
        <v>7.6570144379580073E-6</v>
      </c>
      <c r="Q772" s="126">
        <f t="shared" si="319"/>
        <v>2.2103325940190303E-8</v>
      </c>
      <c r="R772" s="126">
        <f t="shared" si="320"/>
        <v>14725.027765303857</v>
      </c>
      <c r="S772" s="126">
        <f t="shared" si="321"/>
        <v>1.6750343644324815E-10</v>
      </c>
      <c r="T772" s="236">
        <v>0.58499999999999996</v>
      </c>
      <c r="U772" s="193">
        <f t="shared" si="324"/>
        <v>2.241277250335297E-17</v>
      </c>
      <c r="V772" s="185">
        <f t="shared" si="325"/>
        <v>1.4931178154018113E-5</v>
      </c>
      <c r="W772" s="185">
        <f t="shared" si="326"/>
        <v>4.3101485583371088E-8</v>
      </c>
      <c r="X772" s="185">
        <f t="shared" si="327"/>
        <v>28713.804142342524</v>
      </c>
      <c r="Y772" s="185">
        <f t="shared" si="328"/>
        <v>3.2663170106433388E-10</v>
      </c>
      <c r="AA772" s="259">
        <f t="shared" si="318"/>
        <v>1.6984848455345366E-19</v>
      </c>
      <c r="AB772" s="260">
        <f t="shared" si="323"/>
        <v>3.4467432910468178E-19</v>
      </c>
      <c r="AC772" s="17">
        <f t="shared" si="315"/>
        <v>4.7109297105350425</v>
      </c>
      <c r="AD772" s="17">
        <f t="shared" si="316"/>
        <v>4.8824795040800755</v>
      </c>
      <c r="AE772" s="17">
        <f t="shared" si="317"/>
        <v>-37.800757244741845</v>
      </c>
      <c r="AF772" s="184">
        <f t="shared" si="322"/>
        <v>-16.959708372139055</v>
      </c>
      <c r="AG772" s="184">
        <f t="shared" si="322"/>
        <v>10.265133266683062</v>
      </c>
      <c r="AJ772" s="138"/>
    </row>
    <row r="773" spans="1:36">
      <c r="A773" t="s">
        <v>52</v>
      </c>
      <c r="B773" s="235">
        <v>26</v>
      </c>
      <c r="C773" s="236">
        <v>-66</v>
      </c>
      <c r="D773" s="236">
        <v>-172</v>
      </c>
      <c r="E773" s="235">
        <v>20</v>
      </c>
      <c r="F773" s="235" t="s">
        <v>12</v>
      </c>
      <c r="G773" s="411">
        <v>0.52</v>
      </c>
      <c r="H773" s="235" t="s">
        <v>16</v>
      </c>
      <c r="I773" s="235" t="s">
        <v>17</v>
      </c>
      <c r="J773" s="412">
        <v>125.86608125915065</v>
      </c>
      <c r="K773" s="412">
        <v>162.84664649603639</v>
      </c>
      <c r="L773" s="413">
        <v>1.6868900816304964E-12</v>
      </c>
      <c r="M773" s="413">
        <v>1.0264101132807391E-16</v>
      </c>
      <c r="N773" s="46"/>
      <c r="O773" s="126">
        <f t="shared" si="313"/>
        <v>3.0792303398422174E-17</v>
      </c>
      <c r="P773" s="126">
        <f t="shared" si="314"/>
        <v>1.8253888462406083E-5</v>
      </c>
      <c r="Q773" s="126">
        <f t="shared" si="319"/>
        <v>5.921596807388879E-8</v>
      </c>
      <c r="R773" s="126">
        <f t="shared" si="320"/>
        <v>35103.631658473234</v>
      </c>
      <c r="S773" s="126">
        <f t="shared" si="321"/>
        <v>3.6363025796377135E-10</v>
      </c>
      <c r="T773" s="236">
        <v>0.58499999999999996</v>
      </c>
      <c r="U773" s="193">
        <f t="shared" si="324"/>
        <v>6.0044991626923237E-17</v>
      </c>
      <c r="V773" s="185">
        <f t="shared" si="325"/>
        <v>3.559508250169186E-5</v>
      </c>
      <c r="W773" s="185">
        <f t="shared" si="326"/>
        <v>1.1547113774408313E-7</v>
      </c>
      <c r="X773" s="185">
        <f t="shared" si="327"/>
        <v>68452.081734022795</v>
      </c>
      <c r="Y773" s="185">
        <f t="shared" si="328"/>
        <v>7.0907900302935408E-10</v>
      </c>
      <c r="AA773" s="259">
        <f t="shared" si="318"/>
        <v>3.6872108157526416E-19</v>
      </c>
      <c r="AB773" s="260">
        <f t="shared" si="323"/>
        <v>8.1547792940929243E-19</v>
      </c>
      <c r="AC773" s="17">
        <f t="shared" si="315"/>
        <v>4.8352184945793164</v>
      </c>
      <c r="AD773" s="17">
        <f t="shared" si="316"/>
        <v>5.0928089389160238</v>
      </c>
      <c r="AE773" s="17">
        <f t="shared" si="317"/>
        <v>-36.815294100476599</v>
      </c>
      <c r="AF773" s="184">
        <f t="shared" si="322"/>
        <v>-15.974245227873805</v>
      </c>
      <c r="AG773" s="184">
        <f t="shared" si="322"/>
        <v>11.133889242730739</v>
      </c>
      <c r="AJ773" s="138"/>
    </row>
    <row r="774" spans="1:36" s="43" customFormat="1">
      <c r="A774" s="43" t="s">
        <v>52</v>
      </c>
      <c r="B774" s="195">
        <v>26</v>
      </c>
      <c r="C774" s="354">
        <v>-66</v>
      </c>
      <c r="D774" s="354">
        <v>-172</v>
      </c>
      <c r="E774" s="195">
        <v>20</v>
      </c>
      <c r="F774" s="195" t="s">
        <v>12</v>
      </c>
      <c r="G774" s="353">
        <v>0.52</v>
      </c>
      <c r="H774" s="195" t="s">
        <v>16</v>
      </c>
      <c r="I774" s="195" t="s">
        <v>16</v>
      </c>
      <c r="J774" s="419">
        <v>25.162934028514446</v>
      </c>
      <c r="K774" s="419">
        <v>48.697173371077753</v>
      </c>
      <c r="L774" s="420">
        <v>3.7203803858454397E-13</v>
      </c>
      <c r="M774" s="420">
        <v>1.5431933966488971E-17</v>
      </c>
      <c r="N774" s="46"/>
      <c r="O774" s="185"/>
      <c r="P774" s="185"/>
      <c r="Q774" s="185"/>
      <c r="R774" s="185"/>
      <c r="S774" s="185"/>
      <c r="T774" s="354">
        <v>0.58499999999999996</v>
      </c>
      <c r="U774" s="193"/>
      <c r="V774" s="185"/>
      <c r="W774" s="185"/>
      <c r="X774" s="185"/>
      <c r="Y774" s="185"/>
      <c r="AA774" s="185"/>
      <c r="AB774" s="30"/>
      <c r="AC774" s="184">
        <f t="shared" si="315"/>
        <v>3.2253720398390824</v>
      </c>
      <c r="AD774" s="184">
        <f t="shared" si="316"/>
        <v>3.8856209867424139</v>
      </c>
      <c r="AE774" s="184"/>
      <c r="AF774" s="184"/>
      <c r="AG774" s="184"/>
      <c r="AJ774" s="30"/>
    </row>
    <row r="775" spans="1:36">
      <c r="A775" t="s">
        <v>52</v>
      </c>
      <c r="B775" s="235">
        <v>26</v>
      </c>
      <c r="C775" s="236">
        <v>-66</v>
      </c>
      <c r="D775" s="236">
        <v>-172</v>
      </c>
      <c r="E775" s="235">
        <v>20</v>
      </c>
      <c r="F775" s="235" t="s">
        <v>12</v>
      </c>
      <c r="G775" s="411">
        <v>0.52</v>
      </c>
      <c r="H775" s="235" t="s">
        <v>53</v>
      </c>
      <c r="I775" s="235" t="s">
        <v>54</v>
      </c>
      <c r="J775" s="412">
        <v>306.7751089063492</v>
      </c>
      <c r="K775" s="412">
        <v>231.63955742468318</v>
      </c>
      <c r="L775" s="413">
        <v>3.8940058246639622E-12</v>
      </c>
      <c r="M775" s="413">
        <v>1.9337497671741751E-16</v>
      </c>
      <c r="N775" s="46"/>
      <c r="O775" s="126">
        <f t="shared" si="313"/>
        <v>5.8012493015225247E-17</v>
      </c>
      <c r="P775" s="126">
        <f t="shared" si="314"/>
        <v>1.4897895798661653E-5</v>
      </c>
      <c r="Q775" s="126">
        <f t="shared" si="319"/>
        <v>1.1156248656774085E-7</v>
      </c>
      <c r="R775" s="126">
        <f t="shared" si="320"/>
        <v>28649.799612810868</v>
      </c>
      <c r="S775" s="126">
        <f t="shared" si="321"/>
        <v>4.8162104870199042E-10</v>
      </c>
      <c r="T775" s="236">
        <v>0.58499999999999996</v>
      </c>
      <c r="U775" s="193">
        <f t="shared" si="324"/>
        <v>1.1312436137968923E-16</v>
      </c>
      <c r="V775" s="185">
        <f t="shared" si="325"/>
        <v>2.9050896807390222E-5</v>
      </c>
      <c r="W775" s="185">
        <f t="shared" si="326"/>
        <v>2.1754684880709464E-7</v>
      </c>
      <c r="X775" s="185">
        <f t="shared" si="327"/>
        <v>55867.109244981191</v>
      </c>
      <c r="Y775" s="185">
        <f t="shared" si="328"/>
        <v>9.3916104496888136E-10</v>
      </c>
      <c r="AA775" s="259">
        <f t="shared" si="318"/>
        <v>4.883637433838184E-19</v>
      </c>
      <c r="AB775" s="260">
        <f t="shared" si="323"/>
        <v>6.3034767522957692E-19</v>
      </c>
      <c r="AC775" s="17">
        <f t="shared" si="315"/>
        <v>5.7261149348665388</v>
      </c>
      <c r="AD775" s="17">
        <f t="shared" si="316"/>
        <v>5.4451825317387854</v>
      </c>
      <c r="AE775" s="17">
        <f t="shared" si="317"/>
        <v>-36.181900485400803</v>
      </c>
      <c r="AF775" s="184">
        <f t="shared" si="322"/>
        <v>-15.340851612798007</v>
      </c>
      <c r="AG775" s="184">
        <f t="shared" si="322"/>
        <v>10.930731100376834</v>
      </c>
      <c r="AJ775" s="138"/>
    </row>
    <row r="776" spans="1:36">
      <c r="A776" t="s">
        <v>52</v>
      </c>
      <c r="B776" s="235">
        <v>26</v>
      </c>
      <c r="C776" s="236">
        <v>-66</v>
      </c>
      <c r="D776" s="236">
        <v>-172</v>
      </c>
      <c r="E776" s="235">
        <v>20</v>
      </c>
      <c r="F776" s="235" t="s">
        <v>12</v>
      </c>
      <c r="G776" s="411">
        <v>0.52</v>
      </c>
      <c r="H776" s="235" t="s">
        <v>53</v>
      </c>
      <c r="I776" s="235" t="s">
        <v>54</v>
      </c>
      <c r="J776" s="412">
        <v>75.535457878041782</v>
      </c>
      <c r="K776" s="412">
        <v>117.98035813908898</v>
      </c>
      <c r="L776" s="413">
        <v>1.044374281397289E-12</v>
      </c>
      <c r="M776" s="413">
        <v>7.8645257708637424E-17</v>
      </c>
      <c r="N776" s="46"/>
      <c r="O776" s="126">
        <f t="shared" si="313"/>
        <v>2.3593577312591225E-17</v>
      </c>
      <c r="P776" s="126">
        <f t="shared" si="314"/>
        <v>2.2591112911192058E-5</v>
      </c>
      <c r="Q776" s="126">
        <f t="shared" si="319"/>
        <v>4.5372264062675424E-8</v>
      </c>
      <c r="R776" s="126">
        <f t="shared" si="320"/>
        <v>43444.447906138565</v>
      </c>
      <c r="S776" s="126">
        <f t="shared" si="321"/>
        <v>3.845747273388111E-10</v>
      </c>
      <c r="T776" s="236">
        <v>0.58499999999999996</v>
      </c>
      <c r="U776" s="193">
        <f t="shared" si="324"/>
        <v>4.6007475759552892E-17</v>
      </c>
      <c r="V776" s="185">
        <f t="shared" si="325"/>
        <v>4.4052670176824522E-5</v>
      </c>
      <c r="W776" s="185">
        <f t="shared" si="326"/>
        <v>8.8475914922217084E-8</v>
      </c>
      <c r="X776" s="185">
        <f t="shared" si="327"/>
        <v>84716.673416970225</v>
      </c>
      <c r="Y776" s="185">
        <f t="shared" si="328"/>
        <v>7.4992071831068164E-10</v>
      </c>
      <c r="AA776" s="259">
        <f t="shared" si="318"/>
        <v>3.8995877352155455E-19</v>
      </c>
      <c r="AB776" s="260">
        <f t="shared" si="323"/>
        <v>1.0411700665880211E-18</v>
      </c>
      <c r="AC776" s="17">
        <f t="shared" si="315"/>
        <v>4.3246021867770343</v>
      </c>
      <c r="AD776" s="17">
        <f t="shared" si="316"/>
        <v>4.770518154161854</v>
      </c>
      <c r="AE776" s="17">
        <f t="shared" si="317"/>
        <v>-37.081584342345806</v>
      </c>
      <c r="AF776" s="184">
        <f t="shared" si="322"/>
        <v>-16.240535469743012</v>
      </c>
      <c r="AG776" s="184">
        <f t="shared" si="322"/>
        <v>11.347067713887874</v>
      </c>
      <c r="AJ776" s="138"/>
    </row>
    <row r="777" spans="1:36">
      <c r="A777" t="s">
        <v>52</v>
      </c>
      <c r="B777" s="235">
        <v>26</v>
      </c>
      <c r="C777" s="236">
        <v>-66</v>
      </c>
      <c r="D777" s="236">
        <v>-172</v>
      </c>
      <c r="E777" s="235">
        <v>20</v>
      </c>
      <c r="F777" s="235" t="s">
        <v>12</v>
      </c>
      <c r="G777" s="411">
        <v>0.52</v>
      </c>
      <c r="H777" s="235" t="s">
        <v>53</v>
      </c>
      <c r="I777" s="235" t="s">
        <v>54</v>
      </c>
      <c r="J777" s="412">
        <v>203.50747749819249</v>
      </c>
      <c r="K777" s="412">
        <v>212.33374964355554</v>
      </c>
      <c r="L777" s="413">
        <v>2.6486798867016373E-12</v>
      </c>
      <c r="M777" s="413"/>
      <c r="N777" s="46"/>
      <c r="O777" s="126"/>
      <c r="P777" s="126"/>
      <c r="Q777" s="126"/>
      <c r="R777" s="126"/>
      <c r="S777" s="126"/>
      <c r="T777" s="236">
        <v>0.58499999999999996</v>
      </c>
      <c r="U777" s="193"/>
      <c r="V777" s="185"/>
      <c r="W777" s="185"/>
      <c r="X777" s="185"/>
      <c r="Y777" s="185"/>
      <c r="AA777" s="259"/>
      <c r="AB777" s="260"/>
      <c r="AC777" s="17"/>
      <c r="AD777" s="17"/>
      <c r="AE777" s="17"/>
      <c r="AF777" s="184"/>
      <c r="AG777" s="184"/>
      <c r="AJ777" s="138"/>
    </row>
    <row r="778" spans="1:36">
      <c r="A778" t="s">
        <v>52</v>
      </c>
      <c r="B778" s="235">
        <v>26</v>
      </c>
      <c r="C778" s="236">
        <v>-66</v>
      </c>
      <c r="D778" s="236">
        <v>-172</v>
      </c>
      <c r="E778" s="235">
        <v>20</v>
      </c>
      <c r="F778" s="235" t="s">
        <v>12</v>
      </c>
      <c r="G778" s="411">
        <v>0.52</v>
      </c>
      <c r="H778" s="235" t="s">
        <v>53</v>
      </c>
      <c r="I778" s="235" t="s">
        <v>54</v>
      </c>
      <c r="J778" s="412">
        <v>238.87078797618969</v>
      </c>
      <c r="K778" s="412">
        <v>266.03316450482208</v>
      </c>
      <c r="L778" s="413">
        <v>3.0787016306463069E-12</v>
      </c>
      <c r="M778" s="413">
        <v>5.7833169798575911E-16</v>
      </c>
      <c r="N778" s="46"/>
      <c r="O778" s="126">
        <f t="shared" si="313"/>
        <v>1.7349950939572774E-16</v>
      </c>
      <c r="P778" s="126">
        <f t="shared" si="314"/>
        <v>5.6354765810581408E-5</v>
      </c>
      <c r="Q778" s="126">
        <f t="shared" si="319"/>
        <v>3.3365290268409178E-7</v>
      </c>
      <c r="R778" s="126">
        <f t="shared" si="320"/>
        <v>108374.54963573346</v>
      </c>
      <c r="S778" s="126">
        <f t="shared" si="321"/>
        <v>1.2541778514913093E-9</v>
      </c>
      <c r="T778" s="236">
        <v>0.58499999999999996</v>
      </c>
      <c r="U778" s="193">
        <f t="shared" si="324"/>
        <v>3.3832404332166904E-16</v>
      </c>
      <c r="V778" s="185">
        <f t="shared" si="325"/>
        <v>1.0989179333063374E-4</v>
      </c>
      <c r="W778" s="185">
        <f t="shared" si="326"/>
        <v>6.5062316023397889E-7</v>
      </c>
      <c r="X778" s="185">
        <f t="shared" si="327"/>
        <v>211330.37178968024</v>
      </c>
      <c r="Y778" s="185">
        <f t="shared" si="328"/>
        <v>2.4456468104080525E-9</v>
      </c>
      <c r="AA778" s="259">
        <f t="shared" si="318"/>
        <v>1.2717363414121875E-18</v>
      </c>
      <c r="AB778" s="260">
        <f t="shared" si="323"/>
        <v>2.4211068372387435E-18</v>
      </c>
      <c r="AC778" s="17">
        <f t="shared" si="315"/>
        <v>5.4759227696522403</v>
      </c>
      <c r="AD778" s="17">
        <f t="shared" si="316"/>
        <v>5.5836209795995266</v>
      </c>
      <c r="AE778" s="17">
        <f t="shared" si="317"/>
        <v>-35.086384097874301</v>
      </c>
      <c r="AF778" s="184">
        <f t="shared" si="322"/>
        <v>-14.245335225271505</v>
      </c>
      <c r="AG778" s="184">
        <f t="shared" si="322"/>
        <v>12.261177931039562</v>
      </c>
      <c r="AJ778" s="138"/>
    </row>
    <row r="779" spans="1:36">
      <c r="A779" t="s">
        <v>52</v>
      </c>
      <c r="B779" s="235">
        <v>26</v>
      </c>
      <c r="C779" s="236">
        <v>-66</v>
      </c>
      <c r="D779" s="236">
        <v>-172</v>
      </c>
      <c r="E779" s="235">
        <v>20</v>
      </c>
      <c r="F779" s="235" t="s">
        <v>12</v>
      </c>
      <c r="G779" s="411">
        <v>0.52</v>
      </c>
      <c r="H779" s="235" t="s">
        <v>53</v>
      </c>
      <c r="I779" s="235" t="s">
        <v>54</v>
      </c>
      <c r="J779" s="412">
        <v>309.60882547988717</v>
      </c>
      <c r="K779" s="412">
        <v>307.71529287972669</v>
      </c>
      <c r="L779" s="413">
        <v>3.9277715828863521E-12</v>
      </c>
      <c r="M779" s="413">
        <v>1.4813912307871136E-16</v>
      </c>
      <c r="N779" s="46"/>
      <c r="O779" s="126">
        <f t="shared" si="313"/>
        <v>4.4441736923613408E-17</v>
      </c>
      <c r="P779" s="126">
        <f t="shared" si="314"/>
        <v>1.1314745775250776E-5</v>
      </c>
      <c r="Q779" s="126">
        <f t="shared" si="319"/>
        <v>8.5464878699256547E-8</v>
      </c>
      <c r="R779" s="126">
        <f t="shared" si="320"/>
        <v>21759.126490866875</v>
      </c>
      <c r="S779" s="126">
        <f t="shared" si="321"/>
        <v>2.7774010807016105E-10</v>
      </c>
      <c r="T779" s="236">
        <v>0.58499999999999996</v>
      </c>
      <c r="U779" s="193">
        <f t="shared" si="324"/>
        <v>8.6661387001046139E-17</v>
      </c>
      <c r="V779" s="185">
        <f t="shared" si="325"/>
        <v>2.2063754261739013E-5</v>
      </c>
      <c r="W779" s="185">
        <f t="shared" si="326"/>
        <v>1.6665651346355026E-7</v>
      </c>
      <c r="X779" s="185">
        <f t="shared" si="327"/>
        <v>42430.296657190403</v>
      </c>
      <c r="Y779" s="185">
        <f t="shared" si="328"/>
        <v>5.4159321073681404E-10</v>
      </c>
      <c r="AA779" s="259">
        <f t="shared" si="318"/>
        <v>2.8162846958314331E-19</v>
      </c>
      <c r="AB779" s="260">
        <f t="shared" si="323"/>
        <v>4.7847190030548654E-19</v>
      </c>
      <c r="AC779" s="17">
        <f t="shared" si="315"/>
        <v>5.7353096473812686</v>
      </c>
      <c r="AD779" s="17">
        <f t="shared" si="316"/>
        <v>5.7291749817095576</v>
      </c>
      <c r="AE779" s="17">
        <f t="shared" si="317"/>
        <v>-36.448379820869476</v>
      </c>
      <c r="AF779" s="184">
        <f t="shared" si="322"/>
        <v>-15.607330948266679</v>
      </c>
      <c r="AG779" s="184">
        <f t="shared" si="322"/>
        <v>10.655617929856831</v>
      </c>
      <c r="AJ779" s="138"/>
    </row>
    <row r="780" spans="1:36">
      <c r="A780" t="s">
        <v>52</v>
      </c>
      <c r="B780" s="235">
        <v>26</v>
      </c>
      <c r="C780" s="236">
        <v>-66</v>
      </c>
      <c r="D780" s="236">
        <v>-172</v>
      </c>
      <c r="E780" s="235">
        <v>20</v>
      </c>
      <c r="F780" s="235" t="s">
        <v>12</v>
      </c>
      <c r="G780" s="411">
        <v>0.52</v>
      </c>
      <c r="H780" s="235" t="s">
        <v>16</v>
      </c>
      <c r="I780" s="235" t="s">
        <v>16</v>
      </c>
      <c r="J780" s="412">
        <v>37.302509856105488</v>
      </c>
      <c r="K780" s="412">
        <v>59.502709306227359</v>
      </c>
      <c r="L780" s="413">
        <v>5.3843655587727254E-13</v>
      </c>
      <c r="M780" s="413">
        <v>1.2443514938957652E-17</v>
      </c>
      <c r="N780" s="46"/>
      <c r="O780" s="126">
        <f t="shared" si="313"/>
        <v>3.7330544816872956E-18</v>
      </c>
      <c r="P780" s="126">
        <f t="shared" si="314"/>
        <v>6.9331371374015361E-6</v>
      </c>
      <c r="Q780" s="126">
        <f t="shared" si="319"/>
        <v>7.1789509263217211E-9</v>
      </c>
      <c r="R780" s="126">
        <f t="shared" si="320"/>
        <v>13332.95603346449</v>
      </c>
      <c r="S780" s="126">
        <f t="shared" si="321"/>
        <v>1.2064914371168634E-10</v>
      </c>
      <c r="T780" s="236">
        <v>0.58499999999999996</v>
      </c>
      <c r="U780" s="193">
        <f t="shared" si="324"/>
        <v>7.2794562392902262E-18</v>
      </c>
      <c r="V780" s="185">
        <f t="shared" si="325"/>
        <v>1.3519617417932995E-5</v>
      </c>
      <c r="W780" s="185">
        <f t="shared" si="326"/>
        <v>1.3998954306327356E-8</v>
      </c>
      <c r="X780" s="185">
        <f t="shared" si="327"/>
        <v>25999.264265255755</v>
      </c>
      <c r="Y780" s="185">
        <f t="shared" si="328"/>
        <v>2.3526583023778836E-10</v>
      </c>
      <c r="AA780" s="259">
        <f t="shared" si="318"/>
        <v>1.2233823172364996E-19</v>
      </c>
      <c r="AB780" s="260">
        <f t="shared" si="323"/>
        <v>3.3358385231874581E-19</v>
      </c>
      <c r="AC780" s="17">
        <f t="shared" si="315"/>
        <v>3.6190606127534486</v>
      </c>
      <c r="AD780" s="17">
        <f t="shared" si="316"/>
        <v>4.0860218460733604</v>
      </c>
      <c r="AE780" s="17">
        <f t="shared" si="317"/>
        <v>-38.92533207512875</v>
      </c>
      <c r="AF780" s="184">
        <f t="shared" si="322"/>
        <v>-18.08428320252596</v>
      </c>
      <c r="AG780" s="184">
        <f t="shared" si="322"/>
        <v>10.165823519113074</v>
      </c>
      <c r="AJ780" s="138"/>
    </row>
    <row r="781" spans="1:36">
      <c r="A781" t="s">
        <v>52</v>
      </c>
      <c r="B781" s="235">
        <v>26</v>
      </c>
      <c r="C781" s="236">
        <v>-66</v>
      </c>
      <c r="D781" s="236">
        <v>-172</v>
      </c>
      <c r="E781" s="235">
        <v>20</v>
      </c>
      <c r="F781" s="235" t="s">
        <v>12</v>
      </c>
      <c r="G781" s="411">
        <v>0.52</v>
      </c>
      <c r="H781" s="235" t="s">
        <v>53</v>
      </c>
      <c r="I781" s="235" t="s">
        <v>54</v>
      </c>
      <c r="J781" s="412">
        <v>242.99532894601873</v>
      </c>
      <c r="K781" s="412">
        <v>290.11391677427201</v>
      </c>
      <c r="L781" s="413">
        <v>3.1285921910758454E-12</v>
      </c>
      <c r="M781" s="413"/>
      <c r="N781" s="46"/>
      <c r="O781" s="126"/>
      <c r="P781" s="126"/>
      <c r="Q781" s="126"/>
      <c r="R781" s="126"/>
      <c r="S781" s="126"/>
      <c r="T781" s="236">
        <v>0.58499999999999996</v>
      </c>
      <c r="U781" s="193"/>
      <c r="V781" s="185"/>
      <c r="W781" s="185"/>
      <c r="X781" s="185"/>
      <c r="Y781" s="185"/>
      <c r="AA781" s="259"/>
      <c r="AB781" s="260"/>
      <c r="AC781" s="17"/>
      <c r="AD781" s="17"/>
      <c r="AE781" s="17"/>
      <c r="AF781" s="184"/>
      <c r="AG781" s="184"/>
      <c r="AJ781" s="138"/>
    </row>
    <row r="782" spans="1:36">
      <c r="A782" t="s">
        <v>52</v>
      </c>
      <c r="B782" s="235">
        <v>26</v>
      </c>
      <c r="C782" s="236">
        <v>-66</v>
      </c>
      <c r="D782" s="236">
        <v>-172</v>
      </c>
      <c r="E782" s="235">
        <v>20</v>
      </c>
      <c r="F782" s="235" t="s">
        <v>12</v>
      </c>
      <c r="G782" s="411">
        <v>0.52</v>
      </c>
      <c r="H782" s="235" t="s">
        <v>53</v>
      </c>
      <c r="I782" s="235" t="s">
        <v>54</v>
      </c>
      <c r="J782" s="412">
        <v>212.5341214219724</v>
      </c>
      <c r="K782" s="412">
        <v>177.18013860269147</v>
      </c>
      <c r="L782" s="413">
        <v>2.758849570154413E-12</v>
      </c>
      <c r="M782" s="413">
        <v>9.0953200775057707E-17</v>
      </c>
      <c r="N782" s="46"/>
      <c r="O782" s="126">
        <f t="shared" si="313"/>
        <v>2.7285960232517312E-17</v>
      </c>
      <c r="P782" s="126">
        <f t="shared" si="314"/>
        <v>9.8903399908789208E-6</v>
      </c>
      <c r="Q782" s="126">
        <f t="shared" si="319"/>
        <v>5.2473000447148669E-8</v>
      </c>
      <c r="R782" s="126">
        <f t="shared" si="320"/>
        <v>19019.884597844077</v>
      </c>
      <c r="S782" s="126">
        <f t="shared" si="321"/>
        <v>2.9615622191612605E-10</v>
      </c>
      <c r="T782" s="236">
        <v>0.58499999999999996</v>
      </c>
      <c r="U782" s="193">
        <f t="shared" si="324"/>
        <v>5.3207622453408756E-17</v>
      </c>
      <c r="V782" s="185">
        <f t="shared" si="325"/>
        <v>1.9286162982213894E-5</v>
      </c>
      <c r="W782" s="185">
        <f t="shared" si="326"/>
        <v>1.0232235087193991E-7</v>
      </c>
      <c r="X782" s="185">
        <f t="shared" si="327"/>
        <v>37088.774965795943</v>
      </c>
      <c r="Y782" s="185">
        <f t="shared" si="328"/>
        <v>5.7750463273644578E-10</v>
      </c>
      <c r="AA782" s="259">
        <f t="shared" si="318"/>
        <v>3.0030240902295185E-19</v>
      </c>
      <c r="AB782" s="260">
        <f t="shared" si="323"/>
        <v>4.2794634652793545E-19</v>
      </c>
      <c r="AC782" s="17">
        <f t="shared" si="315"/>
        <v>5.3591025468717817</v>
      </c>
      <c r="AD782" s="17">
        <f t="shared" si="316"/>
        <v>5.1771669472541042</v>
      </c>
      <c r="AE782" s="17">
        <f t="shared" si="317"/>
        <v>-36.936186576859015</v>
      </c>
      <c r="AF782" s="184">
        <f t="shared" si="322"/>
        <v>-16.095137704256221</v>
      </c>
      <c r="AG782" s="184">
        <f t="shared" si="322"/>
        <v>10.521069641245697</v>
      </c>
      <c r="AJ782" s="138"/>
    </row>
    <row r="783" spans="1:36">
      <c r="A783" t="s">
        <v>52</v>
      </c>
      <c r="B783" s="235">
        <v>26</v>
      </c>
      <c r="C783" s="236">
        <v>-66</v>
      </c>
      <c r="D783" s="236">
        <v>-172</v>
      </c>
      <c r="E783" s="235">
        <v>20</v>
      </c>
      <c r="F783" s="235" t="s">
        <v>12</v>
      </c>
      <c r="G783" s="411">
        <v>0.52</v>
      </c>
      <c r="H783" s="235" t="s">
        <v>53</v>
      </c>
      <c r="I783" s="235" t="s">
        <v>54</v>
      </c>
      <c r="J783" s="412">
        <v>332.99291382611659</v>
      </c>
      <c r="K783" s="412">
        <v>339.54991858645235</v>
      </c>
      <c r="L783" s="413">
        <v>4.20570650621886E-12</v>
      </c>
      <c r="M783" s="413"/>
      <c r="N783" s="46"/>
      <c r="O783" s="126"/>
      <c r="P783" s="126"/>
      <c r="Q783" s="126"/>
      <c r="R783" s="126"/>
      <c r="S783" s="126"/>
      <c r="T783" s="236">
        <v>0.58499999999999996</v>
      </c>
      <c r="U783" s="193"/>
      <c r="V783" s="185"/>
      <c r="W783" s="185"/>
      <c r="X783" s="185"/>
      <c r="Y783" s="185"/>
      <c r="AA783" s="259"/>
      <c r="AB783" s="260"/>
      <c r="AC783" s="17"/>
      <c r="AD783" s="17"/>
      <c r="AE783" s="17"/>
      <c r="AF783" s="184"/>
      <c r="AG783" s="184"/>
      <c r="AJ783" s="138"/>
    </row>
    <row r="784" spans="1:36">
      <c r="A784" t="s">
        <v>52</v>
      </c>
      <c r="B784" s="235">
        <v>26</v>
      </c>
      <c r="C784" s="236">
        <v>-66</v>
      </c>
      <c r="D784" s="236">
        <v>-172</v>
      </c>
      <c r="E784" s="235">
        <v>20</v>
      </c>
      <c r="F784" s="235" t="s">
        <v>12</v>
      </c>
      <c r="G784" s="411">
        <v>0.52</v>
      </c>
      <c r="H784" s="235" t="s">
        <v>16</v>
      </c>
      <c r="I784" s="235" t="s">
        <v>17</v>
      </c>
      <c r="J784" s="412">
        <v>533.18259354556346</v>
      </c>
      <c r="K784" s="412">
        <v>333.63075833342089</v>
      </c>
      <c r="L784" s="413">
        <v>6.5434838402965523E-12</v>
      </c>
      <c r="M784" s="413">
        <v>4.1480945348321416E-17</v>
      </c>
      <c r="N784" s="46"/>
      <c r="O784" s="126">
        <f t="shared" si="313"/>
        <v>1.2444283604496425E-17</v>
      </c>
      <c r="P784" s="126">
        <f t="shared" si="314"/>
        <v>1.9017825837455491E-6</v>
      </c>
      <c r="Q784" s="126">
        <f t="shared" si="319"/>
        <v>2.3931314624031584E-8</v>
      </c>
      <c r="R784" s="126">
        <f t="shared" si="320"/>
        <v>3657.2741995106708</v>
      </c>
      <c r="S784" s="126">
        <f t="shared" si="321"/>
        <v>7.1729941038935397E-11</v>
      </c>
      <c r="T784" s="236">
        <v>0.58499999999999996</v>
      </c>
      <c r="U784" s="193">
        <f t="shared" si="324"/>
        <v>2.4266353028768027E-17</v>
      </c>
      <c r="V784" s="185">
        <f t="shared" si="325"/>
        <v>3.7084760383038204E-6</v>
      </c>
      <c r="W784" s="185">
        <f t="shared" si="326"/>
        <v>4.6666063516861588E-8</v>
      </c>
      <c r="X784" s="185">
        <f t="shared" si="327"/>
        <v>7131.6846890458073</v>
      </c>
      <c r="Y784" s="185">
        <f t="shared" si="328"/>
        <v>1.3987338502592401E-10</v>
      </c>
      <c r="AA784" s="259">
        <f t="shared" si="318"/>
        <v>7.2734160213480496E-20</v>
      </c>
      <c r="AB784" s="260">
        <f t="shared" si="323"/>
        <v>7.77987613445536E-20</v>
      </c>
      <c r="AC784" s="17">
        <f t="shared" si="315"/>
        <v>6.278863942508301</v>
      </c>
      <c r="AD784" s="17">
        <f t="shared" si="316"/>
        <v>5.8100348674735898</v>
      </c>
      <c r="AE784" s="17">
        <f t="shared" si="317"/>
        <v>-37.721297500330216</v>
      </c>
      <c r="AF784" s="184">
        <f t="shared" si="322"/>
        <v>-16.880248627727422</v>
      </c>
      <c r="AG784" s="184">
        <f t="shared" si="322"/>
        <v>8.8723027672718047</v>
      </c>
      <c r="AJ784" s="138"/>
    </row>
    <row r="785" spans="1:36">
      <c r="A785" t="s">
        <v>52</v>
      </c>
      <c r="B785" s="235">
        <v>26</v>
      </c>
      <c r="C785" s="236">
        <v>-66</v>
      </c>
      <c r="D785" s="236">
        <v>-172</v>
      </c>
      <c r="E785" s="235">
        <v>20</v>
      </c>
      <c r="F785" s="235" t="s">
        <v>12</v>
      </c>
      <c r="G785" s="411">
        <v>0.52</v>
      </c>
      <c r="H785" s="235" t="s">
        <v>16</v>
      </c>
      <c r="I785" s="235" t="s">
        <v>17</v>
      </c>
      <c r="J785" s="412">
        <v>670.74839991006752</v>
      </c>
      <c r="K785" s="412">
        <v>379.72529778652614</v>
      </c>
      <c r="L785" s="413">
        <v>8.1173077585107016E-12</v>
      </c>
      <c r="M785" s="413">
        <v>4.5145484076168843E-17</v>
      </c>
      <c r="N785" s="46"/>
      <c r="O785" s="126">
        <f t="shared" si="313"/>
        <v>1.3543645222850652E-17</v>
      </c>
      <c r="P785" s="126">
        <f t="shared" si="314"/>
        <v>1.6684898029954122E-6</v>
      </c>
      <c r="Q785" s="126">
        <f t="shared" si="319"/>
        <v>2.6045471582405095E-8</v>
      </c>
      <c r="R785" s="126">
        <f t="shared" si="320"/>
        <v>3208.6342365296387</v>
      </c>
      <c r="S785" s="126">
        <f t="shared" si="321"/>
        <v>6.8590298655970327E-11</v>
      </c>
      <c r="T785" s="236">
        <v>0.58499999999999996</v>
      </c>
      <c r="U785" s="193">
        <f t="shared" si="324"/>
        <v>2.6410108184558773E-17</v>
      </c>
      <c r="V785" s="185">
        <f t="shared" si="325"/>
        <v>3.2535551158410542E-6</v>
      </c>
      <c r="W785" s="185">
        <f t="shared" si="326"/>
        <v>5.078866958568994E-8</v>
      </c>
      <c r="X785" s="185">
        <f t="shared" si="327"/>
        <v>6256.8367612327957</v>
      </c>
      <c r="Y785" s="185">
        <f t="shared" si="328"/>
        <v>1.3375108237914216E-10</v>
      </c>
      <c r="AA785" s="259">
        <f t="shared" si="318"/>
        <v>6.9550562837153922E-20</v>
      </c>
      <c r="AB785" s="260">
        <f t="shared" si="323"/>
        <v>6.7306137565474402E-20</v>
      </c>
      <c r="AC785" s="17">
        <f t="shared" si="315"/>
        <v>6.5083941037793211</v>
      </c>
      <c r="AD785" s="17">
        <f t="shared" si="316"/>
        <v>5.9394480907400533</v>
      </c>
      <c r="AE785" s="17">
        <f t="shared" si="317"/>
        <v>-37.636641419493586</v>
      </c>
      <c r="AF785" s="184">
        <f t="shared" si="322"/>
        <v>-16.795592546890791</v>
      </c>
      <c r="AG785" s="184">
        <f t="shared" si="322"/>
        <v>8.7414300266749478</v>
      </c>
      <c r="AJ785" s="138"/>
    </row>
    <row r="786" spans="1:36">
      <c r="A786" t="s">
        <v>52</v>
      </c>
      <c r="B786" s="235">
        <v>26</v>
      </c>
      <c r="C786" s="236">
        <v>-66</v>
      </c>
      <c r="D786" s="236">
        <v>-172</v>
      </c>
      <c r="E786" s="235">
        <v>20</v>
      </c>
      <c r="F786" s="235" t="s">
        <v>12</v>
      </c>
      <c r="G786" s="411">
        <v>0.52</v>
      </c>
      <c r="H786" s="235" t="s">
        <v>16</v>
      </c>
      <c r="I786" s="235" t="s">
        <v>17</v>
      </c>
      <c r="J786" s="412">
        <v>176.79679177219481</v>
      </c>
      <c r="K786" s="412">
        <v>210.96247741422809</v>
      </c>
      <c r="L786" s="413">
        <v>2.3208707107516229E-12</v>
      </c>
      <c r="M786" s="413">
        <v>8.5309122692792771E-17</v>
      </c>
      <c r="N786" s="46"/>
      <c r="O786" s="126">
        <f t="shared" si="313"/>
        <v>2.5592736807837831E-17</v>
      </c>
      <c r="P786" s="126">
        <f t="shared" si="314"/>
        <v>1.1027213489005394E-5</v>
      </c>
      <c r="Q786" s="126">
        <f t="shared" si="319"/>
        <v>4.9216801553534287E-8</v>
      </c>
      <c r="R786" s="126">
        <f t="shared" si="320"/>
        <v>21206.179786548833</v>
      </c>
      <c r="S786" s="126">
        <f t="shared" si="321"/>
        <v>2.3329647128146081E-10</v>
      </c>
      <c r="T786" s="236">
        <v>0.58499999999999996</v>
      </c>
      <c r="U786" s="193">
        <f t="shared" si="324"/>
        <v>4.990583677528377E-17</v>
      </c>
      <c r="V786" s="185">
        <f t="shared" si="325"/>
        <v>2.1503066303560516E-5</v>
      </c>
      <c r="W786" s="185">
        <f t="shared" si="326"/>
        <v>9.5972763029391854E-8</v>
      </c>
      <c r="X786" s="185">
        <f t="shared" si="327"/>
        <v>41352.050583770215</v>
      </c>
      <c r="Y786" s="185">
        <f t="shared" si="328"/>
        <v>4.5492811899884852E-10</v>
      </c>
      <c r="AA786" s="259">
        <f t="shared" si="318"/>
        <v>2.3656262187940127E-19</v>
      </c>
      <c r="AB786" s="260">
        <f t="shared" si="323"/>
        <v>4.8252641825489007E-19</v>
      </c>
      <c r="AC786" s="17">
        <f t="shared" si="315"/>
        <v>5.17500100395403</v>
      </c>
      <c r="AD786" s="17">
        <f t="shared" si="316"/>
        <v>5.3516802855019963</v>
      </c>
      <c r="AE786" s="17">
        <f t="shared" si="317"/>
        <v>-37.000250276780896</v>
      </c>
      <c r="AF786" s="184">
        <f t="shared" si="322"/>
        <v>-16.159201404178102</v>
      </c>
      <c r="AG786" s="184">
        <f t="shared" si="322"/>
        <v>10.629877290123584</v>
      </c>
      <c r="AJ786" s="138"/>
    </row>
    <row r="787" spans="1:36">
      <c r="A787" t="s">
        <v>52</v>
      </c>
      <c r="B787" s="235">
        <v>26</v>
      </c>
      <c r="C787" s="236">
        <v>-66</v>
      </c>
      <c r="D787" s="236">
        <v>-172</v>
      </c>
      <c r="E787" s="235">
        <v>20</v>
      </c>
      <c r="F787" s="235" t="s">
        <v>12</v>
      </c>
      <c r="G787" s="411">
        <v>0.52</v>
      </c>
      <c r="H787" s="235" t="s">
        <v>16</v>
      </c>
      <c r="I787" s="235" t="s">
        <v>16</v>
      </c>
      <c r="J787" s="412">
        <v>16.183686789500435</v>
      </c>
      <c r="K787" s="412">
        <v>35.207381422869055</v>
      </c>
      <c r="L787" s="413">
        <v>2.4580813090480812E-13</v>
      </c>
      <c r="M787" s="413">
        <v>2.3647272472938751E-16</v>
      </c>
      <c r="N787" s="46"/>
      <c r="O787" s="126">
        <f t="shared" si="313"/>
        <v>7.0941817418816247E-17</v>
      </c>
      <c r="P787" s="126">
        <f t="shared" si="314"/>
        <v>2.8860647187577875E-4</v>
      </c>
      <c r="Q787" s="126">
        <f t="shared" si="319"/>
        <v>1.3642657195926199E-7</v>
      </c>
      <c r="R787" s="126">
        <f t="shared" si="320"/>
        <v>555012.44591495907</v>
      </c>
      <c r="S787" s="126">
        <f t="shared" si="321"/>
        <v>3.8749423116893812E-9</v>
      </c>
      <c r="T787" s="236">
        <v>0.58499999999999996</v>
      </c>
      <c r="U787" s="193">
        <f t="shared" si="324"/>
        <v>1.3833654396669169E-16</v>
      </c>
      <c r="V787" s="185">
        <f t="shared" si="325"/>
        <v>5.6278262015776862E-4</v>
      </c>
      <c r="W787" s="185">
        <f t="shared" si="326"/>
        <v>2.6603181532056092E-7</v>
      </c>
      <c r="X787" s="185">
        <f t="shared" si="327"/>
        <v>1082274.2695341704</v>
      </c>
      <c r="Y787" s="185">
        <f t="shared" si="328"/>
        <v>7.5561375077942937E-9</v>
      </c>
      <c r="AA787" s="259">
        <f t="shared" si="318"/>
        <v>3.9291915040530334E-18</v>
      </c>
      <c r="AB787" s="260">
        <f t="shared" si="323"/>
        <v>1.4611795680747172E-17</v>
      </c>
      <c r="AC787" s="17">
        <f t="shared" si="315"/>
        <v>2.7840037465825476</v>
      </c>
      <c r="AD787" s="17">
        <f t="shared" si="316"/>
        <v>3.5612557601335073</v>
      </c>
      <c r="AE787" s="17">
        <f t="shared" si="317"/>
        <v>-35.980698801451517</v>
      </c>
      <c r="AF787" s="184">
        <f t="shared" si="322"/>
        <v>-15.139649928848721</v>
      </c>
      <c r="AG787" s="184">
        <f t="shared" si="322"/>
        <v>13.894575190124787</v>
      </c>
      <c r="AJ787" s="138"/>
    </row>
    <row r="788" spans="1:36">
      <c r="A788" t="s">
        <v>52</v>
      </c>
      <c r="B788" s="235">
        <v>26</v>
      </c>
      <c r="C788" s="236">
        <v>-66</v>
      </c>
      <c r="D788" s="236">
        <v>-172</v>
      </c>
      <c r="E788" s="235">
        <v>20</v>
      </c>
      <c r="F788" s="235" t="s">
        <v>12</v>
      </c>
      <c r="G788" s="411">
        <v>0.52</v>
      </c>
      <c r="H788" s="235" t="s">
        <v>53</v>
      </c>
      <c r="I788" s="235" t="s">
        <v>54</v>
      </c>
      <c r="J788" s="412">
        <v>116.93423803528545</v>
      </c>
      <c r="K788" s="412">
        <v>198.3112931219504</v>
      </c>
      <c r="L788" s="413">
        <v>1.5742356822616414E-12</v>
      </c>
      <c r="M788" s="413">
        <v>1.5095818081336246E-16</v>
      </c>
      <c r="N788" s="46"/>
      <c r="O788" s="126">
        <f t="shared" si="313"/>
        <v>4.5287454244008735E-17</v>
      </c>
      <c r="P788" s="126">
        <f t="shared" si="314"/>
        <v>2.8767899720673375E-5</v>
      </c>
      <c r="Q788" s="126">
        <f t="shared" si="319"/>
        <v>8.7091258161555247E-8</v>
      </c>
      <c r="R788" s="126">
        <f t="shared" si="320"/>
        <v>55322.88407821802</v>
      </c>
      <c r="S788" s="126">
        <f t="shared" si="321"/>
        <v>4.3916439044144083E-10</v>
      </c>
      <c r="T788" s="236">
        <v>0.58499999999999996</v>
      </c>
      <c r="U788" s="193">
        <f t="shared" si="324"/>
        <v>8.831053577581703E-17</v>
      </c>
      <c r="V788" s="185">
        <f t="shared" si="325"/>
        <v>5.6097404455313081E-5</v>
      </c>
      <c r="W788" s="185">
        <f t="shared" si="326"/>
        <v>1.6982795341503272E-7</v>
      </c>
      <c r="X788" s="185">
        <f t="shared" si="327"/>
        <v>107879.62395252514</v>
      </c>
      <c r="Y788" s="185">
        <f t="shared" si="328"/>
        <v>8.5637056136080953E-10</v>
      </c>
      <c r="AA788" s="259">
        <f t="shared" si="318"/>
        <v>4.4531269190762108E-19</v>
      </c>
      <c r="AB788" s="260">
        <f t="shared" si="323"/>
        <v>1.2909664726921992E-18</v>
      </c>
      <c r="AC788" s="17">
        <f t="shared" si="315"/>
        <v>4.7616117087037981</v>
      </c>
      <c r="AD788" s="17">
        <f t="shared" si="316"/>
        <v>5.2898379835862279</v>
      </c>
      <c r="AE788" s="17">
        <f t="shared" si="317"/>
        <v>-36.42952882369103</v>
      </c>
      <c r="AF788" s="184">
        <f t="shared" si="322"/>
        <v>-15.588479951088232</v>
      </c>
      <c r="AG788" s="184">
        <f t="shared" si="322"/>
        <v>11.588771291453423</v>
      </c>
      <c r="AJ788" s="138"/>
    </row>
    <row r="789" spans="1:36">
      <c r="A789" t="s">
        <v>52</v>
      </c>
      <c r="B789" s="235">
        <v>26</v>
      </c>
      <c r="C789" s="236">
        <v>-66</v>
      </c>
      <c r="D789" s="236">
        <v>-172</v>
      </c>
      <c r="E789" s="235">
        <v>20</v>
      </c>
      <c r="F789" s="235" t="s">
        <v>12</v>
      </c>
      <c r="G789" s="411">
        <v>0.52</v>
      </c>
      <c r="H789" s="235" t="s">
        <v>53</v>
      </c>
      <c r="I789" s="235" t="s">
        <v>54</v>
      </c>
      <c r="J789" s="412">
        <v>293.34864876325338</v>
      </c>
      <c r="K789" s="412">
        <v>310.30657569241026</v>
      </c>
      <c r="L789" s="413">
        <v>3.7337580123476102E-12</v>
      </c>
      <c r="M789" s="413">
        <v>2.871835201164107E-16</v>
      </c>
      <c r="N789" s="46"/>
      <c r="O789" s="126">
        <f t="shared" si="313"/>
        <v>8.6155056034923207E-17</v>
      </c>
      <c r="P789" s="126">
        <f t="shared" si="314"/>
        <v>2.3074622337603766E-5</v>
      </c>
      <c r="Q789" s="126">
        <f t="shared" si="319"/>
        <v>1.6568280006716E-7</v>
      </c>
      <c r="R789" s="126">
        <f t="shared" si="320"/>
        <v>44374.273726161082</v>
      </c>
      <c r="S789" s="126">
        <f t="shared" si="321"/>
        <v>5.3393261066885088E-10</v>
      </c>
      <c r="T789" s="236">
        <v>0.58499999999999996</v>
      </c>
      <c r="U789" s="193">
        <f t="shared" si="324"/>
        <v>1.6800235926810024E-16</v>
      </c>
      <c r="V789" s="185">
        <f t="shared" si="325"/>
        <v>4.4995513558327339E-5</v>
      </c>
      <c r="W789" s="185">
        <f t="shared" si="326"/>
        <v>3.2308146013096194E-7</v>
      </c>
      <c r="X789" s="185">
        <f t="shared" si="327"/>
        <v>86529.833766014097</v>
      </c>
      <c r="Y789" s="185">
        <f t="shared" si="328"/>
        <v>1.041168590804259E-9</v>
      </c>
      <c r="AA789" s="259">
        <f t="shared" si="318"/>
        <v>5.4140766721821478E-19</v>
      </c>
      <c r="AB789" s="260">
        <f t="shared" si="323"/>
        <v>9.7898361327780221E-19</v>
      </c>
      <c r="AC789" s="17">
        <f t="shared" si="315"/>
        <v>5.6813618291340688</v>
      </c>
      <c r="AD789" s="17">
        <f t="shared" si="316"/>
        <v>5.7375607626329916</v>
      </c>
      <c r="AE789" s="17">
        <f t="shared" si="317"/>
        <v>-35.786410219575387</v>
      </c>
      <c r="AF789" s="184">
        <f t="shared" si="322"/>
        <v>-14.945361346972593</v>
      </c>
      <c r="AG789" s="184">
        <f t="shared" si="322"/>
        <v>11.368244532485038</v>
      </c>
      <c r="AJ789" s="138"/>
    </row>
    <row r="790" spans="1:36">
      <c r="A790" t="s">
        <v>52</v>
      </c>
      <c r="B790" s="235">
        <v>26</v>
      </c>
      <c r="C790" s="236">
        <v>-66</v>
      </c>
      <c r="D790" s="236">
        <v>-172</v>
      </c>
      <c r="E790" s="235">
        <v>20</v>
      </c>
      <c r="F790" s="235" t="s">
        <v>12</v>
      </c>
      <c r="G790" s="411">
        <v>0.52</v>
      </c>
      <c r="H790" s="235" t="s">
        <v>53</v>
      </c>
      <c r="I790" s="235" t="s">
        <v>53</v>
      </c>
      <c r="J790" s="412">
        <v>24.30694008940063</v>
      </c>
      <c r="K790" s="412">
        <v>57.347910952593836</v>
      </c>
      <c r="L790" s="413">
        <v>3.6014156538963345E-13</v>
      </c>
      <c r="M790" s="413">
        <v>1.1519708974879391E-17</v>
      </c>
      <c r="N790" s="46"/>
      <c r="O790" s="126">
        <f t="shared" si="313"/>
        <v>3.4559126924638172E-18</v>
      </c>
      <c r="P790" s="126">
        <f t="shared" si="314"/>
        <v>9.5959839812572061E-6</v>
      </c>
      <c r="Q790" s="126">
        <f t="shared" si="319"/>
        <v>6.6459859470458014E-9</v>
      </c>
      <c r="R790" s="126">
        <f t="shared" si="320"/>
        <v>18453.815348571548</v>
      </c>
      <c r="S790" s="126">
        <f t="shared" si="321"/>
        <v>1.1588889353859201E-10</v>
      </c>
      <c r="T790" s="236">
        <v>0.58499999999999996</v>
      </c>
      <c r="U790" s="193">
        <f t="shared" si="324"/>
        <v>6.7390297503044431E-18</v>
      </c>
      <c r="V790" s="185">
        <f t="shared" si="325"/>
        <v>1.871216876345155E-5</v>
      </c>
      <c r="W790" s="185">
        <f t="shared" si="326"/>
        <v>1.2959672596739312E-8</v>
      </c>
      <c r="X790" s="185">
        <f t="shared" si="327"/>
        <v>35984.939929714514</v>
      </c>
      <c r="Y790" s="185">
        <f t="shared" si="328"/>
        <v>2.2598334240025438E-10</v>
      </c>
      <c r="AA790" s="259">
        <f t="shared" si="318"/>
        <v>1.175113380481323E-19</v>
      </c>
      <c r="AB790" s="260">
        <f t="shared" si="323"/>
        <v>4.7392674407021373E-19</v>
      </c>
      <c r="AC790" s="17">
        <f t="shared" si="315"/>
        <v>3.1907619099573332</v>
      </c>
      <c r="AD790" s="17">
        <f t="shared" si="316"/>
        <v>4.0491364166275989</v>
      </c>
      <c r="AE790" s="17">
        <f t="shared" si="317"/>
        <v>-39.002472281541458</v>
      </c>
      <c r="AF790" s="184">
        <f t="shared" si="322"/>
        <v>-18.161423408938663</v>
      </c>
      <c r="AG790" s="184">
        <f t="shared" si="322"/>
        <v>10.490855794625922</v>
      </c>
      <c r="AJ790" s="138"/>
    </row>
    <row r="791" spans="1:36">
      <c r="A791" t="s">
        <v>52</v>
      </c>
      <c r="B791" s="235">
        <v>26</v>
      </c>
      <c r="C791" s="236">
        <v>-66</v>
      </c>
      <c r="D791" s="236">
        <v>-172</v>
      </c>
      <c r="E791" s="235">
        <v>20</v>
      </c>
      <c r="F791" s="235" t="s">
        <v>12</v>
      </c>
      <c r="G791" s="411">
        <v>0.52</v>
      </c>
      <c r="H791" s="235" t="s">
        <v>53</v>
      </c>
      <c r="I791" s="235" t="s">
        <v>54</v>
      </c>
      <c r="J791" s="412">
        <v>277.51165661983009</v>
      </c>
      <c r="K791" s="412">
        <v>221.68486149986234</v>
      </c>
      <c r="L791" s="413">
        <v>3.5441621242931476E-12</v>
      </c>
      <c r="M791" s="413">
        <v>1.4088586589254313E-16</v>
      </c>
      <c r="N791" s="46"/>
      <c r="O791" s="126">
        <f t="shared" si="313"/>
        <v>4.2265759767762936E-17</v>
      </c>
      <c r="P791" s="126">
        <f t="shared" si="314"/>
        <v>1.192545890552128E-5</v>
      </c>
      <c r="Q791" s="126">
        <f t="shared" si="319"/>
        <v>8.1280307245697946E-8</v>
      </c>
      <c r="R791" s="126">
        <f t="shared" si="320"/>
        <v>22933.57481831015</v>
      </c>
      <c r="S791" s="126">
        <f t="shared" si="321"/>
        <v>3.6664798261720015E-10</v>
      </c>
      <c r="T791" s="236">
        <v>0.58499999999999996</v>
      </c>
      <c r="U791" s="193">
        <f t="shared" si="324"/>
        <v>8.2418231547137724E-17</v>
      </c>
      <c r="V791" s="185">
        <f t="shared" si="325"/>
        <v>2.3254644865766497E-5</v>
      </c>
      <c r="W791" s="185">
        <f t="shared" si="326"/>
        <v>1.5849659912911098E-7</v>
      </c>
      <c r="X791" s="185">
        <f t="shared" si="327"/>
        <v>44720.470895704799</v>
      </c>
      <c r="Y791" s="185">
        <f t="shared" si="328"/>
        <v>7.1496356610354014E-10</v>
      </c>
      <c r="AA791" s="259">
        <f t="shared" si="318"/>
        <v>3.7178105437384099E-19</v>
      </c>
      <c r="AB791" s="260">
        <f t="shared" si="323"/>
        <v>5.0767548869324097E-19</v>
      </c>
      <c r="AC791" s="17">
        <f t="shared" si="315"/>
        <v>5.625862938141494</v>
      </c>
      <c r="AD791" s="17">
        <f t="shared" si="316"/>
        <v>5.4012568305734714</v>
      </c>
      <c r="AE791" s="17">
        <f t="shared" si="317"/>
        <v>-36.498581573060733</v>
      </c>
      <c r="AF791" s="184">
        <f t="shared" si="322"/>
        <v>-15.65753270045794</v>
      </c>
      <c r="AG791" s="184">
        <f t="shared" si="322"/>
        <v>10.708186637641717</v>
      </c>
      <c r="AJ791" s="138"/>
    </row>
    <row r="792" spans="1:36">
      <c r="A792" t="s">
        <v>52</v>
      </c>
      <c r="B792" s="235">
        <v>26</v>
      </c>
      <c r="C792" s="236">
        <v>-66</v>
      </c>
      <c r="D792" s="236">
        <v>-172</v>
      </c>
      <c r="E792" s="235">
        <v>20</v>
      </c>
      <c r="F792" s="235" t="s">
        <v>12</v>
      </c>
      <c r="G792" s="411">
        <v>0.52</v>
      </c>
      <c r="H792" s="235" t="s">
        <v>16</v>
      </c>
      <c r="I792" s="235" t="s">
        <v>16</v>
      </c>
      <c r="J792" s="412">
        <v>19.160766278593563</v>
      </c>
      <c r="K792" s="412">
        <v>34.627890864928133</v>
      </c>
      <c r="L792" s="413">
        <v>2.8804357552960516E-13</v>
      </c>
      <c r="M792" s="413">
        <v>2.1976480055292476E-17</v>
      </c>
      <c r="N792" s="46"/>
      <c r="O792" s="126">
        <f t="shared" si="313"/>
        <v>6.5929440165877425E-18</v>
      </c>
      <c r="P792" s="126">
        <f t="shared" si="314"/>
        <v>2.288870357363731E-5</v>
      </c>
      <c r="Q792" s="126">
        <f t="shared" si="319"/>
        <v>1.2678738493437965E-8</v>
      </c>
      <c r="R792" s="126">
        <f t="shared" si="320"/>
        <v>44016.737641610205</v>
      </c>
      <c r="S792" s="126">
        <f t="shared" si="321"/>
        <v>3.6614238340110001E-10</v>
      </c>
      <c r="T792" s="236">
        <v>0.58499999999999996</v>
      </c>
      <c r="U792" s="193">
        <f t="shared" si="324"/>
        <v>1.2856240832346097E-17</v>
      </c>
      <c r="V792" s="185">
        <f t="shared" si="325"/>
        <v>4.4632971968592751E-5</v>
      </c>
      <c r="W792" s="185">
        <f t="shared" si="326"/>
        <v>2.4723540062204028E-8</v>
      </c>
      <c r="X792" s="185">
        <f t="shared" si="327"/>
        <v>85832.638401139891</v>
      </c>
      <c r="Y792" s="185">
        <f t="shared" si="328"/>
        <v>7.1397764763214486E-10</v>
      </c>
      <c r="AA792" s="259">
        <f t="shared" si="318"/>
        <v>3.712683767687154E-19</v>
      </c>
      <c r="AB792" s="260">
        <f t="shared" si="323"/>
        <v>1.1469520443889883E-18</v>
      </c>
      <c r="AC792" s="17">
        <f t="shared" si="315"/>
        <v>2.9528647654065363</v>
      </c>
      <c r="AD792" s="17">
        <f t="shared" si="316"/>
        <v>3.5446594517061945</v>
      </c>
      <c r="AE792" s="17">
        <f t="shared" si="317"/>
        <v>-38.356558880812933</v>
      </c>
      <c r="AF792" s="184">
        <f t="shared" si="322"/>
        <v>-17.515510008210139</v>
      </c>
      <c r="AG792" s="184">
        <f t="shared" si="322"/>
        <v>11.360154614087644</v>
      </c>
      <c r="AJ792" s="138"/>
    </row>
    <row r="793" spans="1:36">
      <c r="A793" t="s">
        <v>52</v>
      </c>
      <c r="B793" s="235">
        <v>26</v>
      </c>
      <c r="C793" s="236">
        <v>-66</v>
      </c>
      <c r="D793" s="236">
        <v>-172</v>
      </c>
      <c r="E793" s="235">
        <v>20</v>
      </c>
      <c r="F793" s="235" t="s">
        <v>12</v>
      </c>
      <c r="G793" s="411">
        <v>0.52</v>
      </c>
      <c r="H793" s="235" t="s">
        <v>16</v>
      </c>
      <c r="I793" s="235" t="s">
        <v>16</v>
      </c>
      <c r="J793" s="412">
        <v>14.701828427129891</v>
      </c>
      <c r="K793" s="412">
        <v>34.942680362618383</v>
      </c>
      <c r="L793" s="413">
        <v>2.2461264543475941E-13</v>
      </c>
      <c r="M793" s="413">
        <v>1.4581539008317512E-17</v>
      </c>
      <c r="N793" s="46"/>
      <c r="O793" s="126">
        <f t="shared" ref="O793:O856" si="329">M793*0.3</f>
        <v>4.3744617024952538E-18</v>
      </c>
      <c r="P793" s="126">
        <f t="shared" ref="P793:P856" si="330">0.3*M793/L793</f>
        <v>1.9475580700401182E-5</v>
      </c>
      <c r="Q793" s="126">
        <f t="shared" ref="Q793:Q806" si="331">O793/(G793*0.000000001)</f>
        <v>8.4124263509524097E-9</v>
      </c>
      <c r="R793" s="126">
        <f t="shared" ref="R793:R806" si="332">P793/(G793*0.000000001)</f>
        <v>37453.039808463807</v>
      </c>
      <c r="S793" s="126">
        <f t="shared" ref="S793:S806" si="333">Q793/K793</f>
        <v>2.40749314696305E-10</v>
      </c>
      <c r="T793" s="236">
        <v>0.58499999999999996</v>
      </c>
      <c r="U793" s="193">
        <f t="shared" si="324"/>
        <v>8.5302003198657447E-18</v>
      </c>
      <c r="V793" s="185">
        <f t="shared" si="325"/>
        <v>3.7977382365782305E-5</v>
      </c>
      <c r="W793" s="185">
        <f t="shared" si="326"/>
        <v>1.6404231384357201E-8</v>
      </c>
      <c r="X793" s="185">
        <f t="shared" si="327"/>
        <v>73033.427626504417</v>
      </c>
      <c r="Y793" s="185">
        <f t="shared" si="328"/>
        <v>4.6946116365779479E-10</v>
      </c>
      <c r="AA793" s="259">
        <f t="shared" si="318"/>
        <v>2.441198051020533E-19</v>
      </c>
      <c r="AB793" s="260">
        <f t="shared" si="323"/>
        <v>9.9181806403138233E-19</v>
      </c>
      <c r="AC793" s="17">
        <f t="shared" ref="AC793:AC806" si="334">LN(J793)</f>
        <v>2.6879718688477436</v>
      </c>
      <c r="AD793" s="17">
        <f t="shared" ref="AD793:AD806" si="335">LN(K793)</f>
        <v>3.553709015061203</v>
      </c>
      <c r="AE793" s="17">
        <f t="shared" ref="AE793:AE806" si="336">LN(M793)</f>
        <v>-38.766775396756934</v>
      </c>
      <c r="AF793" s="184">
        <f t="shared" si="322"/>
        <v>-17.925726524154143</v>
      </c>
      <c r="AG793" s="184">
        <f t="shared" si="322"/>
        <v>11.198672528012347</v>
      </c>
      <c r="AJ793" s="138"/>
    </row>
    <row r="794" spans="1:36">
      <c r="A794" t="s">
        <v>52</v>
      </c>
      <c r="B794" s="235">
        <v>26</v>
      </c>
      <c r="C794" s="236">
        <v>-66</v>
      </c>
      <c r="D794" s="236">
        <v>-172</v>
      </c>
      <c r="E794" s="235">
        <v>20</v>
      </c>
      <c r="F794" s="235" t="s">
        <v>12</v>
      </c>
      <c r="G794" s="411">
        <v>0.52</v>
      </c>
      <c r="H794" s="235" t="s">
        <v>16</v>
      </c>
      <c r="I794" s="235" t="s">
        <v>16</v>
      </c>
      <c r="J794" s="412">
        <v>20.94987397328152</v>
      </c>
      <c r="K794" s="412">
        <v>38.522515452623786</v>
      </c>
      <c r="L794" s="413">
        <v>3.1322892036222692E-13</v>
      </c>
      <c r="M794" s="413">
        <v>1.024772448873208E-17</v>
      </c>
      <c r="N794" s="46"/>
      <c r="O794" s="126">
        <f t="shared" si="329"/>
        <v>3.0743173466196239E-18</v>
      </c>
      <c r="P794" s="126">
        <f t="shared" si="330"/>
        <v>9.8149217609421098E-6</v>
      </c>
      <c r="Q794" s="126">
        <f t="shared" si="331"/>
        <v>5.9121487434992758E-9</v>
      </c>
      <c r="R794" s="126">
        <f t="shared" si="332"/>
        <v>18874.849540273284</v>
      </c>
      <c r="S794" s="126">
        <f t="shared" si="333"/>
        <v>1.5347255167618075E-10</v>
      </c>
      <c r="T794" s="236">
        <v>0.58499999999999996</v>
      </c>
      <c r="U794" s="193">
        <f t="shared" si="324"/>
        <v>5.9949188259082662E-18</v>
      </c>
      <c r="V794" s="185">
        <f t="shared" si="325"/>
        <v>1.9139097433837112E-5</v>
      </c>
      <c r="W794" s="185">
        <f t="shared" si="326"/>
        <v>1.1528690049823587E-8</v>
      </c>
      <c r="X794" s="185">
        <f t="shared" si="327"/>
        <v>36805.956603532904</v>
      </c>
      <c r="Y794" s="185">
        <f t="shared" si="328"/>
        <v>2.9927147576855248E-10</v>
      </c>
      <c r="AA794" s="259">
        <f t="shared" ref="AA794:AA857" si="337">U794/K794</f>
        <v>1.5562116739964731E-19</v>
      </c>
      <c r="AB794" s="260">
        <f t="shared" si="323"/>
        <v>4.8915446946370861E-19</v>
      </c>
      <c r="AC794" s="17">
        <f t="shared" si="334"/>
        <v>3.0421326307548986</v>
      </c>
      <c r="AD794" s="17">
        <f t="shared" si="335"/>
        <v>3.6512428873062146</v>
      </c>
      <c r="AE794" s="17">
        <f t="shared" si="336"/>
        <v>-39.119475994053609</v>
      </c>
      <c r="AF794" s="184">
        <f t="shared" si="322"/>
        <v>-18.278427121450811</v>
      </c>
      <c r="AG794" s="184">
        <f t="shared" si="322"/>
        <v>10.51341497528486</v>
      </c>
      <c r="AJ794" s="138"/>
    </row>
    <row r="795" spans="1:36">
      <c r="A795" t="s">
        <v>52</v>
      </c>
      <c r="B795" s="235">
        <v>26</v>
      </c>
      <c r="C795" s="236">
        <v>-66</v>
      </c>
      <c r="D795" s="236">
        <v>-172</v>
      </c>
      <c r="E795" s="235">
        <v>20</v>
      </c>
      <c r="F795" s="235" t="s">
        <v>12</v>
      </c>
      <c r="G795" s="411">
        <v>0.52</v>
      </c>
      <c r="H795" s="235" t="s">
        <v>16</v>
      </c>
      <c r="I795" s="235" t="s">
        <v>17</v>
      </c>
      <c r="J795" s="412">
        <v>478.57834020286055</v>
      </c>
      <c r="K795" s="412">
        <v>302.31616451920439</v>
      </c>
      <c r="L795" s="413">
        <v>5.9121903585405581E-12</v>
      </c>
      <c r="M795" s="413">
        <v>4.8178382154783326E-16</v>
      </c>
      <c r="N795" s="46"/>
      <c r="O795" s="126">
        <f t="shared" si="329"/>
        <v>1.4453514646434996E-16</v>
      </c>
      <c r="P795" s="126">
        <f t="shared" si="330"/>
        <v>2.4446971037655984E-5</v>
      </c>
      <c r="Q795" s="126">
        <f t="shared" si="331"/>
        <v>2.7795220473913453E-7</v>
      </c>
      <c r="R795" s="126">
        <f t="shared" si="332"/>
        <v>47013.405841646119</v>
      </c>
      <c r="S795" s="126">
        <f t="shared" si="333"/>
        <v>9.1940900739192141E-10</v>
      </c>
      <c r="T795" s="236">
        <v>0.58499999999999996</v>
      </c>
      <c r="U795" s="193">
        <f t="shared" si="324"/>
        <v>2.8184353560548246E-16</v>
      </c>
      <c r="V795" s="185">
        <f t="shared" si="325"/>
        <v>4.7671593523429174E-5</v>
      </c>
      <c r="W795" s="185">
        <f t="shared" si="326"/>
        <v>5.4200679924131233E-7</v>
      </c>
      <c r="X795" s="185">
        <f t="shared" si="327"/>
        <v>91676.141391209938</v>
      </c>
      <c r="Y795" s="185">
        <f t="shared" si="328"/>
        <v>1.7928475644142468E-9</v>
      </c>
      <c r="AA795" s="259">
        <f t="shared" si="337"/>
        <v>9.3228073349540842E-19</v>
      </c>
      <c r="AB795" s="260">
        <f t="shared" si="323"/>
        <v>1.0066979239879807E-18</v>
      </c>
      <c r="AC795" s="17">
        <f t="shared" si="334"/>
        <v>6.1708199178744438</v>
      </c>
      <c r="AD795" s="17">
        <f t="shared" si="335"/>
        <v>5.7114733721362132</v>
      </c>
      <c r="AE795" s="17">
        <f t="shared" si="336"/>
        <v>-35.269036163462573</v>
      </c>
      <c r="AF795" s="184">
        <f t="shared" si="322"/>
        <v>-14.427987290859781</v>
      </c>
      <c r="AG795" s="184">
        <f t="shared" si="322"/>
        <v>11.426017443270638</v>
      </c>
      <c r="AJ795" s="138"/>
    </row>
    <row r="796" spans="1:36">
      <c r="A796" t="s">
        <v>52</v>
      </c>
      <c r="B796" s="235">
        <v>26</v>
      </c>
      <c r="C796" s="236">
        <v>-66</v>
      </c>
      <c r="D796" s="236">
        <v>-172</v>
      </c>
      <c r="E796" s="235">
        <v>20</v>
      </c>
      <c r="F796" s="235" t="s">
        <v>12</v>
      </c>
      <c r="G796" s="411">
        <v>0.52</v>
      </c>
      <c r="H796" s="235" t="s">
        <v>16</v>
      </c>
      <c r="I796" s="235" t="s">
        <v>16</v>
      </c>
      <c r="J796" s="412">
        <v>82.741146735206797</v>
      </c>
      <c r="K796" s="412">
        <v>136.72454485912417</v>
      </c>
      <c r="L796" s="413">
        <v>1.1376614104883028E-12</v>
      </c>
      <c r="M796" s="413">
        <v>2.0173258613455843E-17</v>
      </c>
      <c r="N796" s="46"/>
      <c r="O796" s="126">
        <f t="shared" si="329"/>
        <v>6.0519775840367529E-18</v>
      </c>
      <c r="P796" s="126">
        <f t="shared" si="330"/>
        <v>5.3196649971973164E-6</v>
      </c>
      <c r="Q796" s="126">
        <f t="shared" si="331"/>
        <v>1.1638418430839908E-8</v>
      </c>
      <c r="R796" s="126">
        <f t="shared" si="332"/>
        <v>10230.124994610222</v>
      </c>
      <c r="S796" s="126">
        <f t="shared" si="333"/>
        <v>8.5123109700834607E-11</v>
      </c>
      <c r="T796" s="236">
        <v>0.58499999999999996</v>
      </c>
      <c r="U796" s="193">
        <f t="shared" si="324"/>
        <v>1.1801356288871668E-17</v>
      </c>
      <c r="V796" s="185">
        <f t="shared" si="325"/>
        <v>1.0373346744534768E-5</v>
      </c>
      <c r="W796" s="185">
        <f t="shared" si="326"/>
        <v>2.2694915940137821E-8</v>
      </c>
      <c r="X796" s="185">
        <f t="shared" si="327"/>
        <v>19948.743739489935</v>
      </c>
      <c r="Y796" s="185">
        <f t="shared" si="328"/>
        <v>1.6599006391662748E-10</v>
      </c>
      <c r="AA796" s="259">
        <f t="shared" si="337"/>
        <v>8.6314833236646291E-20</v>
      </c>
      <c r="AB796" s="260">
        <f t="shared" si="323"/>
        <v>2.4381168752731357E-19</v>
      </c>
      <c r="AC796" s="17">
        <f t="shared" si="334"/>
        <v>4.4157170204393603</v>
      </c>
      <c r="AD796" s="17">
        <f t="shared" si="335"/>
        <v>4.9179682803490667</v>
      </c>
      <c r="AE796" s="17">
        <f t="shared" si="336"/>
        <v>-38.4421737775411</v>
      </c>
      <c r="AF796" s="184">
        <f t="shared" si="322"/>
        <v>-17.601124904938306</v>
      </c>
      <c r="AG796" s="184">
        <f t="shared" si="322"/>
        <v>9.9009214498836542</v>
      </c>
      <c r="AJ796" s="138"/>
    </row>
    <row r="797" spans="1:36">
      <c r="A797" t="s">
        <v>52</v>
      </c>
      <c r="B797" s="235">
        <v>26</v>
      </c>
      <c r="C797" s="236">
        <v>-66</v>
      </c>
      <c r="D797" s="236">
        <v>-172</v>
      </c>
      <c r="E797" s="235">
        <v>20</v>
      </c>
      <c r="F797" s="235" t="s">
        <v>12</v>
      </c>
      <c r="G797" s="411">
        <v>0.52</v>
      </c>
      <c r="H797" s="235" t="s">
        <v>16</v>
      </c>
      <c r="I797" s="235" t="s">
        <v>17</v>
      </c>
      <c r="J797" s="412">
        <v>1094.5243747958968</v>
      </c>
      <c r="K797" s="412">
        <v>1206.6971801643328</v>
      </c>
      <c r="L797" s="413">
        <v>1.285598008665165E-11</v>
      </c>
      <c r="M797" s="413">
        <v>3.2557058698539292E-16</v>
      </c>
      <c r="N797" s="46"/>
      <c r="O797" s="126">
        <f t="shared" si="329"/>
        <v>9.7671176095617877E-17</v>
      </c>
      <c r="P797" s="126">
        <f t="shared" si="330"/>
        <v>7.5973341151196826E-6</v>
      </c>
      <c r="Q797" s="126">
        <f t="shared" si="331"/>
        <v>1.8782918479926512E-7</v>
      </c>
      <c r="R797" s="126">
        <f t="shared" si="332"/>
        <v>14610.257913691696</v>
      </c>
      <c r="S797" s="126">
        <f t="shared" si="333"/>
        <v>1.5565560928358662E-10</v>
      </c>
      <c r="T797" s="236">
        <v>0.58499999999999996</v>
      </c>
      <c r="U797" s="193">
        <f t="shared" si="324"/>
        <v>1.9045879338645484E-16</v>
      </c>
      <c r="V797" s="185">
        <f t="shared" si="325"/>
        <v>1.4814801524483381E-5</v>
      </c>
      <c r="W797" s="185">
        <f t="shared" si="326"/>
        <v>3.6626691035856696E-7</v>
      </c>
      <c r="X797" s="185">
        <f t="shared" si="327"/>
        <v>28490.002931698804</v>
      </c>
      <c r="Y797" s="185">
        <f t="shared" si="328"/>
        <v>3.0352843810299389E-10</v>
      </c>
      <c r="AA797" s="259">
        <f t="shared" si="337"/>
        <v>1.5783478781355684E-19</v>
      </c>
      <c r="AB797" s="260">
        <f t="shared" si="323"/>
        <v>2.9745393933881484E-19</v>
      </c>
      <c r="AC797" s="17">
        <f t="shared" si="334"/>
        <v>6.9980751869715832</v>
      </c>
      <c r="AD797" s="17">
        <f t="shared" si="335"/>
        <v>7.0956423032609903</v>
      </c>
      <c r="AE797" s="17">
        <f t="shared" si="336"/>
        <v>-35.660952378656319</v>
      </c>
      <c r="AF797" s="184">
        <f t="shared" si="322"/>
        <v>-14.819903506053524</v>
      </c>
      <c r="AG797" s="184">
        <f t="shared" si="322"/>
        <v>10.257308530394679</v>
      </c>
      <c r="AJ797" s="138"/>
    </row>
    <row r="798" spans="1:36">
      <c r="A798" t="s">
        <v>52</v>
      </c>
      <c r="B798" s="235">
        <v>26</v>
      </c>
      <c r="C798" s="236">
        <v>-66</v>
      </c>
      <c r="D798" s="236">
        <v>-172</v>
      </c>
      <c r="E798" s="235">
        <v>20</v>
      </c>
      <c r="F798" s="235" t="s">
        <v>12</v>
      </c>
      <c r="G798" s="411">
        <v>0.52</v>
      </c>
      <c r="H798" s="235" t="s">
        <v>16</v>
      </c>
      <c r="I798" s="235" t="s">
        <v>17</v>
      </c>
      <c r="J798" s="412">
        <v>2116.7565950002986</v>
      </c>
      <c r="K798" s="412">
        <v>1182.9450162925912</v>
      </c>
      <c r="L798" s="413">
        <v>2.3882374290453085E-11</v>
      </c>
      <c r="M798" s="413">
        <v>1.2676579423573915E-15</v>
      </c>
      <c r="N798" s="46"/>
      <c r="O798" s="126">
        <f t="shared" si="329"/>
        <v>3.8029738270721741E-16</v>
      </c>
      <c r="P798" s="126">
        <f t="shared" si="330"/>
        <v>1.5923767799721666E-5</v>
      </c>
      <c r="Q798" s="126">
        <f t="shared" si="331"/>
        <v>7.3134112059080259E-7</v>
      </c>
      <c r="R798" s="126">
        <f t="shared" si="332"/>
        <v>30622.630384080123</v>
      </c>
      <c r="S798" s="126">
        <f t="shared" si="333"/>
        <v>6.1823762771566703E-10</v>
      </c>
      <c r="T798" s="236">
        <v>0.58499999999999996</v>
      </c>
      <c r="U798" s="193">
        <f t="shared" si="324"/>
        <v>7.4157989627907399E-16</v>
      </c>
      <c r="V798" s="185">
        <f t="shared" si="325"/>
        <v>3.1051347209457249E-5</v>
      </c>
      <c r="W798" s="185">
        <f t="shared" si="326"/>
        <v>1.4261151851520652E-6</v>
      </c>
      <c r="X798" s="185">
        <f t="shared" si="327"/>
        <v>59714.12924895624</v>
      </c>
      <c r="Y798" s="185">
        <f t="shared" si="328"/>
        <v>1.2055633740455508E-9</v>
      </c>
      <c r="AA798" s="259">
        <f t="shared" si="337"/>
        <v>6.2689295450368649E-19</v>
      </c>
      <c r="AB798" s="260">
        <f t="shared" si="323"/>
        <v>5.9886807266907914E-19</v>
      </c>
      <c r="AC798" s="17">
        <f t="shared" si="334"/>
        <v>7.6576402881430434</v>
      </c>
      <c r="AD798" s="17">
        <f t="shared" si="335"/>
        <v>7.0757623847009397</v>
      </c>
      <c r="AE798" s="17">
        <f t="shared" si="336"/>
        <v>-34.301605336835642</v>
      </c>
      <c r="AF798" s="184">
        <f t="shared" si="322"/>
        <v>-13.460556464232846</v>
      </c>
      <c r="AG798" s="184">
        <f t="shared" si="322"/>
        <v>10.997323942215356</v>
      </c>
      <c r="AJ798" s="138"/>
    </row>
    <row r="799" spans="1:36" s="296" customFormat="1">
      <c r="A799" s="296" t="s">
        <v>52</v>
      </c>
      <c r="B799" s="439">
        <v>7</v>
      </c>
      <c r="C799" s="440">
        <v>-56</v>
      </c>
      <c r="D799" s="440">
        <v>-172</v>
      </c>
      <c r="E799" s="439">
        <v>20</v>
      </c>
      <c r="F799" s="439" t="s">
        <v>12</v>
      </c>
      <c r="G799" s="441">
        <v>0.14000000000000001</v>
      </c>
      <c r="H799" s="439" t="s">
        <v>53</v>
      </c>
      <c r="I799" s="439" t="s">
        <v>54</v>
      </c>
      <c r="J799" s="442">
        <v>186.71474741969999</v>
      </c>
      <c r="K799" s="442">
        <v>164.93514436086775</v>
      </c>
      <c r="L799" s="443">
        <v>2.4429199190800851E-12</v>
      </c>
      <c r="M799" s="443">
        <v>1.6351099635815423E-17</v>
      </c>
      <c r="N799" s="46"/>
      <c r="O799" s="303">
        <f t="shared" si="329"/>
        <v>4.905329890744627E-18</v>
      </c>
      <c r="P799" s="303">
        <f t="shared" si="330"/>
        <v>2.0079781790766995E-6</v>
      </c>
      <c r="Q799" s="303">
        <f t="shared" si="331"/>
        <v>3.5038070648175897E-8</v>
      </c>
      <c r="R799" s="303">
        <f t="shared" si="332"/>
        <v>14342.701279119279</v>
      </c>
      <c r="S799" s="303">
        <f t="shared" si="333"/>
        <v>2.1243544414957915E-10</v>
      </c>
      <c r="T799" s="440">
        <v>0.27300000000000002</v>
      </c>
      <c r="U799" s="305">
        <f t="shared" si="324"/>
        <v>4.4638502005776107E-18</v>
      </c>
      <c r="V799" s="303">
        <f>T799*M799/L799</f>
        <v>1.8272601429597964E-6</v>
      </c>
      <c r="W799" s="303">
        <f t="shared" si="326"/>
        <v>3.1884644289840066E-8</v>
      </c>
      <c r="X799" s="303">
        <f t="shared" si="327"/>
        <v>13051.858163998542</v>
      </c>
      <c r="Y799" s="303">
        <f t="shared" si="328"/>
        <v>1.9331625417611702E-10</v>
      </c>
      <c r="AA799" s="303">
        <f t="shared" si="337"/>
        <v>2.7064275584656392E-20</v>
      </c>
      <c r="AB799" s="307">
        <f t="shared" si="323"/>
        <v>8.7572620062309245E-20</v>
      </c>
      <c r="AC799" s="308">
        <f t="shared" si="334"/>
        <v>5.2295820373568995</v>
      </c>
      <c r="AD799" s="308">
        <f t="shared" si="335"/>
        <v>5.1055523321509</v>
      </c>
      <c r="AE799" s="308">
        <f t="shared" si="336"/>
        <v>-38.652236522797971</v>
      </c>
      <c r="AF799" s="308">
        <f t="shared" si="322"/>
        <v>-17.261141313275903</v>
      </c>
      <c r="AG799" s="308">
        <f t="shared" si="322"/>
        <v>9.4766857906604898</v>
      </c>
      <c r="AJ799" s="307"/>
    </row>
    <row r="800" spans="1:36">
      <c r="A800" t="s">
        <v>52</v>
      </c>
      <c r="B800" s="235">
        <v>7</v>
      </c>
      <c r="C800" s="236">
        <v>-56</v>
      </c>
      <c r="D800" s="236">
        <v>-172</v>
      </c>
      <c r="E800" s="235">
        <v>20</v>
      </c>
      <c r="F800" s="235" t="s">
        <v>12</v>
      </c>
      <c r="G800" s="411">
        <v>0.14000000000000001</v>
      </c>
      <c r="H800" s="235" t="s">
        <v>16</v>
      </c>
      <c r="I800" s="235" t="s">
        <v>17</v>
      </c>
      <c r="J800" s="412">
        <v>93.751205335700433</v>
      </c>
      <c r="K800" s="412">
        <v>101.06190425545375</v>
      </c>
      <c r="L800" s="413">
        <v>1.2792598708211026E-12</v>
      </c>
      <c r="M800" s="413">
        <v>1.3254624348896866E-17</v>
      </c>
      <c r="N800" s="46"/>
      <c r="O800" s="126">
        <f t="shared" si="329"/>
        <v>3.9763873046690595E-18</v>
      </c>
      <c r="P800" s="126">
        <f t="shared" si="330"/>
        <v>3.1083499102623968E-6</v>
      </c>
      <c r="Q800" s="126">
        <f t="shared" si="331"/>
        <v>2.8402766461921845E-8</v>
      </c>
      <c r="R800" s="126">
        <f t="shared" si="332"/>
        <v>22202.499359017114</v>
      </c>
      <c r="S800" s="126">
        <f t="shared" si="333"/>
        <v>2.8104325434169825E-10</v>
      </c>
      <c r="T800" s="236">
        <v>0.27300000000000002</v>
      </c>
      <c r="U800" s="193">
        <f t="shared" si="324"/>
        <v>3.6185124472488448E-18</v>
      </c>
      <c r="V800" s="185">
        <f t="shared" si="325"/>
        <v>2.8285984183387817E-6</v>
      </c>
      <c r="W800" s="185">
        <f>U800/(G800*0.000000001)</f>
        <v>2.5846517480348885E-8</v>
      </c>
      <c r="X800" s="185">
        <f t="shared" si="327"/>
        <v>20204.274416705579</v>
      </c>
      <c r="Y800" s="185">
        <f t="shared" si="328"/>
        <v>2.5574936145094548E-10</v>
      </c>
      <c r="AA800" s="259">
        <f t="shared" si="337"/>
        <v>3.5804910603132373E-20</v>
      </c>
      <c r="AB800" s="260">
        <f t="shared" si="323"/>
        <v>1.4138084200022022E-19</v>
      </c>
      <c r="AC800" s="17">
        <f t="shared" si="334"/>
        <v>4.540644521682009</v>
      </c>
      <c r="AD800" s="17">
        <f t="shared" si="335"/>
        <v>4.6157332425068773</v>
      </c>
      <c r="AE800" s="17">
        <f t="shared" si="336"/>
        <v>-38.862185174885617</v>
      </c>
      <c r="AF800" s="184">
        <f t="shared" si="322"/>
        <v>-17.47108996536355</v>
      </c>
      <c r="AG800" s="184">
        <f t="shared" si="322"/>
        <v>9.9136494657915666</v>
      </c>
      <c r="AJ800" s="138"/>
    </row>
    <row r="801" spans="1:36">
      <c r="A801" t="s">
        <v>52</v>
      </c>
      <c r="B801" s="235">
        <v>7</v>
      </c>
      <c r="C801" s="236">
        <v>-56</v>
      </c>
      <c r="D801" s="236">
        <v>-172</v>
      </c>
      <c r="E801" s="235">
        <v>20</v>
      </c>
      <c r="F801" s="235" t="s">
        <v>12</v>
      </c>
      <c r="G801" s="411">
        <v>0.14000000000000001</v>
      </c>
      <c r="H801" s="235" t="s">
        <v>16</v>
      </c>
      <c r="I801" s="235" t="s">
        <v>17</v>
      </c>
      <c r="J801" s="412">
        <v>94.947814415507906</v>
      </c>
      <c r="K801" s="412">
        <v>112.82109034656784</v>
      </c>
      <c r="L801" s="413">
        <v>1.2945859639820022E-12</v>
      </c>
      <c r="M801" s="413">
        <v>1.4572382888151223E-17</v>
      </c>
      <c r="N801" s="46"/>
      <c r="O801" s="126">
        <f t="shared" si="329"/>
        <v>4.3717148664453665E-18</v>
      </c>
      <c r="P801" s="126">
        <f t="shared" si="330"/>
        <v>3.3769212613726002E-6</v>
      </c>
      <c r="Q801" s="126">
        <f t="shared" si="331"/>
        <v>3.122653476032404E-8</v>
      </c>
      <c r="R801" s="126">
        <f t="shared" si="332"/>
        <v>24120.866152661423</v>
      </c>
      <c r="S801" s="126">
        <f t="shared" si="333"/>
        <v>2.7677923218434834E-10</v>
      </c>
      <c r="T801" s="236">
        <v>0.27300000000000002</v>
      </c>
      <c r="U801" s="193">
        <f t="shared" si="324"/>
        <v>3.9782605284652837E-18</v>
      </c>
      <c r="V801" s="185">
        <f t="shared" si="325"/>
        <v>3.0729983478490663E-6</v>
      </c>
      <c r="W801" s="185">
        <f t="shared" si="326"/>
        <v>2.8416146631894878E-8</v>
      </c>
      <c r="X801" s="185">
        <f t="shared" si="327"/>
        <v>21949.988198921896</v>
      </c>
      <c r="Y801" s="185">
        <f t="shared" si="328"/>
        <v>2.51869101287757E-10</v>
      </c>
      <c r="AA801" s="259">
        <f t="shared" si="337"/>
        <v>3.5261674180285985E-20</v>
      </c>
      <c r="AB801" s="260">
        <f t="shared" si="323"/>
        <v>1.5347781281599572E-19</v>
      </c>
      <c r="AC801" s="17">
        <f t="shared" si="334"/>
        <v>4.5533274187259449</v>
      </c>
      <c r="AD801" s="17">
        <f t="shared" si="335"/>
        <v>4.7258032927445468</v>
      </c>
      <c r="AE801" s="17">
        <f t="shared" si="336"/>
        <v>-38.76740351948429</v>
      </c>
      <c r="AF801" s="184">
        <f t="shared" si="322"/>
        <v>-17.376308309962223</v>
      </c>
      <c r="AG801" s="184">
        <f t="shared" si="322"/>
        <v>9.9965218808686345</v>
      </c>
      <c r="AJ801" s="138"/>
    </row>
    <row r="802" spans="1:36">
      <c r="A802" t="s">
        <v>52</v>
      </c>
      <c r="B802" s="235">
        <v>7</v>
      </c>
      <c r="C802" s="236">
        <v>-56</v>
      </c>
      <c r="D802" s="236">
        <v>-172</v>
      </c>
      <c r="E802" s="235">
        <v>20</v>
      </c>
      <c r="F802" s="235" t="s">
        <v>12</v>
      </c>
      <c r="G802" s="411">
        <v>0.14000000000000001</v>
      </c>
      <c r="H802" s="235" t="s">
        <v>16</v>
      </c>
      <c r="I802" s="235" t="s">
        <v>17</v>
      </c>
      <c r="J802" s="412">
        <v>88.702532423693867</v>
      </c>
      <c r="K802" s="412">
        <v>96.798900986765304</v>
      </c>
      <c r="L802" s="413">
        <v>1.2144633882326064E-12</v>
      </c>
      <c r="M802" s="413">
        <v>1.1287840312075115E-17</v>
      </c>
      <c r="N802" s="46"/>
      <c r="O802" s="126">
        <f t="shared" si="329"/>
        <v>3.3863520936225344E-18</v>
      </c>
      <c r="P802" s="126">
        <f t="shared" si="330"/>
        <v>2.788352556721081E-6</v>
      </c>
      <c r="Q802" s="126">
        <f t="shared" si="331"/>
        <v>2.4188229240160954E-8</v>
      </c>
      <c r="R802" s="126">
        <f t="shared" si="332"/>
        <v>19916.803976579144</v>
      </c>
      <c r="S802" s="126">
        <f t="shared" si="333"/>
        <v>2.4988123825360429E-10</v>
      </c>
      <c r="T802" s="236">
        <v>0.27300000000000002</v>
      </c>
      <c r="U802" s="193">
        <f t="shared" si="324"/>
        <v>3.0815804051965065E-18</v>
      </c>
      <c r="V802" s="185">
        <f t="shared" si="325"/>
        <v>2.5374008266161837E-6</v>
      </c>
      <c r="W802" s="185">
        <f t="shared" si="326"/>
        <v>2.201128860854647E-8</v>
      </c>
      <c r="X802" s="185">
        <f t="shared" si="327"/>
        <v>18124.291618687021</v>
      </c>
      <c r="Y802" s="185">
        <f t="shared" si="328"/>
        <v>2.2739192681077994E-10</v>
      </c>
      <c r="AA802" s="259">
        <f t="shared" si="337"/>
        <v>3.1834869753509199E-20</v>
      </c>
      <c r="AB802" s="260">
        <f t="shared" si="323"/>
        <v>1.2725499490993057E-19</v>
      </c>
      <c r="AC802" s="17">
        <f t="shared" si="334"/>
        <v>4.4852884393442105</v>
      </c>
      <c r="AD802" s="17">
        <f t="shared" si="335"/>
        <v>4.5726356407755731</v>
      </c>
      <c r="AE802" s="17">
        <f t="shared" si="336"/>
        <v>-39.022805606140189</v>
      </c>
      <c r="AF802" s="184">
        <f t="shared" si="322"/>
        <v>-17.631710396618118</v>
      </c>
      <c r="AG802" s="184">
        <f t="shared" si="322"/>
        <v>9.8050083958521874</v>
      </c>
      <c r="AJ802" s="138"/>
    </row>
    <row r="803" spans="1:36">
      <c r="A803" t="s">
        <v>52</v>
      </c>
      <c r="B803" s="235">
        <v>7</v>
      </c>
      <c r="C803" s="236">
        <v>-56</v>
      </c>
      <c r="D803" s="236">
        <v>-172</v>
      </c>
      <c r="E803" s="235">
        <v>20</v>
      </c>
      <c r="F803" s="235" t="s">
        <v>12</v>
      </c>
      <c r="G803" s="411">
        <v>0.14000000000000001</v>
      </c>
      <c r="H803" s="235" t="s">
        <v>53</v>
      </c>
      <c r="I803" s="235" t="s">
        <v>54</v>
      </c>
      <c r="J803" s="412">
        <v>50.076149140180348</v>
      </c>
      <c r="K803" s="412">
        <v>69.902617554144754</v>
      </c>
      <c r="L803" s="413">
        <v>7.099470238500881E-13</v>
      </c>
      <c r="M803" s="413">
        <v>9.3561525951393743E-18</v>
      </c>
      <c r="N803" s="46"/>
      <c r="O803" s="126">
        <f t="shared" si="329"/>
        <v>2.8068457785418122E-18</v>
      </c>
      <c r="P803" s="126">
        <f t="shared" si="330"/>
        <v>3.9535989084370101E-6</v>
      </c>
      <c r="Q803" s="126">
        <f t="shared" si="331"/>
        <v>2.0048898418155798E-8</v>
      </c>
      <c r="R803" s="126">
        <f t="shared" si="332"/>
        <v>28239.992203121496</v>
      </c>
      <c r="S803" s="126">
        <f t="shared" si="333"/>
        <v>2.86811840810202E-10</v>
      </c>
      <c r="T803" s="236">
        <v>0.27300000000000002</v>
      </c>
      <c r="U803" s="193">
        <f t="shared" si="324"/>
        <v>2.5542296584730494E-18</v>
      </c>
      <c r="V803" s="185">
        <f t="shared" si="325"/>
        <v>3.5977750066776796E-6</v>
      </c>
      <c r="W803" s="185">
        <f t="shared" si="326"/>
        <v>1.8244497560521777E-8</v>
      </c>
      <c r="X803" s="185">
        <f t="shared" si="327"/>
        <v>25698.392904840563</v>
      </c>
      <c r="Y803" s="185">
        <f t="shared" si="328"/>
        <v>2.6099877513728386E-10</v>
      </c>
      <c r="AA803" s="259">
        <f t="shared" si="337"/>
        <v>3.6539828519219748E-20</v>
      </c>
      <c r="AB803" s="260">
        <f t="shared" si="323"/>
        <v>1.8683850008011375E-19</v>
      </c>
      <c r="AC803" s="17">
        <f t="shared" si="334"/>
        <v>3.9135448296696072</v>
      </c>
      <c r="AD803" s="17">
        <f t="shared" si="335"/>
        <v>4.2471030956651727</v>
      </c>
      <c r="AE803" s="17">
        <f t="shared" si="336"/>
        <v>-39.210497515434362</v>
      </c>
      <c r="AF803" s="184">
        <f t="shared" si="322"/>
        <v>-17.819402305912291</v>
      </c>
      <c r="AG803" s="184">
        <f t="shared" si="322"/>
        <v>10.154183736042468</v>
      </c>
      <c r="AJ803" s="138"/>
    </row>
    <row r="804" spans="1:36">
      <c r="A804" t="s">
        <v>52</v>
      </c>
      <c r="B804" s="235">
        <v>7</v>
      </c>
      <c r="C804" s="236">
        <v>-56</v>
      </c>
      <c r="D804" s="236">
        <v>-172</v>
      </c>
      <c r="E804" s="235">
        <v>20</v>
      </c>
      <c r="F804" s="235" t="s">
        <v>12</v>
      </c>
      <c r="G804" s="411">
        <v>0.14000000000000001</v>
      </c>
      <c r="H804" s="235" t="s">
        <v>53</v>
      </c>
      <c r="I804" s="235" t="s">
        <v>54</v>
      </c>
      <c r="J804" s="412">
        <v>24.033196889931308</v>
      </c>
      <c r="K804" s="412">
        <v>45.051286240973532</v>
      </c>
      <c r="L804" s="413">
        <v>3.5633177014158413E-13</v>
      </c>
      <c r="M804" s="413">
        <v>1.6491425408378376E-17</v>
      </c>
      <c r="N804" s="46"/>
      <c r="O804" s="126">
        <f t="shared" si="329"/>
        <v>4.9474276225135129E-18</v>
      </c>
      <c r="P804" s="126">
        <f t="shared" si="330"/>
        <v>1.3884329260193982E-5</v>
      </c>
      <c r="Q804" s="126">
        <f t="shared" si="331"/>
        <v>3.5338768732239371E-8</v>
      </c>
      <c r="R804" s="126">
        <f t="shared" si="332"/>
        <v>99173.780429956998</v>
      </c>
      <c r="S804" s="126">
        <f t="shared" si="333"/>
        <v>7.8441198200683655E-10</v>
      </c>
      <c r="T804" s="236">
        <v>0.27300000000000002</v>
      </c>
      <c r="U804" s="193">
        <f t="shared" si="324"/>
        <v>4.5021591364872969E-18</v>
      </c>
      <c r="V804" s="185">
        <f t="shared" si="325"/>
        <v>1.2634739626776525E-5</v>
      </c>
      <c r="W804" s="185">
        <f t="shared" si="326"/>
        <v>3.2158279546337828E-8</v>
      </c>
      <c r="X804" s="185">
        <f t="shared" si="327"/>
        <v>90248.140191260871</v>
      </c>
      <c r="Y804" s="185">
        <f t="shared" si="328"/>
        <v>7.138149036262212E-10</v>
      </c>
      <c r="AA804" s="259">
        <f t="shared" si="337"/>
        <v>9.9934086507670995E-20</v>
      </c>
      <c r="AB804" s="260">
        <f t="shared" si="323"/>
        <v>6.8619357981823248E-19</v>
      </c>
      <c r="AC804" s="17">
        <f t="shared" si="334"/>
        <v>3.1794360783500055</v>
      </c>
      <c r="AD804" s="17">
        <f t="shared" si="335"/>
        <v>3.8078015350557206</v>
      </c>
      <c r="AE804" s="17">
        <f t="shared" si="336"/>
        <v>-38.64369110028219</v>
      </c>
      <c r="AF804" s="184">
        <f t="shared" si="322"/>
        <v>-17.252595890760119</v>
      </c>
      <c r="AG804" s="184">
        <f t="shared" si="322"/>
        <v>11.410318268683746</v>
      </c>
      <c r="AJ804" s="138"/>
    </row>
    <row r="805" spans="1:36" s="43" customFormat="1">
      <c r="A805" s="43" t="s">
        <v>52</v>
      </c>
      <c r="B805" s="195">
        <v>7</v>
      </c>
      <c r="C805" s="354">
        <v>-56</v>
      </c>
      <c r="D805" s="354">
        <v>-172</v>
      </c>
      <c r="E805" s="195">
        <v>20</v>
      </c>
      <c r="F805" s="195" t="s">
        <v>12</v>
      </c>
      <c r="G805" s="353">
        <v>0.14000000000000001</v>
      </c>
      <c r="H805" s="195" t="s">
        <v>53</v>
      </c>
      <c r="I805" s="195" t="s">
        <v>54</v>
      </c>
      <c r="J805" s="419">
        <v>35.284728773755369</v>
      </c>
      <c r="K805" s="419">
        <v>53.007938149657257</v>
      </c>
      <c r="L805" s="420">
        <v>5.1104188310619944E-13</v>
      </c>
      <c r="M805" s="420">
        <v>5.4863182942763573E-18</v>
      </c>
      <c r="N805" s="46"/>
      <c r="O805" s="185">
        <f t="shared" si="329"/>
        <v>1.6458954882829072E-18</v>
      </c>
      <c r="P805" s="185">
        <f t="shared" si="330"/>
        <v>3.2206665298720225E-6</v>
      </c>
      <c r="Q805" s="185">
        <f t="shared" si="331"/>
        <v>1.1756396344877905E-8</v>
      </c>
      <c r="R805" s="185">
        <f t="shared" si="332"/>
        <v>23004.760927657298</v>
      </c>
      <c r="S805" s="185">
        <f t="shared" si="333"/>
        <v>2.2178558071219604E-10</v>
      </c>
      <c r="T805" s="354">
        <v>0.27300000000000002</v>
      </c>
      <c r="U805" s="193">
        <f t="shared" si="324"/>
        <v>1.4977648943374456E-18</v>
      </c>
      <c r="V805" s="185">
        <f t="shared" si="325"/>
        <v>2.9308065421835408E-6</v>
      </c>
      <c r="W805" s="185">
        <f t="shared" si="326"/>
        <v>1.0698320673838895E-8</v>
      </c>
      <c r="X805" s="185">
        <f t="shared" si="327"/>
        <v>20934.332444168143</v>
      </c>
      <c r="Y805" s="185">
        <f t="shared" si="328"/>
        <v>2.0182487844809841E-10</v>
      </c>
      <c r="AA805" s="185">
        <f t="shared" si="337"/>
        <v>2.8255482982733784E-20</v>
      </c>
      <c r="AB805" s="30">
        <f t="shared" si="323"/>
        <v>1.5548704736982584E-19</v>
      </c>
      <c r="AC805" s="184">
        <f t="shared" si="334"/>
        <v>3.5634502576939142</v>
      </c>
      <c r="AD805" s="184">
        <f t="shared" si="335"/>
        <v>3.9704416787453827</v>
      </c>
      <c r="AE805" s="184">
        <f t="shared" si="336"/>
        <v>-39.744274263688183</v>
      </c>
      <c r="AF805" s="184">
        <f t="shared" si="322"/>
        <v>-18.353179054166119</v>
      </c>
      <c r="AG805" s="184">
        <f t="shared" si="322"/>
        <v>9.9491457908738177</v>
      </c>
      <c r="AJ805" s="30"/>
    </row>
    <row r="806" spans="1:36">
      <c r="A806" t="s">
        <v>52</v>
      </c>
      <c r="B806" s="235">
        <v>7</v>
      </c>
      <c r="C806" s="236">
        <v>-56</v>
      </c>
      <c r="D806" s="236">
        <v>-172</v>
      </c>
      <c r="E806" s="235">
        <v>20</v>
      </c>
      <c r="F806" s="235" t="s">
        <v>12</v>
      </c>
      <c r="G806" s="411">
        <v>0.14000000000000001</v>
      </c>
      <c r="H806" s="235" t="s">
        <v>53</v>
      </c>
      <c r="I806" s="235" t="s">
        <v>53</v>
      </c>
      <c r="J806" s="412">
        <v>19.483110440012698</v>
      </c>
      <c r="K806" s="412">
        <v>73.241323479154687</v>
      </c>
      <c r="L806" s="413">
        <v>2.925914570217269E-13</v>
      </c>
      <c r="M806" s="413">
        <v>7.6298749566657131E-18</v>
      </c>
      <c r="N806" s="46"/>
      <c r="O806" s="126">
        <f t="shared" si="329"/>
        <v>2.2889624869997138E-18</v>
      </c>
      <c r="P806" s="126">
        <f t="shared" si="330"/>
        <v>7.8230667098039807E-6</v>
      </c>
      <c r="Q806" s="126">
        <f t="shared" si="331"/>
        <v>1.6349732049997951E-8</v>
      </c>
      <c r="R806" s="126">
        <f t="shared" si="332"/>
        <v>55879.047927171276</v>
      </c>
      <c r="S806" s="126">
        <f t="shared" si="333"/>
        <v>2.2323097499257056E-10</v>
      </c>
      <c r="T806" s="236">
        <v>0.27300000000000002</v>
      </c>
      <c r="U806" s="193">
        <f t="shared" si="324"/>
        <v>2.0829558631697398E-18</v>
      </c>
      <c r="V806" s="185">
        <f t="shared" si="325"/>
        <v>7.1189907059216231E-6</v>
      </c>
      <c r="W806" s="185">
        <f t="shared" si="326"/>
        <v>1.4878256165498138E-8</v>
      </c>
      <c r="X806" s="185">
        <f t="shared" si="327"/>
        <v>50849.933613725865</v>
      </c>
      <c r="Y806" s="185">
        <f t="shared" si="328"/>
        <v>2.0314018724323925E-10</v>
      </c>
      <c r="AA806" s="259">
        <f t="shared" si="337"/>
        <v>2.84396262140535E-20</v>
      </c>
      <c r="AB806" s="260">
        <f t="shared" si="323"/>
        <v>3.9161482865672962E-19</v>
      </c>
      <c r="AC806" s="17">
        <f t="shared" si="334"/>
        <v>2.9695479589798763</v>
      </c>
      <c r="AD806" s="17">
        <f t="shared" si="335"/>
        <v>4.2937597900848044</v>
      </c>
      <c r="AE806" s="17">
        <f t="shared" si="336"/>
        <v>-39.414460217110076</v>
      </c>
      <c r="AF806" s="184">
        <f t="shared" si="322"/>
        <v>-18.023365007588012</v>
      </c>
      <c r="AG806" s="184">
        <f t="shared" si="322"/>
        <v>10.836634095944406</v>
      </c>
      <c r="AJ806" s="138"/>
    </row>
    <row r="807" spans="1:36">
      <c r="A807" t="s">
        <v>52</v>
      </c>
      <c r="B807" s="235">
        <v>7</v>
      </c>
      <c r="C807" s="236">
        <v>-56</v>
      </c>
      <c r="D807" s="236">
        <v>-172</v>
      </c>
      <c r="E807" s="235">
        <v>20</v>
      </c>
      <c r="F807" s="235" t="s">
        <v>12</v>
      </c>
      <c r="G807" s="411">
        <v>0.14000000000000001</v>
      </c>
      <c r="H807" s="235" t="s">
        <v>53</v>
      </c>
      <c r="I807" s="235" t="s">
        <v>53</v>
      </c>
      <c r="J807" s="412">
        <v>19.265150930496841</v>
      </c>
      <c r="K807" s="412">
        <v>35.506354765052926</v>
      </c>
      <c r="L807" s="413">
        <v>2.8951682241003939E-13</v>
      </c>
      <c r="M807" s="413">
        <v>2.6134917281437325E-18</v>
      </c>
      <c r="N807" s="46"/>
      <c r="O807" s="126">
        <f t="shared" si="329"/>
        <v>7.8404751844311975E-19</v>
      </c>
      <c r="P807" s="126">
        <f t="shared" si="330"/>
        <v>2.7081242185391292E-6</v>
      </c>
      <c r="Q807" s="126">
        <f t="shared" ref="Q807:Q826" si="338">O807/(G807*0.000000001)</f>
        <v>5.6003394174508544E-9</v>
      </c>
      <c r="R807" s="126">
        <f t="shared" ref="R807:R826" si="339">P807/(G807*0.000000001)</f>
        <v>19343.744418136634</v>
      </c>
      <c r="S807" s="126">
        <f t="shared" ref="S807:S826" si="340">Q807/K807</f>
        <v>1.5772780547337344E-10</v>
      </c>
      <c r="T807" s="236">
        <v>0.27300000000000002</v>
      </c>
      <c r="U807" s="193">
        <f t="shared" si="324"/>
        <v>7.1348324178323905E-19</v>
      </c>
      <c r="V807" s="185">
        <f t="shared" si="325"/>
        <v>2.4643930388706076E-6</v>
      </c>
      <c r="W807" s="185">
        <f t="shared" si="326"/>
        <v>5.0963088698802775E-9</v>
      </c>
      <c r="X807" s="185">
        <f t="shared" si="327"/>
        <v>17602.807420504334</v>
      </c>
      <c r="Y807" s="185">
        <f t="shared" si="328"/>
        <v>1.4353230298076985E-10</v>
      </c>
      <c r="AA807" s="259">
        <f t="shared" si="337"/>
        <v>2.0094522417307784E-20</v>
      </c>
      <c r="AB807" s="260">
        <f t="shared" si="323"/>
        <v>1.3565903208194234E-19</v>
      </c>
      <c r="AC807" s="17">
        <f t="shared" ref="AC807:AC813" si="341">LN(J807)</f>
        <v>2.9582978124879635</v>
      </c>
      <c r="AD807" s="17">
        <f t="shared" ref="AD807:AD813" si="342">LN(K807)</f>
        <v>3.5697116879277249</v>
      </c>
      <c r="AE807" s="17">
        <f t="shared" ref="AE807:AE812" si="343">LN(M807)</f>
        <v>-40.485844519776265</v>
      </c>
      <c r="AF807" s="184">
        <f t="shared" si="322"/>
        <v>-19.094749310254194</v>
      </c>
      <c r="AG807" s="184">
        <f t="shared" si="322"/>
        <v>9.775813680834128</v>
      </c>
      <c r="AJ807" s="138"/>
    </row>
    <row r="808" spans="1:36">
      <c r="A808" t="s">
        <v>52</v>
      </c>
      <c r="B808" s="235">
        <v>7</v>
      </c>
      <c r="C808" s="236">
        <v>-56</v>
      </c>
      <c r="D808" s="236">
        <v>-172</v>
      </c>
      <c r="E808" s="235">
        <v>20</v>
      </c>
      <c r="F808" s="235" t="s">
        <v>12</v>
      </c>
      <c r="G808" s="411">
        <v>0.14000000000000001</v>
      </c>
      <c r="H808" s="235" t="s">
        <v>16</v>
      </c>
      <c r="I808" s="235" t="s">
        <v>16</v>
      </c>
      <c r="J808" s="412">
        <v>12.496481696989862</v>
      </c>
      <c r="K808" s="412">
        <v>26.745073819085363</v>
      </c>
      <c r="L808" s="413">
        <v>1.9282183402415325E-13</v>
      </c>
      <c r="M808" s="413">
        <v>8.6891559286693117E-19</v>
      </c>
      <c r="N808" s="46"/>
      <c r="O808" s="126">
        <f t="shared" si="329"/>
        <v>2.6067467786007936E-19</v>
      </c>
      <c r="P808" s="126">
        <f t="shared" si="330"/>
        <v>1.3518939863803325E-6</v>
      </c>
      <c r="Q808" s="126">
        <f t="shared" si="338"/>
        <v>1.8619619847148521E-9</v>
      </c>
      <c r="R808" s="126">
        <f t="shared" si="339"/>
        <v>9656.3856170023737</v>
      </c>
      <c r="S808" s="126">
        <f t="shared" si="340"/>
        <v>6.9618876257733515E-11</v>
      </c>
      <c r="T808" s="236">
        <v>0.27300000000000002</v>
      </c>
      <c r="U808" s="193">
        <f t="shared" si="324"/>
        <v>2.3721395685267225E-19</v>
      </c>
      <c r="V808" s="185">
        <f t="shared" si="325"/>
        <v>1.2302235276061027E-6</v>
      </c>
      <c r="W808" s="185">
        <f t="shared" si="326"/>
        <v>1.6943854060905157E-9</v>
      </c>
      <c r="X808" s="185">
        <f t="shared" si="327"/>
        <v>8787.3109114721592</v>
      </c>
      <c r="Y808" s="185">
        <f t="shared" si="328"/>
        <v>6.3353177394537505E-11</v>
      </c>
      <c r="AA808" s="259">
        <f t="shared" si="337"/>
        <v>8.8694448352352524E-21</v>
      </c>
      <c r="AB808" s="260">
        <f t="shared" si="323"/>
        <v>6.9532818431305708E-20</v>
      </c>
      <c r="AC808" s="17">
        <f t="shared" si="341"/>
        <v>2.5254471404489509</v>
      </c>
      <c r="AD808" s="17">
        <f t="shared" si="342"/>
        <v>3.2863503000872885</v>
      </c>
      <c r="AE808" s="17">
        <f t="shared" si="343"/>
        <v>-41.587040963665522</v>
      </c>
      <c r="AF808" s="184">
        <f t="shared" si="322"/>
        <v>-20.195945754143455</v>
      </c>
      <c r="AG808" s="184">
        <f t="shared" si="322"/>
        <v>9.0810640179895028</v>
      </c>
      <c r="AJ808" s="138"/>
    </row>
    <row r="809" spans="1:36">
      <c r="A809" t="s">
        <v>52</v>
      </c>
      <c r="B809" s="235">
        <v>7</v>
      </c>
      <c r="C809" s="236">
        <v>-56</v>
      </c>
      <c r="D809" s="236">
        <v>-172</v>
      </c>
      <c r="E809" s="235">
        <v>20</v>
      </c>
      <c r="F809" s="235" t="s">
        <v>12</v>
      </c>
      <c r="G809" s="411">
        <v>0.14000000000000001</v>
      </c>
      <c r="H809" s="235" t="s">
        <v>53</v>
      </c>
      <c r="I809" s="235" t="s">
        <v>53</v>
      </c>
      <c r="J809" s="412">
        <v>18.801839841519708</v>
      </c>
      <c r="K809" s="412">
        <v>38.646162561033911</v>
      </c>
      <c r="L809" s="413">
        <v>2.8297406444923968E-13</v>
      </c>
      <c r="M809" s="413">
        <v>2.4953959526316832E-18</v>
      </c>
      <c r="N809" s="46"/>
      <c r="O809" s="126">
        <f t="shared" si="329"/>
        <v>7.4861878578950493E-19</v>
      </c>
      <c r="P809" s="126">
        <f t="shared" si="330"/>
        <v>2.645538513384831E-6</v>
      </c>
      <c r="Q809" s="126">
        <f t="shared" si="338"/>
        <v>5.3472770413536056E-9</v>
      </c>
      <c r="R809" s="126">
        <f t="shared" si="339"/>
        <v>18896.703667034501</v>
      </c>
      <c r="S809" s="126">
        <f t="shared" si="340"/>
        <v>1.3836501962927489E-10</v>
      </c>
      <c r="T809" s="236">
        <v>0.27300000000000002</v>
      </c>
      <c r="U809" s="193">
        <f t="shared" si="324"/>
        <v>6.8124309506844955E-19</v>
      </c>
      <c r="V809" s="185">
        <f t="shared" si="325"/>
        <v>2.4074400471801967E-6</v>
      </c>
      <c r="W809" s="185">
        <f t="shared" si="326"/>
        <v>4.8660221076317817E-9</v>
      </c>
      <c r="X809" s="185">
        <f t="shared" si="327"/>
        <v>17196.000337001402</v>
      </c>
      <c r="Y809" s="185">
        <f t="shared" si="328"/>
        <v>1.2591216786264016E-10</v>
      </c>
      <c r="AA809" s="259">
        <f t="shared" si="337"/>
        <v>1.7627703500769627E-20</v>
      </c>
      <c r="AB809" s="260">
        <f t="shared" si="323"/>
        <v>1.3272083868734764E-19</v>
      </c>
      <c r="AC809" s="17">
        <f t="shared" si="341"/>
        <v>2.9339547289581662</v>
      </c>
      <c r="AD809" s="17">
        <f t="shared" si="342"/>
        <v>3.6544474831968872</v>
      </c>
      <c r="AE809" s="17">
        <f t="shared" si="343"/>
        <v>-40.532084258831034</v>
      </c>
      <c r="AF809" s="184">
        <f t="shared" si="322"/>
        <v>-19.140989049308967</v>
      </c>
      <c r="AG809" s="184">
        <f t="shared" si="322"/>
        <v>9.7524320972138341</v>
      </c>
      <c r="AJ809" s="138"/>
    </row>
    <row r="810" spans="1:36">
      <c r="A810" t="s">
        <v>52</v>
      </c>
      <c r="B810" s="235">
        <v>7</v>
      </c>
      <c r="C810" s="236">
        <v>-56</v>
      </c>
      <c r="D810" s="236">
        <v>-172</v>
      </c>
      <c r="E810" s="235">
        <v>20</v>
      </c>
      <c r="F810" s="235" t="s">
        <v>12</v>
      </c>
      <c r="G810" s="411">
        <v>0.14000000000000001</v>
      </c>
      <c r="H810" s="235" t="s">
        <v>16</v>
      </c>
      <c r="I810" s="235" t="s">
        <v>17</v>
      </c>
      <c r="J810" s="412">
        <v>43.679095760073842</v>
      </c>
      <c r="K810" s="412">
        <v>61.03312575001258</v>
      </c>
      <c r="L810" s="413">
        <v>6.2443818422557796E-13</v>
      </c>
      <c r="M810" s="413">
        <v>6.8157317866446916E-18</v>
      </c>
      <c r="N810" s="46"/>
      <c r="O810" s="126">
        <f t="shared" si="329"/>
        <v>2.0447195359934075E-18</v>
      </c>
      <c r="P810" s="126">
        <f t="shared" si="330"/>
        <v>3.2744947180468285E-6</v>
      </c>
      <c r="Q810" s="126">
        <f t="shared" si="338"/>
        <v>1.460513954281005E-8</v>
      </c>
      <c r="R810" s="126">
        <f t="shared" si="339"/>
        <v>23389.247986048769</v>
      </c>
      <c r="S810" s="126">
        <f t="shared" si="340"/>
        <v>2.3929856718516567E-10</v>
      </c>
      <c r="T810" s="236">
        <v>0.27300000000000002</v>
      </c>
      <c r="U810" s="193">
        <f t="shared" si="324"/>
        <v>1.8606947777540009E-18</v>
      </c>
      <c r="V810" s="185">
        <f t="shared" si="325"/>
        <v>2.9797901934226141E-6</v>
      </c>
      <c r="W810" s="185">
        <f t="shared" si="326"/>
        <v>1.3290676983957146E-8</v>
      </c>
      <c r="X810" s="185">
        <f t="shared" si="327"/>
        <v>21284.215667304383</v>
      </c>
      <c r="Y810" s="185">
        <f t="shared" si="328"/>
        <v>2.1776169613850075E-10</v>
      </c>
      <c r="AA810" s="259">
        <f t="shared" si="337"/>
        <v>3.0486637459390116E-20</v>
      </c>
      <c r="AB810" s="260">
        <f t="shared" si="323"/>
        <v>1.5604104590633059E-19</v>
      </c>
      <c r="AC810" s="17">
        <f t="shared" si="341"/>
        <v>3.7768696297588602</v>
      </c>
      <c r="AD810" s="17">
        <f t="shared" si="342"/>
        <v>4.1114167618598634</v>
      </c>
      <c r="AE810" s="17">
        <f t="shared" si="343"/>
        <v>-39.527298235691013</v>
      </c>
      <c r="AF810" s="184">
        <f t="shared" si="322"/>
        <v>-18.13620302616895</v>
      </c>
      <c r="AG810" s="184">
        <f t="shared" si="322"/>
        <v>9.965721028502001</v>
      </c>
      <c r="AJ810" s="138"/>
    </row>
    <row r="811" spans="1:36">
      <c r="A811" t="s">
        <v>52</v>
      </c>
      <c r="B811" s="235">
        <v>7</v>
      </c>
      <c r="C811" s="236">
        <v>-56</v>
      </c>
      <c r="D811" s="236">
        <v>-172</v>
      </c>
      <c r="E811" s="235">
        <v>20</v>
      </c>
      <c r="F811" s="235" t="s">
        <v>12</v>
      </c>
      <c r="G811" s="411">
        <v>0.14000000000000001</v>
      </c>
      <c r="H811" s="235" t="s">
        <v>16</v>
      </c>
      <c r="I811" s="235" t="s">
        <v>16</v>
      </c>
      <c r="J811" s="412">
        <v>14.534239643425366</v>
      </c>
      <c r="K811" s="412">
        <v>31.45831583237764</v>
      </c>
      <c r="L811" s="413">
        <v>2.2220759065209142E-13</v>
      </c>
      <c r="M811" s="413">
        <v>1.6993785392930448E-16</v>
      </c>
      <c r="N811" s="46"/>
      <c r="O811" s="126">
        <f t="shared" si="329"/>
        <v>5.0981356178791345E-17</v>
      </c>
      <c r="P811" s="126">
        <f t="shared" si="330"/>
        <v>2.2943120902927403E-4</v>
      </c>
      <c r="Q811" s="126">
        <f t="shared" si="338"/>
        <v>3.6415254413422381E-7</v>
      </c>
      <c r="R811" s="126">
        <f t="shared" si="339"/>
        <v>1638794.3502090997</v>
      </c>
      <c r="S811" s="126">
        <f t="shared" si="340"/>
        <v>1.1575716452036807E-8</v>
      </c>
      <c r="T811" s="236">
        <v>0.27300000000000002</v>
      </c>
      <c r="U811" s="193">
        <f t="shared" si="324"/>
        <v>4.6393034122700129E-17</v>
      </c>
      <c r="V811" s="185">
        <f t="shared" si="325"/>
        <v>2.0878240021663939E-4</v>
      </c>
      <c r="W811" s="185">
        <f t="shared" si="326"/>
        <v>3.3137881516214369E-7</v>
      </c>
      <c r="X811" s="185">
        <f t="shared" si="327"/>
        <v>1491302.8586902809</v>
      </c>
      <c r="Y811" s="185"/>
      <c r="AA811" s="259">
        <f t="shared" si="337"/>
        <v>1.4747462759894898E-18</v>
      </c>
      <c r="AB811" s="260">
        <f t="shared" si="323"/>
        <v>1.1692242463208366E-17</v>
      </c>
      <c r="AC811" s="17">
        <f t="shared" si="341"/>
        <v>2.6765072205286748</v>
      </c>
      <c r="AD811" s="17">
        <f t="shared" si="342"/>
        <v>3.4486633625791541</v>
      </c>
      <c r="AE811" s="17">
        <f t="shared" si="343"/>
        <v>-36.311098868799519</v>
      </c>
      <c r="AF811" s="184">
        <f t="shared" si="322"/>
        <v>-14.92000365927745</v>
      </c>
      <c r="AG811" s="184">
        <f t="shared" si="322"/>
        <v>14.215160697660645</v>
      </c>
      <c r="AJ811" s="138"/>
    </row>
    <row r="812" spans="1:36">
      <c r="A812" t="s">
        <v>52</v>
      </c>
      <c r="B812" s="235">
        <v>7</v>
      </c>
      <c r="C812" s="236">
        <v>-56</v>
      </c>
      <c r="D812" s="236">
        <v>-172</v>
      </c>
      <c r="E812" s="235">
        <v>20</v>
      </c>
      <c r="F812" s="235" t="s">
        <v>12</v>
      </c>
      <c r="G812" s="411">
        <v>0.14000000000000001</v>
      </c>
      <c r="H812" s="235" t="s">
        <v>53</v>
      </c>
      <c r="I812" s="235" t="s">
        <v>53</v>
      </c>
      <c r="J812" s="412">
        <v>34.247096848590196</v>
      </c>
      <c r="K812" s="412">
        <v>67.030326995090647</v>
      </c>
      <c r="L812" s="413">
        <v>4.9691741526226594E-13</v>
      </c>
      <c r="M812" s="413">
        <v>8.6604061612690142E-17</v>
      </c>
      <c r="N812" s="46"/>
      <c r="O812" s="126">
        <f t="shared" si="329"/>
        <v>2.5981218483807042E-17</v>
      </c>
      <c r="P812" s="126">
        <f t="shared" si="330"/>
        <v>5.2284781506590036E-5</v>
      </c>
      <c r="Q812" s="126">
        <f t="shared" si="338"/>
        <v>1.8558013202719312E-7</v>
      </c>
      <c r="R812" s="126">
        <f t="shared" si="339"/>
        <v>373462.72504707158</v>
      </c>
      <c r="S812" s="126">
        <f t="shared" si="340"/>
        <v>2.7685995331752617E-9</v>
      </c>
      <c r="T812" s="236">
        <v>0.27300000000000002</v>
      </c>
      <c r="U812" s="193">
        <f t="shared" si="324"/>
        <v>2.3642908820264412E-17</v>
      </c>
      <c r="V812" s="185">
        <f t="shared" si="325"/>
        <v>4.7579151170996937E-5</v>
      </c>
      <c r="W812" s="185">
        <f t="shared" si="326"/>
        <v>1.6887792014474577E-7</v>
      </c>
      <c r="X812" s="185">
        <f t="shared" si="327"/>
        <v>339851.07979283517</v>
      </c>
      <c r="Y812" s="185"/>
      <c r="AA812" s="259">
        <f t="shared" si="337"/>
        <v>3.5271958052652848E-19</v>
      </c>
      <c r="AB812" s="260">
        <f t="shared" si="323"/>
        <v>2.5288000905762981E-18</v>
      </c>
      <c r="AC812" s="17">
        <f t="shared" si="341"/>
        <v>3.5336017975707903</v>
      </c>
      <c r="AD812" s="17">
        <f t="shared" si="342"/>
        <v>4.2051451586973769</v>
      </c>
      <c r="AE812" s="17">
        <f t="shared" si="343"/>
        <v>-36.985184958584867</v>
      </c>
      <c r="AF812" s="184">
        <f t="shared" si="322"/>
        <v>-15.594089749062798</v>
      </c>
      <c r="AG812" s="184">
        <f t="shared" si="322"/>
        <v>12.736262800032751</v>
      </c>
      <c r="AJ812" s="138"/>
    </row>
    <row r="813" spans="1:36">
      <c r="A813" t="s">
        <v>52</v>
      </c>
      <c r="B813" s="235">
        <v>7</v>
      </c>
      <c r="C813" s="236">
        <v>-56</v>
      </c>
      <c r="D813" s="236">
        <v>-172</v>
      </c>
      <c r="E813" s="235">
        <v>20</v>
      </c>
      <c r="F813" s="235" t="s">
        <v>12</v>
      </c>
      <c r="G813" s="411">
        <v>0.14000000000000001</v>
      </c>
      <c r="H813" s="235" t="s">
        <v>53</v>
      </c>
      <c r="I813" s="235" t="s">
        <v>53</v>
      </c>
      <c r="J813" s="412">
        <v>8.9904171716938492</v>
      </c>
      <c r="K813" s="412">
        <v>21.156255077973313</v>
      </c>
      <c r="L813" s="413">
        <v>1.4153758425719759E-13</v>
      </c>
      <c r="M813" s="413">
        <v>9.0028803745802507E-18</v>
      </c>
      <c r="N813" s="46"/>
      <c r="O813" s="126"/>
      <c r="P813" s="126"/>
      <c r="Q813" s="126"/>
      <c r="R813" s="126"/>
      <c r="S813" s="126"/>
      <c r="T813" s="236">
        <v>0.27300000000000002</v>
      </c>
      <c r="U813" s="193"/>
      <c r="V813" s="185"/>
      <c r="W813" s="185"/>
      <c r="X813" s="185"/>
      <c r="Y813" s="185"/>
      <c r="AA813" s="259"/>
      <c r="AB813" s="260"/>
      <c r="AC813" s="17">
        <f t="shared" si="341"/>
        <v>2.196159251377293</v>
      </c>
      <c r="AD813" s="17">
        <f t="shared" si="342"/>
        <v>3.0519356101348918</v>
      </c>
      <c r="AE813" s="17"/>
      <c r="AF813" s="184"/>
      <c r="AG813" s="184"/>
      <c r="AJ813" s="138"/>
    </row>
    <row r="814" spans="1:36">
      <c r="A814" t="s">
        <v>52</v>
      </c>
      <c r="B814" s="235">
        <v>7</v>
      </c>
      <c r="C814" s="236">
        <v>-56</v>
      </c>
      <c r="D814" s="236">
        <v>-172</v>
      </c>
      <c r="E814" s="235">
        <v>20</v>
      </c>
      <c r="F814" s="235" t="s">
        <v>12</v>
      </c>
      <c r="G814" s="411">
        <v>0.14000000000000001</v>
      </c>
      <c r="H814" s="235" t="s">
        <v>53</v>
      </c>
      <c r="I814" s="235" t="s">
        <v>53</v>
      </c>
      <c r="J814" s="412">
        <v>13.922254776512196</v>
      </c>
      <c r="K814" s="412">
        <v>30.552220866704562</v>
      </c>
      <c r="L814" s="413">
        <v>2.1341050719846111E-13</v>
      </c>
      <c r="M814" s="413">
        <v>1.1556710773746475E-18</v>
      </c>
      <c r="N814" s="46"/>
      <c r="O814" s="126">
        <f t="shared" si="329"/>
        <v>3.4670132321239424E-19</v>
      </c>
      <c r="P814" s="126">
        <f t="shared" si="330"/>
        <v>1.6245747585894604E-6</v>
      </c>
      <c r="Q814" s="126">
        <f t="shared" si="338"/>
        <v>2.4764380229456725E-9</v>
      </c>
      <c r="R814" s="126">
        <f t="shared" si="339"/>
        <v>11604.105418496143</v>
      </c>
      <c r="S814" s="126">
        <f t="shared" si="340"/>
        <v>8.1055908627724819E-11</v>
      </c>
      <c r="T814" s="236">
        <v>0.27300000000000002</v>
      </c>
      <c r="U814" s="193">
        <f t="shared" si="324"/>
        <v>3.1549820412327879E-19</v>
      </c>
      <c r="V814" s="185">
        <f t="shared" si="325"/>
        <v>1.478363030316409E-6</v>
      </c>
      <c r="W814" s="185">
        <f t="shared" si="326"/>
        <v>2.2535586008805621E-9</v>
      </c>
      <c r="X814" s="185">
        <f t="shared" si="327"/>
        <v>10559.73593083149</v>
      </c>
      <c r="Y814" s="185">
        <f t="shared" si="328"/>
        <v>7.3760876851229584E-11</v>
      </c>
      <c r="AA814" s="259">
        <f t="shared" si="337"/>
        <v>1.0326522759172145E-20</v>
      </c>
      <c r="AB814" s="260">
        <f t="shared" si="323"/>
        <v>8.300890164173294E-20</v>
      </c>
      <c r="AC814" s="17">
        <f t="shared" ref="AC814:AC842" si="344">LN(J814)</f>
        <v>2.6334886228600349</v>
      </c>
      <c r="AD814" s="17">
        <f t="shared" ref="AD814:AD842" si="345">LN(K814)</f>
        <v>3.419437379103178</v>
      </c>
      <c r="AE814" s="17">
        <f t="shared" ref="AE814:AE842" si="346">LN(M814)</f>
        <v>-41.301850479273476</v>
      </c>
      <c r="AF814" s="184">
        <f t="shared" si="322"/>
        <v>-19.910755269751412</v>
      </c>
      <c r="AG814" s="184">
        <f t="shared" si="322"/>
        <v>9.2648035503975343</v>
      </c>
      <c r="AJ814" s="138"/>
    </row>
    <row r="815" spans="1:36">
      <c r="A815" t="s">
        <v>52</v>
      </c>
      <c r="B815" s="235">
        <v>7</v>
      </c>
      <c r="C815" s="236">
        <v>-56</v>
      </c>
      <c r="D815" s="236">
        <v>-172</v>
      </c>
      <c r="E815" s="235">
        <v>20</v>
      </c>
      <c r="F815" s="235" t="s">
        <v>12</v>
      </c>
      <c r="G815" s="411">
        <v>0.14000000000000001</v>
      </c>
      <c r="H815" s="235" t="s">
        <v>53</v>
      </c>
      <c r="I815" s="235" t="s">
        <v>54</v>
      </c>
      <c r="J815" s="412">
        <v>118.91713592000764</v>
      </c>
      <c r="K815" s="412">
        <v>156.08625258722682</v>
      </c>
      <c r="L815" s="413">
        <v>1.5992893125701504E-12</v>
      </c>
      <c r="M815" s="413">
        <v>1.1789825060487488E-17</v>
      </c>
      <c r="N815" s="46"/>
      <c r="O815" s="126">
        <f t="shared" si="329"/>
        <v>3.5369475181462459E-18</v>
      </c>
      <c r="P815" s="126">
        <f t="shared" si="330"/>
        <v>2.2115745352303809E-6</v>
      </c>
      <c r="Q815" s="126">
        <f t="shared" si="338"/>
        <v>2.5263910843901749E-8</v>
      </c>
      <c r="R815" s="126">
        <f t="shared" si="339"/>
        <v>15796.960965931288</v>
      </c>
      <c r="S815" s="126">
        <f t="shared" si="340"/>
        <v>1.6185865459088611E-10</v>
      </c>
      <c r="T815" s="236">
        <v>0.27300000000000002</v>
      </c>
      <c r="U815" s="193">
        <f t="shared" si="324"/>
        <v>3.2186222415130845E-18</v>
      </c>
      <c r="V815" s="185">
        <f t="shared" si="325"/>
        <v>2.0125328270596472E-6</v>
      </c>
      <c r="W815" s="185">
        <f t="shared" si="326"/>
        <v>2.2990158867950598E-8</v>
      </c>
      <c r="X815" s="185">
        <f t="shared" si="327"/>
        <v>14375.234478997476</v>
      </c>
      <c r="Y815" s="185">
        <f t="shared" si="328"/>
        <v>1.472913756777064E-10</v>
      </c>
      <c r="AA815" s="259">
        <f t="shared" si="337"/>
        <v>2.0620792594878901E-20</v>
      </c>
      <c r="AB815" s="260">
        <f t="shared" si="323"/>
        <v>9.9143197229524486E-20</v>
      </c>
      <c r="AC815" s="17">
        <f t="shared" si="344"/>
        <v>4.7784269137497901</v>
      </c>
      <c r="AD815" s="17">
        <f t="shared" si="345"/>
        <v>5.0504087556561572</v>
      </c>
      <c r="AE815" s="17">
        <f t="shared" si="346"/>
        <v>-38.979294797410581</v>
      </c>
      <c r="AF815" s="184">
        <f t="shared" si="322"/>
        <v>-17.588199587888514</v>
      </c>
      <c r="AG815" s="184">
        <f t="shared" si="322"/>
        <v>9.5732621771149518</v>
      </c>
      <c r="AJ815" s="138"/>
    </row>
    <row r="816" spans="1:36">
      <c r="A816" t="s">
        <v>52</v>
      </c>
      <c r="B816" s="235">
        <v>7</v>
      </c>
      <c r="C816" s="236">
        <v>-56</v>
      </c>
      <c r="D816" s="236">
        <v>-172</v>
      </c>
      <c r="E816" s="235">
        <v>20</v>
      </c>
      <c r="F816" s="235" t="s">
        <v>12</v>
      </c>
      <c r="G816" s="411">
        <v>0.14000000000000001</v>
      </c>
      <c r="H816" s="235" t="s">
        <v>16</v>
      </c>
      <c r="I816" s="235" t="s">
        <v>17</v>
      </c>
      <c r="J816" s="412">
        <v>508.44132198861882</v>
      </c>
      <c r="K816" s="412">
        <v>403.55394368774444</v>
      </c>
      <c r="L816" s="413">
        <v>6.2579581309473788E-12</v>
      </c>
      <c r="M816" s="413">
        <v>4.6936704972614429E-17</v>
      </c>
      <c r="N816" s="46"/>
      <c r="O816" s="126"/>
      <c r="P816" s="126"/>
      <c r="Q816" s="126"/>
      <c r="R816" s="126"/>
      <c r="S816" s="126"/>
      <c r="T816" s="236">
        <v>0.27300000000000002</v>
      </c>
      <c r="U816" s="193"/>
      <c r="V816" s="185"/>
      <c r="W816" s="185"/>
      <c r="X816" s="185"/>
      <c r="Y816" s="185"/>
      <c r="AA816" s="259"/>
      <c r="AB816" s="260"/>
      <c r="AC816" s="17">
        <f t="shared" si="344"/>
        <v>6.2313498145108444</v>
      </c>
      <c r="AD816" s="17">
        <f t="shared" si="345"/>
        <v>6.0003101682111559</v>
      </c>
      <c r="AE816" s="17"/>
      <c r="AF816" s="184"/>
      <c r="AG816" s="184"/>
      <c r="AJ816" s="138"/>
    </row>
    <row r="817" spans="1:36">
      <c r="A817" t="s">
        <v>52</v>
      </c>
      <c r="B817" s="235">
        <v>7</v>
      </c>
      <c r="C817" s="236">
        <v>-56</v>
      </c>
      <c r="D817" s="236">
        <v>-172</v>
      </c>
      <c r="E817" s="235">
        <v>20</v>
      </c>
      <c r="F817" s="235" t="s">
        <v>12</v>
      </c>
      <c r="G817" s="411">
        <v>0.14000000000000001</v>
      </c>
      <c r="H817" s="235" t="s">
        <v>53</v>
      </c>
      <c r="I817" s="235" t="s">
        <v>54</v>
      </c>
      <c r="J817" s="412">
        <v>327.23081244961611</v>
      </c>
      <c r="K817" s="412">
        <v>242.62428216570135</v>
      </c>
      <c r="L817" s="413">
        <v>4.1373340754733481E-12</v>
      </c>
      <c r="M817" s="413">
        <v>3.1623431936893159E-17</v>
      </c>
      <c r="N817" s="46"/>
      <c r="O817" s="126">
        <f t="shared" si="329"/>
        <v>9.487029581067948E-18</v>
      </c>
      <c r="P817" s="126">
        <f t="shared" si="330"/>
        <v>2.2930296195582289E-6</v>
      </c>
      <c r="Q817" s="126">
        <f t="shared" si="338"/>
        <v>6.776449700762818E-8</v>
      </c>
      <c r="R817" s="126">
        <f t="shared" si="339"/>
        <v>16378.782996844488</v>
      </c>
      <c r="S817" s="126">
        <f t="shared" si="340"/>
        <v>2.7929808345130154E-10</v>
      </c>
      <c r="T817" s="236">
        <v>0.27300000000000002</v>
      </c>
      <c r="U817" s="193">
        <f t="shared" si="324"/>
        <v>8.6331969187718334E-18</v>
      </c>
      <c r="V817" s="185">
        <f t="shared" si="325"/>
        <v>2.0866569537979883E-6</v>
      </c>
      <c r="W817" s="185">
        <f t="shared" si="326"/>
        <v>6.1665692276941656E-8</v>
      </c>
      <c r="X817" s="185">
        <f t="shared" si="327"/>
        <v>14904.692527128485</v>
      </c>
      <c r="Y817" s="185">
        <f t="shared" si="328"/>
        <v>2.5416125594068441E-10</v>
      </c>
      <c r="AA817" s="259">
        <f t="shared" si="337"/>
        <v>3.5582575831695828E-20</v>
      </c>
      <c r="AB817" s="260">
        <f t="shared" si="323"/>
        <v>9.6639530061864918E-20</v>
      </c>
      <c r="AC817" s="17">
        <f t="shared" si="344"/>
        <v>5.790665770373157</v>
      </c>
      <c r="AD817" s="17">
        <f t="shared" si="345"/>
        <v>5.4915140828684201</v>
      </c>
      <c r="AE817" s="17">
        <f t="shared" si="346"/>
        <v>-37.992633311097556</v>
      </c>
      <c r="AF817" s="184">
        <f t="shared" ref="AF817:AG879" si="347">LN(W817)</f>
        <v>-16.601538101575493</v>
      </c>
      <c r="AG817" s="184">
        <f t="shared" si="347"/>
        <v>9.6094313770586357</v>
      </c>
      <c r="AJ817" s="138"/>
    </row>
    <row r="818" spans="1:36" s="134" customFormat="1">
      <c r="A818" s="134" t="s">
        <v>52</v>
      </c>
      <c r="B818" s="224">
        <v>11</v>
      </c>
      <c r="C818" s="356">
        <v>-56</v>
      </c>
      <c r="D818" s="356">
        <v>-172</v>
      </c>
      <c r="E818" s="224">
        <v>20</v>
      </c>
      <c r="F818" s="224" t="s">
        <v>12</v>
      </c>
      <c r="G818" s="424">
        <v>0.48</v>
      </c>
      <c r="H818" s="224" t="s">
        <v>16</v>
      </c>
      <c r="I818" s="224" t="s">
        <v>16</v>
      </c>
      <c r="J818" s="425">
        <v>75.478020139556222</v>
      </c>
      <c r="K818" s="425">
        <v>86.45277617687178</v>
      </c>
      <c r="L818" s="426">
        <v>1.0436285570864925E-12</v>
      </c>
      <c r="M818" s="426"/>
      <c r="N818" s="46"/>
      <c r="O818" s="223"/>
      <c r="P818" s="223"/>
      <c r="Q818" s="223"/>
      <c r="R818" s="223"/>
      <c r="S818" s="223"/>
      <c r="T818" s="356">
        <v>0.27300000000000002</v>
      </c>
      <c r="U818" s="225"/>
      <c r="V818" s="223"/>
      <c r="W818" s="223"/>
      <c r="X818" s="223"/>
      <c r="Y818" s="223"/>
      <c r="AA818" s="223"/>
      <c r="AB818" s="139"/>
      <c r="AC818" s="135">
        <f t="shared" si="344"/>
        <v>4.3238414898907793</v>
      </c>
      <c r="AD818" s="135">
        <f t="shared" si="345"/>
        <v>4.4595983247064765</v>
      </c>
      <c r="AE818" s="135"/>
      <c r="AF818" s="135"/>
      <c r="AG818" s="135"/>
      <c r="AJ818" s="139"/>
    </row>
    <row r="819" spans="1:36">
      <c r="A819" t="s">
        <v>52</v>
      </c>
      <c r="B819" s="235">
        <v>11</v>
      </c>
      <c r="C819" s="236">
        <v>-56</v>
      </c>
      <c r="D819" s="236">
        <v>-172</v>
      </c>
      <c r="E819" s="235">
        <v>20</v>
      </c>
      <c r="F819" s="235" t="s">
        <v>12</v>
      </c>
      <c r="G819" s="411">
        <v>0.48</v>
      </c>
      <c r="H819" s="235" t="s">
        <v>16</v>
      </c>
      <c r="I819" s="235" t="s">
        <v>17</v>
      </c>
      <c r="J819" s="412">
        <v>1011.9338019785831</v>
      </c>
      <c r="K819" s="412">
        <v>532.9638424083895</v>
      </c>
      <c r="L819" s="413">
        <v>1.1942914683785241E-11</v>
      </c>
      <c r="M819" s="413">
        <v>1.7319973576289913E-16</v>
      </c>
      <c r="N819" s="46"/>
      <c r="O819" s="126">
        <f t="shared" si="329"/>
        <v>5.1959920728869734E-17</v>
      </c>
      <c r="P819" s="126">
        <f t="shared" si="330"/>
        <v>4.3506901041012317E-6</v>
      </c>
      <c r="Q819" s="126">
        <f t="shared" si="338"/>
        <v>1.0824983485181195E-7</v>
      </c>
      <c r="R819" s="126">
        <f t="shared" si="339"/>
        <v>9063.9377168775663</v>
      </c>
      <c r="S819" s="126">
        <f t="shared" si="340"/>
        <v>2.0310915345147242E-10</v>
      </c>
      <c r="T819" s="236">
        <v>0.27300000000000002</v>
      </c>
      <c r="U819" s="193">
        <f t="shared" si="324"/>
        <v>4.7283527863271465E-17</v>
      </c>
      <c r="V819" s="185">
        <f t="shared" si="325"/>
        <v>3.9591279947321207E-6</v>
      </c>
      <c r="W819" s="185">
        <f t="shared" si="326"/>
        <v>9.850734971514889E-8</v>
      </c>
      <c r="X819" s="185">
        <f t="shared" si="327"/>
        <v>8248.1833223585854</v>
      </c>
      <c r="Y819" s="185">
        <f t="shared" si="328"/>
        <v>1.8482932964083995E-10</v>
      </c>
      <c r="AA819" s="259">
        <f t="shared" si="337"/>
        <v>8.8718078227603165E-20</v>
      </c>
      <c r="AB819" s="260">
        <f t="shared" ref="AB819:AB882" si="348">M819/J819</f>
        <v>1.7115717987110463E-19</v>
      </c>
      <c r="AC819" s="17">
        <f t="shared" si="344"/>
        <v>6.9196184346432421</v>
      </c>
      <c r="AD819" s="17">
        <f t="shared" si="345"/>
        <v>6.278453583981805</v>
      </c>
      <c r="AE819" s="17">
        <f t="shared" si="346"/>
        <v>-36.292086203384017</v>
      </c>
      <c r="AF819" s="184">
        <f t="shared" si="347"/>
        <v>-16.133134675154583</v>
      </c>
      <c r="AG819" s="184">
        <f t="shared" si="347"/>
        <v>9.0177482517299339</v>
      </c>
      <c r="AJ819" s="138"/>
    </row>
    <row r="820" spans="1:36">
      <c r="A820" t="s">
        <v>52</v>
      </c>
      <c r="B820" s="235">
        <v>11</v>
      </c>
      <c r="C820" s="236">
        <v>-56</v>
      </c>
      <c r="D820" s="236">
        <v>-172</v>
      </c>
      <c r="E820" s="235">
        <v>20</v>
      </c>
      <c r="F820" s="235" t="s">
        <v>12</v>
      </c>
      <c r="G820" s="411">
        <v>0.48</v>
      </c>
      <c r="H820" s="235" t="s">
        <v>16</v>
      </c>
      <c r="I820" s="235" t="s">
        <v>16</v>
      </c>
      <c r="J820" s="412">
        <v>9.1889700161909289</v>
      </c>
      <c r="K820" s="412">
        <v>23.22819430446005</v>
      </c>
      <c r="L820" s="413">
        <v>1.4447079499077142E-13</v>
      </c>
      <c r="M820" s="413"/>
      <c r="N820" s="46"/>
      <c r="O820" s="126"/>
      <c r="P820" s="126"/>
      <c r="Q820" s="126"/>
      <c r="R820" s="126"/>
      <c r="S820" s="126"/>
      <c r="T820" s="236">
        <v>0.27300000000000002</v>
      </c>
      <c r="U820" s="193"/>
      <c r="V820" s="185"/>
      <c r="W820" s="185"/>
      <c r="X820" s="185"/>
      <c r="Y820" s="185"/>
      <c r="AA820" s="259"/>
      <c r="AB820" s="260"/>
      <c r="AC820" s="17"/>
      <c r="AD820" s="17"/>
      <c r="AE820" s="17"/>
      <c r="AF820" s="184"/>
      <c r="AG820" s="184"/>
      <c r="AJ820" s="138"/>
    </row>
    <row r="821" spans="1:36">
      <c r="A821" t="s">
        <v>52</v>
      </c>
      <c r="B821" s="235">
        <v>11</v>
      </c>
      <c r="C821" s="236">
        <v>-56</v>
      </c>
      <c r="D821" s="236">
        <v>-172</v>
      </c>
      <c r="E821" s="235">
        <v>20</v>
      </c>
      <c r="F821" s="235" t="s">
        <v>12</v>
      </c>
      <c r="G821" s="411">
        <v>0.48</v>
      </c>
      <c r="H821" s="235" t="s">
        <v>16</v>
      </c>
      <c r="I821" s="235" t="s">
        <v>16</v>
      </c>
      <c r="J821" s="412">
        <v>73.405459106105454</v>
      </c>
      <c r="K821" s="412">
        <v>95.225827328235098</v>
      </c>
      <c r="L821" s="413">
        <v>1.0166967480383943E-12</v>
      </c>
      <c r="M821" s="413">
        <v>8.4918284639331474E-18</v>
      </c>
      <c r="N821" s="46"/>
      <c r="O821" s="126">
        <f t="shared" si="329"/>
        <v>2.5475485391799443E-18</v>
      </c>
      <c r="P821" s="126">
        <f t="shared" si="330"/>
        <v>2.5057113087999561E-6</v>
      </c>
      <c r="Q821" s="126">
        <f t="shared" si="338"/>
        <v>5.3073927899582171E-9</v>
      </c>
      <c r="R821" s="126">
        <f t="shared" si="339"/>
        <v>5220.2318933332417</v>
      </c>
      <c r="S821" s="126">
        <f t="shared" si="340"/>
        <v>5.5734803664809322E-11</v>
      </c>
      <c r="T821" s="236">
        <v>0.27300000000000002</v>
      </c>
      <c r="U821" s="193">
        <f t="shared" si="324"/>
        <v>2.3182691706537496E-18</v>
      </c>
      <c r="V821" s="185">
        <f t="shared" si="325"/>
        <v>2.2801972910079602E-6</v>
      </c>
      <c r="W821" s="185">
        <f t="shared" si="326"/>
        <v>4.8297274388619784E-9</v>
      </c>
      <c r="X821" s="185">
        <f t="shared" si="327"/>
        <v>4750.4110229332509</v>
      </c>
      <c r="Y821" s="185">
        <f t="shared" si="328"/>
        <v>5.0718671334976491E-11</v>
      </c>
      <c r="AA821" s="259">
        <f t="shared" si="337"/>
        <v>2.4344962240788713E-20</v>
      </c>
      <c r="AB821" s="260">
        <f t="shared" si="348"/>
        <v>1.1568388192570878E-19</v>
      </c>
      <c r="AC821" s="17">
        <f t="shared" si="344"/>
        <v>4.2959983075973867</v>
      </c>
      <c r="AD821" s="17">
        <f t="shared" si="345"/>
        <v>4.5562512004680142</v>
      </c>
      <c r="AE821" s="17">
        <f t="shared" si="346"/>
        <v>-39.307427329981081</v>
      </c>
      <c r="AF821" s="184">
        <f t="shared" si="347"/>
        <v>-19.148475801751648</v>
      </c>
      <c r="AG821" s="184">
        <f t="shared" si="347"/>
        <v>8.4659864244289249</v>
      </c>
      <c r="AJ821" s="138"/>
    </row>
    <row r="822" spans="1:36">
      <c r="A822" t="s">
        <v>52</v>
      </c>
      <c r="B822" s="235">
        <v>11</v>
      </c>
      <c r="C822" s="236">
        <v>-56</v>
      </c>
      <c r="D822" s="236">
        <v>-172</v>
      </c>
      <c r="E822" s="235">
        <v>20</v>
      </c>
      <c r="F822" s="235" t="s">
        <v>12</v>
      </c>
      <c r="G822" s="411">
        <v>0.48</v>
      </c>
      <c r="H822" s="235" t="s">
        <v>16</v>
      </c>
      <c r="I822" s="235" t="s">
        <v>17</v>
      </c>
      <c r="J822" s="412">
        <v>7.1464949683860608</v>
      </c>
      <c r="K822" s="412">
        <v>20.705540935424391</v>
      </c>
      <c r="L822" s="413">
        <v>1.1409481769201121E-13</v>
      </c>
      <c r="M822" s="413">
        <v>2.5929777267360255E-18</v>
      </c>
      <c r="N822" s="46"/>
      <c r="O822" s="126">
        <f t="shared" si="329"/>
        <v>7.7789331802080762E-19</v>
      </c>
      <c r="P822" s="126">
        <f t="shared" si="330"/>
        <v>6.8179548708396322E-6</v>
      </c>
      <c r="Q822" s="126">
        <f t="shared" si="338"/>
        <v>1.6206110792100159E-9</v>
      </c>
      <c r="R822" s="126">
        <f t="shared" si="339"/>
        <v>14204.072647582567</v>
      </c>
      <c r="S822" s="126">
        <f t="shared" si="340"/>
        <v>7.8269439289913386E-11</v>
      </c>
      <c r="T822" s="236">
        <v>0.27300000000000002</v>
      </c>
      <c r="U822" s="193">
        <f t="shared" si="324"/>
        <v>7.0788291939893504E-19</v>
      </c>
      <c r="V822" s="185">
        <f t="shared" si="325"/>
        <v>6.2043389324640659E-6</v>
      </c>
      <c r="W822" s="185">
        <f t="shared" si="326"/>
        <v>1.4747560820811148E-9</v>
      </c>
      <c r="X822" s="185">
        <f t="shared" si="327"/>
        <v>12925.706109300138</v>
      </c>
      <c r="Y822" s="185">
        <f t="shared" si="328"/>
        <v>7.1225189753821199E-11</v>
      </c>
      <c r="AA822" s="259">
        <f t="shared" si="337"/>
        <v>3.4188091081834171E-20</v>
      </c>
      <c r="AB822" s="260">
        <f t="shared" si="348"/>
        <v>3.6283209296397424E-19</v>
      </c>
      <c r="AC822" s="17">
        <f t="shared" si="344"/>
        <v>1.9666220222999076</v>
      </c>
      <c r="AD822" s="17">
        <f t="shared" si="345"/>
        <v>3.0304013424917744</v>
      </c>
      <c r="AE822" s="17">
        <f t="shared" si="346"/>
        <v>-40.493724757139468</v>
      </c>
      <c r="AF822" s="184">
        <f t="shared" si="347"/>
        <v>-20.334773228910038</v>
      </c>
      <c r="AG822" s="184">
        <f t="shared" si="347"/>
        <v>9.4669733291648708</v>
      </c>
      <c r="AJ822" s="138"/>
    </row>
    <row r="823" spans="1:36">
      <c r="A823" t="s">
        <v>52</v>
      </c>
      <c r="B823" s="235">
        <v>11</v>
      </c>
      <c r="C823" s="236">
        <v>-56</v>
      </c>
      <c r="D823" s="236">
        <v>-172</v>
      </c>
      <c r="E823" s="235">
        <v>20</v>
      </c>
      <c r="F823" s="235" t="s">
        <v>12</v>
      </c>
      <c r="G823" s="411">
        <v>0.48</v>
      </c>
      <c r="H823" s="235" t="s">
        <v>16</v>
      </c>
      <c r="I823" s="235" t="s">
        <v>17</v>
      </c>
      <c r="J823" s="412">
        <v>841.62257638871313</v>
      </c>
      <c r="K823" s="412">
        <v>450.58474630564751</v>
      </c>
      <c r="L823" s="413">
        <v>1.0045179969134933E-11</v>
      </c>
      <c r="M823" s="413">
        <v>5.6250684740075079E-17</v>
      </c>
      <c r="N823" s="46"/>
      <c r="O823" s="126">
        <f t="shared" si="329"/>
        <v>1.6875205422022524E-17</v>
      </c>
      <c r="P823" s="126">
        <f t="shared" si="330"/>
        <v>1.6799306208424036E-6</v>
      </c>
      <c r="Q823" s="126">
        <f t="shared" si="338"/>
        <v>3.5156677962546928E-8</v>
      </c>
      <c r="R823" s="126">
        <f t="shared" si="339"/>
        <v>3499.8554600883408</v>
      </c>
      <c r="S823" s="126">
        <f t="shared" si="340"/>
        <v>7.8024563083409206E-11</v>
      </c>
      <c r="T823" s="236">
        <v>0.27300000000000002</v>
      </c>
      <c r="U823" s="193">
        <f t="shared" si="324"/>
        <v>1.5356436934040497E-17</v>
      </c>
      <c r="V823" s="185">
        <f t="shared" si="325"/>
        <v>1.5287368649665872E-6</v>
      </c>
      <c r="W823" s="185">
        <f t="shared" si="326"/>
        <v>3.1992576945917702E-8</v>
      </c>
      <c r="X823" s="185">
        <f t="shared" si="327"/>
        <v>3184.8684686803899</v>
      </c>
      <c r="Y823" s="185">
        <f t="shared" si="328"/>
        <v>7.1002352405902374E-11</v>
      </c>
      <c r="AA823" s="259">
        <f t="shared" si="337"/>
        <v>3.4081129154833141E-20</v>
      </c>
      <c r="AB823" s="260">
        <f t="shared" si="348"/>
        <v>6.6835997890454701E-20</v>
      </c>
      <c r="AC823" s="17">
        <f t="shared" si="344"/>
        <v>6.7353316671805779</v>
      </c>
      <c r="AD823" s="17">
        <f t="shared" si="345"/>
        <v>6.1105461754625425</v>
      </c>
      <c r="AE823" s="17">
        <f t="shared" si="346"/>
        <v>-37.416713459725493</v>
      </c>
      <c r="AF823" s="184">
        <f t="shared" si="347"/>
        <v>-17.257761931496059</v>
      </c>
      <c r="AG823" s="184">
        <f t="shared" si="347"/>
        <v>8.0661662700358967</v>
      </c>
      <c r="AJ823" s="138"/>
    </row>
    <row r="824" spans="1:36">
      <c r="A824" t="s">
        <v>52</v>
      </c>
      <c r="B824" s="235">
        <v>11</v>
      </c>
      <c r="C824" s="236">
        <v>-56</v>
      </c>
      <c r="D824" s="236">
        <v>-172</v>
      </c>
      <c r="E824" s="235">
        <v>20</v>
      </c>
      <c r="F824" s="235" t="s">
        <v>12</v>
      </c>
      <c r="G824" s="411">
        <v>0.48</v>
      </c>
      <c r="H824" s="235" t="s">
        <v>16</v>
      </c>
      <c r="I824" s="235" t="s">
        <v>17</v>
      </c>
      <c r="J824" s="412">
        <v>849.42527937659963</v>
      </c>
      <c r="K824" s="412">
        <v>460.46262471652057</v>
      </c>
      <c r="L824" s="413">
        <v>1.0132603550312171E-11</v>
      </c>
      <c r="M824" s="413">
        <v>3.8373793533205168E-17</v>
      </c>
      <c r="N824" s="46"/>
      <c r="O824" s="126">
        <f t="shared" si="329"/>
        <v>1.1512138059961551E-17</v>
      </c>
      <c r="P824" s="126">
        <f t="shared" si="330"/>
        <v>1.1361480790992636E-6</v>
      </c>
      <c r="Q824" s="126">
        <f t="shared" si="338"/>
        <v>2.398362095825323E-8</v>
      </c>
      <c r="R824" s="126">
        <f t="shared" si="339"/>
        <v>2366.9751647901326</v>
      </c>
      <c r="S824" s="126">
        <f t="shared" si="340"/>
        <v>5.2085923310319744E-11</v>
      </c>
      <c r="T824" s="236">
        <v>0.27300000000000002</v>
      </c>
      <c r="U824" s="193">
        <f t="shared" si="324"/>
        <v>1.0476045634565012E-17</v>
      </c>
      <c r="V824" s="185">
        <f t="shared" si="325"/>
        <v>1.03389475198033E-6</v>
      </c>
      <c r="W824" s="185">
        <f t="shared" si="326"/>
        <v>2.1825095072010442E-8</v>
      </c>
      <c r="X824" s="185">
        <f t="shared" si="327"/>
        <v>2153.9473999590209</v>
      </c>
      <c r="Y824" s="185">
        <f t="shared" si="328"/>
        <v>4.7398190212390973E-11</v>
      </c>
      <c r="AA824" s="259">
        <f t="shared" si="337"/>
        <v>2.2751131301947666E-20</v>
      </c>
      <c r="AB824" s="260">
        <f t="shared" si="348"/>
        <v>4.5176184962811584E-20</v>
      </c>
      <c r="AC824" s="17">
        <f t="shared" si="344"/>
        <v>6.7445599788874491</v>
      </c>
      <c r="AD824" s="17">
        <f t="shared" si="345"/>
        <v>6.132231690005252</v>
      </c>
      <c r="AE824" s="17">
        <f t="shared" si="346"/>
        <v>-37.799156907353805</v>
      </c>
      <c r="AF824" s="184">
        <f t="shared" si="347"/>
        <v>-17.640205379124371</v>
      </c>
      <c r="AG824" s="184">
        <f t="shared" si="347"/>
        <v>7.6750574377148348</v>
      </c>
      <c r="AJ824" s="138"/>
    </row>
    <row r="825" spans="1:36">
      <c r="A825" t="s">
        <v>52</v>
      </c>
      <c r="B825" s="235">
        <v>11</v>
      </c>
      <c r="C825" s="236">
        <v>-56</v>
      </c>
      <c r="D825" s="236">
        <v>-172</v>
      </c>
      <c r="E825" s="235">
        <v>20</v>
      </c>
      <c r="F825" s="235" t="s">
        <v>12</v>
      </c>
      <c r="G825" s="411">
        <v>0.48</v>
      </c>
      <c r="H825" s="235" t="s">
        <v>53</v>
      </c>
      <c r="I825" s="235" t="s">
        <v>54</v>
      </c>
      <c r="J825" s="412">
        <v>394.01463357079155</v>
      </c>
      <c r="K825" s="412">
        <v>310.54770003005444</v>
      </c>
      <c r="L825" s="413">
        <v>4.9255939066489404E-12</v>
      </c>
      <c r="M825" s="413">
        <v>4.5145484076168843E-17</v>
      </c>
      <c r="N825" s="46"/>
      <c r="O825" s="126"/>
      <c r="P825" s="126"/>
      <c r="Q825" s="126"/>
      <c r="R825" s="126"/>
      <c r="S825" s="126"/>
      <c r="T825" s="236">
        <v>0.27300000000000002</v>
      </c>
      <c r="U825" s="193"/>
      <c r="V825" s="185"/>
      <c r="W825" s="185"/>
      <c r="X825" s="185"/>
      <c r="Y825" s="185"/>
      <c r="AA825" s="185"/>
      <c r="AB825" s="30"/>
      <c r="AC825" s="17">
        <f t="shared" si="344"/>
        <v>5.9763880496508408</v>
      </c>
      <c r="AD825" s="17">
        <f t="shared" si="345"/>
        <v>5.7383375128598848</v>
      </c>
      <c r="AE825" s="17"/>
      <c r="AF825" s="184"/>
      <c r="AG825" s="184"/>
      <c r="AJ825" s="138"/>
    </row>
    <row r="826" spans="1:36">
      <c r="A826" t="s">
        <v>52</v>
      </c>
      <c r="B826" s="235">
        <v>11</v>
      </c>
      <c r="C826" s="236">
        <v>-56</v>
      </c>
      <c r="D826" s="236">
        <v>-172</v>
      </c>
      <c r="E826" s="235">
        <v>20</v>
      </c>
      <c r="F826" s="235" t="s">
        <v>12</v>
      </c>
      <c r="G826" s="411">
        <v>0.48</v>
      </c>
      <c r="H826" s="235" t="s">
        <v>53</v>
      </c>
      <c r="I826" s="235" t="s">
        <v>54</v>
      </c>
      <c r="J826" s="412">
        <v>218.10125817638502</v>
      </c>
      <c r="K826" s="412">
        <v>201.92344204284123</v>
      </c>
      <c r="L826" s="413">
        <v>2.8266531942756635E-12</v>
      </c>
      <c r="M826" s="413">
        <v>2.2600678825650729E-17</v>
      </c>
      <c r="N826" s="46"/>
      <c r="O826" s="126">
        <f t="shared" si="329"/>
        <v>6.7802036476952188E-18</v>
      </c>
      <c r="P826" s="126">
        <f t="shared" si="330"/>
        <v>2.398668383311403E-6</v>
      </c>
      <c r="Q826" s="126">
        <f t="shared" si="338"/>
        <v>1.4125424266031706E-8</v>
      </c>
      <c r="R826" s="126">
        <f t="shared" si="339"/>
        <v>4997.2257985654232</v>
      </c>
      <c r="S826" s="126">
        <f t="shared" si="340"/>
        <v>6.9954355587078271E-11</v>
      </c>
      <c r="T826" s="236">
        <v>0.27300000000000002</v>
      </c>
      <c r="U826" s="193">
        <f t="shared" ref="U826:U889" si="349">M826*T826</f>
        <v>6.1699853194026499E-18</v>
      </c>
      <c r="V826" s="185">
        <f t="shared" ref="V826:V889" si="350">T826*M826/L826</f>
        <v>2.1827882288133771E-6</v>
      </c>
      <c r="W826" s="185">
        <f t="shared" ref="W826:W889" si="351">U826/(G826*0.000000001)</f>
        <v>1.2854136082088854E-8</v>
      </c>
      <c r="X826" s="185">
        <f t="shared" ref="X826:X889" si="352">V826/(G826*0.000000001)</f>
        <v>4547.4754766945352</v>
      </c>
      <c r="Y826" s="185">
        <f t="shared" ref="Y826:Y888" si="353">W826/K826</f>
        <v>6.3658463584241235E-11</v>
      </c>
      <c r="AA826" s="259">
        <f t="shared" si="337"/>
        <v>3.0556062520435794E-20</v>
      </c>
      <c r="AB826" s="260">
        <f t="shared" si="348"/>
        <v>1.03624706315875E-19</v>
      </c>
      <c r="AC826" s="17">
        <f t="shared" si="344"/>
        <v>5.3849594419960107</v>
      </c>
      <c r="AD826" s="17">
        <f t="shared" si="345"/>
        <v>5.3078886257747184</v>
      </c>
      <c r="AE826" s="17">
        <f t="shared" si="346"/>
        <v>-38.32855173153245</v>
      </c>
      <c r="AF826" s="184">
        <f t="shared" si="347"/>
        <v>-18.169600203303016</v>
      </c>
      <c r="AG826" s="184">
        <f t="shared" si="347"/>
        <v>8.4223275176772496</v>
      </c>
      <c r="AJ826" s="138"/>
    </row>
    <row r="827" spans="1:36">
      <c r="A827" t="s">
        <v>52</v>
      </c>
      <c r="B827" s="235">
        <v>11</v>
      </c>
      <c r="C827" s="236">
        <v>-56</v>
      </c>
      <c r="D827" s="236">
        <v>-172</v>
      </c>
      <c r="E827" s="235">
        <v>20</v>
      </c>
      <c r="F827" s="235" t="s">
        <v>12</v>
      </c>
      <c r="G827" s="411">
        <v>0.48</v>
      </c>
      <c r="H827" s="235" t="s">
        <v>16</v>
      </c>
      <c r="I827" s="235" t="s">
        <v>17</v>
      </c>
      <c r="J827" s="412">
        <v>249.9993416919902</v>
      </c>
      <c r="K827" s="412">
        <v>194.79682594120609</v>
      </c>
      <c r="L827" s="413">
        <v>3.2131951251327133E-12</v>
      </c>
      <c r="M827" s="413">
        <v>1.0010723175144232E-17</v>
      </c>
      <c r="N827" s="46"/>
      <c r="O827" s="126"/>
      <c r="P827" s="126"/>
      <c r="Q827" s="126"/>
      <c r="R827" s="126"/>
      <c r="S827" s="126"/>
      <c r="T827" s="236">
        <v>0.27300000000000002</v>
      </c>
      <c r="U827" s="193"/>
      <c r="V827" s="185"/>
      <c r="W827" s="185"/>
      <c r="X827" s="185"/>
      <c r="Y827" s="185"/>
      <c r="AA827" s="185"/>
      <c r="AB827" s="30"/>
      <c r="AC827" s="17">
        <f t="shared" si="344"/>
        <v>5.5214582846267399</v>
      </c>
      <c r="AD827" s="17">
        <f t="shared" si="345"/>
        <v>5.2719570971393734</v>
      </c>
      <c r="AE827" s="17"/>
      <c r="AF827" s="184"/>
      <c r="AG827" s="184"/>
      <c r="AJ827" s="138"/>
    </row>
    <row r="828" spans="1:36">
      <c r="A828" t="s">
        <v>52</v>
      </c>
      <c r="B828" s="235">
        <v>11</v>
      </c>
      <c r="C828" s="236">
        <v>-56</v>
      </c>
      <c r="D828" s="236">
        <v>-172</v>
      </c>
      <c r="E828" s="235">
        <v>20</v>
      </c>
      <c r="F828" s="235" t="s">
        <v>12</v>
      </c>
      <c r="G828" s="411">
        <v>0.48</v>
      </c>
      <c r="H828" s="235" t="s">
        <v>53</v>
      </c>
      <c r="I828" s="235" t="s">
        <v>53</v>
      </c>
      <c r="J828" s="412">
        <v>7.5036584483824793</v>
      </c>
      <c r="K828" s="412">
        <v>19.132250192047824</v>
      </c>
      <c r="L828" s="413">
        <v>1.1944113074555116E-13</v>
      </c>
      <c r="M828" s="413">
        <v>1.0668043589676293E-18</v>
      </c>
      <c r="N828" s="46"/>
      <c r="O828" s="126"/>
      <c r="P828" s="126"/>
      <c r="Q828" s="126"/>
      <c r="R828" s="126"/>
      <c r="S828" s="126"/>
      <c r="T828" s="236">
        <v>0.27300000000000002</v>
      </c>
      <c r="U828" s="193"/>
      <c r="V828" s="185"/>
      <c r="W828" s="185"/>
      <c r="X828" s="185"/>
      <c r="Y828" s="185"/>
      <c r="AA828" s="185"/>
      <c r="AB828" s="30"/>
      <c r="AC828" s="17">
        <f t="shared" si="344"/>
        <v>2.0153906947275404</v>
      </c>
      <c r="AD828" s="17">
        <f t="shared" si="345"/>
        <v>2.9513754028832784</v>
      </c>
      <c r="AE828" s="17"/>
      <c r="AF828" s="184"/>
      <c r="AG828" s="184"/>
      <c r="AJ828" s="138"/>
    </row>
    <row r="829" spans="1:36">
      <c r="A829" t="s">
        <v>52</v>
      </c>
      <c r="B829" s="235">
        <v>11</v>
      </c>
      <c r="C829" s="236">
        <v>-56</v>
      </c>
      <c r="D829" s="236">
        <v>-172</v>
      </c>
      <c r="E829" s="235">
        <v>20</v>
      </c>
      <c r="F829" s="235" t="s">
        <v>12</v>
      </c>
      <c r="G829" s="411">
        <v>0.48</v>
      </c>
      <c r="H829" s="235" t="s">
        <v>53</v>
      </c>
      <c r="I829" s="235" t="s">
        <v>54</v>
      </c>
      <c r="J829" s="412">
        <v>72.423933407739511</v>
      </c>
      <c r="K829" s="412">
        <v>116.4792413112629</v>
      </c>
      <c r="L829" s="413">
        <v>1.003926237344855E-12</v>
      </c>
      <c r="M829" s="413">
        <v>1.9386443561739072E-16</v>
      </c>
      <c r="N829" s="46"/>
      <c r="O829" s="126">
        <f t="shared" si="329"/>
        <v>5.8159330685217219E-17</v>
      </c>
      <c r="P829" s="126">
        <f t="shared" si="330"/>
        <v>5.7931876388682455E-5</v>
      </c>
      <c r="Q829" s="126">
        <f t="shared" ref="Q829:Q841" si="354">O829/(G829*0.000000001)</f>
        <v>1.211652722608692E-7</v>
      </c>
      <c r="R829" s="126">
        <f t="shared" ref="R829:R841" si="355">P829/(G829*0.000000001)</f>
        <v>120691.40914308844</v>
      </c>
      <c r="S829" s="126">
        <f t="shared" ref="S829:S841" si="356">Q829/K829</f>
        <v>1.0402306101658407E-9</v>
      </c>
      <c r="T829" s="236">
        <v>0.27300000000000002</v>
      </c>
      <c r="U829" s="193">
        <f t="shared" si="349"/>
        <v>5.292499092354767E-17</v>
      </c>
      <c r="V829" s="185">
        <f>T829*M829/L829</f>
        <v>5.2718007513701032E-5</v>
      </c>
      <c r="W829" s="185">
        <f t="shared" si="351"/>
        <v>1.1026039775739098E-7</v>
      </c>
      <c r="X829" s="185">
        <f t="shared" si="352"/>
        <v>109829.18232021049</v>
      </c>
      <c r="Y829" s="185">
        <f t="shared" si="353"/>
        <v>9.4660985525091508E-10</v>
      </c>
      <c r="AA829" s="259">
        <f t="shared" si="337"/>
        <v>4.5437273052043925E-19</v>
      </c>
      <c r="AB829" s="260">
        <f t="shared" si="348"/>
        <v>2.6768006996520516E-18</v>
      </c>
      <c r="AC829" s="17">
        <f t="shared" si="344"/>
        <v>4.282536816694912</v>
      </c>
      <c r="AD829" s="17">
        <f t="shared" si="345"/>
        <v>4.7577130709592961</v>
      </c>
      <c r="AE829" s="17">
        <f t="shared" si="346"/>
        <v>-36.17937254457123</v>
      </c>
      <c r="AF829" s="184">
        <f t="shared" si="347"/>
        <v>-16.020421016341796</v>
      </c>
      <c r="AG829" s="184">
        <f t="shared" si="347"/>
        <v>11.606681549796201</v>
      </c>
      <c r="AJ829" s="138"/>
    </row>
    <row r="830" spans="1:36">
      <c r="A830" t="s">
        <v>52</v>
      </c>
      <c r="B830" s="235">
        <v>11</v>
      </c>
      <c r="C830" s="236">
        <v>-56</v>
      </c>
      <c r="D830" s="236">
        <v>-172</v>
      </c>
      <c r="E830" s="235">
        <v>20</v>
      </c>
      <c r="F830" s="235" t="s">
        <v>12</v>
      </c>
      <c r="G830" s="411">
        <v>0.48</v>
      </c>
      <c r="H830" s="235" t="s">
        <v>53</v>
      </c>
      <c r="I830" s="235" t="s">
        <v>54</v>
      </c>
      <c r="J830" s="412">
        <v>90.429856510058784</v>
      </c>
      <c r="K830" s="412">
        <v>107.85001254595444</v>
      </c>
      <c r="L830" s="413">
        <v>1.2366571832485341E-12</v>
      </c>
      <c r="M830" s="413">
        <v>6.1928755111708909E-17</v>
      </c>
      <c r="N830" s="46"/>
      <c r="O830" s="126">
        <f t="shared" si="329"/>
        <v>1.8578626533512673E-17</v>
      </c>
      <c r="P830" s="126">
        <f t="shared" si="330"/>
        <v>1.5023263346685206E-5</v>
      </c>
      <c r="Q830" s="126">
        <f t="shared" si="354"/>
        <v>3.8705471944818066E-8</v>
      </c>
      <c r="R830" s="126">
        <f t="shared" si="355"/>
        <v>31298.465305594178</v>
      </c>
      <c r="S830" s="126">
        <f t="shared" si="356"/>
        <v>3.5888240558456892E-10</v>
      </c>
      <c r="T830" s="236">
        <v>0.27300000000000002</v>
      </c>
      <c r="U830" s="193">
        <f>M830*T830</f>
        <v>1.6906550145496534E-17</v>
      </c>
      <c r="V830" s="185">
        <f>T830*M830/L830</f>
        <v>1.3671169645483538E-5</v>
      </c>
      <c r="W830" s="185">
        <f>U830/(G830*0.000000001)</f>
        <v>3.5221979469784443E-8</v>
      </c>
      <c r="X830" s="185">
        <f>V830/(G830*0.000000001)</f>
        <v>28481.603428090704</v>
      </c>
      <c r="Y830" s="185">
        <f>W830/K830</f>
        <v>3.2658298908195774E-10</v>
      </c>
      <c r="AA830" s="259">
        <f t="shared" si="337"/>
        <v>1.5675983475933971E-19</v>
      </c>
      <c r="AB830" s="260">
        <f t="shared" si="348"/>
        <v>6.8482642239756718E-19</v>
      </c>
      <c r="AC830" s="17">
        <f t="shared" si="344"/>
        <v>4.5045744839995958</v>
      </c>
      <c r="AD830" s="17">
        <f t="shared" si="345"/>
        <v>4.6807414891629699</v>
      </c>
      <c r="AE830" s="17">
        <f t="shared" si="346"/>
        <v>-37.32054706068358</v>
      </c>
      <c r="AF830" s="184">
        <f t="shared" si="347"/>
        <v>-17.161595532454147</v>
      </c>
      <c r="AG830" s="184">
        <f t="shared" si="347"/>
        <v>10.257013664084752</v>
      </c>
      <c r="AJ830" s="138"/>
    </row>
    <row r="831" spans="1:36">
      <c r="A831" t="s">
        <v>52</v>
      </c>
      <c r="B831" s="235">
        <v>11</v>
      </c>
      <c r="C831" s="236">
        <v>-56</v>
      </c>
      <c r="D831" s="236">
        <v>-172</v>
      </c>
      <c r="E831" s="235">
        <v>20</v>
      </c>
      <c r="F831" s="235" t="s">
        <v>12</v>
      </c>
      <c r="G831" s="411">
        <v>0.48</v>
      </c>
      <c r="H831" s="235" t="s">
        <v>16</v>
      </c>
      <c r="I831" s="235" t="s">
        <v>16</v>
      </c>
      <c r="J831" s="412">
        <v>41.340636607608559</v>
      </c>
      <c r="K831" s="412">
        <v>95.25410592326665</v>
      </c>
      <c r="L831" s="413">
        <v>5.9299449057311042E-13</v>
      </c>
      <c r="M831" s="413">
        <v>1.5768037176052516E-17</v>
      </c>
      <c r="N831" s="46"/>
      <c r="O831" s="125"/>
      <c r="P831" s="126"/>
      <c r="Q831" s="126"/>
      <c r="R831" s="126"/>
      <c r="S831" s="126"/>
      <c r="T831" s="236">
        <v>0.27300000000000002</v>
      </c>
      <c r="U831" s="193"/>
      <c r="V831" s="185"/>
      <c r="W831" s="185"/>
      <c r="X831" s="257"/>
      <c r="Y831" s="185"/>
      <c r="AA831" s="259"/>
      <c r="AB831" s="260">
        <f t="shared" si="348"/>
        <v>3.814173769435974E-19</v>
      </c>
      <c r="AC831" s="17">
        <f t="shared" si="344"/>
        <v>3.7218459534482751</v>
      </c>
      <c r="AD831" s="17">
        <f t="shared" si="345"/>
        <v>4.5565481198836881</v>
      </c>
      <c r="AE831" s="17">
        <f t="shared" si="346"/>
        <v>-38.688546746355399</v>
      </c>
      <c r="AF831" s="184"/>
      <c r="AG831" s="184"/>
      <c r="AJ831" s="138"/>
    </row>
    <row r="832" spans="1:36" s="271" customFormat="1">
      <c r="A832" s="271" t="s">
        <v>52</v>
      </c>
      <c r="B832" s="404">
        <v>9</v>
      </c>
      <c r="C832" s="427">
        <v>-56</v>
      </c>
      <c r="D832" s="427">
        <v>-172</v>
      </c>
      <c r="E832" s="404">
        <v>20</v>
      </c>
      <c r="F832" s="404" t="s">
        <v>12</v>
      </c>
      <c r="G832" s="428">
        <v>0.49</v>
      </c>
      <c r="H832" s="404" t="s">
        <v>53</v>
      </c>
      <c r="I832" s="404" t="s">
        <v>54</v>
      </c>
      <c r="J832" s="429">
        <v>473.78702341944347</v>
      </c>
      <c r="K832" s="429">
        <v>415.04183916251151</v>
      </c>
      <c r="L832" s="430">
        <v>5.8565936716122514E-12</v>
      </c>
      <c r="M832" s="430"/>
      <c r="N832" s="46"/>
      <c r="O832" s="292"/>
      <c r="P832" s="292"/>
      <c r="Q832" s="292"/>
      <c r="R832" s="292"/>
      <c r="S832" s="292"/>
      <c r="T832" s="427">
        <v>0.40950000000000003</v>
      </c>
      <c r="U832" s="293"/>
      <c r="V832" s="292"/>
      <c r="W832" s="292"/>
      <c r="X832" s="292"/>
      <c r="Y832" s="292"/>
      <c r="AA832" s="292"/>
      <c r="AB832" s="294"/>
      <c r="AC832" s="295"/>
      <c r="AD832" s="295"/>
      <c r="AE832" s="295"/>
      <c r="AF832" s="295"/>
      <c r="AG832" s="295"/>
      <c r="AJ832" s="294"/>
    </row>
    <row r="833" spans="1:36">
      <c r="A833" t="s">
        <v>52</v>
      </c>
      <c r="B833" s="235">
        <v>9</v>
      </c>
      <c r="C833" s="236">
        <v>-56</v>
      </c>
      <c r="D833" s="236">
        <v>-172</v>
      </c>
      <c r="E833" s="235">
        <v>20</v>
      </c>
      <c r="F833" s="235" t="s">
        <v>12</v>
      </c>
      <c r="G833" s="411">
        <v>0.49</v>
      </c>
      <c r="H833" s="235" t="s">
        <v>53</v>
      </c>
      <c r="I833" s="235" t="s">
        <v>54</v>
      </c>
      <c r="J833" s="412">
        <v>145.56398291248806</v>
      </c>
      <c r="K833" s="412">
        <v>209.5454952415397</v>
      </c>
      <c r="L833" s="413">
        <v>1.9336601430951904E-12</v>
      </c>
      <c r="M833" s="413">
        <v>2.1226095196325011E-17</v>
      </c>
      <c r="N833" s="46"/>
      <c r="O833" s="126">
        <f t="shared" si="329"/>
        <v>6.3678285588975031E-18</v>
      </c>
      <c r="P833" s="126">
        <f t="shared" si="330"/>
        <v>3.2931477548606779E-6</v>
      </c>
      <c r="Q833" s="126">
        <f t="shared" si="354"/>
        <v>1.2995568487545923E-8</v>
      </c>
      <c r="R833" s="126">
        <f t="shared" si="355"/>
        <v>6720.7097037973008</v>
      </c>
      <c r="S833" s="126">
        <f t="shared" si="356"/>
        <v>6.2017885292958186E-11</v>
      </c>
      <c r="T833" s="236">
        <v>0.40950000000000003</v>
      </c>
      <c r="U833" s="193">
        <f t="shared" si="349"/>
        <v>8.6920859828950928E-18</v>
      </c>
      <c r="V833" s="185">
        <f t="shared" si="350"/>
        <v>4.4951466853848259E-6</v>
      </c>
      <c r="W833" s="185">
        <f t="shared" si="351"/>
        <v>1.7738950985500187E-8</v>
      </c>
      <c r="X833" s="185">
        <f t="shared" si="352"/>
        <v>9173.7687456833173</v>
      </c>
      <c r="Y833" s="185">
        <f t="shared" si="353"/>
        <v>8.4654413424887921E-11</v>
      </c>
      <c r="AA833" s="259">
        <f t="shared" si="337"/>
        <v>4.1480662578195086E-20</v>
      </c>
      <c r="AB833" s="260">
        <f t="shared" si="348"/>
        <v>1.4581969228669689E-19</v>
      </c>
      <c r="AC833" s="17">
        <f t="shared" si="344"/>
        <v>4.9806157350550162</v>
      </c>
      <c r="AD833" s="17">
        <f t="shared" si="345"/>
        <v>5.3449408768436122</v>
      </c>
      <c r="AE833" s="17">
        <f t="shared" si="346"/>
        <v>-38.391300343670899</v>
      </c>
      <c r="AF833" s="184">
        <f t="shared" si="347"/>
        <v>-17.847502994536036</v>
      </c>
      <c r="AG833" s="184">
        <f t="shared" si="347"/>
        <v>9.1241034672618255</v>
      </c>
      <c r="AJ833" s="138"/>
    </row>
    <row r="834" spans="1:36">
      <c r="A834" t="s">
        <v>52</v>
      </c>
      <c r="B834" s="235">
        <v>9</v>
      </c>
      <c r="C834" s="236">
        <v>-56</v>
      </c>
      <c r="D834" s="236">
        <v>-172</v>
      </c>
      <c r="E834" s="235">
        <v>20</v>
      </c>
      <c r="F834" s="235" t="s">
        <v>12</v>
      </c>
      <c r="G834" s="411">
        <v>0.49</v>
      </c>
      <c r="H834" s="235" t="s">
        <v>53</v>
      </c>
      <c r="I834" s="235" t="s">
        <v>54</v>
      </c>
      <c r="J834" s="412">
        <v>285.18247135932847</v>
      </c>
      <c r="K834" s="412">
        <v>292.14939117414747</v>
      </c>
      <c r="L834" s="413">
        <v>3.6360750681971426E-12</v>
      </c>
      <c r="M834" s="413">
        <v>3.9653602967329285E-17</v>
      </c>
      <c r="N834" s="46"/>
      <c r="O834" s="126">
        <f t="shared" si="329"/>
        <v>1.1896080890198786E-17</v>
      </c>
      <c r="P834" s="126">
        <f t="shared" si="330"/>
        <v>3.2716818731955284E-6</v>
      </c>
      <c r="Q834" s="126">
        <f t="shared" si="354"/>
        <v>2.4277716102446497E-8</v>
      </c>
      <c r="R834" s="126">
        <f t="shared" si="355"/>
        <v>6676.9017820316894</v>
      </c>
      <c r="S834" s="126">
        <f t="shared" si="356"/>
        <v>8.3100348095453615E-11</v>
      </c>
      <c r="T834" s="236">
        <v>0.40950000000000003</v>
      </c>
      <c r="U834" s="193">
        <f t="shared" si="349"/>
        <v>1.6238150415121344E-17</v>
      </c>
      <c r="V834" s="185">
        <f t="shared" si="350"/>
        <v>4.4658457569118962E-6</v>
      </c>
      <c r="W834" s="185">
        <f t="shared" si="351"/>
        <v>3.3139082479839476E-8</v>
      </c>
      <c r="X834" s="185">
        <f t="shared" si="352"/>
        <v>9113.9709324732557</v>
      </c>
      <c r="Y834" s="185">
        <f t="shared" si="353"/>
        <v>1.1343197515029421E-10</v>
      </c>
      <c r="AA834" s="259">
        <f t="shared" si="337"/>
        <v>5.5581667823644159E-20</v>
      </c>
      <c r="AB834" s="260">
        <f t="shared" si="348"/>
        <v>1.390464244815592E-19</v>
      </c>
      <c r="AC834" s="17">
        <f t="shared" si="344"/>
        <v>5.6531292257794243</v>
      </c>
      <c r="AD834" s="17">
        <f t="shared" si="345"/>
        <v>5.6772652850487537</v>
      </c>
      <c r="AE834" s="17">
        <f t="shared" si="346"/>
        <v>-37.766349860650813</v>
      </c>
      <c r="AF834" s="184">
        <f t="shared" si="347"/>
        <v>-17.22255251151595</v>
      </c>
      <c r="AG834" s="184">
        <f t="shared" si="347"/>
        <v>9.1175637824916915</v>
      </c>
      <c r="AJ834" s="138"/>
    </row>
    <row r="835" spans="1:36">
      <c r="A835" t="s">
        <v>52</v>
      </c>
      <c r="B835" s="235">
        <v>9</v>
      </c>
      <c r="C835" s="236">
        <v>-56</v>
      </c>
      <c r="D835" s="236">
        <v>-172</v>
      </c>
      <c r="E835" s="235">
        <v>20</v>
      </c>
      <c r="F835" s="235" t="s">
        <v>12</v>
      </c>
      <c r="G835" s="411">
        <v>0.49</v>
      </c>
      <c r="H835" s="235" t="s">
        <v>16</v>
      </c>
      <c r="I835" s="235" t="s">
        <v>16</v>
      </c>
      <c r="J835" s="412">
        <v>34.446295290377577</v>
      </c>
      <c r="K835" s="412">
        <v>56.906697216012489</v>
      </c>
      <c r="L835" s="413">
        <v>4.9963094815680875E-13</v>
      </c>
      <c r="M835" s="413">
        <v>2.8806218636936064E-17</v>
      </c>
      <c r="N835" s="46"/>
      <c r="O835" s="126">
        <f t="shared" si="329"/>
        <v>8.6418655910808194E-18</v>
      </c>
      <c r="P835" s="126">
        <f t="shared" si="330"/>
        <v>1.729649779094264E-5</v>
      </c>
      <c r="Q835" s="126">
        <f t="shared" si="354"/>
        <v>1.7636460389960854E-8</v>
      </c>
      <c r="R835" s="126">
        <f t="shared" si="355"/>
        <v>35298.975083556405</v>
      </c>
      <c r="S835" s="126">
        <f t="shared" si="356"/>
        <v>3.0991888921289005E-10</v>
      </c>
      <c r="T835" s="236">
        <v>0.40950000000000003</v>
      </c>
      <c r="U835" s="193">
        <f t="shared" si="349"/>
        <v>1.1796146531825319E-17</v>
      </c>
      <c r="V835" s="185">
        <f t="shared" si="350"/>
        <v>2.3609719484636705E-5</v>
      </c>
      <c r="W835" s="185">
        <f t="shared" si="351"/>
        <v>2.4073768432296566E-8</v>
      </c>
      <c r="X835" s="185">
        <f t="shared" si="352"/>
        <v>48183.100989054496</v>
      </c>
      <c r="Y835" s="185">
        <f t="shared" si="353"/>
        <v>4.2303928377559494E-10</v>
      </c>
      <c r="AA835" s="259">
        <f t="shared" si="337"/>
        <v>2.0728924905004155E-19</v>
      </c>
      <c r="AB835" s="260">
        <f t="shared" si="348"/>
        <v>8.3626463728838076E-19</v>
      </c>
      <c r="AC835" s="17">
        <f t="shared" si="344"/>
        <v>3.5394014529361084</v>
      </c>
      <c r="AD835" s="17">
        <f t="shared" si="345"/>
        <v>4.0414130357176488</v>
      </c>
      <c r="AE835" s="17">
        <f t="shared" si="346"/>
        <v>-38.085940385165735</v>
      </c>
      <c r="AF835" s="184">
        <f t="shared" si="347"/>
        <v>-17.542143036030872</v>
      </c>
      <c r="AG835" s="184">
        <f t="shared" si="347"/>
        <v>10.782763636676645</v>
      </c>
      <c r="AJ835" s="138"/>
    </row>
    <row r="836" spans="1:36">
      <c r="A836" t="s">
        <v>52</v>
      </c>
      <c r="B836" s="235">
        <v>9</v>
      </c>
      <c r="C836" s="236">
        <v>-56</v>
      </c>
      <c r="D836" s="236">
        <v>-172</v>
      </c>
      <c r="E836" s="235">
        <v>20</v>
      </c>
      <c r="F836" s="235" t="s">
        <v>12</v>
      </c>
      <c r="G836" s="411">
        <v>0.49</v>
      </c>
      <c r="H836" s="235" t="s">
        <v>16</v>
      </c>
      <c r="I836" s="235" t="s">
        <v>16</v>
      </c>
      <c r="J836" s="412">
        <v>16.658059426210855</v>
      </c>
      <c r="K836" s="412">
        <v>33.535865175930226</v>
      </c>
      <c r="L836" s="413">
        <v>2.5256770812151375E-13</v>
      </c>
      <c r="M836" s="413">
        <v>3.6990577603295651E-18</v>
      </c>
      <c r="N836" s="46"/>
      <c r="O836" s="126">
        <f t="shared" si="329"/>
        <v>1.1097173280988696E-18</v>
      </c>
      <c r="P836" s="126">
        <f t="shared" si="330"/>
        <v>4.3937419250958616E-6</v>
      </c>
      <c r="Q836" s="126">
        <f t="shared" si="354"/>
        <v>2.2647292410181007E-9</v>
      </c>
      <c r="R836" s="126">
        <f t="shared" si="355"/>
        <v>8966.8202552976763</v>
      </c>
      <c r="S836" s="126">
        <f t="shared" si="356"/>
        <v>6.7531558501242131E-11</v>
      </c>
      <c r="T836" s="236">
        <v>0.40950000000000003</v>
      </c>
      <c r="U836" s="193">
        <f t="shared" si="349"/>
        <v>1.5147641528549571E-18</v>
      </c>
      <c r="V836" s="185">
        <f t="shared" si="350"/>
        <v>5.9974577277558518E-6</v>
      </c>
      <c r="W836" s="185">
        <f t="shared" si="351"/>
        <v>3.091355413989708E-9</v>
      </c>
      <c r="X836" s="185">
        <f t="shared" si="352"/>
        <v>12239.709648481328</v>
      </c>
      <c r="Y836" s="185">
        <f t="shared" si="353"/>
        <v>9.2180577354195522E-11</v>
      </c>
      <c r="AA836" s="259">
        <f t="shared" si="337"/>
        <v>4.5168482903555811E-20</v>
      </c>
      <c r="AB836" s="260">
        <f t="shared" si="348"/>
        <v>2.2205814409025526E-19</v>
      </c>
      <c r="AC836" s="17">
        <f t="shared" si="344"/>
        <v>2.8128941489344994</v>
      </c>
      <c r="AD836" s="17">
        <f t="shared" si="345"/>
        <v>3.5126154684116977</v>
      </c>
      <c r="AE836" s="17">
        <f t="shared" si="346"/>
        <v>-40.138453546044232</v>
      </c>
      <c r="AF836" s="184">
        <f t="shared" si="347"/>
        <v>-19.594656196909373</v>
      </c>
      <c r="AG836" s="184">
        <f t="shared" si="347"/>
        <v>9.4124408342556531</v>
      </c>
      <c r="AJ836" s="138"/>
    </row>
    <row r="837" spans="1:36">
      <c r="A837" t="s">
        <v>52</v>
      </c>
      <c r="B837" s="235">
        <v>9</v>
      </c>
      <c r="C837" s="236">
        <v>-56</v>
      </c>
      <c r="D837" s="236">
        <v>-172</v>
      </c>
      <c r="E837" s="235">
        <v>20</v>
      </c>
      <c r="F837" s="235" t="s">
        <v>12</v>
      </c>
      <c r="G837" s="411">
        <v>0.49</v>
      </c>
      <c r="H837" s="235" t="s">
        <v>16</v>
      </c>
      <c r="I837" s="235" t="s">
        <v>16</v>
      </c>
      <c r="J837" s="412">
        <v>22.1818893258937</v>
      </c>
      <c r="K837" s="412">
        <v>38.966288295081995</v>
      </c>
      <c r="L837" s="413">
        <v>3.3049517891959518E-13</v>
      </c>
      <c r="M837" s="413">
        <v>4.8801504201455411E-18</v>
      </c>
      <c r="N837" s="46"/>
      <c r="O837" s="126">
        <f t="shared" si="329"/>
        <v>1.4640451260436622E-18</v>
      </c>
      <c r="P837" s="126">
        <f t="shared" si="330"/>
        <v>4.429853200369509E-6</v>
      </c>
      <c r="Q837" s="126">
        <f t="shared" si="354"/>
        <v>2.9878471960074735E-9</v>
      </c>
      <c r="R837" s="126">
        <f t="shared" si="355"/>
        <v>9040.5167354479763</v>
      </c>
      <c r="S837" s="126">
        <f t="shared" si="356"/>
        <v>7.6677747015092917E-11</v>
      </c>
      <c r="T837" s="236">
        <v>0.40950000000000003</v>
      </c>
      <c r="U837" s="193">
        <f t="shared" si="349"/>
        <v>1.9984215970495994E-18</v>
      </c>
      <c r="V837" s="185">
        <f t="shared" si="350"/>
        <v>6.0467496185043813E-6</v>
      </c>
      <c r="W837" s="185">
        <f t="shared" si="351"/>
        <v>4.0784114225502023E-9</v>
      </c>
      <c r="X837" s="185">
        <f t="shared" si="352"/>
        <v>12340.30534388649</v>
      </c>
      <c r="Y837" s="185">
        <f t="shared" si="353"/>
        <v>1.0466512467560186E-10</v>
      </c>
      <c r="AA837" s="259">
        <f t="shared" si="337"/>
        <v>5.1285911091044918E-20</v>
      </c>
      <c r="AB837" s="260">
        <f t="shared" si="348"/>
        <v>2.2000607560730952E-19</v>
      </c>
      <c r="AC837" s="17">
        <f t="shared" si="344"/>
        <v>3.0992761598045679</v>
      </c>
      <c r="AD837" s="17">
        <f t="shared" si="345"/>
        <v>3.6626968696280047</v>
      </c>
      <c r="AE837" s="17">
        <f t="shared" si="346"/>
        <v>-39.861355630702491</v>
      </c>
      <c r="AF837" s="184">
        <f t="shared" si="347"/>
        <v>-19.317558281567631</v>
      </c>
      <c r="AG837" s="184">
        <f t="shared" si="347"/>
        <v>9.4206260413904008</v>
      </c>
      <c r="AJ837" s="138"/>
    </row>
    <row r="838" spans="1:36">
      <c r="A838" t="s">
        <v>52</v>
      </c>
      <c r="B838" s="235">
        <v>9</v>
      </c>
      <c r="C838" s="236">
        <v>-56</v>
      </c>
      <c r="D838" s="236">
        <v>-172</v>
      </c>
      <c r="E838" s="235">
        <v>20</v>
      </c>
      <c r="F838" s="235" t="s">
        <v>12</v>
      </c>
      <c r="G838" s="411">
        <v>0.49</v>
      </c>
      <c r="H838" s="235" t="s">
        <v>16</v>
      </c>
      <c r="I838" s="235" t="s">
        <v>16</v>
      </c>
      <c r="J838" s="412">
        <v>20.183336361379901</v>
      </c>
      <c r="K838" s="412">
        <v>45.552810281015304</v>
      </c>
      <c r="L838" s="413">
        <v>3.0245508649215565E-13</v>
      </c>
      <c r="M838" s="413">
        <v>9.7169690754470265E-18</v>
      </c>
      <c r="N838" s="46"/>
      <c r="O838" s="126">
        <f t="shared" si="329"/>
        <v>2.9150907226341077E-18</v>
      </c>
      <c r="P838" s="126">
        <f t="shared" si="330"/>
        <v>9.6380945562630252E-6</v>
      </c>
      <c r="Q838" s="126">
        <f t="shared" si="354"/>
        <v>5.949164740069607E-9</v>
      </c>
      <c r="R838" s="126">
        <f t="shared" si="355"/>
        <v>19669.580727067394</v>
      </c>
      <c r="S838" s="126">
        <f t="shared" si="356"/>
        <v>1.3059929131417375E-10</v>
      </c>
      <c r="T838" s="236">
        <v>0.40950000000000003</v>
      </c>
      <c r="U838" s="193">
        <f t="shared" si="349"/>
        <v>3.9790988363955573E-18</v>
      </c>
      <c r="V838" s="185">
        <f t="shared" si="350"/>
        <v>1.315599906929903E-5</v>
      </c>
      <c r="W838" s="185">
        <f t="shared" si="351"/>
        <v>8.1206098701950134E-9</v>
      </c>
      <c r="X838" s="185">
        <f t="shared" si="352"/>
        <v>26848.977692446995</v>
      </c>
      <c r="Y838" s="185">
        <f t="shared" si="353"/>
        <v>1.7826803264384717E-10</v>
      </c>
      <c r="AA838" s="259">
        <f t="shared" si="337"/>
        <v>8.7351335995485125E-20</v>
      </c>
      <c r="AB838" s="260">
        <f t="shared" si="348"/>
        <v>4.8143522465592474E-19</v>
      </c>
      <c r="AC838" s="17">
        <f t="shared" si="344"/>
        <v>3.0048573313580604</v>
      </c>
      <c r="AD838" s="17">
        <f t="shared" si="345"/>
        <v>3.8188723184222453</v>
      </c>
      <c r="AE838" s="17">
        <f t="shared" si="346"/>
        <v>-39.172657927561218</v>
      </c>
      <c r="AF838" s="184">
        <f t="shared" si="347"/>
        <v>-18.628860578426352</v>
      </c>
      <c r="AG838" s="184">
        <f t="shared" si="347"/>
        <v>10.19798302444295</v>
      </c>
      <c r="AJ838" s="138"/>
    </row>
    <row r="839" spans="1:36">
      <c r="A839" t="s">
        <v>52</v>
      </c>
      <c r="B839" s="235">
        <v>9</v>
      </c>
      <c r="C839" s="236">
        <v>-56</v>
      </c>
      <c r="D839" s="236">
        <v>-172</v>
      </c>
      <c r="E839" s="235">
        <v>20</v>
      </c>
      <c r="F839" s="235" t="s">
        <v>12</v>
      </c>
      <c r="G839" s="411">
        <v>0.49</v>
      </c>
      <c r="H839" s="235" t="s">
        <v>16</v>
      </c>
      <c r="I839" s="235" t="s">
        <v>17</v>
      </c>
      <c r="J839" s="412">
        <v>22.898283453852603</v>
      </c>
      <c r="K839" s="412">
        <v>39.388658246084098</v>
      </c>
      <c r="L839" s="413">
        <v>3.4050810494870393E-13</v>
      </c>
      <c r="M839" s="413">
        <v>1.8248162230628698E-18</v>
      </c>
      <c r="N839" s="46"/>
      <c r="O839" s="126">
        <f t="shared" si="329"/>
        <v>5.4744486691886095E-19</v>
      </c>
      <c r="P839" s="126">
        <f t="shared" si="330"/>
        <v>1.6077293285025658E-6</v>
      </c>
      <c r="Q839" s="126">
        <f t="shared" si="354"/>
        <v>1.1172344222833896E-9</v>
      </c>
      <c r="R839" s="126">
        <f t="shared" si="355"/>
        <v>3281.0802622501337</v>
      </c>
      <c r="S839" s="126">
        <f t="shared" si="356"/>
        <v>2.8364368628740017E-11</v>
      </c>
      <c r="T839" s="236">
        <v>0.40950000000000003</v>
      </c>
      <c r="U839" s="193">
        <f t="shared" si="349"/>
        <v>7.4726224334424525E-19</v>
      </c>
      <c r="V839" s="185">
        <f t="shared" si="350"/>
        <v>2.1945505334060025E-6</v>
      </c>
      <c r="W839" s="185">
        <f t="shared" si="351"/>
        <v>1.5250249864168267E-9</v>
      </c>
      <c r="X839" s="185">
        <f t="shared" si="352"/>
        <v>4478.6745579714334</v>
      </c>
      <c r="Y839" s="185">
        <f t="shared" si="353"/>
        <v>3.8717363178230124E-11</v>
      </c>
      <c r="AA839" s="259">
        <f t="shared" si="337"/>
        <v>1.8971507957332763E-20</v>
      </c>
      <c r="AB839" s="260">
        <f t="shared" si="348"/>
        <v>7.9692271551291641E-20</v>
      </c>
      <c r="AC839" s="17">
        <f t="shared" si="344"/>
        <v>3.1310619494036289</v>
      </c>
      <c r="AD839" s="17">
        <f t="shared" si="345"/>
        <v>3.6734779130892194</v>
      </c>
      <c r="AE839" s="17">
        <f t="shared" si="346"/>
        <v>-40.845052391620499</v>
      </c>
      <c r="AF839" s="184">
        <f t="shared" si="347"/>
        <v>-20.301255042485636</v>
      </c>
      <c r="AG839" s="184">
        <f t="shared" si="347"/>
        <v>8.407082424038876</v>
      </c>
      <c r="AJ839" s="138"/>
    </row>
    <row r="840" spans="1:36">
      <c r="A840" t="s">
        <v>52</v>
      </c>
      <c r="B840" s="235">
        <v>9</v>
      </c>
      <c r="C840" s="236">
        <v>-56</v>
      </c>
      <c r="D840" s="236">
        <v>-172</v>
      </c>
      <c r="E840" s="235">
        <v>20</v>
      </c>
      <c r="F840" s="235" t="s">
        <v>12</v>
      </c>
      <c r="G840" s="411">
        <v>0.49</v>
      </c>
      <c r="H840" s="235" t="s">
        <v>16</v>
      </c>
      <c r="I840" s="235" t="s">
        <v>16</v>
      </c>
      <c r="J840" s="412">
        <v>5.0717939867394453</v>
      </c>
      <c r="K840" s="412">
        <v>18.230288094773801</v>
      </c>
      <c r="L840" s="413">
        <v>8.2683576080300519E-14</v>
      </c>
      <c r="M840" s="413">
        <v>1.9263091905708598E-18</v>
      </c>
      <c r="N840" s="46"/>
      <c r="O840" s="126">
        <f t="shared" si="329"/>
        <v>5.7789275717125792E-19</v>
      </c>
      <c r="P840" s="126">
        <f t="shared" si="330"/>
        <v>6.9892085534619454E-6</v>
      </c>
      <c r="Q840" s="126">
        <f t="shared" si="354"/>
        <v>1.1793729738188936E-9</v>
      </c>
      <c r="R840" s="126">
        <f t="shared" si="355"/>
        <v>14263.69092543254</v>
      </c>
      <c r="S840" s="126">
        <f t="shared" si="356"/>
        <v>6.4693051897352756E-11</v>
      </c>
      <c r="T840" s="236">
        <v>0.40950000000000003</v>
      </c>
      <c r="U840" s="193">
        <f t="shared" si="349"/>
        <v>7.8882361353876713E-19</v>
      </c>
      <c r="V840" s="185">
        <f t="shared" si="350"/>
        <v>9.5402696754755575E-6</v>
      </c>
      <c r="W840" s="185">
        <f t="shared" si="351"/>
        <v>1.6098441092627898E-9</v>
      </c>
      <c r="X840" s="185">
        <f t="shared" si="352"/>
        <v>19469.938113215419</v>
      </c>
      <c r="Y840" s="185">
        <f t="shared" si="353"/>
        <v>8.8306015839886504E-11</v>
      </c>
      <c r="AA840" s="259">
        <f t="shared" si="337"/>
        <v>4.3269947761544396E-20</v>
      </c>
      <c r="AB840" s="260">
        <f t="shared" si="348"/>
        <v>3.7980824844371202E-19</v>
      </c>
      <c r="AC840" s="17">
        <f t="shared" si="344"/>
        <v>1.6236945985535829</v>
      </c>
      <c r="AD840" s="17">
        <f t="shared" si="345"/>
        <v>2.9030843918994251</v>
      </c>
      <c r="AE840" s="17">
        <f t="shared" si="346"/>
        <v>-40.790925838317747</v>
      </c>
      <c r="AF840" s="184">
        <f t="shared" si="347"/>
        <v>-20.247128489182884</v>
      </c>
      <c r="AG840" s="184">
        <f t="shared" si="347"/>
        <v>9.8766269197898229</v>
      </c>
      <c r="AJ840" s="138"/>
    </row>
    <row r="841" spans="1:36">
      <c r="A841" t="s">
        <v>52</v>
      </c>
      <c r="B841" s="235">
        <v>9</v>
      </c>
      <c r="C841" s="236">
        <v>-56</v>
      </c>
      <c r="D841" s="236">
        <v>-172</v>
      </c>
      <c r="E841" s="235">
        <v>20</v>
      </c>
      <c r="F841" s="235" t="s">
        <v>12</v>
      </c>
      <c r="G841" s="411">
        <v>0.49</v>
      </c>
      <c r="H841" s="235" t="s">
        <v>53</v>
      </c>
      <c r="I841" s="235" t="s">
        <v>53</v>
      </c>
      <c r="J841" s="412">
        <v>4.1428402234374344</v>
      </c>
      <c r="K841" s="412">
        <v>22.485853614298232</v>
      </c>
      <c r="L841" s="413">
        <v>6.8377859274358094E-14</v>
      </c>
      <c r="M841" s="413">
        <v>4.5091893668768622E-19</v>
      </c>
      <c r="N841" s="46"/>
      <c r="O841" s="126">
        <f t="shared" si="329"/>
        <v>1.3527568100630586E-19</v>
      </c>
      <c r="P841" s="126">
        <f t="shared" si="330"/>
        <v>1.9783550178651859E-6</v>
      </c>
      <c r="Q841" s="126">
        <f t="shared" si="354"/>
        <v>2.7607281838021602E-10</v>
      </c>
      <c r="R841" s="126">
        <f t="shared" si="355"/>
        <v>4037.459220133032</v>
      </c>
      <c r="S841" s="126">
        <f t="shared" si="356"/>
        <v>1.227762232716252E-11</v>
      </c>
      <c r="T841" s="236">
        <v>0.40950000000000003</v>
      </c>
      <c r="U841" s="193">
        <f t="shared" si="349"/>
        <v>1.8465130457360752E-19</v>
      </c>
      <c r="V841" s="185">
        <f t="shared" si="350"/>
        <v>2.7004545993859789E-6</v>
      </c>
      <c r="W841" s="185">
        <f t="shared" si="351"/>
        <v>3.7683939708899491E-10</v>
      </c>
      <c r="X841" s="185">
        <f t="shared" si="352"/>
        <v>5511.1318354815885</v>
      </c>
      <c r="Y841" s="185">
        <f t="shared" si="353"/>
        <v>1.6758954476576842E-11</v>
      </c>
      <c r="AA841" s="259">
        <f t="shared" si="337"/>
        <v>8.2118876935226534E-21</v>
      </c>
      <c r="AB841" s="260">
        <f t="shared" si="348"/>
        <v>1.0884294647345723E-19</v>
      </c>
      <c r="AC841" s="17">
        <f t="shared" si="344"/>
        <v>1.4213815969249606</v>
      </c>
      <c r="AD841" s="17">
        <f t="shared" si="345"/>
        <v>3.11288638322447</v>
      </c>
      <c r="AE841" s="17">
        <f t="shared" si="346"/>
        <v>-42.242999370796667</v>
      </c>
      <c r="AF841" s="184">
        <f t="shared" si="347"/>
        <v>-21.699202021661804</v>
      </c>
      <c r="AG841" s="184">
        <f t="shared" si="347"/>
        <v>8.6145252958401777</v>
      </c>
      <c r="AJ841" s="138"/>
    </row>
    <row r="842" spans="1:36" s="43" customFormat="1">
      <c r="A842" s="43" t="s">
        <v>52</v>
      </c>
      <c r="B842" s="195">
        <v>9</v>
      </c>
      <c r="C842" s="354">
        <v>-56</v>
      </c>
      <c r="D842" s="354">
        <v>-172</v>
      </c>
      <c r="E842" s="195">
        <v>20</v>
      </c>
      <c r="F842" s="195" t="s">
        <v>12</v>
      </c>
      <c r="G842" s="353">
        <v>0.49</v>
      </c>
      <c r="H842" s="195" t="s">
        <v>16</v>
      </c>
      <c r="I842" s="195" t="s">
        <v>17</v>
      </c>
      <c r="J842" s="419">
        <v>58.085933873019407</v>
      </c>
      <c r="K842" s="419">
        <v>77.548749558207973</v>
      </c>
      <c r="L842" s="420">
        <v>8.1608454196332622E-13</v>
      </c>
      <c r="M842" s="420">
        <v>4.0338323387807494E-17</v>
      </c>
      <c r="N842" s="46"/>
      <c r="O842" s="185">
        <f t="shared" si="329"/>
        <v>1.2101497016342247E-17</v>
      </c>
      <c r="P842" s="185">
        <f t="shared" si="330"/>
        <v>1.4828729615719241E-5</v>
      </c>
      <c r="Q842" s="185">
        <f t="shared" ref="Q842:Q847" si="357">O842/(G842*0.000000001)</f>
        <v>2.4696932686412747E-8</v>
      </c>
      <c r="R842" s="185">
        <f t="shared" ref="R842:R847" si="358">P842/(G842*0.000000001)</f>
        <v>30262.713501467835</v>
      </c>
      <c r="S842" s="185">
        <f t="shared" ref="S842:S847" si="359">Q842/K842</f>
        <v>3.1846977323438683E-10</v>
      </c>
      <c r="T842" s="354">
        <v>0.40950000000000003</v>
      </c>
      <c r="U842" s="193">
        <f t="shared" si="349"/>
        <v>1.651854342730717E-17</v>
      </c>
      <c r="V842" s="185">
        <f t="shared" si="350"/>
        <v>2.0241215925456766E-5</v>
      </c>
      <c r="W842" s="185">
        <f t="shared" si="351"/>
        <v>3.3711313116953406E-8</v>
      </c>
      <c r="X842" s="185">
        <f t="shared" si="352"/>
        <v>41308.603929503603</v>
      </c>
      <c r="Y842" s="185">
        <f t="shared" si="353"/>
        <v>4.3471124046493809E-10</v>
      </c>
      <c r="AA842" s="185">
        <f t="shared" si="337"/>
        <v>2.1300850782781966E-19</v>
      </c>
      <c r="AB842" s="30">
        <f t="shared" si="348"/>
        <v>6.9445941036241854E-19</v>
      </c>
      <c r="AC842" s="184">
        <f t="shared" si="344"/>
        <v>4.0619235325330063</v>
      </c>
      <c r="AD842" s="184">
        <f t="shared" si="345"/>
        <v>4.3509067651625424</v>
      </c>
      <c r="AE842" s="184">
        <f t="shared" si="346"/>
        <v>-37.749229704258063</v>
      </c>
      <c r="AF842" s="184">
        <f t="shared" si="347"/>
        <v>-17.205432355123197</v>
      </c>
      <c r="AG842" s="184">
        <f t="shared" si="347"/>
        <v>10.628826084842832</v>
      </c>
      <c r="AJ842" s="30"/>
    </row>
    <row r="843" spans="1:36">
      <c r="A843" t="s">
        <v>52</v>
      </c>
      <c r="B843" s="235">
        <v>9</v>
      </c>
      <c r="C843" s="236">
        <v>-56</v>
      </c>
      <c r="D843" s="236">
        <v>-172</v>
      </c>
      <c r="E843" s="235">
        <v>20</v>
      </c>
      <c r="F843" s="235" t="s">
        <v>12</v>
      </c>
      <c r="G843" s="411">
        <v>0.49</v>
      </c>
      <c r="H843" s="235" t="s">
        <v>16</v>
      </c>
      <c r="I843" s="235" t="s">
        <v>17</v>
      </c>
      <c r="J843" s="412">
        <v>103.39259925152749</v>
      </c>
      <c r="K843" s="412">
        <v>127.23431726741981</v>
      </c>
      <c r="L843" s="413">
        <v>1.4024200170384793E-12</v>
      </c>
      <c r="M843" s="413">
        <v>9.5432427144499102E-19</v>
      </c>
      <c r="N843" s="46"/>
      <c r="O843" s="126">
        <f t="shared" si="329"/>
        <v>2.8629728143349731E-19</v>
      </c>
      <c r="P843" s="126">
        <f t="shared" si="330"/>
        <v>2.0414517616347025E-7</v>
      </c>
      <c r="Q843" s="126">
        <f t="shared" si="357"/>
        <v>5.8428016619081074E-10</v>
      </c>
      <c r="R843" s="126">
        <f t="shared" si="358"/>
        <v>416.62280849687801</v>
      </c>
      <c r="S843" s="126">
        <f t="shared" si="359"/>
        <v>4.5921586152168098E-12</v>
      </c>
      <c r="T843" s="236">
        <v>0.40950000000000003</v>
      </c>
      <c r="U843" s="193">
        <f t="shared" si="349"/>
        <v>3.9079578915672383E-19</v>
      </c>
      <c r="V843" s="185">
        <f t="shared" si="350"/>
        <v>2.7865816546313691E-7</v>
      </c>
      <c r="W843" s="185">
        <f t="shared" si="351"/>
        <v>7.9754242685045666E-10</v>
      </c>
      <c r="X843" s="185">
        <f t="shared" si="352"/>
        <v>568.6901335982385</v>
      </c>
      <c r="Y843" s="185"/>
      <c r="AA843" s="259">
        <f t="shared" si="337"/>
        <v>3.0714652897877633E-21</v>
      </c>
      <c r="AB843" s="260">
        <f t="shared" si="348"/>
        <v>9.2301023318251886E-21</v>
      </c>
      <c r="AC843" s="17">
        <f t="shared" ref="AC843:AC856" si="360">LN(J843)</f>
        <v>4.6385333855430364</v>
      </c>
      <c r="AD843" s="17">
        <f t="shared" ref="AD843:AD856" si="361">LN(K843)</f>
        <v>4.846030404357494</v>
      </c>
      <c r="AE843" s="17">
        <f>LN(M843)</f>
        <v>-41.493283432006983</v>
      </c>
      <c r="AF843" s="184">
        <f t="shared" si="347"/>
        <v>-20.949486082872124</v>
      </c>
      <c r="AG843" s="184">
        <f t="shared" si="347"/>
        <v>6.3433357051174859</v>
      </c>
      <c r="AJ843" s="138"/>
    </row>
    <row r="844" spans="1:36">
      <c r="A844" t="s">
        <v>52</v>
      </c>
      <c r="B844" s="235">
        <v>9</v>
      </c>
      <c r="C844" s="236">
        <v>-56</v>
      </c>
      <c r="D844" s="236">
        <v>-172</v>
      </c>
      <c r="E844" s="235">
        <v>20</v>
      </c>
      <c r="F844" s="235" t="s">
        <v>12</v>
      </c>
      <c r="G844" s="411">
        <v>0.49</v>
      </c>
      <c r="H844" s="235" t="s">
        <v>53</v>
      </c>
      <c r="I844" s="235" t="s">
        <v>53</v>
      </c>
      <c r="J844" s="412">
        <v>41.627074459392261</v>
      </c>
      <c r="K844" s="412">
        <v>58.494705645426755</v>
      </c>
      <c r="L844" s="413">
        <v>5.9685174188360278E-13</v>
      </c>
      <c r="M844" s="413">
        <v>1.74256677485128E-17</v>
      </c>
      <c r="N844" s="46"/>
      <c r="O844" s="126">
        <f t="shared" si="329"/>
        <v>5.2277003245538396E-18</v>
      </c>
      <c r="P844" s="126">
        <f t="shared" si="330"/>
        <v>8.7587921048127544E-6</v>
      </c>
      <c r="Q844" s="126">
        <f t="shared" si="357"/>
        <v>1.0668776172558855E-8</v>
      </c>
      <c r="R844" s="126">
        <f t="shared" si="358"/>
        <v>17875.085928189292</v>
      </c>
      <c r="S844" s="126">
        <f t="shared" si="359"/>
        <v>1.8238874877376127E-10</v>
      </c>
      <c r="T844" s="236">
        <v>0.40950000000000003</v>
      </c>
      <c r="U844" s="193">
        <f t="shared" si="349"/>
        <v>7.1358109430159925E-18</v>
      </c>
      <c r="V844" s="185">
        <f t="shared" si="350"/>
        <v>1.1955751223069411E-5</v>
      </c>
      <c r="W844" s="185">
        <f t="shared" si="351"/>
        <v>1.4562879475542839E-8</v>
      </c>
      <c r="X844" s="185">
        <f t="shared" si="352"/>
        <v>24399.492291978386</v>
      </c>
      <c r="Y844" s="185">
        <f t="shared" si="353"/>
        <v>2.4896064207618414E-10</v>
      </c>
      <c r="AA844" s="259">
        <f t="shared" si="337"/>
        <v>1.2199071461733027E-19</v>
      </c>
      <c r="AB844" s="260">
        <f t="shared" si="348"/>
        <v>4.1861379822672285E-19</v>
      </c>
      <c r="AC844" s="17">
        <f t="shared" si="360"/>
        <v>3.7287507839210692</v>
      </c>
      <c r="AD844" s="17">
        <f t="shared" si="361"/>
        <v>4.0689362483547002</v>
      </c>
      <c r="AE844" s="17">
        <f>LN(M844)</f>
        <v>-38.588587396688496</v>
      </c>
      <c r="AF844" s="184">
        <f t="shared" si="347"/>
        <v>-18.044790047553629</v>
      </c>
      <c r="AG844" s="184">
        <f t="shared" si="347"/>
        <v>10.102317603359007</v>
      </c>
      <c r="AJ844" s="138"/>
    </row>
    <row r="845" spans="1:36">
      <c r="A845" t="s">
        <v>52</v>
      </c>
      <c r="B845" s="235">
        <v>9</v>
      </c>
      <c r="C845" s="236">
        <v>-56</v>
      </c>
      <c r="D845" s="236">
        <v>-172</v>
      </c>
      <c r="E845" s="235">
        <v>20</v>
      </c>
      <c r="F845" s="235" t="s">
        <v>12</v>
      </c>
      <c r="G845" s="411">
        <v>0.49</v>
      </c>
      <c r="H845" s="235" t="s">
        <v>16</v>
      </c>
      <c r="I845" s="235" t="s">
        <v>16</v>
      </c>
      <c r="J845" s="412">
        <v>50.615457973441693</v>
      </c>
      <c r="K845" s="412">
        <v>67.277662414279874</v>
      </c>
      <c r="L845" s="413">
        <v>7.1712423966562912E-13</v>
      </c>
      <c r="M845" s="413">
        <v>6.6014788120261103E-17</v>
      </c>
      <c r="N845" s="46"/>
      <c r="O845" s="126">
        <f t="shared" si="329"/>
        <v>1.980443643607833E-17</v>
      </c>
      <c r="P845" s="126">
        <f t="shared" si="330"/>
        <v>2.7616464959143583E-5</v>
      </c>
      <c r="Q845" s="126">
        <f t="shared" si="357"/>
        <v>4.0417217216486385E-8</v>
      </c>
      <c r="R845" s="126">
        <f t="shared" si="358"/>
        <v>56360.132569680776</v>
      </c>
      <c r="S845" s="126">
        <f t="shared" si="359"/>
        <v>6.0075240081331537E-10</v>
      </c>
      <c r="T845" s="236">
        <v>0.40950000000000003</v>
      </c>
      <c r="U845" s="193">
        <f t="shared" si="349"/>
        <v>2.7033055735246923E-17</v>
      </c>
      <c r="V845" s="185">
        <f t="shared" si="350"/>
        <v>3.769647466923099E-5</v>
      </c>
      <c r="W845" s="185">
        <f t="shared" si="351"/>
        <v>5.516950150050392E-8</v>
      </c>
      <c r="X845" s="185">
        <f t="shared" si="352"/>
        <v>76931.580957614249</v>
      </c>
      <c r="Y845" s="185">
        <f t="shared" si="353"/>
        <v>8.2002702711017558E-10</v>
      </c>
      <c r="AA845" s="259">
        <f t="shared" si="337"/>
        <v>4.0181324328398606E-19</v>
      </c>
      <c r="AB845" s="260">
        <f t="shared" si="348"/>
        <v>1.3042416440230484E-18</v>
      </c>
      <c r="AC845" s="17">
        <f t="shared" si="360"/>
        <v>3.9242570231860463</v>
      </c>
      <c r="AD845" s="17">
        <f t="shared" si="361"/>
        <v>4.2088282709213845</v>
      </c>
      <c r="AE845" s="17">
        <f>LN(M845)</f>
        <v>-37.256652894536437</v>
      </c>
      <c r="AF845" s="184">
        <f t="shared" si="347"/>
        <v>-16.712855545401574</v>
      </c>
      <c r="AG845" s="184">
        <f t="shared" si="347"/>
        <v>11.250671746841251</v>
      </c>
      <c r="AJ845" s="138"/>
    </row>
    <row r="846" spans="1:36">
      <c r="A846" t="s">
        <v>52</v>
      </c>
      <c r="B846" s="235">
        <v>9</v>
      </c>
      <c r="C846" s="236">
        <v>-56</v>
      </c>
      <c r="D846" s="236">
        <v>-172</v>
      </c>
      <c r="E846" s="235">
        <v>20</v>
      </c>
      <c r="F846" s="235" t="s">
        <v>12</v>
      </c>
      <c r="G846" s="411">
        <v>0.49</v>
      </c>
      <c r="H846" s="235" t="s">
        <v>16</v>
      </c>
      <c r="I846" s="235" t="s">
        <v>16</v>
      </c>
      <c r="J846" s="412">
        <v>52.414493624513753</v>
      </c>
      <c r="K846" s="412">
        <v>71.991682833123335</v>
      </c>
      <c r="L846" s="413">
        <v>7.4103268584706247E-13</v>
      </c>
      <c r="M846" s="413">
        <v>5.1617230145658016E-18</v>
      </c>
      <c r="N846" s="46"/>
      <c r="O846" s="126">
        <f t="shared" si="329"/>
        <v>1.5485169043697404E-18</v>
      </c>
      <c r="P846" s="126">
        <f t="shared" si="330"/>
        <v>2.0896742261775618E-6</v>
      </c>
      <c r="Q846" s="126">
        <f t="shared" si="357"/>
        <v>3.1602385803464085E-9</v>
      </c>
      <c r="R846" s="126">
        <f t="shared" si="358"/>
        <v>4264.6412779133907</v>
      </c>
      <c r="S846" s="126">
        <f t="shared" si="359"/>
        <v>4.3897273351309746E-11</v>
      </c>
      <c r="T846" s="236">
        <v>0.40950000000000003</v>
      </c>
      <c r="U846" s="193">
        <f t="shared" si="349"/>
        <v>2.1137255744646958E-18</v>
      </c>
      <c r="V846" s="185">
        <f t="shared" si="350"/>
        <v>2.8524053187323718E-6</v>
      </c>
      <c r="W846" s="185">
        <f t="shared" si="351"/>
        <v>4.3137256621728478E-9</v>
      </c>
      <c r="X846" s="185">
        <f t="shared" si="352"/>
        <v>5821.2353443517786</v>
      </c>
      <c r="Y846" s="185">
        <f t="shared" si="353"/>
        <v>5.9919778124537805E-11</v>
      </c>
      <c r="AA846" s="259">
        <f t="shared" si="337"/>
        <v>2.9360691281023535E-20</v>
      </c>
      <c r="AB846" s="260">
        <f t="shared" si="348"/>
        <v>9.8478925534286064E-20</v>
      </c>
      <c r="AC846" s="17">
        <f t="shared" si="360"/>
        <v>3.9591831489690734</v>
      </c>
      <c r="AD846" s="17">
        <f t="shared" si="361"/>
        <v>4.2765505961369241</v>
      </c>
      <c r="AE846" s="17">
        <f>LN(M846)</f>
        <v>-39.805261232585899</v>
      </c>
      <c r="AF846" s="184">
        <f t="shared" si="347"/>
        <v>-19.261463883451036</v>
      </c>
      <c r="AG846" s="184">
        <f t="shared" si="347"/>
        <v>8.6692677766815258</v>
      </c>
      <c r="AJ846" s="138"/>
    </row>
    <row r="847" spans="1:36">
      <c r="A847" t="s">
        <v>52</v>
      </c>
      <c r="B847" s="235">
        <v>9</v>
      </c>
      <c r="C847" s="236">
        <v>-56</v>
      </c>
      <c r="D847" s="236">
        <v>-172</v>
      </c>
      <c r="E847" s="235">
        <v>20</v>
      </c>
      <c r="F847" s="235" t="s">
        <v>12</v>
      </c>
      <c r="G847" s="411">
        <v>0.49</v>
      </c>
      <c r="H847" s="235" t="s">
        <v>53</v>
      </c>
      <c r="I847" s="235" t="s">
        <v>53</v>
      </c>
      <c r="J847" s="412">
        <v>40.292546844098347</v>
      </c>
      <c r="K847" s="412">
        <v>77.354420694425869</v>
      </c>
      <c r="L847" s="413">
        <v>5.7886663300083218E-13</v>
      </c>
      <c r="M847" s="413">
        <v>3.3249614922351111E-18</v>
      </c>
      <c r="N847" s="46"/>
      <c r="O847" s="126">
        <f t="shared" si="329"/>
        <v>9.9748844767053333E-19</v>
      </c>
      <c r="P847" s="126">
        <f t="shared" si="330"/>
        <v>1.7231748917701037E-6</v>
      </c>
      <c r="Q847" s="126">
        <f t="shared" si="357"/>
        <v>2.0356907095317005E-9</v>
      </c>
      <c r="R847" s="126">
        <f t="shared" si="358"/>
        <v>3516.6834525920476</v>
      </c>
      <c r="S847" s="126">
        <f t="shared" si="359"/>
        <v>2.6316410765627923E-11</v>
      </c>
      <c r="T847" s="236">
        <v>0.40950000000000003</v>
      </c>
      <c r="U847" s="193">
        <f t="shared" si="349"/>
        <v>1.3615717310702781E-18</v>
      </c>
      <c r="V847" s="185">
        <f t="shared" si="350"/>
        <v>2.3521337272661915E-6</v>
      </c>
      <c r="W847" s="185">
        <f t="shared" si="351"/>
        <v>2.7787178185107712E-9</v>
      </c>
      <c r="X847" s="185">
        <f t="shared" si="352"/>
        <v>4800.2729127881448</v>
      </c>
      <c r="Y847" s="185">
        <f t="shared" si="353"/>
        <v>3.5921900695082119E-11</v>
      </c>
      <c r="AA847" s="259">
        <f t="shared" si="337"/>
        <v>1.7601731340590239E-20</v>
      </c>
      <c r="AB847" s="260">
        <f t="shared" si="348"/>
        <v>8.2520509440621733E-20</v>
      </c>
      <c r="AC847" s="17">
        <f t="shared" si="360"/>
        <v>3.6961665100149994</v>
      </c>
      <c r="AD847" s="17">
        <f t="shared" si="361"/>
        <v>4.3483977272208243</v>
      </c>
      <c r="AE847" s="17">
        <f>LN(M847)</f>
        <v>-40.24507358113474</v>
      </c>
      <c r="AF847" s="184">
        <f t="shared" si="347"/>
        <v>-19.701276231999877</v>
      </c>
      <c r="AG847" s="184">
        <f t="shared" si="347"/>
        <v>8.4764280521105579</v>
      </c>
      <c r="AJ847" s="138"/>
    </row>
    <row r="848" spans="1:36">
      <c r="A848" t="s">
        <v>52</v>
      </c>
      <c r="B848" s="235">
        <v>9</v>
      </c>
      <c r="C848" s="236">
        <v>-56</v>
      </c>
      <c r="D848" s="236">
        <v>-172</v>
      </c>
      <c r="E848" s="235">
        <v>20</v>
      </c>
      <c r="F848" s="235" t="s">
        <v>12</v>
      </c>
      <c r="G848" s="411">
        <v>0.49</v>
      </c>
      <c r="H848" s="235" t="s">
        <v>53</v>
      </c>
      <c r="I848" s="235" t="s">
        <v>54</v>
      </c>
      <c r="J848" s="412">
        <v>77.251757068587693</v>
      </c>
      <c r="K848" s="412">
        <v>137.93848400538937</v>
      </c>
      <c r="L848" s="413">
        <v>1.0666414607935171E-12</v>
      </c>
      <c r="M848" s="413">
        <v>4.7251046108979818E-18</v>
      </c>
      <c r="N848" s="46"/>
      <c r="O848" s="126"/>
      <c r="P848" s="126"/>
      <c r="Q848" s="126"/>
      <c r="R848" s="126"/>
      <c r="S848" s="126"/>
      <c r="T848" s="236">
        <v>0.40950000000000003</v>
      </c>
      <c r="U848" s="193"/>
      <c r="V848" s="185"/>
      <c r="W848" s="185"/>
      <c r="X848" s="185"/>
      <c r="Y848" s="185"/>
      <c r="AA848" s="259"/>
      <c r="AB848" s="260"/>
      <c r="AC848" s="17">
        <f t="shared" si="360"/>
        <v>4.3470696607436219</v>
      </c>
      <c r="AD848" s="17">
        <f t="shared" si="361"/>
        <v>4.9268078176961909</v>
      </c>
      <c r="AE848" s="17"/>
      <c r="AF848" s="184"/>
      <c r="AG848" s="184"/>
      <c r="AJ848" s="138"/>
    </row>
    <row r="849" spans="1:36">
      <c r="A849" t="s">
        <v>52</v>
      </c>
      <c r="B849" s="235">
        <v>9</v>
      </c>
      <c r="C849" s="236">
        <v>-56</v>
      </c>
      <c r="D849" s="236">
        <v>-172</v>
      </c>
      <c r="E849" s="235">
        <v>20</v>
      </c>
      <c r="F849" s="235" t="s">
        <v>12</v>
      </c>
      <c r="G849" s="411">
        <v>0.49</v>
      </c>
      <c r="H849" s="235" t="s">
        <v>53</v>
      </c>
      <c r="I849" s="235" t="s">
        <v>53</v>
      </c>
      <c r="J849" s="412">
        <v>28.801803100055661</v>
      </c>
      <c r="K849" s="412">
        <v>88.965520451279929</v>
      </c>
      <c r="L849" s="413">
        <v>4.2234521859570611E-13</v>
      </c>
      <c r="M849" s="413">
        <v>1.2051121473313173E-17</v>
      </c>
      <c r="N849" s="46"/>
      <c r="O849" s="126">
        <f t="shared" si="329"/>
        <v>3.6153364419939516E-18</v>
      </c>
      <c r="P849" s="126">
        <f t="shared" si="330"/>
        <v>8.5601453095998369E-6</v>
      </c>
      <c r="Q849" s="126">
        <f t="shared" ref="Q849:Q856" si="362">O849/(G849*0.000000001)</f>
        <v>7.3782376367223495E-9</v>
      </c>
      <c r="R849" s="126">
        <f t="shared" ref="R849:R856" si="363">P849/(G849*0.000000001)</f>
        <v>17469.684305305786</v>
      </c>
      <c r="S849" s="126">
        <f t="shared" ref="S849:S856" si="364">Q849/K849</f>
        <v>8.2933675870112889E-11</v>
      </c>
      <c r="T849" s="236">
        <v>0.40950000000000003</v>
      </c>
      <c r="U849" s="193">
        <f t="shared" si="349"/>
        <v>4.9349342433217444E-18</v>
      </c>
      <c r="V849" s="185">
        <f t="shared" si="350"/>
        <v>1.1684598347603779E-5</v>
      </c>
      <c r="W849" s="185">
        <f t="shared" si="351"/>
        <v>1.0071294374126008E-8</v>
      </c>
      <c r="X849" s="185">
        <f t="shared" si="352"/>
        <v>23846.119076742405</v>
      </c>
      <c r="Y849" s="185">
        <f t="shared" si="353"/>
        <v>1.1320446756270411E-10</v>
      </c>
      <c r="AA849" s="259">
        <f t="shared" si="337"/>
        <v>5.5470189105725015E-20</v>
      </c>
      <c r="AB849" s="260">
        <f t="shared" si="348"/>
        <v>4.1841552181467011E-19</v>
      </c>
      <c r="AC849" s="17">
        <f t="shared" si="360"/>
        <v>3.3604379928229453</v>
      </c>
      <c r="AD849" s="17">
        <f t="shared" si="361"/>
        <v>4.488248884009467</v>
      </c>
      <c r="AE849" s="17">
        <f t="shared" ref="AE849:AE856" si="365">LN(M849)</f>
        <v>-38.957373949962005</v>
      </c>
      <c r="AF849" s="184">
        <f t="shared" si="347"/>
        <v>-18.413576600827138</v>
      </c>
      <c r="AG849" s="184">
        <f t="shared" si="347"/>
        <v>10.079376760926637</v>
      </c>
      <c r="AJ849" s="138"/>
    </row>
    <row r="850" spans="1:36">
      <c r="A850" t="s">
        <v>52</v>
      </c>
      <c r="B850" s="235">
        <v>9</v>
      </c>
      <c r="C850" s="236">
        <v>-56</v>
      </c>
      <c r="D850" s="236">
        <v>-172</v>
      </c>
      <c r="E850" s="235">
        <v>20</v>
      </c>
      <c r="F850" s="235" t="s">
        <v>12</v>
      </c>
      <c r="G850" s="411">
        <v>0.49</v>
      </c>
      <c r="H850" s="235" t="s">
        <v>53</v>
      </c>
      <c r="I850" s="235" t="s">
        <v>54</v>
      </c>
      <c r="J850" s="412">
        <v>97.633763036991638</v>
      </c>
      <c r="K850" s="412">
        <v>139.25461292113175</v>
      </c>
      <c r="L850" s="413">
        <v>1.3289447681595444E-12</v>
      </c>
      <c r="M850" s="413">
        <v>1.2053747839789635E-17</v>
      </c>
      <c r="N850" s="46"/>
      <c r="O850" s="126">
        <f t="shared" si="329"/>
        <v>3.6161243519368901E-18</v>
      </c>
      <c r="P850" s="126">
        <f t="shared" si="330"/>
        <v>2.7210493908974565E-6</v>
      </c>
      <c r="Q850" s="126">
        <f t="shared" si="362"/>
        <v>7.3798456161977343E-9</v>
      </c>
      <c r="R850" s="126">
        <f t="shared" si="363"/>
        <v>5553.1620222397059</v>
      </c>
      <c r="S850" s="126">
        <f t="shared" si="364"/>
        <v>5.299534041559818E-11</v>
      </c>
      <c r="T850" s="236">
        <v>0.40950000000000003</v>
      </c>
      <c r="U850" s="193">
        <f t="shared" si="349"/>
        <v>4.9360097403938559E-18</v>
      </c>
      <c r="V850" s="185">
        <f t="shared" si="350"/>
        <v>3.7142324185750291E-6</v>
      </c>
      <c r="W850" s="185">
        <f t="shared" si="351"/>
        <v>1.0073489266109908E-8</v>
      </c>
      <c r="X850" s="185">
        <f t="shared" si="352"/>
        <v>7580.0661603572016</v>
      </c>
      <c r="Y850" s="185">
        <f t="shared" si="353"/>
        <v>7.2338639667291526E-11</v>
      </c>
      <c r="AA850" s="259">
        <f t="shared" si="337"/>
        <v>3.5445933436972853E-20</v>
      </c>
      <c r="AB850" s="260">
        <f t="shared" si="348"/>
        <v>1.2345880630681716E-19</v>
      </c>
      <c r="AC850" s="17">
        <f t="shared" si="360"/>
        <v>4.5812233663541688</v>
      </c>
      <c r="AD850" s="17">
        <f t="shared" si="361"/>
        <v>4.9363040051609124</v>
      </c>
      <c r="AE850" s="17">
        <f t="shared" si="365"/>
        <v>-38.957156038265175</v>
      </c>
      <c r="AF850" s="184">
        <f t="shared" si="347"/>
        <v>-18.413358689130316</v>
      </c>
      <c r="AG850" s="184">
        <f t="shared" si="347"/>
        <v>8.9332772068776407</v>
      </c>
      <c r="AJ850" s="138"/>
    </row>
    <row r="851" spans="1:36">
      <c r="A851" t="s">
        <v>52</v>
      </c>
      <c r="B851" s="235">
        <v>9</v>
      </c>
      <c r="C851" s="236">
        <v>-56</v>
      </c>
      <c r="D851" s="236">
        <v>-172</v>
      </c>
      <c r="E851" s="235">
        <v>20</v>
      </c>
      <c r="F851" s="235" t="s">
        <v>12</v>
      </c>
      <c r="G851" s="411">
        <v>0.49</v>
      </c>
      <c r="H851" s="235" t="s">
        <v>53</v>
      </c>
      <c r="I851" s="235" t="s">
        <v>53</v>
      </c>
      <c r="J851" s="412">
        <v>8.5012282604303202</v>
      </c>
      <c r="K851" s="412">
        <v>22.883319634744172</v>
      </c>
      <c r="L851" s="413">
        <v>1.3429374965419437E-13</v>
      </c>
      <c r="M851" s="413">
        <v>2.0104359800616895E-18</v>
      </c>
      <c r="N851" s="46"/>
      <c r="O851" s="126">
        <f t="shared" si="329"/>
        <v>6.0313079401850688E-19</v>
      </c>
      <c r="P851" s="126">
        <f t="shared" si="330"/>
        <v>4.4911307903127671E-6</v>
      </c>
      <c r="Q851" s="126">
        <f t="shared" si="362"/>
        <v>1.2308791714663404E-9</v>
      </c>
      <c r="R851" s="126">
        <f t="shared" si="363"/>
        <v>9165.5730414546251</v>
      </c>
      <c r="S851" s="126">
        <f t="shared" si="364"/>
        <v>5.3789362343978866E-11</v>
      </c>
      <c r="T851" s="236">
        <v>0.40950000000000003</v>
      </c>
      <c r="U851" s="193">
        <f t="shared" si="349"/>
        <v>8.232735338352619E-19</v>
      </c>
      <c r="V851" s="185">
        <f t="shared" si="350"/>
        <v>6.1303935287769274E-6</v>
      </c>
      <c r="W851" s="185">
        <f t="shared" si="351"/>
        <v>1.6801500690515546E-9</v>
      </c>
      <c r="X851" s="185">
        <f t="shared" si="352"/>
        <v>12511.007201585564</v>
      </c>
      <c r="Y851" s="185">
        <f t="shared" si="353"/>
        <v>7.3422479599531157E-11</v>
      </c>
      <c r="AA851" s="259">
        <f t="shared" si="337"/>
        <v>3.5977015003770273E-20</v>
      </c>
      <c r="AB851" s="260">
        <f t="shared" si="348"/>
        <v>2.3648770724336768E-19</v>
      </c>
      <c r="AC851" s="17">
        <f t="shared" si="360"/>
        <v>2.1402106542840706</v>
      </c>
      <c r="AD851" s="17">
        <f t="shared" si="361"/>
        <v>3.1304082449183426</v>
      </c>
      <c r="AE851" s="17">
        <f t="shared" si="365"/>
        <v>-40.748180069839108</v>
      </c>
      <c r="AF851" s="184">
        <f t="shared" si="347"/>
        <v>-20.204382720704245</v>
      </c>
      <c r="AG851" s="184">
        <f t="shared" si="347"/>
        <v>9.4343641119375334</v>
      </c>
      <c r="AJ851" s="138"/>
    </row>
    <row r="852" spans="1:36">
      <c r="A852" t="s">
        <v>52</v>
      </c>
      <c r="B852" s="235">
        <v>9</v>
      </c>
      <c r="C852" s="236">
        <v>-56</v>
      </c>
      <c r="D852" s="236">
        <v>-172</v>
      </c>
      <c r="E852" s="235">
        <v>20</v>
      </c>
      <c r="F852" s="235" t="s">
        <v>12</v>
      </c>
      <c r="G852" s="411">
        <v>0.49</v>
      </c>
      <c r="H852" s="235" t="s">
        <v>53</v>
      </c>
      <c r="I852" s="235" t="s">
        <v>54</v>
      </c>
      <c r="J852" s="412">
        <v>443.82048479144606</v>
      </c>
      <c r="K852" s="412">
        <v>373.78709664949696</v>
      </c>
      <c r="L852" s="413">
        <v>5.5080795085241441E-12</v>
      </c>
      <c r="M852" s="413">
        <v>1.8657518711223061E-16</v>
      </c>
      <c r="N852" s="46"/>
      <c r="O852" s="126">
        <f t="shared" si="329"/>
        <v>5.5972556133669181E-17</v>
      </c>
      <c r="P852" s="126">
        <f t="shared" si="330"/>
        <v>1.0161900540296791E-5</v>
      </c>
      <c r="Q852" s="126">
        <f t="shared" si="362"/>
        <v>1.1422970639524321E-7</v>
      </c>
      <c r="R852" s="126">
        <f t="shared" si="363"/>
        <v>20738.572531217938</v>
      </c>
      <c r="S852" s="126">
        <f t="shared" si="364"/>
        <v>3.0560098895644137E-10</v>
      </c>
      <c r="T852" s="236">
        <v>0.40950000000000003</v>
      </c>
      <c r="U852" s="193">
        <f t="shared" si="349"/>
        <v>7.6402539122458438E-17</v>
      </c>
      <c r="V852" s="185">
        <f t="shared" si="350"/>
        <v>1.387099423750512E-5</v>
      </c>
      <c r="W852" s="185">
        <f t="shared" si="351"/>
        <v>1.5592354922950698E-7</v>
      </c>
      <c r="X852" s="185">
        <f t="shared" si="352"/>
        <v>28308.151505112484</v>
      </c>
      <c r="Y852" s="185">
        <f t="shared" si="353"/>
        <v>4.1714534992554249E-10</v>
      </c>
      <c r="AA852" s="259">
        <f t="shared" si="337"/>
        <v>2.0440122146351586E-19</v>
      </c>
      <c r="AB852" s="260">
        <f t="shared" si="348"/>
        <v>4.2038435247057923E-19</v>
      </c>
      <c r="AC852" s="17">
        <f t="shared" si="360"/>
        <v>6.0954201671426915</v>
      </c>
      <c r="AD852" s="17">
        <f t="shared" si="361"/>
        <v>5.9236863750289102</v>
      </c>
      <c r="AE852" s="17">
        <f t="shared" si="365"/>
        <v>-36.217697367996436</v>
      </c>
      <c r="AF852" s="184">
        <f t="shared" si="347"/>
        <v>-15.673900018861577</v>
      </c>
      <c r="AG852" s="184">
        <f t="shared" si="347"/>
        <v>10.250905081205957</v>
      </c>
      <c r="AJ852" s="138"/>
    </row>
    <row r="853" spans="1:36">
      <c r="A853" t="s">
        <v>52</v>
      </c>
      <c r="B853" s="235">
        <v>9</v>
      </c>
      <c r="C853" s="236">
        <v>-56</v>
      </c>
      <c r="D853" s="236">
        <v>-172</v>
      </c>
      <c r="E853" s="235">
        <v>20</v>
      </c>
      <c r="F853" s="235" t="s">
        <v>12</v>
      </c>
      <c r="G853" s="411">
        <v>0.49</v>
      </c>
      <c r="H853" s="235" t="s">
        <v>53</v>
      </c>
      <c r="I853" s="235" t="s">
        <v>54</v>
      </c>
      <c r="J853" s="412">
        <v>93.59328113819592</v>
      </c>
      <c r="K853" s="412">
        <v>124.05298736858569</v>
      </c>
      <c r="L853" s="413">
        <v>1.277236299511874E-12</v>
      </c>
      <c r="M853" s="413">
        <v>6.7438381072746949E-17</v>
      </c>
      <c r="N853" s="46"/>
      <c r="O853" s="126">
        <f t="shared" si="329"/>
        <v>2.0231514321824085E-17</v>
      </c>
      <c r="P853" s="126">
        <f t="shared" si="330"/>
        <v>1.5840071511869835E-5</v>
      </c>
      <c r="Q853" s="126">
        <f t="shared" si="362"/>
        <v>4.1288804738416493E-8</v>
      </c>
      <c r="R853" s="126">
        <f t="shared" si="363"/>
        <v>32326.676554836395</v>
      </c>
      <c r="S853" s="126">
        <f t="shared" si="364"/>
        <v>3.3283200682414347E-10</v>
      </c>
      <c r="T853" s="236">
        <v>0.40950000000000003</v>
      </c>
      <c r="U853" s="193">
        <f t="shared" si="349"/>
        <v>2.7616017049289876E-17</v>
      </c>
      <c r="V853" s="185">
        <f t="shared" si="350"/>
        <v>2.1621697613702328E-5</v>
      </c>
      <c r="W853" s="185">
        <f t="shared" si="351"/>
        <v>5.6359218467938513E-8</v>
      </c>
      <c r="X853" s="185">
        <f t="shared" si="352"/>
        <v>44125.913497351685</v>
      </c>
      <c r="Y853" s="185">
        <f t="shared" si="353"/>
        <v>4.5431568931495582E-10</v>
      </c>
      <c r="AA853" s="259">
        <f t="shared" si="337"/>
        <v>2.2261468776432837E-19</v>
      </c>
      <c r="AB853" s="260">
        <f t="shared" si="348"/>
        <v>7.2054724711670548E-19</v>
      </c>
      <c r="AC853" s="17">
        <f t="shared" si="360"/>
        <v>4.5389585981954621</v>
      </c>
      <c r="AD853" s="17">
        <f t="shared" si="361"/>
        <v>4.8207087918195146</v>
      </c>
      <c r="AE853" s="17">
        <f t="shared" si="365"/>
        <v>-37.235317365932985</v>
      </c>
      <c r="AF853" s="184">
        <f t="shared" si="347"/>
        <v>-16.691520016798123</v>
      </c>
      <c r="AG853" s="184">
        <f t="shared" si="347"/>
        <v>10.69480249651086</v>
      </c>
      <c r="AJ853" s="138"/>
    </row>
    <row r="854" spans="1:36">
      <c r="A854" t="s">
        <v>52</v>
      </c>
      <c r="B854" s="235">
        <v>9</v>
      </c>
      <c r="C854" s="236">
        <v>-56</v>
      </c>
      <c r="D854" s="236">
        <v>-172</v>
      </c>
      <c r="E854" s="235">
        <v>20</v>
      </c>
      <c r="F854" s="235" t="s">
        <v>12</v>
      </c>
      <c r="G854" s="411">
        <v>0.49</v>
      </c>
      <c r="H854" s="235" t="s">
        <v>53</v>
      </c>
      <c r="I854" s="235" t="s">
        <v>54</v>
      </c>
      <c r="J854" s="412">
        <v>234.9409126535476</v>
      </c>
      <c r="K854" s="412">
        <v>231.00205888315108</v>
      </c>
      <c r="L854" s="413">
        <v>3.0311168502810567E-12</v>
      </c>
      <c r="M854" s="413">
        <v>1.8007758813556242E-17</v>
      </c>
      <c r="N854" s="46"/>
      <c r="O854" s="126">
        <f t="shared" si="329"/>
        <v>5.402327644066872E-18</v>
      </c>
      <c r="P854" s="126">
        <f t="shared" si="330"/>
        <v>1.7822894698256016E-6</v>
      </c>
      <c r="Q854" s="126">
        <f t="shared" si="362"/>
        <v>1.102515845727933E-8</v>
      </c>
      <c r="R854" s="126">
        <f t="shared" si="363"/>
        <v>3637.3254486236765</v>
      </c>
      <c r="S854" s="126">
        <f t="shared" si="364"/>
        <v>4.7727533298117661E-11</v>
      </c>
      <c r="T854" s="236">
        <v>0.40950000000000003</v>
      </c>
      <c r="U854" s="193">
        <f t="shared" si="349"/>
        <v>7.3741772341512817E-18</v>
      </c>
      <c r="V854" s="185">
        <f t="shared" si="350"/>
        <v>2.4328251263119467E-6</v>
      </c>
      <c r="W854" s="185">
        <f t="shared" si="351"/>
        <v>1.5049341294186286E-8</v>
      </c>
      <c r="X854" s="185">
        <f t="shared" si="352"/>
        <v>4964.9492373713192</v>
      </c>
      <c r="Y854" s="185">
        <f t="shared" si="353"/>
        <v>6.514808295193061E-11</v>
      </c>
      <c r="AA854" s="259">
        <f t="shared" si="337"/>
        <v>3.1922560646446008E-20</v>
      </c>
      <c r="AB854" s="260">
        <f t="shared" si="348"/>
        <v>7.6648032946527015E-20</v>
      </c>
      <c r="AC854" s="17">
        <f t="shared" si="360"/>
        <v>5.4593340470121312</v>
      </c>
      <c r="AD854" s="17">
        <f t="shared" si="361"/>
        <v>5.4424266233961474</v>
      </c>
      <c r="AE854" s="17">
        <f t="shared" si="365"/>
        <v>-38.555728963672379</v>
      </c>
      <c r="AF854" s="184">
        <f t="shared" si="347"/>
        <v>-18.01193161453752</v>
      </c>
      <c r="AG854" s="184">
        <f t="shared" si="347"/>
        <v>8.5101583523326099</v>
      </c>
      <c r="AJ854" s="138"/>
    </row>
    <row r="855" spans="1:36">
      <c r="A855" t="s">
        <v>52</v>
      </c>
      <c r="B855" s="235">
        <v>9</v>
      </c>
      <c r="C855" s="236">
        <v>-56</v>
      </c>
      <c r="D855" s="236">
        <v>-172</v>
      </c>
      <c r="E855" s="235">
        <v>20</v>
      </c>
      <c r="F855" s="235" t="s">
        <v>12</v>
      </c>
      <c r="G855" s="411">
        <v>0.49</v>
      </c>
      <c r="H855" s="235" t="s">
        <v>53</v>
      </c>
      <c r="I855" s="235" t="s">
        <v>54</v>
      </c>
      <c r="J855" s="412">
        <v>244.95049756318397</v>
      </c>
      <c r="K855" s="412">
        <v>217.07239134856925</v>
      </c>
      <c r="L855" s="413">
        <v>3.152223868613487E-12</v>
      </c>
      <c r="M855" s="413">
        <v>8.7790792524320432E-17</v>
      </c>
      <c r="N855" s="46"/>
      <c r="O855" s="126">
        <f t="shared" si="329"/>
        <v>2.6337237757296128E-17</v>
      </c>
      <c r="P855" s="126">
        <f t="shared" si="330"/>
        <v>8.3551292214790004E-6</v>
      </c>
      <c r="Q855" s="126">
        <f t="shared" si="362"/>
        <v>5.3749464810808415E-8</v>
      </c>
      <c r="R855" s="126">
        <f t="shared" si="363"/>
        <v>17051.284125467344</v>
      </c>
      <c r="S855" s="126">
        <f t="shared" si="364"/>
        <v>2.4761078309815509E-10</v>
      </c>
      <c r="T855" s="236">
        <v>0.40950000000000003</v>
      </c>
      <c r="U855" s="193">
        <f t="shared" si="349"/>
        <v>3.5950329538709222E-17</v>
      </c>
      <c r="V855" s="185">
        <f t="shared" si="350"/>
        <v>1.1404751387318838E-5</v>
      </c>
      <c r="W855" s="185">
        <f t="shared" si="351"/>
        <v>7.336801946675351E-8</v>
      </c>
      <c r="X855" s="185">
        <f t="shared" si="352"/>
        <v>23275.002831262933</v>
      </c>
      <c r="Y855" s="185">
        <f t="shared" si="353"/>
        <v>3.3798871892898177E-10</v>
      </c>
      <c r="AA855" s="259">
        <f t="shared" si="337"/>
        <v>1.6561447227520108E-19</v>
      </c>
      <c r="AB855" s="260">
        <f t="shared" si="348"/>
        <v>3.5840218083931491E-19</v>
      </c>
      <c r="AC855" s="17">
        <f t="shared" si="360"/>
        <v>5.5010561393672077</v>
      </c>
      <c r="AD855" s="17">
        <f t="shared" si="361"/>
        <v>5.3802308985927745</v>
      </c>
      <c r="AE855" s="17">
        <f t="shared" si="365"/>
        <v>-36.971575047494369</v>
      </c>
      <c r="AF855" s="184">
        <f t="shared" si="347"/>
        <v>-16.427777698359503</v>
      </c>
      <c r="AG855" s="184">
        <f t="shared" si="347"/>
        <v>10.055135223789211</v>
      </c>
      <c r="AJ855" s="138"/>
    </row>
    <row r="856" spans="1:36">
      <c r="A856" t="s">
        <v>52</v>
      </c>
      <c r="B856" s="235">
        <v>9</v>
      </c>
      <c r="C856" s="236">
        <v>-56</v>
      </c>
      <c r="D856" s="236">
        <v>-172</v>
      </c>
      <c r="E856" s="235">
        <v>20</v>
      </c>
      <c r="F856" s="235" t="s">
        <v>12</v>
      </c>
      <c r="G856" s="411">
        <v>0.49</v>
      </c>
      <c r="H856" s="235" t="s">
        <v>16</v>
      </c>
      <c r="I856" s="235" t="s">
        <v>16</v>
      </c>
      <c r="J856" s="412">
        <v>37.510145044964091</v>
      </c>
      <c r="K856" s="412">
        <v>60.209843093293323</v>
      </c>
      <c r="L856" s="413">
        <v>5.4125033136101803E-13</v>
      </c>
      <c r="M856" s="413">
        <v>5.0220096827858001E-18</v>
      </c>
      <c r="N856" s="46"/>
      <c r="O856" s="126">
        <f t="shared" si="329"/>
        <v>1.5066029048357401E-18</v>
      </c>
      <c r="P856" s="126">
        <f t="shared" si="330"/>
        <v>2.7835602447526719E-6</v>
      </c>
      <c r="Q856" s="126">
        <f t="shared" si="362"/>
        <v>3.0746998057872241E-9</v>
      </c>
      <c r="R856" s="126">
        <f t="shared" si="363"/>
        <v>5680.7351933727987</v>
      </c>
      <c r="S856" s="126">
        <f t="shared" si="364"/>
        <v>5.1066397914757396E-11</v>
      </c>
      <c r="T856" s="236">
        <v>0.40950000000000003</v>
      </c>
      <c r="U856" s="193">
        <f t="shared" si="349"/>
        <v>2.0565129651007855E-18</v>
      </c>
      <c r="V856" s="185">
        <f t="shared" si="350"/>
        <v>3.7995597340873976E-6</v>
      </c>
      <c r="W856" s="185">
        <f t="shared" si="351"/>
        <v>4.1969652348995615E-9</v>
      </c>
      <c r="X856" s="185">
        <f t="shared" si="352"/>
        <v>7754.2035389538714</v>
      </c>
      <c r="Y856" s="185">
        <f t="shared" si="353"/>
        <v>6.9705633153643852E-11</v>
      </c>
      <c r="AA856" s="259">
        <f t="shared" si="337"/>
        <v>3.4155760245285494E-20</v>
      </c>
      <c r="AB856" s="260">
        <f t="shared" si="348"/>
        <v>1.338840379520214E-19</v>
      </c>
      <c r="AC856" s="17">
        <f t="shared" si="360"/>
        <v>3.624611430920873</v>
      </c>
      <c r="AD856" s="17">
        <f t="shared" si="361"/>
        <v>4.0978358454821509</v>
      </c>
      <c r="AE856" s="17">
        <f t="shared" si="365"/>
        <v>-39.83270148508565</v>
      </c>
      <c r="AF856" s="184">
        <f t="shared" si="347"/>
        <v>-19.288904135950787</v>
      </c>
      <c r="AG856" s="184">
        <f t="shared" si="347"/>
        <v>8.9559903674290329</v>
      </c>
      <c r="AJ856" s="138"/>
    </row>
    <row r="857" spans="1:36">
      <c r="A857" t="s">
        <v>52</v>
      </c>
      <c r="B857" s="235">
        <v>9</v>
      </c>
      <c r="C857" s="236">
        <v>-56</v>
      </c>
      <c r="D857" s="236">
        <v>-172</v>
      </c>
      <c r="E857" s="235">
        <v>20</v>
      </c>
      <c r="F857" s="235" t="s">
        <v>12</v>
      </c>
      <c r="G857" s="411">
        <v>0.49</v>
      </c>
      <c r="H857" s="235" t="s">
        <v>16</v>
      </c>
      <c r="I857" s="235" t="s">
        <v>16</v>
      </c>
      <c r="J857" s="412">
        <v>64.931988911164709</v>
      </c>
      <c r="K857" s="412">
        <v>89.046353395466795</v>
      </c>
      <c r="L857" s="413">
        <v>9.0608977570011953E-13</v>
      </c>
      <c r="M857" s="413">
        <v>1.1067160400219647E-17</v>
      </c>
      <c r="N857" s="46"/>
      <c r="O857" s="126">
        <f t="shared" ref="O857:O898" si="366">M857*0.3</f>
        <v>3.3201481200658942E-18</v>
      </c>
      <c r="P857" s="126">
        <f t="shared" ref="P857:P898" si="367">0.3*M857/L857</f>
        <v>3.6642595569522616E-6</v>
      </c>
      <c r="Q857" s="126">
        <f t="shared" ref="Q857:Q898" si="368">O857/(G857*0.000000001)</f>
        <v>6.7758124899303949E-9</v>
      </c>
      <c r="R857" s="126">
        <f t="shared" ref="R857:R898" si="369">P857/(G857*0.000000001)</f>
        <v>7478.0807284740022</v>
      </c>
      <c r="S857" s="126">
        <f t="shared" ref="S857:S898" si="370">Q857/K857</f>
        <v>7.6093093445815829E-11</v>
      </c>
      <c r="T857" s="236">
        <v>0.40950000000000003</v>
      </c>
      <c r="U857" s="193">
        <f t="shared" si="349"/>
        <v>4.5320021838899458E-18</v>
      </c>
      <c r="V857" s="185">
        <f t="shared" si="350"/>
        <v>5.0017142952398371E-6</v>
      </c>
      <c r="W857" s="185">
        <f t="shared" si="351"/>
        <v>9.2489840487549903E-9</v>
      </c>
      <c r="X857" s="185">
        <f t="shared" si="352"/>
        <v>10207.580194367014</v>
      </c>
      <c r="Y857" s="185">
        <f t="shared" si="353"/>
        <v>1.0386707255353863E-10</v>
      </c>
      <c r="AA857" s="259">
        <f t="shared" si="337"/>
        <v>5.0894865551233934E-20</v>
      </c>
      <c r="AB857" s="260">
        <f t="shared" si="348"/>
        <v>1.704423441481354E-19</v>
      </c>
      <c r="AC857" s="17">
        <f t="shared" ref="AC857:AC920" si="371">LN(J857)</f>
        <v>4.1733403976724599</v>
      </c>
      <c r="AD857" s="17">
        <f t="shared" ref="AD857:AD920" si="372">LN(K857)</f>
        <v>4.489157058818213</v>
      </c>
      <c r="AE857" s="17">
        <f t="shared" ref="AE857:AE920" si="373">LN(M857)</f>
        <v>-39.042549473156008</v>
      </c>
      <c r="AF857" s="184">
        <f t="shared" si="347"/>
        <v>-18.498752124021145</v>
      </c>
      <c r="AG857" s="184">
        <f t="shared" si="347"/>
        <v>9.2308858795789366</v>
      </c>
      <c r="AJ857" s="138"/>
    </row>
    <row r="858" spans="1:36">
      <c r="A858" t="s">
        <v>52</v>
      </c>
      <c r="B858" s="235">
        <v>9</v>
      </c>
      <c r="C858" s="236">
        <v>-56</v>
      </c>
      <c r="D858" s="236">
        <v>-172</v>
      </c>
      <c r="E858" s="235">
        <v>20</v>
      </c>
      <c r="F858" s="235" t="s">
        <v>12</v>
      </c>
      <c r="G858" s="411">
        <v>0.49</v>
      </c>
      <c r="H858" s="235" t="s">
        <v>16</v>
      </c>
      <c r="I858" s="235" t="s">
        <v>16</v>
      </c>
      <c r="J858" s="412">
        <v>37.749063166269593</v>
      </c>
      <c r="K858" s="412">
        <v>60.703459267251091</v>
      </c>
      <c r="L858" s="413">
        <v>5.4448686352321196E-13</v>
      </c>
      <c r="M858" s="413">
        <v>4.4079500976392719E-17</v>
      </c>
      <c r="N858" s="46"/>
      <c r="O858" s="126">
        <f t="shared" si="366"/>
        <v>1.3223850292917815E-17</v>
      </c>
      <c r="P858" s="126">
        <f t="shared" si="367"/>
        <v>2.4286812371101532E-5</v>
      </c>
      <c r="Q858" s="126">
        <f t="shared" si="368"/>
        <v>2.6987449577383294E-8</v>
      </c>
      <c r="R858" s="126">
        <f t="shared" si="369"/>
        <v>49564.923206329651</v>
      </c>
      <c r="S858" s="126">
        <f t="shared" si="370"/>
        <v>4.4457844582743164E-10</v>
      </c>
      <c r="T858" s="236">
        <v>0.40950000000000003</v>
      </c>
      <c r="U858" s="193">
        <f t="shared" si="349"/>
        <v>1.8050555649832821E-17</v>
      </c>
      <c r="V858" s="185">
        <f t="shared" si="350"/>
        <v>3.3151498886553598E-5</v>
      </c>
      <c r="W858" s="185">
        <f t="shared" si="351"/>
        <v>3.6837868673128202E-8</v>
      </c>
      <c r="X858" s="185">
        <f t="shared" si="352"/>
        <v>67656.12017663999</v>
      </c>
      <c r="Y858" s="185">
        <f t="shared" si="353"/>
        <v>6.0684957855444431E-10</v>
      </c>
      <c r="AA858" s="259">
        <f t="shared" ref="AA858:AA921" si="374">U858/K858</f>
        <v>2.9735629349167773E-19</v>
      </c>
      <c r="AB858" s="260">
        <f t="shared" si="348"/>
        <v>1.16769787854708E-18</v>
      </c>
      <c r="AC858" s="17">
        <f t="shared" si="371"/>
        <v>3.6309606585995318</v>
      </c>
      <c r="AD858" s="17">
        <f t="shared" si="372"/>
        <v>4.106000686017409</v>
      </c>
      <c r="AE858" s="17">
        <f t="shared" si="373"/>
        <v>-37.660536829974475</v>
      </c>
      <c r="AF858" s="184">
        <f t="shared" si="347"/>
        <v>-17.116739480839616</v>
      </c>
      <c r="AG858" s="184">
        <f t="shared" si="347"/>
        <v>11.122193097749944</v>
      </c>
      <c r="AJ858" s="138"/>
    </row>
    <row r="859" spans="1:36">
      <c r="A859" t="s">
        <v>52</v>
      </c>
      <c r="B859" s="235">
        <v>9</v>
      </c>
      <c r="C859" s="236">
        <v>-56</v>
      </c>
      <c r="D859" s="236">
        <v>-172</v>
      </c>
      <c r="E859" s="235">
        <v>20</v>
      </c>
      <c r="F859" s="235" t="s">
        <v>12</v>
      </c>
      <c r="G859" s="411">
        <v>0.49</v>
      </c>
      <c r="H859" s="235" t="s">
        <v>16</v>
      </c>
      <c r="I859" s="235" t="s">
        <v>16</v>
      </c>
      <c r="J859" s="412">
        <v>49.903619678429258</v>
      </c>
      <c r="K859" s="412">
        <v>67.801094021864216</v>
      </c>
      <c r="L859" s="413">
        <v>7.076499785042402E-13</v>
      </c>
      <c r="M859" s="413">
        <v>1.4235171019561994E-17</v>
      </c>
      <c r="N859" s="46"/>
      <c r="O859" s="126">
        <f t="shared" si="366"/>
        <v>4.2705513058685982E-18</v>
      </c>
      <c r="P859" s="126">
        <f t="shared" si="367"/>
        <v>6.0348356328580163E-6</v>
      </c>
      <c r="Q859" s="126">
        <f t="shared" si="368"/>
        <v>8.715410828303261E-9</v>
      </c>
      <c r="R859" s="126">
        <f t="shared" si="369"/>
        <v>12315.991087465338</v>
      </c>
      <c r="S859" s="126">
        <f t="shared" si="370"/>
        <v>1.2854380823844451E-10</v>
      </c>
      <c r="T859" s="236">
        <v>0.40950000000000003</v>
      </c>
      <c r="U859" s="193">
        <f t="shared" si="349"/>
        <v>5.8293025325106371E-18</v>
      </c>
      <c r="V859" s="185">
        <f t="shared" si="350"/>
        <v>8.237550638851194E-6</v>
      </c>
      <c r="W859" s="185">
        <f t="shared" si="351"/>
        <v>1.1896535780633951E-8</v>
      </c>
      <c r="X859" s="185">
        <f t="shared" si="352"/>
        <v>16811.327834390191</v>
      </c>
      <c r="Y859" s="185">
        <f t="shared" si="353"/>
        <v>1.7546229824547678E-10</v>
      </c>
      <c r="AA859" s="259">
        <f t="shared" si="374"/>
        <v>8.5976526140283631E-20</v>
      </c>
      <c r="AB859" s="260">
        <f t="shared" si="348"/>
        <v>2.8525327644149067E-19</v>
      </c>
      <c r="AC859" s="17">
        <f t="shared" si="371"/>
        <v>3.9100935387725495</v>
      </c>
      <c r="AD859" s="17">
        <f t="shared" si="372"/>
        <v>4.2165783308318625</v>
      </c>
      <c r="AE859" s="17">
        <f t="shared" si="373"/>
        <v>-38.790815939215882</v>
      </c>
      <c r="AF859" s="184">
        <f t="shared" si="347"/>
        <v>-18.247018590081019</v>
      </c>
      <c r="AG859" s="184">
        <f t="shared" si="347"/>
        <v>9.7298082140260789</v>
      </c>
      <c r="AJ859" s="138"/>
    </row>
    <row r="860" spans="1:36">
      <c r="A860" t="s">
        <v>52</v>
      </c>
      <c r="B860" s="235">
        <v>9</v>
      </c>
      <c r="C860" s="236">
        <v>-56</v>
      </c>
      <c r="D860" s="236">
        <v>-172</v>
      </c>
      <c r="E860" s="235">
        <v>20</v>
      </c>
      <c r="F860" s="235" t="s">
        <v>12</v>
      </c>
      <c r="G860" s="411">
        <v>0.49</v>
      </c>
      <c r="H860" s="235" t="s">
        <v>16</v>
      </c>
      <c r="I860" s="235" t="s">
        <v>16</v>
      </c>
      <c r="J860" s="412">
        <v>30.794519509017871</v>
      </c>
      <c r="K860" s="412">
        <v>51.061030293636527</v>
      </c>
      <c r="L860" s="413">
        <v>4.4972709944325619E-13</v>
      </c>
      <c r="M860" s="413">
        <v>5.3699073914284754E-18</v>
      </c>
      <c r="N860" s="46"/>
      <c r="O860" s="126">
        <f t="shared" si="366"/>
        <v>1.6109722174285426E-18</v>
      </c>
      <c r="P860" s="126">
        <f t="shared" si="367"/>
        <v>3.5821106164668765E-6</v>
      </c>
      <c r="Q860" s="126">
        <f t="shared" si="368"/>
        <v>3.2876984029153927E-9</v>
      </c>
      <c r="R860" s="126">
        <f t="shared" si="369"/>
        <v>7310.429829524237</v>
      </c>
      <c r="S860" s="126">
        <f t="shared" si="370"/>
        <v>6.4387623673255989E-11</v>
      </c>
      <c r="T860" s="236">
        <v>0.40950000000000003</v>
      </c>
      <c r="U860" s="193">
        <f t="shared" si="349"/>
        <v>2.1989770767899608E-18</v>
      </c>
      <c r="V860" s="185">
        <f t="shared" si="350"/>
        <v>4.8895809914772869E-6</v>
      </c>
      <c r="W860" s="185">
        <f t="shared" si="351"/>
        <v>4.4877083199795111E-9</v>
      </c>
      <c r="X860" s="185">
        <f t="shared" si="352"/>
        <v>9978.7367173005841</v>
      </c>
      <c r="Y860" s="185">
        <f t="shared" si="353"/>
        <v>8.7889106313994433E-11</v>
      </c>
      <c r="AA860" s="259">
        <f t="shared" si="374"/>
        <v>4.306566209385728E-20</v>
      </c>
      <c r="AB860" s="260">
        <f t="shared" si="348"/>
        <v>1.743786711741338E-19</v>
      </c>
      <c r="AC860" s="17">
        <f t="shared" si="371"/>
        <v>3.4273367361277809</v>
      </c>
      <c r="AD860" s="17">
        <f t="shared" si="372"/>
        <v>3.9330215897068355</v>
      </c>
      <c r="AE860" s="17">
        <f t="shared" si="373"/>
        <v>-39.765721011064798</v>
      </c>
      <c r="AF860" s="184">
        <f t="shared" si="347"/>
        <v>-19.221923661929939</v>
      </c>
      <c r="AG860" s="184">
        <f t="shared" si="347"/>
        <v>9.208211779860596</v>
      </c>
      <c r="AJ860" s="138"/>
    </row>
    <row r="861" spans="1:36">
      <c r="A861" t="s">
        <v>52</v>
      </c>
      <c r="B861" s="235">
        <v>9</v>
      </c>
      <c r="C861" s="236">
        <v>-56</v>
      </c>
      <c r="D861" s="236">
        <v>-172</v>
      </c>
      <c r="E861" s="235">
        <v>20</v>
      </c>
      <c r="F861" s="235" t="s">
        <v>12</v>
      </c>
      <c r="G861" s="411">
        <v>0.49</v>
      </c>
      <c r="H861" s="235" t="s">
        <v>16</v>
      </c>
      <c r="I861" s="235" t="s">
        <v>16</v>
      </c>
      <c r="J861" s="412">
        <v>26.370297827172685</v>
      </c>
      <c r="K861" s="412">
        <v>53.595894139180132</v>
      </c>
      <c r="L861" s="413">
        <v>3.8877606769199802E-13</v>
      </c>
      <c r="M861" s="413">
        <v>4.7023070571198532E-18</v>
      </c>
      <c r="N861" s="46"/>
      <c r="O861" s="126"/>
      <c r="P861" s="126"/>
      <c r="Q861" s="126"/>
      <c r="R861" s="126"/>
      <c r="S861" s="126"/>
      <c r="T861" s="236">
        <v>0.40950000000000003</v>
      </c>
      <c r="U861" s="193"/>
      <c r="V861" s="185"/>
      <c r="W861" s="185"/>
      <c r="X861" s="185"/>
      <c r="Y861" s="185"/>
      <c r="AA861" s="259"/>
      <c r="AB861" s="260"/>
      <c r="AC861" s="17">
        <f t="shared" si="371"/>
        <v>3.2722382944679955</v>
      </c>
      <c r="AD861" s="17">
        <f t="shared" si="372"/>
        <v>3.9814724632617149</v>
      </c>
      <c r="AE861" s="17"/>
      <c r="AF861" s="184"/>
      <c r="AG861" s="184"/>
      <c r="AJ861" s="138"/>
    </row>
    <row r="862" spans="1:36">
      <c r="A862" t="s">
        <v>52</v>
      </c>
      <c r="B862" s="235">
        <v>9</v>
      </c>
      <c r="C862" s="236">
        <v>-56</v>
      </c>
      <c r="D862" s="236">
        <v>-172</v>
      </c>
      <c r="E862" s="235">
        <v>20</v>
      </c>
      <c r="F862" s="235" t="s">
        <v>12</v>
      </c>
      <c r="G862" s="411">
        <v>0.49</v>
      </c>
      <c r="H862" s="235" t="s">
        <v>53</v>
      </c>
      <c r="I862" s="235" t="s">
        <v>54</v>
      </c>
      <c r="J862" s="412">
        <v>1502.3280041132186</v>
      </c>
      <c r="K862" s="412">
        <v>637.72010693423329</v>
      </c>
      <c r="L862" s="413">
        <v>1.7308308100412532E-11</v>
      </c>
      <c r="M862" s="413">
        <v>1.0853247738258146E-15</v>
      </c>
      <c r="N862" s="46"/>
      <c r="O862" s="126">
        <f t="shared" si="366"/>
        <v>3.2559743214774439E-16</v>
      </c>
      <c r="P862" s="126">
        <f t="shared" si="367"/>
        <v>1.8811626778239753E-5</v>
      </c>
      <c r="Q862" s="126">
        <f t="shared" si="368"/>
        <v>6.6448455540355989E-7</v>
      </c>
      <c r="R862" s="126">
        <f t="shared" si="369"/>
        <v>38391.075057632144</v>
      </c>
      <c r="S862" s="126">
        <f t="shared" si="370"/>
        <v>1.0419689581343038E-9</v>
      </c>
      <c r="T862" s="236">
        <v>0.40950000000000003</v>
      </c>
      <c r="U862" s="193">
        <f t="shared" si="349"/>
        <v>4.4444049488167115E-16</v>
      </c>
      <c r="V862" s="185">
        <f t="shared" si="350"/>
        <v>2.5677870552297264E-5</v>
      </c>
      <c r="W862" s="185">
        <f t="shared" si="351"/>
        <v>9.070214181258594E-7</v>
      </c>
      <c r="X862" s="185">
        <f t="shared" si="352"/>
        <v>52403.817453667878</v>
      </c>
      <c r="Y862" s="185">
        <f t="shared" si="353"/>
        <v>1.4222876278533249E-9</v>
      </c>
      <c r="AA862" s="259">
        <f t="shared" si="374"/>
        <v>6.9692093764812935E-19</v>
      </c>
      <c r="AB862" s="260">
        <f t="shared" si="348"/>
        <v>7.2242863799004454E-19</v>
      </c>
      <c r="AC862" s="17">
        <f t="shared" si="371"/>
        <v>7.3147711867208525</v>
      </c>
      <c r="AD862" s="17">
        <f t="shared" si="372"/>
        <v>6.457899483221258</v>
      </c>
      <c r="AE862" s="17">
        <f t="shared" si="373"/>
        <v>-34.456897121993727</v>
      </c>
      <c r="AF862" s="184">
        <f t="shared" si="347"/>
        <v>-13.913099772858864</v>
      </c>
      <c r="AG862" s="184">
        <f t="shared" si="347"/>
        <v>10.866734719824777</v>
      </c>
      <c r="AJ862" s="138"/>
    </row>
    <row r="863" spans="1:36" s="371" customFormat="1">
      <c r="A863" s="371" t="s">
        <v>52</v>
      </c>
      <c r="B863" s="405">
        <v>10</v>
      </c>
      <c r="C863" s="431">
        <v>-56</v>
      </c>
      <c r="D863" s="431">
        <v>-172</v>
      </c>
      <c r="E863" s="405">
        <v>20</v>
      </c>
      <c r="F863" s="405" t="s">
        <v>12</v>
      </c>
      <c r="G863" s="373">
        <v>3.51</v>
      </c>
      <c r="H863" s="405" t="s">
        <v>16</v>
      </c>
      <c r="I863" s="405" t="s">
        <v>16</v>
      </c>
      <c r="J863" s="432">
        <v>17.085742760101184</v>
      </c>
      <c r="K863" s="432">
        <v>35.882823514163945</v>
      </c>
      <c r="L863" s="433">
        <v>2.5865191778494151E-13</v>
      </c>
      <c r="M863" s="433">
        <v>2.4641620138184706E-17</v>
      </c>
      <c r="N863" s="46"/>
      <c r="O863" s="372"/>
      <c r="P863" s="372"/>
      <c r="Q863" s="372"/>
      <c r="R863" s="372"/>
      <c r="S863" s="372"/>
      <c r="T863" s="431">
        <v>0.54600000000000004</v>
      </c>
      <c r="U863" s="374"/>
      <c r="V863" s="372"/>
      <c r="W863" s="372"/>
      <c r="X863" s="372"/>
      <c r="Y863" s="601"/>
      <c r="AA863" s="372"/>
      <c r="AB863" s="375"/>
      <c r="AC863" s="376">
        <f t="shared" si="371"/>
        <v>2.8382443590209352</v>
      </c>
      <c r="AD863" s="376">
        <f t="shared" si="372"/>
        <v>3.5802587273543081</v>
      </c>
      <c r="AE863" s="376"/>
      <c r="AF863" s="376"/>
      <c r="AG863" s="376"/>
      <c r="AJ863" s="375"/>
    </row>
    <row r="864" spans="1:36">
      <c r="A864" t="s">
        <v>52</v>
      </c>
      <c r="B864" s="235">
        <v>10</v>
      </c>
      <c r="C864" s="236">
        <v>-56</v>
      </c>
      <c r="D864" s="236">
        <v>-172</v>
      </c>
      <c r="E864" s="235">
        <v>20</v>
      </c>
      <c r="F864" s="235" t="s">
        <v>12</v>
      </c>
      <c r="G864" s="411">
        <v>3.51</v>
      </c>
      <c r="H864" s="235" t="s">
        <v>16</v>
      </c>
      <c r="I864" s="235" t="s">
        <v>16</v>
      </c>
      <c r="J864" s="412">
        <v>16.403826040719107</v>
      </c>
      <c r="K864" s="412">
        <v>34.914516943556549</v>
      </c>
      <c r="L864" s="413">
        <v>2.4894648903930194E-13</v>
      </c>
      <c r="M864" s="413">
        <v>1.2035731198405685E-17</v>
      </c>
      <c r="N864" s="46"/>
      <c r="O864" s="126">
        <f t="shared" si="366"/>
        <v>3.6107193595217054E-18</v>
      </c>
      <c r="P864" s="126">
        <f t="shared" si="367"/>
        <v>1.4503997921222621E-5</v>
      </c>
      <c r="Q864" s="126">
        <f t="shared" si="368"/>
        <v>1.0286949742227081E-9</v>
      </c>
      <c r="R864" s="126">
        <f t="shared" si="369"/>
        <v>4132.1931399494642</v>
      </c>
      <c r="S864" s="126">
        <f t="shared" si="370"/>
        <v>2.9463245213608866E-11</v>
      </c>
      <c r="T864" s="236">
        <v>0.54600000000000004</v>
      </c>
      <c r="U864" s="193">
        <f t="shared" si="349"/>
        <v>6.5715092343295044E-18</v>
      </c>
      <c r="V864" s="185">
        <f t="shared" si="350"/>
        <v>2.6397276216625173E-5</v>
      </c>
      <c r="W864" s="185">
        <f t="shared" si="351"/>
        <v>1.872224853085329E-9</v>
      </c>
      <c r="X864" s="185">
        <f t="shared" si="352"/>
        <v>7520.5915147080259</v>
      </c>
      <c r="Y864" s="602">
        <f t="shared" si="353"/>
        <v>5.3623106288768139E-11</v>
      </c>
      <c r="AA864" s="259">
        <f t="shared" si="374"/>
        <v>1.8821710307357617E-19</v>
      </c>
      <c r="AB864" s="260">
        <f t="shared" si="348"/>
        <v>7.3371487654949957E-19</v>
      </c>
      <c r="AC864" s="17">
        <f t="shared" si="371"/>
        <v>2.7975146027868667</v>
      </c>
      <c r="AD864" s="17">
        <f t="shared" si="372"/>
        <v>3.5529027009898195</v>
      </c>
      <c r="AE864" s="17">
        <f t="shared" si="373"/>
        <v>-38.95865184850787</v>
      </c>
      <c r="AF864" s="184">
        <f t="shared" si="347"/>
        <v>-20.096138352276466</v>
      </c>
      <c r="AG864" s="184">
        <f t="shared" si="347"/>
        <v>8.9254000727211871</v>
      </c>
      <c r="AJ864" s="138"/>
    </row>
    <row r="865" spans="1:36">
      <c r="A865" t="s">
        <v>52</v>
      </c>
      <c r="B865" s="235">
        <v>10</v>
      </c>
      <c r="C865" s="236">
        <v>-56</v>
      </c>
      <c r="D865" s="236">
        <v>-172</v>
      </c>
      <c r="E865" s="235">
        <v>20</v>
      </c>
      <c r="F865" s="235" t="s">
        <v>12</v>
      </c>
      <c r="G865" s="411">
        <v>3.51</v>
      </c>
      <c r="H865" s="235" t="s">
        <v>16</v>
      </c>
      <c r="I865" s="235" t="s">
        <v>16</v>
      </c>
      <c r="J865" s="412">
        <v>10.208483852924093</v>
      </c>
      <c r="K865" s="412">
        <v>26.21409291689551</v>
      </c>
      <c r="L865" s="413">
        <v>1.5947298201862765E-13</v>
      </c>
      <c r="M865" s="413">
        <v>1.2249450271444188E-17</v>
      </c>
      <c r="N865" s="46"/>
      <c r="O865" s="126">
        <f t="shared" si="366"/>
        <v>3.6748350814332559E-18</v>
      </c>
      <c r="P865" s="126">
        <f t="shared" si="367"/>
        <v>2.3043621777913498E-5</v>
      </c>
      <c r="Q865" s="126">
        <f t="shared" si="368"/>
        <v>1.0469615616618962E-9</v>
      </c>
      <c r="R865" s="126">
        <f t="shared" si="369"/>
        <v>6565.134409661965</v>
      </c>
      <c r="S865" s="126">
        <f t="shared" si="370"/>
        <v>3.9938881920537806E-11</v>
      </c>
      <c r="T865" s="236">
        <v>0.54600000000000004</v>
      </c>
      <c r="U865" s="193">
        <f t="shared" si="349"/>
        <v>6.6881998482085274E-18</v>
      </c>
      <c r="V865" s="185">
        <f t="shared" si="350"/>
        <v>4.1939391635802577E-5</v>
      </c>
      <c r="W865" s="185">
        <f t="shared" si="351"/>
        <v>1.9054700422246516E-9</v>
      </c>
      <c r="X865" s="185">
        <f t="shared" si="352"/>
        <v>11948.54462558478</v>
      </c>
      <c r="Y865" s="602">
        <f t="shared" si="353"/>
        <v>7.2688765095378824E-11</v>
      </c>
      <c r="AA865" s="259">
        <f t="shared" si="374"/>
        <v>2.551375654847797E-19</v>
      </c>
      <c r="AB865" s="260">
        <f t="shared" si="348"/>
        <v>1.1999284563628404E-18</v>
      </c>
      <c r="AC865" s="17">
        <f t="shared" si="371"/>
        <v>2.3232191248643161</v>
      </c>
      <c r="AD865" s="17">
        <f t="shared" si="372"/>
        <v>3.2662971637434297</v>
      </c>
      <c r="AE865" s="17">
        <f t="shared" si="373"/>
        <v>-38.941050613709507</v>
      </c>
      <c r="AF865" s="184">
        <f t="shared" si="347"/>
        <v>-20.078537117478106</v>
      </c>
      <c r="AG865" s="184">
        <f t="shared" si="347"/>
        <v>9.3883647612888232</v>
      </c>
      <c r="AJ865" s="138"/>
    </row>
    <row r="866" spans="1:36">
      <c r="A866" t="s">
        <v>52</v>
      </c>
      <c r="B866" s="235">
        <v>10</v>
      </c>
      <c r="C866" s="236">
        <v>-56</v>
      </c>
      <c r="D866" s="236">
        <v>-172</v>
      </c>
      <c r="E866" s="235">
        <v>20</v>
      </c>
      <c r="F866" s="235" t="s">
        <v>12</v>
      </c>
      <c r="G866" s="411">
        <v>3.51</v>
      </c>
      <c r="H866" s="235" t="s">
        <v>16</v>
      </c>
      <c r="I866" s="235" t="s">
        <v>16</v>
      </c>
      <c r="J866" s="412">
        <v>18.068765427366579</v>
      </c>
      <c r="K866" s="412">
        <v>34.200378486716595</v>
      </c>
      <c r="L866" s="413">
        <v>2.7260156680415921E-13</v>
      </c>
      <c r="M866" s="413">
        <v>9.9087248472099243E-18</v>
      </c>
      <c r="N866" s="46"/>
      <c r="O866" s="126">
        <f t="shared" si="366"/>
        <v>2.9726174541629773E-18</v>
      </c>
      <c r="P866" s="126">
        <f t="shared" si="367"/>
        <v>1.090462350973407E-5</v>
      </c>
      <c r="Q866" s="126">
        <f t="shared" si="368"/>
        <v>8.4689955959059176E-10</v>
      </c>
      <c r="R866" s="126">
        <f t="shared" si="369"/>
        <v>3106.7303446535811</v>
      </c>
      <c r="S866" s="126">
        <f t="shared" si="370"/>
        <v>2.476287096996681E-11</v>
      </c>
      <c r="T866" s="236">
        <v>0.54600000000000004</v>
      </c>
      <c r="U866" s="193">
        <f t="shared" si="349"/>
        <v>5.4101637665766187E-18</v>
      </c>
      <c r="V866" s="185">
        <f t="shared" si="350"/>
        <v>1.9846414787716008E-5</v>
      </c>
      <c r="W866" s="185">
        <f t="shared" si="351"/>
        <v>1.5413571984548772E-9</v>
      </c>
      <c r="X866" s="185">
        <f t="shared" si="352"/>
        <v>5654.2492272695181</v>
      </c>
      <c r="Y866" s="602">
        <f t="shared" si="353"/>
        <v>4.5068425165339596E-11</v>
      </c>
      <c r="AA866" s="259">
        <f t="shared" si="374"/>
        <v>1.5819017233034199E-19</v>
      </c>
      <c r="AB866" s="260">
        <f t="shared" si="348"/>
        <v>5.4838969973025241E-19</v>
      </c>
      <c r="AC866" s="17">
        <f t="shared" si="371"/>
        <v>2.8941847805969774</v>
      </c>
      <c r="AD866" s="17">
        <f t="shared" si="372"/>
        <v>3.5322367108703805</v>
      </c>
      <c r="AE866" s="17">
        <f t="shared" si="373"/>
        <v>-39.15311600716911</v>
      </c>
      <c r="AF866" s="184">
        <f t="shared" si="347"/>
        <v>-20.290602510937703</v>
      </c>
      <c r="AG866" s="184">
        <f t="shared" si="347"/>
        <v>8.6401626170962551</v>
      </c>
      <c r="AJ866" s="138"/>
    </row>
    <row r="867" spans="1:36">
      <c r="A867" t="s">
        <v>52</v>
      </c>
      <c r="B867" s="235">
        <v>10</v>
      </c>
      <c r="C867" s="236">
        <v>-56</v>
      </c>
      <c r="D867" s="236">
        <v>-172</v>
      </c>
      <c r="E867" s="235">
        <v>20</v>
      </c>
      <c r="F867" s="235" t="s">
        <v>12</v>
      </c>
      <c r="G867" s="411">
        <v>3.51</v>
      </c>
      <c r="H867" s="235" t="s">
        <v>53</v>
      </c>
      <c r="I867" s="235" t="s">
        <v>54</v>
      </c>
      <c r="J867" s="412">
        <v>172.28963937467762</v>
      </c>
      <c r="K867" s="412">
        <v>177.54321893150563</v>
      </c>
      <c r="L867" s="413">
        <v>2.2652693987127807E-12</v>
      </c>
      <c r="M867" s="413">
        <v>1.8441209154838668E-16</v>
      </c>
      <c r="N867" s="46"/>
      <c r="O867" s="126">
        <f t="shared" si="366"/>
        <v>5.5323627464516E-17</v>
      </c>
      <c r="P867" s="126">
        <f t="shared" si="367"/>
        <v>2.4422537776722345E-5</v>
      </c>
      <c r="Q867" s="126">
        <f t="shared" si="368"/>
        <v>1.5761717226357834E-8</v>
      </c>
      <c r="R867" s="126">
        <f t="shared" si="369"/>
        <v>6957.9879705761668</v>
      </c>
      <c r="S867" s="126">
        <f t="shared" si="370"/>
        <v>8.8776790920066311E-11</v>
      </c>
      <c r="T867" s="236">
        <v>0.54600000000000004</v>
      </c>
      <c r="U867" s="193">
        <f t="shared" si="349"/>
        <v>1.0068900198541914E-16</v>
      </c>
      <c r="V867" s="185">
        <f t="shared" si="350"/>
        <v>4.444901875363468E-5</v>
      </c>
      <c r="W867" s="185">
        <f t="shared" si="351"/>
        <v>2.8686325351971264E-8</v>
      </c>
      <c r="X867" s="185">
        <f t="shared" si="352"/>
        <v>12663.538106448626</v>
      </c>
      <c r="Y867" s="602">
        <f t="shared" si="353"/>
        <v>1.6157375947452071E-10</v>
      </c>
      <c r="AA867" s="259">
        <f t="shared" si="374"/>
        <v>5.6712389575556775E-19</v>
      </c>
      <c r="AB867" s="260">
        <f t="shared" si="348"/>
        <v>1.0703608888944646E-18</v>
      </c>
      <c r="AC867" s="17">
        <f t="shared" si="371"/>
        <v>5.1491770104123873</v>
      </c>
      <c r="AD867" s="17">
        <f t="shared" si="372"/>
        <v>5.1792140662153967</v>
      </c>
      <c r="AE867" s="17">
        <f t="shared" si="373"/>
        <v>-36.22935879253189</v>
      </c>
      <c r="AF867" s="184">
        <f t="shared" si="347"/>
        <v>-17.366845296300486</v>
      </c>
      <c r="AG867" s="184">
        <f t="shared" si="347"/>
        <v>9.4464821279368039</v>
      </c>
      <c r="AJ867" s="138"/>
    </row>
    <row r="868" spans="1:36">
      <c r="A868" t="s">
        <v>52</v>
      </c>
      <c r="B868" s="235">
        <v>10</v>
      </c>
      <c r="C868" s="236">
        <v>-56</v>
      </c>
      <c r="D868" s="236">
        <v>-172</v>
      </c>
      <c r="E868" s="235">
        <v>20</v>
      </c>
      <c r="F868" s="235" t="s">
        <v>12</v>
      </c>
      <c r="G868" s="411">
        <v>3.51</v>
      </c>
      <c r="H868" s="235" t="s">
        <v>16</v>
      </c>
      <c r="I868" s="235" t="s">
        <v>17</v>
      </c>
      <c r="J868" s="412">
        <v>1407.4567314611224</v>
      </c>
      <c r="K868" s="412">
        <v>619.92528066162288</v>
      </c>
      <c r="L868" s="413">
        <v>1.6279948225808843E-11</v>
      </c>
      <c r="M868" s="413">
        <v>4.3831272583179493E-16</v>
      </c>
      <c r="N868" s="46"/>
      <c r="O868" s="126">
        <f t="shared" si="366"/>
        <v>1.3149381774953847E-16</v>
      </c>
      <c r="P868" s="126">
        <f t="shared" si="367"/>
        <v>8.0770415191541806E-6</v>
      </c>
      <c r="Q868" s="126">
        <f t="shared" si="368"/>
        <v>3.7462626139469648E-8</v>
      </c>
      <c r="R868" s="126">
        <f t="shared" si="369"/>
        <v>2301.151429958456</v>
      </c>
      <c r="S868" s="126">
        <f t="shared" si="370"/>
        <v>6.0430873377977426E-11</v>
      </c>
      <c r="T868" s="236">
        <v>0.54600000000000004</v>
      </c>
      <c r="U868" s="193">
        <f t="shared" si="349"/>
        <v>2.3931874830416006E-16</v>
      </c>
      <c r="V868" s="185">
        <f t="shared" si="350"/>
        <v>1.4700215564860612E-5</v>
      </c>
      <c r="W868" s="185">
        <f t="shared" si="351"/>
        <v>6.8181979573834777E-8</v>
      </c>
      <c r="X868" s="185">
        <f t="shared" si="352"/>
        <v>4188.0956025243904</v>
      </c>
      <c r="Y868" s="602">
        <f t="shared" si="353"/>
        <v>1.0998418954791893E-10</v>
      </c>
      <c r="AA868" s="259">
        <f t="shared" si="374"/>
        <v>3.8604450531319549E-19</v>
      </c>
      <c r="AB868" s="260">
        <f t="shared" si="348"/>
        <v>3.1142181214819267E-19</v>
      </c>
      <c r="AC868" s="17">
        <f t="shared" si="371"/>
        <v>7.2495396181282619</v>
      </c>
      <c r="AD868" s="17">
        <f t="shared" si="372"/>
        <v>6.4295989557147148</v>
      </c>
      <c r="AE868" s="17">
        <f t="shared" si="373"/>
        <v>-35.36359903236572</v>
      </c>
      <c r="AF868" s="184">
        <f t="shared" si="347"/>
        <v>-16.501085536134315</v>
      </c>
      <c r="AG868" s="184">
        <f t="shared" si="347"/>
        <v>8.3400013994577655</v>
      </c>
      <c r="AJ868" s="138"/>
    </row>
    <row r="869" spans="1:36">
      <c r="A869" t="s">
        <v>52</v>
      </c>
      <c r="B869" s="235">
        <v>10</v>
      </c>
      <c r="C869" s="236">
        <v>-56</v>
      </c>
      <c r="D869" s="236">
        <v>-172</v>
      </c>
      <c r="E869" s="235">
        <v>20</v>
      </c>
      <c r="F869" s="235" t="s">
        <v>12</v>
      </c>
      <c r="G869" s="411">
        <v>3.51</v>
      </c>
      <c r="H869" s="235" t="s">
        <v>53</v>
      </c>
      <c r="I869" s="235" t="s">
        <v>54</v>
      </c>
      <c r="J869" s="412">
        <v>108.03942633482443</v>
      </c>
      <c r="K869" s="412">
        <v>127.98024052644739</v>
      </c>
      <c r="L869" s="413">
        <v>1.461525025680834E-12</v>
      </c>
      <c r="M869" s="413">
        <v>7.9075703886190233E-17</v>
      </c>
      <c r="N869" s="46"/>
      <c r="O869" s="126">
        <f t="shared" si="366"/>
        <v>2.3722711165857069E-17</v>
      </c>
      <c r="P869" s="126">
        <f t="shared" si="367"/>
        <v>1.6231477907678063E-5</v>
      </c>
      <c r="Q869" s="126">
        <f t="shared" si="368"/>
        <v>6.7586071697598485E-9</v>
      </c>
      <c r="R869" s="126">
        <f t="shared" si="369"/>
        <v>4624.3526802501601</v>
      </c>
      <c r="S869" s="126">
        <f t="shared" si="370"/>
        <v>5.2809770804917091E-11</v>
      </c>
      <c r="T869" s="236">
        <v>0.54600000000000004</v>
      </c>
      <c r="U869" s="193">
        <f t="shared" si="349"/>
        <v>4.3175334321859872E-17</v>
      </c>
      <c r="V869" s="185">
        <f t="shared" si="350"/>
        <v>2.9541289791974079E-5</v>
      </c>
      <c r="W869" s="185">
        <f t="shared" si="351"/>
        <v>1.2300665048962926E-8</v>
      </c>
      <c r="X869" s="185">
        <f t="shared" si="352"/>
        <v>8416.3218780552925</v>
      </c>
      <c r="Y869" s="602">
        <f t="shared" si="353"/>
        <v>9.6113782864949114E-11</v>
      </c>
      <c r="AA869" s="259">
        <f t="shared" si="374"/>
        <v>3.3735937785597141E-19</v>
      </c>
      <c r="AB869" s="260">
        <f t="shared" si="348"/>
        <v>7.3191525139283071E-19</v>
      </c>
      <c r="AC869" s="17">
        <f t="shared" si="371"/>
        <v>4.682496219162303</v>
      </c>
      <c r="AD869" s="17">
        <f t="shared" si="372"/>
        <v>4.8518758811160758</v>
      </c>
      <c r="AE869" s="17">
        <f t="shared" si="373"/>
        <v>-37.076126003239743</v>
      </c>
      <c r="AF869" s="184">
        <f t="shared" si="347"/>
        <v>-18.213612507008339</v>
      </c>
      <c r="AG869" s="184">
        <f t="shared" si="347"/>
        <v>9.0379281802127789</v>
      </c>
      <c r="AJ869" s="138"/>
    </row>
    <row r="870" spans="1:36">
      <c r="A870" t="s">
        <v>52</v>
      </c>
      <c r="B870" s="235">
        <v>10</v>
      </c>
      <c r="C870" s="236">
        <v>-56</v>
      </c>
      <c r="D870" s="236">
        <v>-172</v>
      </c>
      <c r="E870" s="235">
        <v>20</v>
      </c>
      <c r="F870" s="235" t="s">
        <v>12</v>
      </c>
      <c r="G870" s="411">
        <v>3.51</v>
      </c>
      <c r="H870" s="235" t="s">
        <v>16</v>
      </c>
      <c r="I870" s="235" t="s">
        <v>17</v>
      </c>
      <c r="J870" s="412">
        <v>235.29104786717923</v>
      </c>
      <c r="K870" s="412">
        <v>186.51323559411182</v>
      </c>
      <c r="L870" s="413">
        <v>3.0353584109134983E-12</v>
      </c>
      <c r="M870" s="413">
        <v>5.5158503459197024E-16</v>
      </c>
      <c r="N870" s="46"/>
      <c r="O870" s="126">
        <f t="shared" si="366"/>
        <v>1.6547551037759106E-16</v>
      </c>
      <c r="P870" s="126">
        <f t="shared" si="367"/>
        <v>5.4515970760695376E-5</v>
      </c>
      <c r="Q870" s="126">
        <f t="shared" si="368"/>
        <v>4.7144020050595741E-8</v>
      </c>
      <c r="R870" s="126">
        <f t="shared" si="369"/>
        <v>15531.615601337713</v>
      </c>
      <c r="S870" s="126">
        <f t="shared" si="370"/>
        <v>2.5276501102147019E-10</v>
      </c>
      <c r="T870" s="236">
        <v>0.54600000000000004</v>
      </c>
      <c r="U870" s="193">
        <f t="shared" si="349"/>
        <v>3.0116542888721575E-16</v>
      </c>
      <c r="V870" s="185">
        <f t="shared" si="350"/>
        <v>9.9219066784465599E-5</v>
      </c>
      <c r="W870" s="185">
        <f t="shared" si="351"/>
        <v>8.5802116492084254E-8</v>
      </c>
      <c r="X870" s="185">
        <f t="shared" si="352"/>
        <v>28267.540394434644</v>
      </c>
      <c r="Y870" s="602">
        <f t="shared" si="353"/>
        <v>4.600323200590758E-10</v>
      </c>
      <c r="AA870" s="259">
        <f t="shared" si="374"/>
        <v>1.6147134434073561E-18</v>
      </c>
      <c r="AB870" s="260">
        <f t="shared" si="348"/>
        <v>2.3442669816462272E-18</v>
      </c>
      <c r="AC870" s="17">
        <f t="shared" si="371"/>
        <v>5.4608232493962161</v>
      </c>
      <c r="AD870" s="17">
        <f t="shared" si="372"/>
        <v>5.2285022048987768</v>
      </c>
      <c r="AE870" s="17">
        <f t="shared" si="373"/>
        <v>-35.133735659248231</v>
      </c>
      <c r="AF870" s="184">
        <f t="shared" si="347"/>
        <v>-16.27122216301683</v>
      </c>
      <c r="AG870" s="184">
        <f t="shared" si="347"/>
        <v>10.249469442814647</v>
      </c>
      <c r="AJ870" s="138"/>
    </row>
    <row r="871" spans="1:36">
      <c r="A871" t="s">
        <v>52</v>
      </c>
      <c r="B871" s="235">
        <v>10</v>
      </c>
      <c r="C871" s="236">
        <v>-56</v>
      </c>
      <c r="D871" s="236">
        <v>-172</v>
      </c>
      <c r="E871" s="235">
        <v>20</v>
      </c>
      <c r="F871" s="235" t="s">
        <v>12</v>
      </c>
      <c r="G871" s="411">
        <v>3.51</v>
      </c>
      <c r="H871" s="235" t="s">
        <v>53</v>
      </c>
      <c r="I871" s="235" t="s">
        <v>54</v>
      </c>
      <c r="J871" s="412">
        <v>81.443686771632571</v>
      </c>
      <c r="K871" s="412">
        <v>109.78583361650058</v>
      </c>
      <c r="L871" s="413">
        <v>1.1209019563312425E-12</v>
      </c>
      <c r="M871" s="413"/>
      <c r="N871" s="46"/>
      <c r="O871" s="126"/>
      <c r="P871" s="126"/>
      <c r="Q871" s="126"/>
      <c r="R871" s="126"/>
      <c r="S871" s="126"/>
      <c r="T871" s="236">
        <v>0.54600000000000004</v>
      </c>
      <c r="U871" s="193"/>
      <c r="V871" s="185"/>
      <c r="W871" s="185"/>
      <c r="X871" s="185"/>
      <c r="Y871" s="602"/>
      <c r="AA871" s="259"/>
      <c r="AB871" s="260"/>
      <c r="AC871" s="17"/>
      <c r="AD871" s="17"/>
      <c r="AE871" s="17"/>
      <c r="AF871" s="184"/>
      <c r="AG871" s="184"/>
      <c r="AJ871" s="138"/>
    </row>
    <row r="872" spans="1:36">
      <c r="A872" t="s">
        <v>52</v>
      </c>
      <c r="B872" s="235">
        <v>10</v>
      </c>
      <c r="C872" s="236">
        <v>-56</v>
      </c>
      <c r="D872" s="236">
        <v>-172</v>
      </c>
      <c r="E872" s="235">
        <v>20</v>
      </c>
      <c r="F872" s="235" t="s">
        <v>12</v>
      </c>
      <c r="G872" s="411">
        <v>3.51</v>
      </c>
      <c r="H872" s="235" t="s">
        <v>16</v>
      </c>
      <c r="I872" s="235" t="s">
        <v>17</v>
      </c>
      <c r="J872" s="412">
        <v>153.08895549622886</v>
      </c>
      <c r="K872" s="412">
        <v>149.93134456359655</v>
      </c>
      <c r="L872" s="413">
        <v>2.0273782806700032E-12</v>
      </c>
      <c r="M872" s="413">
        <v>9.6452570425191652E-17</v>
      </c>
      <c r="N872" s="46"/>
      <c r="O872" s="126">
        <f t="shared" si="366"/>
        <v>2.8935771127557496E-17</v>
      </c>
      <c r="P872" s="126">
        <f t="shared" si="367"/>
        <v>1.4272507209653479E-5</v>
      </c>
      <c r="Q872" s="126">
        <f t="shared" si="368"/>
        <v>8.2438094380505676E-9</v>
      </c>
      <c r="R872" s="126">
        <f t="shared" si="369"/>
        <v>4066.2413702716462</v>
      </c>
      <c r="S872" s="126">
        <f t="shared" si="370"/>
        <v>5.4983895876114026E-11</v>
      </c>
      <c r="T872" s="236">
        <v>0.54600000000000004</v>
      </c>
      <c r="U872" s="193">
        <f t="shared" si="349"/>
        <v>5.2663103452154648E-17</v>
      </c>
      <c r="V872" s="185">
        <f t="shared" si="350"/>
        <v>2.5975963121569335E-5</v>
      </c>
      <c r="W872" s="185">
        <f t="shared" si="351"/>
        <v>1.5003733177252038E-8</v>
      </c>
      <c r="X872" s="185">
        <f t="shared" si="352"/>
        <v>7400.5592938943973</v>
      </c>
      <c r="Y872" s="602">
        <f t="shared" si="353"/>
        <v>1.0007069049452756E-10</v>
      </c>
      <c r="AA872" s="259">
        <f t="shared" si="374"/>
        <v>3.512481236357917E-19</v>
      </c>
      <c r="AB872" s="260">
        <f t="shared" si="348"/>
        <v>6.3004264489587968E-19</v>
      </c>
      <c r="AC872" s="17">
        <f t="shared" si="371"/>
        <v>5.0310191609120976</v>
      </c>
      <c r="AD872" s="17">
        <f t="shared" si="372"/>
        <v>5.0101774864089501</v>
      </c>
      <c r="AE872" s="17">
        <f t="shared" si="373"/>
        <v>-36.877480284557251</v>
      </c>
      <c r="AF872" s="184">
        <f t="shared" si="347"/>
        <v>-18.014966788325843</v>
      </c>
      <c r="AG872" s="184">
        <f t="shared" si="347"/>
        <v>8.9093108565922172</v>
      </c>
      <c r="AJ872" s="138"/>
    </row>
    <row r="873" spans="1:36">
      <c r="A873" t="s">
        <v>52</v>
      </c>
      <c r="B873" s="235">
        <v>10</v>
      </c>
      <c r="C873" s="236">
        <v>-56</v>
      </c>
      <c r="D873" s="236">
        <v>-172</v>
      </c>
      <c r="E873" s="235">
        <v>20</v>
      </c>
      <c r="F873" s="235" t="s">
        <v>12</v>
      </c>
      <c r="G873" s="411">
        <v>3.51</v>
      </c>
      <c r="H873" s="235" t="s">
        <v>53</v>
      </c>
      <c r="I873" s="235" t="s">
        <v>54</v>
      </c>
      <c r="J873" s="412">
        <v>142.38813171460964</v>
      </c>
      <c r="K873" s="412">
        <v>167.30977825192835</v>
      </c>
      <c r="L873" s="413">
        <v>1.8940192796068132E-12</v>
      </c>
      <c r="M873" s="413">
        <v>1.0025717412714723E-16</v>
      </c>
      <c r="N873" s="46"/>
      <c r="O873" s="126">
        <f t="shared" si="366"/>
        <v>3.0077152238144169E-17</v>
      </c>
      <c r="P873" s="126">
        <f t="shared" si="367"/>
        <v>1.5880066566369906E-5</v>
      </c>
      <c r="Q873" s="126">
        <f t="shared" si="368"/>
        <v>8.5689892416365153E-9</v>
      </c>
      <c r="R873" s="126">
        <f t="shared" si="369"/>
        <v>4524.2354889942753</v>
      </c>
      <c r="S873" s="126">
        <f t="shared" si="370"/>
        <v>5.1216308641170246E-11</v>
      </c>
      <c r="T873" s="236">
        <v>0.54600000000000004</v>
      </c>
      <c r="U873" s="193">
        <f t="shared" si="349"/>
        <v>5.4740417073422389E-17</v>
      </c>
      <c r="V873" s="185">
        <f t="shared" si="350"/>
        <v>2.8901721150793229E-5</v>
      </c>
      <c r="W873" s="185">
        <f t="shared" si="351"/>
        <v>1.5595560419778459E-8</v>
      </c>
      <c r="X873" s="185">
        <f t="shared" si="352"/>
        <v>8234.1085899695809</v>
      </c>
      <c r="Y873" s="602">
        <f t="shared" si="353"/>
        <v>9.3213681726929856E-11</v>
      </c>
      <c r="AA873" s="259">
        <f t="shared" si="374"/>
        <v>3.2718002286152378E-19</v>
      </c>
      <c r="AB873" s="260">
        <f t="shared" si="348"/>
        <v>7.0411187308850967E-19</v>
      </c>
      <c r="AC873" s="17">
        <f t="shared" si="371"/>
        <v>4.9585566508037378</v>
      </c>
      <c r="AD873" s="17">
        <f t="shared" si="372"/>
        <v>5.1198470536962013</v>
      </c>
      <c r="AE873" s="17">
        <f t="shared" si="373"/>
        <v>-36.838793047901049</v>
      </c>
      <c r="AF873" s="184">
        <f t="shared" si="347"/>
        <v>-17.976279551669645</v>
      </c>
      <c r="AG873" s="184">
        <f t="shared" si="347"/>
        <v>9.0160403902401658</v>
      </c>
      <c r="AJ873" s="138"/>
    </row>
    <row r="874" spans="1:36">
      <c r="A874" t="s">
        <v>52</v>
      </c>
      <c r="B874" s="235">
        <v>10</v>
      </c>
      <c r="C874" s="236">
        <v>-56</v>
      </c>
      <c r="D874" s="236">
        <v>-172</v>
      </c>
      <c r="E874" s="235">
        <v>20</v>
      </c>
      <c r="F874" s="235" t="s">
        <v>12</v>
      </c>
      <c r="G874" s="411">
        <v>3.51</v>
      </c>
      <c r="H874" s="235" t="s">
        <v>16</v>
      </c>
      <c r="I874" s="235" t="s">
        <v>17</v>
      </c>
      <c r="J874" s="412">
        <v>39.412159485226951</v>
      </c>
      <c r="K874" s="412">
        <v>62.369413056624296</v>
      </c>
      <c r="L874" s="413">
        <v>5.6698202737553421E-13</v>
      </c>
      <c r="M874" s="413"/>
      <c r="N874" s="46"/>
      <c r="O874" s="126"/>
      <c r="P874" s="126"/>
      <c r="Q874" s="126"/>
      <c r="R874" s="126"/>
      <c r="S874" s="126"/>
      <c r="T874" s="236">
        <v>0.54600000000000004</v>
      </c>
      <c r="U874" s="193"/>
      <c r="V874" s="185"/>
      <c r="W874" s="185"/>
      <c r="X874" s="185"/>
      <c r="Y874" s="602"/>
      <c r="AA874" s="259"/>
      <c r="AB874" s="260"/>
      <c r="AC874" s="17"/>
      <c r="AD874" s="17"/>
      <c r="AE874" s="17"/>
      <c r="AF874" s="184"/>
      <c r="AG874" s="184"/>
      <c r="AJ874" s="138"/>
    </row>
    <row r="875" spans="1:36">
      <c r="A875" t="s">
        <v>52</v>
      </c>
      <c r="B875" s="235">
        <v>10</v>
      </c>
      <c r="C875" s="236">
        <v>-56</v>
      </c>
      <c r="D875" s="236">
        <v>-172</v>
      </c>
      <c r="E875" s="235">
        <v>20</v>
      </c>
      <c r="F875" s="235" t="s">
        <v>12</v>
      </c>
      <c r="G875" s="411">
        <v>3.51</v>
      </c>
      <c r="H875" s="235" t="s">
        <v>16</v>
      </c>
      <c r="I875" s="235" t="s">
        <v>17</v>
      </c>
      <c r="J875" s="412">
        <v>82.986971124362441</v>
      </c>
      <c r="K875" s="412">
        <v>94.473577742149061</v>
      </c>
      <c r="L875" s="413">
        <v>1.1408349414371409E-12</v>
      </c>
      <c r="M875" s="413">
        <v>3.7899466381505033E-16</v>
      </c>
      <c r="N875" s="46"/>
      <c r="O875" s="126">
        <f t="shared" si="366"/>
        <v>1.136983991445151E-16</v>
      </c>
      <c r="P875" s="126">
        <f t="shared" si="367"/>
        <v>9.96624445963113E-5</v>
      </c>
      <c r="Q875" s="126">
        <f t="shared" si="368"/>
        <v>3.2392706308978663E-8</v>
      </c>
      <c r="R875" s="126">
        <f t="shared" si="369"/>
        <v>28393.858859347947</v>
      </c>
      <c r="S875" s="126">
        <f t="shared" si="370"/>
        <v>3.4287582923332826E-10</v>
      </c>
      <c r="T875" s="236">
        <v>0.54600000000000004</v>
      </c>
      <c r="U875" s="193">
        <f t="shared" si="349"/>
        <v>2.0693108644301749E-16</v>
      </c>
      <c r="V875" s="185">
        <f t="shared" si="350"/>
        <v>1.8138564916528657E-4</v>
      </c>
      <c r="W875" s="185">
        <f t="shared" si="351"/>
        <v>5.8954725482341167E-8</v>
      </c>
      <c r="X875" s="185">
        <f t="shared" si="352"/>
        <v>51676.823124013266</v>
      </c>
      <c r="Y875" s="602">
        <f t="shared" si="353"/>
        <v>6.240340092046574E-10</v>
      </c>
      <c r="AA875" s="259">
        <f t="shared" si="374"/>
        <v>2.1903593723083476E-18</v>
      </c>
      <c r="AB875" s="260">
        <f t="shared" si="348"/>
        <v>4.5669176580393243E-18</v>
      </c>
      <c r="AC875" s="17">
        <f t="shared" si="371"/>
        <v>4.4186836210695546</v>
      </c>
      <c r="AD875" s="17">
        <f t="shared" si="372"/>
        <v>4.5483201947919794</v>
      </c>
      <c r="AE875" s="17">
        <f t="shared" si="373"/>
        <v>-35.50900954855318</v>
      </c>
      <c r="AF875" s="184">
        <f t="shared" si="347"/>
        <v>-16.646496052321776</v>
      </c>
      <c r="AG875" s="184">
        <f t="shared" si="347"/>
        <v>10.852764664508433</v>
      </c>
      <c r="AJ875" s="138"/>
    </row>
    <row r="876" spans="1:36">
      <c r="A876" t="s">
        <v>52</v>
      </c>
      <c r="B876" s="235">
        <v>10</v>
      </c>
      <c r="C876" s="236">
        <v>-56</v>
      </c>
      <c r="D876" s="236">
        <v>-172</v>
      </c>
      <c r="E876" s="235">
        <v>20</v>
      </c>
      <c r="F876" s="235" t="s">
        <v>12</v>
      </c>
      <c r="G876" s="411">
        <v>3.51</v>
      </c>
      <c r="H876" s="235" t="s">
        <v>53</v>
      </c>
      <c r="I876" s="235" t="s">
        <v>53</v>
      </c>
      <c r="J876" s="412">
        <v>7.1324410536502256</v>
      </c>
      <c r="K876" s="412">
        <v>26.533078055700521</v>
      </c>
      <c r="L876" s="413">
        <v>1.1388411901953663E-13</v>
      </c>
      <c r="M876" s="413"/>
      <c r="N876" s="46"/>
      <c r="O876" s="126"/>
      <c r="P876" s="126"/>
      <c r="Q876" s="126"/>
      <c r="R876" s="126"/>
      <c r="S876" s="126"/>
      <c r="T876" s="236">
        <v>0.54600000000000004</v>
      </c>
      <c r="U876" s="193"/>
      <c r="V876" s="185"/>
      <c r="W876" s="185"/>
      <c r="X876" s="185"/>
      <c r="Y876" s="602"/>
      <c r="AA876" s="259"/>
      <c r="AB876" s="260"/>
      <c r="AC876" s="17"/>
      <c r="AD876" s="17"/>
      <c r="AE876" s="17"/>
      <c r="AF876" s="184"/>
      <c r="AG876" s="184"/>
      <c r="AJ876" s="138"/>
    </row>
    <row r="877" spans="1:36">
      <c r="A877" t="s">
        <v>52</v>
      </c>
      <c r="B877" s="235">
        <v>10</v>
      </c>
      <c r="C877" s="236">
        <v>-56</v>
      </c>
      <c r="D877" s="236">
        <v>-172</v>
      </c>
      <c r="E877" s="235">
        <v>20</v>
      </c>
      <c r="F877" s="235" t="s">
        <v>12</v>
      </c>
      <c r="G877" s="411">
        <v>3.51</v>
      </c>
      <c r="H877" s="235" t="s">
        <v>53</v>
      </c>
      <c r="I877" s="235" t="s">
        <v>53</v>
      </c>
      <c r="J877" s="412">
        <v>2.3016344505774509</v>
      </c>
      <c r="K877" s="412">
        <v>9.9650213808642807</v>
      </c>
      <c r="L877" s="413">
        <v>3.937536904065264E-14</v>
      </c>
      <c r="M877" s="413">
        <v>7.8450457752207603E-19</v>
      </c>
      <c r="N877" s="46"/>
      <c r="O877" s="126">
        <f t="shared" si="366"/>
        <v>2.3535137325662281E-19</v>
      </c>
      <c r="P877" s="126">
        <f t="shared" si="367"/>
        <v>5.9771217131612668E-6</v>
      </c>
      <c r="Q877" s="126">
        <f t="shared" si="368"/>
        <v>6.7051673292485126E-11</v>
      </c>
      <c r="R877" s="126">
        <f t="shared" si="369"/>
        <v>1702.8836789633237</v>
      </c>
      <c r="S877" s="126">
        <f t="shared" si="370"/>
        <v>6.7287034046152382E-12</v>
      </c>
      <c r="T877" s="236">
        <v>0.54600000000000004</v>
      </c>
      <c r="U877" s="193">
        <f t="shared" si="349"/>
        <v>4.2833949932705354E-19</v>
      </c>
      <c r="V877" s="185">
        <f t="shared" si="350"/>
        <v>1.0878361517953506E-5</v>
      </c>
      <c r="W877" s="185">
        <f t="shared" si="351"/>
        <v>1.2203404539232294E-10</v>
      </c>
      <c r="X877" s="185">
        <f t="shared" si="352"/>
        <v>3099.2482957132493</v>
      </c>
      <c r="Y877" s="602"/>
      <c r="AA877" s="259">
        <f t="shared" si="374"/>
        <v>4.2984303089363069E-20</v>
      </c>
      <c r="AB877" s="260">
        <f t="shared" si="348"/>
        <v>3.4084673060279131E-19</v>
      </c>
      <c r="AC877" s="17">
        <f t="shared" si="371"/>
        <v>0.83361950124252449</v>
      </c>
      <c r="AD877" s="17">
        <f t="shared" si="372"/>
        <v>2.2990810992584705</v>
      </c>
      <c r="AE877" s="17">
        <f t="shared" si="373"/>
        <v>-41.689234545764052</v>
      </c>
      <c r="AF877" s="184">
        <f t="shared" si="347"/>
        <v>-22.826721049532644</v>
      </c>
      <c r="AG877" s="184">
        <f t="shared" si="347"/>
        <v>8.038914875815145</v>
      </c>
      <c r="AJ877" s="138"/>
    </row>
    <row r="878" spans="1:36">
      <c r="A878" t="s">
        <v>52</v>
      </c>
      <c r="B878" s="235">
        <v>10</v>
      </c>
      <c r="C878" s="236">
        <v>-56</v>
      </c>
      <c r="D878" s="236">
        <v>-172</v>
      </c>
      <c r="E878" s="235">
        <v>20</v>
      </c>
      <c r="F878" s="235" t="s">
        <v>12</v>
      </c>
      <c r="G878" s="411">
        <v>3.51</v>
      </c>
      <c r="H878" s="235" t="s">
        <v>53</v>
      </c>
      <c r="I878" s="235" t="s">
        <v>54</v>
      </c>
      <c r="J878" s="412">
        <v>90.534373632452272</v>
      </c>
      <c r="K878" s="412">
        <v>109.16860483022606</v>
      </c>
      <c r="L878" s="413">
        <v>1.2379992533942378E-12</v>
      </c>
      <c r="M878" s="413">
        <v>8.31507897001287E-17</v>
      </c>
      <c r="N878" s="46"/>
      <c r="O878" s="126">
        <f t="shared" si="366"/>
        <v>2.4945236910038608E-17</v>
      </c>
      <c r="P878" s="126">
        <f t="shared" si="367"/>
        <v>2.0149638088751623E-5</v>
      </c>
      <c r="Q878" s="126">
        <f t="shared" si="368"/>
        <v>7.1069051025751017E-9</v>
      </c>
      <c r="R878" s="126">
        <f t="shared" si="369"/>
        <v>5740.6376321229691</v>
      </c>
      <c r="S878" s="126">
        <f t="shared" si="370"/>
        <v>6.5100264985775264E-11</v>
      </c>
      <c r="T878" s="236">
        <v>0.54600000000000004</v>
      </c>
      <c r="U878" s="193">
        <f t="shared" si="349"/>
        <v>4.5400331176270272E-17</v>
      </c>
      <c r="V878" s="185">
        <f t="shared" si="350"/>
        <v>3.6672341321527957E-5</v>
      </c>
      <c r="W878" s="185">
        <f t="shared" si="351"/>
        <v>1.2934567286686688E-8</v>
      </c>
      <c r="X878" s="185">
        <f t="shared" si="352"/>
        <v>10447.960490463805</v>
      </c>
      <c r="Y878" s="602">
        <f t="shared" si="353"/>
        <v>1.1848248227411099E-10</v>
      </c>
      <c r="AA878" s="259">
        <f t="shared" si="374"/>
        <v>4.158735127821296E-19</v>
      </c>
      <c r="AB878" s="260">
        <f t="shared" si="348"/>
        <v>9.1844441358484295E-19</v>
      </c>
      <c r="AC878" s="17">
        <f t="shared" si="371"/>
        <v>4.5057295977359679</v>
      </c>
      <c r="AD878" s="17">
        <f t="shared" si="372"/>
        <v>4.6928935204196032</v>
      </c>
      <c r="AE878" s="17">
        <f t="shared" si="373"/>
        <v>-37.025875971003387</v>
      </c>
      <c r="AF878" s="184">
        <f t="shared" si="347"/>
        <v>-18.163362474771986</v>
      </c>
      <c r="AG878" s="184">
        <f t="shared" si="347"/>
        <v>9.2541620699684621</v>
      </c>
      <c r="AJ878" s="138"/>
    </row>
    <row r="879" spans="1:36">
      <c r="A879" t="s">
        <v>52</v>
      </c>
      <c r="B879" s="235">
        <v>10</v>
      </c>
      <c r="C879" s="236">
        <v>-56</v>
      </c>
      <c r="D879" s="236">
        <v>-172</v>
      </c>
      <c r="E879" s="235">
        <v>20</v>
      </c>
      <c r="F879" s="235" t="s">
        <v>12</v>
      </c>
      <c r="G879" s="411">
        <v>3.51</v>
      </c>
      <c r="H879" s="235" t="s">
        <v>16</v>
      </c>
      <c r="I879" s="235" t="s">
        <v>17</v>
      </c>
      <c r="J879" s="412">
        <v>603.02712230507325</v>
      </c>
      <c r="K879" s="412">
        <v>368.84188327022088</v>
      </c>
      <c r="L879" s="413">
        <v>7.3452875719019989E-12</v>
      </c>
      <c r="M879" s="413">
        <v>2.3705484256927164E-16</v>
      </c>
      <c r="N879" s="46"/>
      <c r="O879" s="126">
        <f t="shared" si="366"/>
        <v>7.1116452770781493E-17</v>
      </c>
      <c r="P879" s="126">
        <f t="shared" si="367"/>
        <v>9.6819153878772513E-6</v>
      </c>
      <c r="Q879" s="126">
        <f t="shared" si="368"/>
        <v>2.0261097655493304E-8</v>
      </c>
      <c r="R879" s="126">
        <f t="shared" si="369"/>
        <v>2758.3804523866811</v>
      </c>
      <c r="S879" s="126">
        <f t="shared" si="370"/>
        <v>5.4931661978988495E-11</v>
      </c>
      <c r="T879" s="236">
        <v>0.54600000000000004</v>
      </c>
      <c r="U879" s="193">
        <f t="shared" si="349"/>
        <v>1.2943194404282232E-16</v>
      </c>
      <c r="V879" s="185">
        <f t="shared" si="350"/>
        <v>1.7621086005936598E-5</v>
      </c>
      <c r="W879" s="185">
        <f t="shared" si="351"/>
        <v>3.6875197732997812E-8</v>
      </c>
      <c r="X879" s="185">
        <f t="shared" si="352"/>
        <v>5020.2524233437598</v>
      </c>
      <c r="Y879" s="602">
        <f t="shared" si="353"/>
        <v>9.9975624801759059E-11</v>
      </c>
      <c r="AA879" s="259">
        <f t="shared" si="374"/>
        <v>3.5091444305417427E-19</v>
      </c>
      <c r="AB879" s="260">
        <f t="shared" si="348"/>
        <v>3.9310809381695587E-19</v>
      </c>
      <c r="AC879" s="17">
        <f t="shared" si="371"/>
        <v>6.4019621746627164</v>
      </c>
      <c r="AD879" s="17">
        <f t="shared" si="372"/>
        <v>5.9103680515851931</v>
      </c>
      <c r="AE879" s="17">
        <f t="shared" si="373"/>
        <v>-35.978240156281423</v>
      </c>
      <c r="AF879" s="184">
        <f t="shared" si="347"/>
        <v>-17.115726660050015</v>
      </c>
      <c r="AG879" s="184">
        <f t="shared" si="347"/>
        <v>8.5212354949562137</v>
      </c>
      <c r="AJ879" s="138"/>
    </row>
    <row r="880" spans="1:36">
      <c r="A880" t="s">
        <v>52</v>
      </c>
      <c r="B880" s="235">
        <v>10</v>
      </c>
      <c r="C880" s="236">
        <v>-56</v>
      </c>
      <c r="D880" s="236">
        <v>-172</v>
      </c>
      <c r="E880" s="235">
        <v>20</v>
      </c>
      <c r="F880" s="235" t="s">
        <v>12</v>
      </c>
      <c r="G880" s="411">
        <v>3.51</v>
      </c>
      <c r="H880" s="235" t="s">
        <v>16</v>
      </c>
      <c r="I880" s="235" t="s">
        <v>17</v>
      </c>
      <c r="J880" s="412">
        <v>861.70820293538122</v>
      </c>
      <c r="K880" s="412">
        <v>440.53377045950521</v>
      </c>
      <c r="L880" s="413">
        <v>1.0270125683497623E-11</v>
      </c>
      <c r="M880" s="413">
        <v>5.7833169798575911E-16</v>
      </c>
      <c r="N880" s="46"/>
      <c r="O880" s="126">
        <f t="shared" si="366"/>
        <v>1.7349950939572774E-16</v>
      </c>
      <c r="P880" s="126">
        <f t="shared" si="367"/>
        <v>1.689361111466362E-5</v>
      </c>
      <c r="Q880" s="126">
        <f t="shared" si="368"/>
        <v>4.9430059656902488E-8</v>
      </c>
      <c r="R880" s="126">
        <f t="shared" si="369"/>
        <v>4812.9946195622842</v>
      </c>
      <c r="S880" s="126">
        <f t="shared" si="370"/>
        <v>1.1220492723030914E-10</v>
      </c>
      <c r="T880" s="236">
        <v>0.54600000000000004</v>
      </c>
      <c r="U880" s="193">
        <f t="shared" si="349"/>
        <v>3.1576910710022449E-16</v>
      </c>
      <c r="V880" s="185">
        <f t="shared" si="350"/>
        <v>3.0746372228687787E-5</v>
      </c>
      <c r="W880" s="185">
        <f t="shared" si="351"/>
        <v>8.9962708575562536E-8</v>
      </c>
      <c r="X880" s="185">
        <f t="shared" si="352"/>
        <v>8759.6502076033576</v>
      </c>
      <c r="Y880" s="602">
        <f t="shared" si="353"/>
        <v>2.0421296755916264E-10</v>
      </c>
      <c r="AA880" s="259">
        <f t="shared" si="374"/>
        <v>7.1678751613266085E-19</v>
      </c>
      <c r="AB880" s="260">
        <f t="shared" si="348"/>
        <v>6.7114563377218739E-19</v>
      </c>
      <c r="AC880" s="17">
        <f t="shared" si="371"/>
        <v>6.7589167016797909</v>
      </c>
      <c r="AD880" s="17">
        <f t="shared" si="372"/>
        <v>6.0879871063639373</v>
      </c>
      <c r="AE880" s="17">
        <f t="shared" si="373"/>
        <v>-35.086384097874301</v>
      </c>
      <c r="AF880" s="184">
        <f t="shared" ref="AF880:AG898" si="375">LN(W880)</f>
        <v>-16.223870601642897</v>
      </c>
      <c r="AG880" s="184">
        <f t="shared" si="375"/>
        <v>9.0779112524943013</v>
      </c>
      <c r="AJ880" s="138"/>
    </row>
    <row r="881" spans="1:36">
      <c r="A881" t="s">
        <v>52</v>
      </c>
      <c r="B881" s="235">
        <v>10</v>
      </c>
      <c r="C881" s="236">
        <v>-56</v>
      </c>
      <c r="D881" s="236">
        <v>-172</v>
      </c>
      <c r="E881" s="235">
        <v>20</v>
      </c>
      <c r="F881" s="235" t="s">
        <v>12</v>
      </c>
      <c r="G881" s="411">
        <v>3.51</v>
      </c>
      <c r="H881" s="235" t="s">
        <v>16</v>
      </c>
      <c r="I881" s="235" t="s">
        <v>17</v>
      </c>
      <c r="J881" s="412">
        <v>105.62024448272392</v>
      </c>
      <c r="K881" s="412">
        <v>111.11593327572442</v>
      </c>
      <c r="L881" s="413">
        <v>1.4307741868029169E-12</v>
      </c>
      <c r="M881" s="413">
        <v>3.9894853228148008E-16</v>
      </c>
      <c r="N881" s="46"/>
      <c r="O881" s="126">
        <f t="shared" si="366"/>
        <v>1.1968455968444402E-16</v>
      </c>
      <c r="P881" s="126">
        <f t="shared" si="367"/>
        <v>8.3650208948681613E-5</v>
      </c>
      <c r="Q881" s="126">
        <f t="shared" si="368"/>
        <v>3.4098165152263253E-8</v>
      </c>
      <c r="R881" s="126">
        <f t="shared" si="369"/>
        <v>23831.968361447751</v>
      </c>
      <c r="S881" s="126">
        <f t="shared" si="370"/>
        <v>3.0687016836416837E-10</v>
      </c>
      <c r="T881" s="236">
        <v>0.54600000000000004</v>
      </c>
      <c r="U881" s="193">
        <f t="shared" si="349"/>
        <v>2.1782589862568815E-16</v>
      </c>
      <c r="V881" s="185">
        <f t="shared" si="350"/>
        <v>1.5224338028660056E-4</v>
      </c>
      <c r="W881" s="185">
        <f t="shared" si="351"/>
        <v>6.2058660577119133E-8</v>
      </c>
      <c r="X881" s="185">
        <f t="shared" si="352"/>
        <v>43374.18241783492</v>
      </c>
      <c r="Y881" s="602">
        <f t="shared" si="353"/>
        <v>5.5850370642278658E-10</v>
      </c>
      <c r="AA881" s="259">
        <f t="shared" si="374"/>
        <v>1.9603480095439808E-18</v>
      </c>
      <c r="AB881" s="260">
        <f t="shared" si="348"/>
        <v>3.7771975839985416E-18</v>
      </c>
      <c r="AC881" s="17">
        <f t="shared" si="371"/>
        <v>4.6598500620150203</v>
      </c>
      <c r="AD881" s="17">
        <f t="shared" si="372"/>
        <v>4.7105741001857071</v>
      </c>
      <c r="AE881" s="17">
        <f t="shared" si="373"/>
        <v>-35.457699257098852</v>
      </c>
      <c r="AF881" s="184">
        <f t="shared" si="375"/>
        <v>-16.595185760867448</v>
      </c>
      <c r="AG881" s="184">
        <f t="shared" si="375"/>
        <v>10.67761966791497</v>
      </c>
      <c r="AJ881" s="138"/>
    </row>
    <row r="882" spans="1:36">
      <c r="A882" t="s">
        <v>52</v>
      </c>
      <c r="B882" s="235">
        <v>10</v>
      </c>
      <c r="C882" s="236">
        <v>-56</v>
      </c>
      <c r="D882" s="236">
        <v>-172</v>
      </c>
      <c r="E882" s="235">
        <v>20</v>
      </c>
      <c r="F882" s="235" t="s">
        <v>12</v>
      </c>
      <c r="G882" s="411">
        <v>3.51</v>
      </c>
      <c r="H882" s="235" t="s">
        <v>16</v>
      </c>
      <c r="I882" s="235" t="s">
        <v>17</v>
      </c>
      <c r="J882" s="412">
        <v>27.957661342826288</v>
      </c>
      <c r="K882" s="412">
        <v>47.923027903500888</v>
      </c>
      <c r="L882" s="413">
        <v>4.1071143417663351E-13</v>
      </c>
      <c r="M882" s="413">
        <v>2.5257318741426646E-17</v>
      </c>
      <c r="N882" s="46"/>
      <c r="O882" s="126">
        <f t="shared" si="366"/>
        <v>7.5771956224279938E-18</v>
      </c>
      <c r="P882" s="126">
        <f t="shared" si="367"/>
        <v>1.8448952212928387E-5</v>
      </c>
      <c r="Q882" s="126">
        <f t="shared" si="368"/>
        <v>2.1587451915749268E-9</v>
      </c>
      <c r="R882" s="126">
        <f t="shared" si="369"/>
        <v>5256.1117415750386</v>
      </c>
      <c r="S882" s="126">
        <f t="shared" si="370"/>
        <v>4.5046093413000419E-11</v>
      </c>
      <c r="T882" s="236">
        <v>0.54600000000000004</v>
      </c>
      <c r="U882" s="193">
        <f t="shared" si="349"/>
        <v>1.3790496032818949E-17</v>
      </c>
      <c r="V882" s="185">
        <f t="shared" si="350"/>
        <v>3.3577093027529663E-5</v>
      </c>
      <c r="W882" s="185">
        <f t="shared" si="351"/>
        <v>3.9289162486663671E-9</v>
      </c>
      <c r="X882" s="185">
        <f t="shared" si="352"/>
        <v>9566.1233696665713</v>
      </c>
      <c r="Y882" s="602">
        <f t="shared" si="353"/>
        <v>8.1983890011660772E-11</v>
      </c>
      <c r="AA882" s="259">
        <f t="shared" si="374"/>
        <v>2.8776345394092934E-19</v>
      </c>
      <c r="AB882" s="260">
        <f t="shared" si="348"/>
        <v>9.0341314431535854E-19</v>
      </c>
      <c r="AC882" s="17">
        <f t="shared" si="371"/>
        <v>3.3306912709069088</v>
      </c>
      <c r="AD882" s="17">
        <f t="shared" si="372"/>
        <v>3.8695961384449946</v>
      </c>
      <c r="AE882" s="17">
        <f t="shared" si="373"/>
        <v>-38.217415709024571</v>
      </c>
      <c r="AF882" s="184">
        <f t="shared" si="375"/>
        <v>-19.354902212793167</v>
      </c>
      <c r="AG882" s="184">
        <f t="shared" si="375"/>
        <v>9.1659833208397661</v>
      </c>
      <c r="AJ882" s="138"/>
    </row>
    <row r="883" spans="1:36">
      <c r="A883" t="s">
        <v>52</v>
      </c>
      <c r="B883" s="235">
        <v>10</v>
      </c>
      <c r="C883" s="236">
        <v>-56</v>
      </c>
      <c r="D883" s="236">
        <v>-172</v>
      </c>
      <c r="E883" s="235">
        <v>20</v>
      </c>
      <c r="F883" s="235" t="s">
        <v>12</v>
      </c>
      <c r="G883" s="411">
        <v>3.51</v>
      </c>
      <c r="H883" s="235" t="s">
        <v>16</v>
      </c>
      <c r="I883" s="235" t="s">
        <v>17</v>
      </c>
      <c r="J883" s="412">
        <v>50.962128533975118</v>
      </c>
      <c r="K883" s="412">
        <v>66.911031732526013</v>
      </c>
      <c r="L883" s="413">
        <v>7.2173532620589225E-13</v>
      </c>
      <c r="M883" s="413"/>
      <c r="N883" s="46"/>
      <c r="O883" s="126"/>
      <c r="P883" s="126"/>
      <c r="Q883" s="126"/>
      <c r="R883" s="126"/>
      <c r="S883" s="126"/>
      <c r="T883" s="236">
        <v>0.54600000000000004</v>
      </c>
      <c r="U883" s="193"/>
      <c r="V883" s="185"/>
      <c r="W883" s="185"/>
      <c r="X883" s="185"/>
      <c r="Y883" s="602"/>
      <c r="AA883" s="259"/>
      <c r="AB883" s="260"/>
      <c r="AC883" s="17"/>
      <c r="AD883" s="17"/>
      <c r="AE883" s="17"/>
      <c r="AF883" s="184"/>
      <c r="AG883" s="184"/>
      <c r="AJ883" s="138"/>
    </row>
    <row r="884" spans="1:36">
      <c r="A884" t="s">
        <v>52</v>
      </c>
      <c r="B884" s="235">
        <v>10</v>
      </c>
      <c r="C884" s="236">
        <v>-56</v>
      </c>
      <c r="D884" s="236">
        <v>-172</v>
      </c>
      <c r="E884" s="235">
        <v>20</v>
      </c>
      <c r="F884" s="235" t="s">
        <v>12</v>
      </c>
      <c r="G884" s="411">
        <v>3.51</v>
      </c>
      <c r="H884" s="235" t="s">
        <v>16</v>
      </c>
      <c r="I884" s="235" t="s">
        <v>16</v>
      </c>
      <c r="J884" s="412">
        <v>13.792848386320626</v>
      </c>
      <c r="K884" s="412">
        <v>30.78200483595257</v>
      </c>
      <c r="L884" s="413">
        <v>2.1154734336466818E-13</v>
      </c>
      <c r="M884" s="413">
        <v>1.3284850454872155E-17</v>
      </c>
      <c r="N884" s="46"/>
      <c r="O884" s="126">
        <f t="shared" si="366"/>
        <v>3.9854551364616465E-18</v>
      </c>
      <c r="P884" s="126">
        <f t="shared" si="367"/>
        <v>1.8839542359988257E-5</v>
      </c>
      <c r="Q884" s="126">
        <f t="shared" si="368"/>
        <v>1.1354573038352269E-9</v>
      </c>
      <c r="R884" s="126">
        <f t="shared" si="369"/>
        <v>5367.3909857516401</v>
      </c>
      <c r="S884" s="126">
        <f t="shared" si="370"/>
        <v>3.6887048452056728E-11</v>
      </c>
      <c r="T884" s="236">
        <v>0.54600000000000004</v>
      </c>
      <c r="U884" s="193">
        <f t="shared" si="349"/>
        <v>7.2535283483601971E-18</v>
      </c>
      <c r="V884" s="185">
        <f t="shared" si="350"/>
        <v>3.4287967095178623E-5</v>
      </c>
      <c r="W884" s="185">
        <f t="shared" si="351"/>
        <v>2.0665322929801129E-9</v>
      </c>
      <c r="X884" s="185">
        <f t="shared" si="352"/>
        <v>9768.6515940679838</v>
      </c>
      <c r="Y884" s="602">
        <f t="shared" si="353"/>
        <v>6.7134428182743237E-11</v>
      </c>
      <c r="AA884" s="259">
        <f t="shared" si="374"/>
        <v>2.3564184292142879E-19</v>
      </c>
      <c r="AB884" s="260">
        <f t="shared" ref="AB884:AB946" si="376">M884/J884</f>
        <v>9.6316946890010836E-19</v>
      </c>
      <c r="AC884" s="17">
        <f t="shared" si="371"/>
        <v>2.6241502249587745</v>
      </c>
      <c r="AD884" s="17">
        <f t="shared" si="372"/>
        <v>3.4269302606610106</v>
      </c>
      <c r="AE884" s="17">
        <f t="shared" si="373"/>
        <v>-38.859907351434494</v>
      </c>
      <c r="AF884" s="184">
        <f t="shared" si="375"/>
        <v>-19.997393855203089</v>
      </c>
      <c r="AG884" s="184">
        <f t="shared" si="375"/>
        <v>9.1869337205751442</v>
      </c>
      <c r="AJ884" s="138"/>
    </row>
    <row r="885" spans="1:36">
      <c r="A885" t="s">
        <v>52</v>
      </c>
      <c r="B885" s="235">
        <v>10</v>
      </c>
      <c r="C885" s="236">
        <v>-56</v>
      </c>
      <c r="D885" s="236">
        <v>-172</v>
      </c>
      <c r="E885" s="235">
        <v>20</v>
      </c>
      <c r="F885" s="235" t="s">
        <v>12</v>
      </c>
      <c r="G885" s="411">
        <v>3.51</v>
      </c>
      <c r="H885" s="235" t="s">
        <v>16</v>
      </c>
      <c r="I885" s="235" t="s">
        <v>16</v>
      </c>
      <c r="J885" s="412">
        <v>13.513031441054364</v>
      </c>
      <c r="K885" s="412">
        <v>28.408157649780552</v>
      </c>
      <c r="L885" s="413">
        <v>2.075149415311297E-13</v>
      </c>
      <c r="M885" s="413"/>
      <c r="N885" s="46"/>
      <c r="O885" s="126"/>
      <c r="P885" s="126"/>
      <c r="Q885" s="126"/>
      <c r="R885" s="126"/>
      <c r="S885" s="126"/>
      <c r="T885" s="236">
        <v>0.54600000000000004</v>
      </c>
      <c r="U885" s="193"/>
      <c r="V885" s="185"/>
      <c r="W885" s="185"/>
      <c r="X885" s="185"/>
      <c r="Y885" s="602"/>
      <c r="AA885" s="259"/>
      <c r="AB885" s="260"/>
      <c r="AC885" s="17"/>
      <c r="AD885" s="17"/>
      <c r="AE885" s="17"/>
      <c r="AF885" s="184"/>
      <c r="AG885" s="184"/>
      <c r="AJ885" s="138"/>
    </row>
    <row r="886" spans="1:36">
      <c r="A886" t="s">
        <v>52</v>
      </c>
      <c r="B886" s="235">
        <v>10</v>
      </c>
      <c r="C886" s="236">
        <v>-56</v>
      </c>
      <c r="D886" s="236">
        <v>-172</v>
      </c>
      <c r="E886" s="235">
        <v>20</v>
      </c>
      <c r="F886" s="235" t="s">
        <v>12</v>
      </c>
      <c r="G886" s="411">
        <v>3.51</v>
      </c>
      <c r="H886" s="235" t="s">
        <v>53</v>
      </c>
      <c r="I886" s="235" t="s">
        <v>54</v>
      </c>
      <c r="J886" s="412">
        <v>95.842567753985378</v>
      </c>
      <c r="K886" s="412">
        <v>122.36647584469696</v>
      </c>
      <c r="L886" s="413">
        <v>1.306038203235611E-12</v>
      </c>
      <c r="M886" s="413"/>
      <c r="N886" s="46"/>
      <c r="O886" s="126"/>
      <c r="P886" s="126"/>
      <c r="Q886" s="126"/>
      <c r="R886" s="126"/>
      <c r="S886" s="126"/>
      <c r="T886" s="236">
        <v>0.54600000000000004</v>
      </c>
      <c r="U886" s="193"/>
      <c r="V886" s="185"/>
      <c r="W886" s="185"/>
      <c r="X886" s="185"/>
      <c r="Y886" s="602"/>
      <c r="AA886" s="259"/>
      <c r="AB886" s="260"/>
      <c r="AC886" s="17"/>
      <c r="AD886" s="17"/>
      <c r="AE886" s="17"/>
      <c r="AF886" s="184"/>
      <c r="AG886" s="184"/>
      <c r="AJ886" s="138"/>
    </row>
    <row r="887" spans="1:36">
      <c r="A887" t="s">
        <v>52</v>
      </c>
      <c r="B887" s="235">
        <v>10</v>
      </c>
      <c r="C887" s="236">
        <v>-56</v>
      </c>
      <c r="D887" s="236">
        <v>-172</v>
      </c>
      <c r="E887" s="235">
        <v>20</v>
      </c>
      <c r="F887" s="235" t="s">
        <v>12</v>
      </c>
      <c r="G887" s="411">
        <v>3.51</v>
      </c>
      <c r="H887" s="235" t="s">
        <v>16</v>
      </c>
      <c r="I887" s="235" t="s">
        <v>17</v>
      </c>
      <c r="J887" s="412">
        <v>906.94931531798079</v>
      </c>
      <c r="K887" s="412">
        <v>465.63378079151147</v>
      </c>
      <c r="L887" s="413">
        <v>1.0775637136186519E-11</v>
      </c>
      <c r="M887" s="413">
        <v>2.3647272472938751E-16</v>
      </c>
      <c r="N887" s="46"/>
      <c r="O887" s="126">
        <f t="shared" si="366"/>
        <v>7.0941817418816247E-17</v>
      </c>
      <c r="P887" s="126">
        <f t="shared" si="367"/>
        <v>6.5835380796724234E-6</v>
      </c>
      <c r="Q887" s="126">
        <f t="shared" si="368"/>
        <v>2.0211343993964743E-8</v>
      </c>
      <c r="R887" s="126">
        <f t="shared" si="369"/>
        <v>1875.651874550548</v>
      </c>
      <c r="S887" s="126">
        <f t="shared" si="370"/>
        <v>4.3406094720207628E-11</v>
      </c>
      <c r="T887" s="236">
        <v>0.54600000000000004</v>
      </c>
      <c r="U887" s="193">
        <f t="shared" si="349"/>
        <v>1.2911410770224559E-16</v>
      </c>
      <c r="V887" s="185">
        <f t="shared" si="350"/>
        <v>1.1982039305003813E-5</v>
      </c>
      <c r="W887" s="185">
        <f t="shared" si="351"/>
        <v>3.6784646069015835E-8</v>
      </c>
      <c r="X887" s="185">
        <f t="shared" si="352"/>
        <v>3413.6864116819979</v>
      </c>
      <c r="Y887" s="602">
        <f t="shared" si="353"/>
        <v>7.8999092390777897E-11</v>
      </c>
      <c r="AA887" s="259">
        <f t="shared" si="374"/>
        <v>2.7728681429163042E-19</v>
      </c>
      <c r="AB887" s="260">
        <f t="shared" si="376"/>
        <v>2.6073422266874863E-19</v>
      </c>
      <c r="AC887" s="17">
        <f t="shared" si="371"/>
        <v>6.8100865668756168</v>
      </c>
      <c r="AD887" s="17">
        <f t="shared" si="372"/>
        <v>6.1433994470317419</v>
      </c>
      <c r="AE887" s="17">
        <f t="shared" si="373"/>
        <v>-35.980698801451517</v>
      </c>
      <c r="AF887" s="184">
        <f t="shared" si="375"/>
        <v>-17.118185305220113</v>
      </c>
      <c r="AG887" s="184">
        <f t="shared" si="375"/>
        <v>8.1355480454982061</v>
      </c>
      <c r="AJ887" s="138"/>
    </row>
    <row r="888" spans="1:36">
      <c r="A888" t="s">
        <v>52</v>
      </c>
      <c r="B888" s="235">
        <v>10</v>
      </c>
      <c r="C888" s="236">
        <v>-56</v>
      </c>
      <c r="D888" s="236">
        <v>-172</v>
      </c>
      <c r="E888" s="235">
        <v>20</v>
      </c>
      <c r="F888" s="235" t="s">
        <v>12</v>
      </c>
      <c r="G888" s="411">
        <v>3.51</v>
      </c>
      <c r="H888" s="235" t="s">
        <v>16</v>
      </c>
      <c r="I888" s="235" t="s">
        <v>17</v>
      </c>
      <c r="J888" s="412">
        <v>848.66414268606832</v>
      </c>
      <c r="K888" s="412">
        <v>434.96867476907573</v>
      </c>
      <c r="L888" s="413">
        <v>1.0124077733605695E-11</v>
      </c>
      <c r="M888" s="413">
        <v>2.5171631800756819E-16</v>
      </c>
      <c r="N888" s="46"/>
      <c r="O888" s="126">
        <f t="shared" si="366"/>
        <v>7.551489540227046E-17</v>
      </c>
      <c r="P888" s="126">
        <f t="shared" si="367"/>
        <v>7.4589406945787838E-6</v>
      </c>
      <c r="Q888" s="126">
        <f t="shared" si="368"/>
        <v>2.1514215214322069E-8</v>
      </c>
      <c r="R888" s="126">
        <f t="shared" si="369"/>
        <v>2125.0543289398242</v>
      </c>
      <c r="S888" s="126">
        <f t="shared" si="370"/>
        <v>4.9461527834720363E-11</v>
      </c>
      <c r="T888" s="236">
        <v>0.54600000000000004</v>
      </c>
      <c r="U888" s="193">
        <f t="shared" si="349"/>
        <v>1.3743710963213224E-16</v>
      </c>
      <c r="V888" s="185">
        <f t="shared" si="350"/>
        <v>1.3575272064133386E-5</v>
      </c>
      <c r="W888" s="185">
        <f t="shared" si="351"/>
        <v>3.9155871690066167E-8</v>
      </c>
      <c r="X888" s="185">
        <f t="shared" si="352"/>
        <v>3867.5988786704802</v>
      </c>
      <c r="Y888" s="602">
        <f t="shared" si="353"/>
        <v>9.0019980659191065E-11</v>
      </c>
      <c r="AA888" s="259">
        <f t="shared" si="374"/>
        <v>3.1597013211376063E-19</v>
      </c>
      <c r="AB888" s="260">
        <f t="shared" si="376"/>
        <v>2.9660298502876803E-19</v>
      </c>
      <c r="AC888" s="17">
        <f t="shared" si="371"/>
        <v>6.7436635163906971</v>
      </c>
      <c r="AD888" s="17">
        <f t="shared" si="372"/>
        <v>6.0752740164705807</v>
      </c>
      <c r="AE888" s="17">
        <f t="shared" si="373"/>
        <v>-35.918228942674745</v>
      </c>
      <c r="AF888" s="184">
        <f t="shared" si="375"/>
        <v>-17.055715446443337</v>
      </c>
      <c r="AG888" s="184">
        <f t="shared" si="375"/>
        <v>8.2603891486803196</v>
      </c>
      <c r="AJ888" s="138"/>
    </row>
    <row r="889" spans="1:36">
      <c r="A889" t="s">
        <v>52</v>
      </c>
      <c r="B889" s="235">
        <v>10</v>
      </c>
      <c r="C889" s="236">
        <v>-56</v>
      </c>
      <c r="D889" s="236">
        <v>-172</v>
      </c>
      <c r="E889" s="235">
        <v>20</v>
      </c>
      <c r="F889" s="235" t="s">
        <v>12</v>
      </c>
      <c r="G889" s="411">
        <v>3.51</v>
      </c>
      <c r="H889" s="235" t="s">
        <v>16</v>
      </c>
      <c r="I889" s="235" t="s">
        <v>17</v>
      </c>
      <c r="J889" s="412">
        <v>1486.2618490172774</v>
      </c>
      <c r="K889" s="412">
        <v>637.9646099728393</v>
      </c>
      <c r="L889" s="413">
        <v>1.7134444138337514E-11</v>
      </c>
      <c r="M889" s="413">
        <v>1.0668043589676293E-18</v>
      </c>
      <c r="N889" s="46"/>
      <c r="O889" s="126">
        <f t="shared" si="366"/>
        <v>3.2004130769028876E-19</v>
      </c>
      <c r="P889" s="126">
        <f t="shared" si="367"/>
        <v>1.8678242790159229E-8</v>
      </c>
      <c r="Q889" s="126">
        <f t="shared" si="368"/>
        <v>9.1179859740823013E-11</v>
      </c>
      <c r="R889" s="126">
        <f t="shared" si="369"/>
        <v>5.3214366923530569</v>
      </c>
      <c r="S889" s="126">
        <f t="shared" si="370"/>
        <v>1.4292306863966155E-13</v>
      </c>
      <c r="T889" s="236">
        <v>0.54600000000000004</v>
      </c>
      <c r="U889" s="193">
        <f t="shared" si="349"/>
        <v>5.8247517999632566E-19</v>
      </c>
      <c r="V889" s="185">
        <f t="shared" si="350"/>
        <v>3.3994401878089806E-8</v>
      </c>
      <c r="W889" s="185">
        <f t="shared" si="351"/>
        <v>1.6594734472829791E-10</v>
      </c>
      <c r="X889" s="185">
        <f t="shared" si="352"/>
        <v>9.6850147800825663</v>
      </c>
      <c r="Y889" s="602"/>
      <c r="AA889" s="259">
        <f t="shared" si="374"/>
        <v>9.1302114708388606E-22</v>
      </c>
      <c r="AB889" s="260">
        <f t="shared" si="376"/>
        <v>7.177768572025211E-22</v>
      </c>
      <c r="AC889" s="17">
        <f t="shared" si="371"/>
        <v>7.3040194203986299</v>
      </c>
      <c r="AD889" s="17">
        <f t="shared" si="372"/>
        <v>6.458282811544251</v>
      </c>
      <c r="AE889" s="17">
        <f t="shared" si="373"/>
        <v>-41.381864074554045</v>
      </c>
      <c r="AF889" s="184">
        <f t="shared" si="375"/>
        <v>-22.519350578322644</v>
      </c>
      <c r="AG889" s="184">
        <f t="shared" si="375"/>
        <v>2.270579822937564</v>
      </c>
      <c r="AJ889" s="138"/>
    </row>
    <row r="890" spans="1:36">
      <c r="A890" t="s">
        <v>52</v>
      </c>
      <c r="B890" s="235">
        <v>10</v>
      </c>
      <c r="C890" s="236">
        <v>-56</v>
      </c>
      <c r="D890" s="236">
        <v>-172</v>
      </c>
      <c r="E890" s="235">
        <v>20</v>
      </c>
      <c r="F890" s="235" t="s">
        <v>12</v>
      </c>
      <c r="G890" s="411">
        <v>3.51</v>
      </c>
      <c r="H890" s="235" t="s">
        <v>16</v>
      </c>
      <c r="I890" s="235" t="s">
        <v>17</v>
      </c>
      <c r="J890" s="412">
        <v>542.9015251096738</v>
      </c>
      <c r="K890" s="412">
        <v>374.36771783625676</v>
      </c>
      <c r="L890" s="413">
        <v>6.6554217554158598E-12</v>
      </c>
      <c r="M890" s="413">
        <v>1.8458293735702628E-16</v>
      </c>
      <c r="N890" s="46"/>
      <c r="O890" s="126">
        <f t="shared" si="366"/>
        <v>5.5374881207107879E-17</v>
      </c>
      <c r="P890" s="126">
        <f t="shared" si="367"/>
        <v>8.3202662794505071E-6</v>
      </c>
      <c r="Q890" s="126">
        <f t="shared" si="368"/>
        <v>1.5776319432224466E-8</v>
      </c>
      <c r="R890" s="126">
        <f t="shared" si="369"/>
        <v>2370.4462334616828</v>
      </c>
      <c r="S890" s="126">
        <f t="shared" si="370"/>
        <v>4.2141238895830244E-11</v>
      </c>
      <c r="T890" s="236">
        <v>0.54600000000000004</v>
      </c>
      <c r="U890" s="193">
        <f t="shared" ref="U890:U898" si="377">M890*T890</f>
        <v>1.0078228379693635E-16</v>
      </c>
      <c r="V890" s="185">
        <f t="shared" ref="V890:V898" si="378">T890*M890/L890</f>
        <v>1.5142884628599925E-5</v>
      </c>
      <c r="W890" s="185">
        <f t="shared" ref="W890:W898" si="379">U890/(G890*0.000000001)</f>
        <v>2.8712901366648533E-8</v>
      </c>
      <c r="X890" s="185">
        <f t="shared" ref="X890:X898" si="380">V890/(G890*0.000000001)</f>
        <v>4314.2121449002634</v>
      </c>
      <c r="Y890" s="602">
        <f t="shared" ref="Y890:Y898" si="381">W890/K890</f>
        <v>7.6697054790411061E-11</v>
      </c>
      <c r="AA890" s="259">
        <f t="shared" si="374"/>
        <v>2.6920666231434284E-19</v>
      </c>
      <c r="AB890" s="260">
        <f t="shared" si="376"/>
        <v>3.3999340362828767E-19</v>
      </c>
      <c r="AC890" s="17">
        <f t="shared" si="371"/>
        <v>6.2969279500982385</v>
      </c>
      <c r="AD890" s="17">
        <f t="shared" si="372"/>
        <v>5.9252385171580109</v>
      </c>
      <c r="AE890" s="17">
        <f t="shared" si="373"/>
        <v>-36.228432786447989</v>
      </c>
      <c r="AF890" s="184">
        <f t="shared" si="375"/>
        <v>-17.365919290216585</v>
      </c>
      <c r="AG890" s="184">
        <f t="shared" si="375"/>
        <v>8.36967000165569</v>
      </c>
      <c r="AJ890" s="138"/>
    </row>
    <row r="891" spans="1:36">
      <c r="A891" t="s">
        <v>52</v>
      </c>
      <c r="B891" s="235">
        <v>10</v>
      </c>
      <c r="C891" s="236">
        <v>-56</v>
      </c>
      <c r="D891" s="236">
        <v>-172</v>
      </c>
      <c r="E891" s="235">
        <v>20</v>
      </c>
      <c r="F891" s="235" t="s">
        <v>12</v>
      </c>
      <c r="G891" s="411">
        <v>3.51</v>
      </c>
      <c r="H891" s="235" t="s">
        <v>16</v>
      </c>
      <c r="I891" s="235" t="s">
        <v>17</v>
      </c>
      <c r="J891" s="412">
        <v>811.11901077091852</v>
      </c>
      <c r="K891" s="412">
        <v>430.35076135771345</v>
      </c>
      <c r="L891" s="413">
        <v>9.702930621834991E-12</v>
      </c>
      <c r="M891" s="413">
        <v>1.5747063573266579E-16</v>
      </c>
      <c r="N891" s="46"/>
      <c r="O891" s="126">
        <f t="shared" si="366"/>
        <v>4.7241190719799738E-17</v>
      </c>
      <c r="P891" s="126">
        <f t="shared" si="367"/>
        <v>4.868754870151346E-6</v>
      </c>
      <c r="Q891" s="126">
        <f t="shared" si="368"/>
        <v>1.3459028695099641E-8</v>
      </c>
      <c r="R891" s="126">
        <f t="shared" si="369"/>
        <v>1387.1096496157681</v>
      </c>
      <c r="S891" s="126">
        <f t="shared" si="370"/>
        <v>3.1274555324679239E-11</v>
      </c>
      <c r="T891" s="236">
        <v>0.54600000000000004</v>
      </c>
      <c r="U891" s="193">
        <f t="shared" si="377"/>
        <v>8.597896711003553E-17</v>
      </c>
      <c r="V891" s="185">
        <f t="shared" si="378"/>
        <v>8.8611338636754498E-6</v>
      </c>
      <c r="W891" s="185">
        <f t="shared" si="379"/>
        <v>2.4495432225081348E-8</v>
      </c>
      <c r="X891" s="185">
        <f t="shared" si="380"/>
        <v>2524.539562300698</v>
      </c>
      <c r="Y891" s="602">
        <f t="shared" si="381"/>
        <v>5.6919690690916214E-11</v>
      </c>
      <c r="AA891" s="259">
        <f t="shared" si="374"/>
        <v>1.9978811432511592E-19</v>
      </c>
      <c r="AB891" s="260">
        <f t="shared" si="376"/>
        <v>1.9413998888153254E-19</v>
      </c>
      <c r="AC891" s="17">
        <f t="shared" si="371"/>
        <v>6.6984147890594485</v>
      </c>
      <c r="AD891" s="17">
        <f t="shared" si="372"/>
        <v>6.0646006002532387</v>
      </c>
      <c r="AE891" s="17">
        <f t="shared" si="373"/>
        <v>-36.387292672801792</v>
      </c>
      <c r="AF891" s="184">
        <f t="shared" si="375"/>
        <v>-17.524779176570387</v>
      </c>
      <c r="AG891" s="184">
        <f t="shared" si="375"/>
        <v>7.8338139735173122</v>
      </c>
      <c r="AJ891" s="138"/>
    </row>
    <row r="892" spans="1:36">
      <c r="A892" t="s">
        <v>52</v>
      </c>
      <c r="B892" s="235">
        <v>10</v>
      </c>
      <c r="C892" s="236">
        <v>-56</v>
      </c>
      <c r="D892" s="236">
        <v>-172</v>
      </c>
      <c r="E892" s="235">
        <v>20</v>
      </c>
      <c r="F892" s="235" t="s">
        <v>12</v>
      </c>
      <c r="G892" s="411">
        <v>3.51</v>
      </c>
      <c r="H892" s="235" t="s">
        <v>53</v>
      </c>
      <c r="I892" s="235" t="s">
        <v>54</v>
      </c>
      <c r="J892" s="412">
        <v>242.29852526624882</v>
      </c>
      <c r="K892" s="412">
        <v>200.06844659251635</v>
      </c>
      <c r="L892" s="413">
        <v>3.1201672847655736E-12</v>
      </c>
      <c r="M892" s="413">
        <v>6.5675064434656056E-17</v>
      </c>
      <c r="N892" s="46"/>
      <c r="O892" s="126">
        <f t="shared" si="366"/>
        <v>1.9702519330396816E-17</v>
      </c>
      <c r="P892" s="126">
        <f t="shared" si="367"/>
        <v>6.3145714739705437E-6</v>
      </c>
      <c r="Q892" s="126">
        <f t="shared" si="368"/>
        <v>5.6132533704834231E-9</v>
      </c>
      <c r="R892" s="126">
        <f t="shared" si="369"/>
        <v>1799.0232119574198</v>
      </c>
      <c r="S892" s="126">
        <f t="shared" si="370"/>
        <v>2.8056664936855612E-11</v>
      </c>
      <c r="T892" s="236">
        <v>0.54600000000000004</v>
      </c>
      <c r="U892" s="193">
        <f t="shared" si="377"/>
        <v>3.5858585181322207E-17</v>
      </c>
      <c r="V892" s="185">
        <f t="shared" si="378"/>
        <v>1.1492520082626389E-5</v>
      </c>
      <c r="W892" s="185">
        <f t="shared" si="379"/>
        <v>1.0216121134279831E-8</v>
      </c>
      <c r="X892" s="185">
        <f t="shared" si="380"/>
        <v>3274.2222457625039</v>
      </c>
      <c r="Y892" s="602">
        <f t="shared" si="381"/>
        <v>5.1063130185077216E-11</v>
      </c>
      <c r="AA892" s="259">
        <f t="shared" si="374"/>
        <v>1.7923158694962104E-19</v>
      </c>
      <c r="AB892" s="260">
        <f t="shared" si="376"/>
        <v>2.7105020289533032E-19</v>
      </c>
      <c r="AC892" s="17">
        <f t="shared" si="371"/>
        <v>5.4901705414079567</v>
      </c>
      <c r="AD892" s="17">
        <f t="shared" si="372"/>
        <v>5.2986595409622756</v>
      </c>
      <c r="AE892" s="17">
        <f t="shared" si="373"/>
        <v>-37.261812357207788</v>
      </c>
      <c r="AF892" s="184">
        <f t="shared" si="375"/>
        <v>-18.399298860976383</v>
      </c>
      <c r="AG892" s="184">
        <f t="shared" si="375"/>
        <v>8.0938356376560652</v>
      </c>
      <c r="AJ892" s="138"/>
    </row>
    <row r="893" spans="1:36">
      <c r="A893" t="s">
        <v>52</v>
      </c>
      <c r="B893" s="235">
        <v>10</v>
      </c>
      <c r="C893" s="236">
        <v>-56</v>
      </c>
      <c r="D893" s="236">
        <v>-172</v>
      </c>
      <c r="E893" s="235">
        <v>20</v>
      </c>
      <c r="F893" s="235" t="s">
        <v>12</v>
      </c>
      <c r="G893" s="411">
        <v>3.51</v>
      </c>
      <c r="H893" s="235" t="s">
        <v>53</v>
      </c>
      <c r="I893" s="235" t="s">
        <v>54</v>
      </c>
      <c r="J893" s="412">
        <v>98.902704669654113</v>
      </c>
      <c r="K893" s="412">
        <v>113.66760718418276</v>
      </c>
      <c r="L893" s="413">
        <v>1.3451569974303666E-12</v>
      </c>
      <c r="M893" s="413">
        <v>1.6040778657710817E-17</v>
      </c>
      <c r="N893" s="46"/>
      <c r="O893" s="126">
        <f t="shared" si="366"/>
        <v>4.8122335973132452E-18</v>
      </c>
      <c r="P893" s="126">
        <f t="shared" si="367"/>
        <v>3.5774512614557136E-6</v>
      </c>
      <c r="Q893" s="126">
        <f t="shared" si="368"/>
        <v>1.3710067228812664E-9</v>
      </c>
      <c r="R893" s="126">
        <f t="shared" si="369"/>
        <v>1019.2168836056164</v>
      </c>
      <c r="S893" s="126">
        <f t="shared" si="370"/>
        <v>1.2061542921896281E-11</v>
      </c>
      <c r="T893" s="236">
        <v>0.54600000000000004</v>
      </c>
      <c r="U893" s="193">
        <f t="shared" si="377"/>
        <v>8.7582651471101073E-18</v>
      </c>
      <c r="V893" s="185">
        <f t="shared" si="378"/>
        <v>6.5109612958493994E-6</v>
      </c>
      <c r="W893" s="185">
        <f t="shared" si="379"/>
        <v>2.4952322356439051E-9</v>
      </c>
      <c r="X893" s="185">
        <f t="shared" si="380"/>
        <v>1854.9747281622219</v>
      </c>
      <c r="Y893" s="602">
        <f t="shared" si="381"/>
        <v>2.1952008117851235E-11</v>
      </c>
      <c r="AA893" s="259">
        <f t="shared" si="374"/>
        <v>7.7051548493657834E-20</v>
      </c>
      <c r="AB893" s="260">
        <f t="shared" si="376"/>
        <v>1.6218746202430741E-19</v>
      </c>
      <c r="AC893" s="17">
        <f t="shared" si="371"/>
        <v>4.5941365857739829</v>
      </c>
      <c r="AD893" s="17">
        <f t="shared" si="372"/>
        <v>4.7332784629288236</v>
      </c>
      <c r="AE893" s="17">
        <f t="shared" si="373"/>
        <v>-38.671397527887649</v>
      </c>
      <c r="AF893" s="184">
        <f t="shared" si="375"/>
        <v>-19.808884031656245</v>
      </c>
      <c r="AG893" s="184">
        <f t="shared" si="375"/>
        <v>7.5256263513165074</v>
      </c>
      <c r="AJ893" s="138"/>
    </row>
    <row r="894" spans="1:36">
      <c r="A894" t="s">
        <v>52</v>
      </c>
      <c r="B894" s="235">
        <v>10</v>
      </c>
      <c r="C894" s="236">
        <v>-56</v>
      </c>
      <c r="D894" s="236">
        <v>-172</v>
      </c>
      <c r="E894" s="235">
        <v>20</v>
      </c>
      <c r="F894" s="235" t="s">
        <v>12</v>
      </c>
      <c r="G894" s="411">
        <v>3.51</v>
      </c>
      <c r="H894" s="235" t="s">
        <v>16</v>
      </c>
      <c r="I894" s="235" t="s">
        <v>17</v>
      </c>
      <c r="J894" s="412">
        <v>59.075159614979313</v>
      </c>
      <c r="K894" s="412">
        <v>89.003495638995744</v>
      </c>
      <c r="L894" s="413">
        <v>8.2912824437280573E-13</v>
      </c>
      <c r="M894" s="413">
        <v>1.5768037176052516E-17</v>
      </c>
      <c r="N894" s="46"/>
      <c r="O894" s="126">
        <f t="shared" si="366"/>
        <v>4.7304111528157548E-18</v>
      </c>
      <c r="P894" s="126">
        <f t="shared" si="367"/>
        <v>5.7052828496924208E-6</v>
      </c>
      <c r="Q894" s="126">
        <f t="shared" si="368"/>
        <v>1.3476954851326937E-9</v>
      </c>
      <c r="R894" s="126">
        <f t="shared" si="369"/>
        <v>1625.43670931408</v>
      </c>
      <c r="S894" s="126">
        <f t="shared" si="370"/>
        <v>1.5142051168406225E-11</v>
      </c>
      <c r="T894" s="236">
        <v>0.54600000000000004</v>
      </c>
      <c r="U894" s="193">
        <f t="shared" si="377"/>
        <v>8.6093482981246745E-18</v>
      </c>
      <c r="V894" s="185">
        <f t="shared" si="378"/>
        <v>1.0383614786440206E-5</v>
      </c>
      <c r="W894" s="185">
        <f t="shared" si="379"/>
        <v>2.4528057829415028E-9</v>
      </c>
      <c r="X894" s="185">
        <f t="shared" si="380"/>
        <v>2958.2948109516255</v>
      </c>
      <c r="Y894" s="602">
        <f t="shared" si="381"/>
        <v>2.7558533126499328E-11</v>
      </c>
      <c r="AA894" s="259">
        <f t="shared" si="374"/>
        <v>9.6730451274012643E-20</v>
      </c>
      <c r="AB894" s="260">
        <f t="shared" si="376"/>
        <v>2.6691484676165506E-19</v>
      </c>
      <c r="AC894" s="17">
        <f t="shared" si="371"/>
        <v>4.0788105249733304</v>
      </c>
      <c r="AD894" s="17">
        <f t="shared" si="372"/>
        <v>4.4886756458034736</v>
      </c>
      <c r="AE894" s="17">
        <f t="shared" si="373"/>
        <v>-38.688546746355399</v>
      </c>
      <c r="AF894" s="184">
        <f t="shared" si="375"/>
        <v>-19.826033250123995</v>
      </c>
      <c r="AG894" s="184">
        <f t="shared" si="375"/>
        <v>7.9923683039405695</v>
      </c>
      <c r="AJ894" s="138"/>
    </row>
    <row r="895" spans="1:36">
      <c r="A895" t="s">
        <v>52</v>
      </c>
      <c r="B895" s="235">
        <v>10</v>
      </c>
      <c r="C895" s="236">
        <v>-56</v>
      </c>
      <c r="D895" s="236">
        <v>-172</v>
      </c>
      <c r="E895" s="235">
        <v>20</v>
      </c>
      <c r="F895" s="235" t="s">
        <v>12</v>
      </c>
      <c r="G895" s="411">
        <v>3.51</v>
      </c>
      <c r="H895" s="235" t="s">
        <v>16</v>
      </c>
      <c r="I895" s="235" t="s">
        <v>16</v>
      </c>
      <c r="J895" s="412">
        <v>15.526190717012261</v>
      </c>
      <c r="K895" s="412">
        <v>34.248271018157979</v>
      </c>
      <c r="L895" s="413">
        <v>2.3641904665746667E-13</v>
      </c>
      <c r="M895" s="413">
        <v>1.1488119540843828E-17</v>
      </c>
      <c r="N895" s="46"/>
      <c r="O895" s="126">
        <f t="shared" si="366"/>
        <v>3.4464358622531483E-18</v>
      </c>
      <c r="P895" s="126">
        <f t="shared" si="367"/>
        <v>1.4577657388351125E-5</v>
      </c>
      <c r="Q895" s="126">
        <f t="shared" si="368"/>
        <v>9.8189055904648101E-10</v>
      </c>
      <c r="R895" s="126">
        <f t="shared" si="369"/>
        <v>4153.1787431199782</v>
      </c>
      <c r="S895" s="126">
        <f t="shared" si="370"/>
        <v>2.8669784776168573E-11</v>
      </c>
      <c r="T895" s="236">
        <v>0.54600000000000004</v>
      </c>
      <c r="U895" s="193">
        <f t="shared" si="377"/>
        <v>6.2725132693007305E-18</v>
      </c>
      <c r="V895" s="185">
        <f t="shared" si="378"/>
        <v>2.6531336446799051E-5</v>
      </c>
      <c r="W895" s="185">
        <f t="shared" si="379"/>
        <v>1.7870408174645955E-9</v>
      </c>
      <c r="X895" s="185">
        <f t="shared" si="380"/>
        <v>7558.7853124783624</v>
      </c>
      <c r="Y895" s="602">
        <f t="shared" si="381"/>
        <v>5.2179008292626803E-11</v>
      </c>
      <c r="AA895" s="259">
        <f t="shared" si="374"/>
        <v>1.8314831910712011E-19</v>
      </c>
      <c r="AB895" s="260">
        <f t="shared" si="376"/>
        <v>7.3991874441269986E-19</v>
      </c>
      <c r="AC895" s="17">
        <f t="shared" si="371"/>
        <v>2.7425283216264691</v>
      </c>
      <c r="AD895" s="17">
        <f t="shared" si="372"/>
        <v>3.5336360822123498</v>
      </c>
      <c r="AE895" s="17">
        <f t="shared" si="373"/>
        <v>-39.00521825592697</v>
      </c>
      <c r="AF895" s="184">
        <f t="shared" si="375"/>
        <v>-20.142704759695565</v>
      </c>
      <c r="AG895" s="184">
        <f t="shared" si="375"/>
        <v>8.9304657833116998</v>
      </c>
      <c r="AJ895" s="138"/>
    </row>
    <row r="896" spans="1:36">
      <c r="A896" t="s">
        <v>52</v>
      </c>
      <c r="B896" s="235">
        <v>10</v>
      </c>
      <c r="C896" s="236">
        <v>-56</v>
      </c>
      <c r="D896" s="236">
        <v>-172</v>
      </c>
      <c r="E896" s="235">
        <v>20</v>
      </c>
      <c r="F896" s="235" t="s">
        <v>12</v>
      </c>
      <c r="G896" s="411">
        <v>3.51</v>
      </c>
      <c r="H896" s="235" t="s">
        <v>16</v>
      </c>
      <c r="I896" s="235" t="s">
        <v>16</v>
      </c>
      <c r="J896" s="412">
        <v>14.970317312886081</v>
      </c>
      <c r="K896" s="412">
        <v>33.098220988505325</v>
      </c>
      <c r="L896" s="413">
        <v>2.2846223418991485E-13</v>
      </c>
      <c r="M896" s="413">
        <v>1.4581539008317512E-17</v>
      </c>
      <c r="N896" s="46"/>
      <c r="O896" s="126">
        <f t="shared" si="366"/>
        <v>4.3744617024952538E-18</v>
      </c>
      <c r="P896" s="126">
        <f t="shared" si="367"/>
        <v>1.9147417156302843E-5</v>
      </c>
      <c r="Q896" s="126">
        <f t="shared" si="368"/>
        <v>1.2462853853262831E-9</v>
      </c>
      <c r="R896" s="126">
        <f t="shared" si="369"/>
        <v>5455.1046029352829</v>
      </c>
      <c r="S896" s="126">
        <f t="shared" si="370"/>
        <v>3.7654150226355227E-11</v>
      </c>
      <c r="T896" s="236">
        <v>0.54600000000000004</v>
      </c>
      <c r="U896" s="193">
        <f t="shared" si="377"/>
        <v>7.9615202985413618E-18</v>
      </c>
      <c r="V896" s="185">
        <f t="shared" si="378"/>
        <v>3.4848299224471178E-5</v>
      </c>
      <c r="W896" s="185">
        <f t="shared" si="379"/>
        <v>2.2682394012938352E-9</v>
      </c>
      <c r="X896" s="185">
        <f t="shared" si="380"/>
        <v>9928.2903773422167</v>
      </c>
      <c r="Y896" s="602">
        <f t="shared" si="381"/>
        <v>6.8530553411966509E-11</v>
      </c>
      <c r="AA896" s="259">
        <f t="shared" si="374"/>
        <v>2.4054224247600244E-19</v>
      </c>
      <c r="AB896" s="260">
        <f t="shared" si="376"/>
        <v>9.7403005584698482E-19</v>
      </c>
      <c r="AC896" s="17">
        <f t="shared" si="371"/>
        <v>2.7060693947924692</v>
      </c>
      <c r="AD896" s="17">
        <f t="shared" si="372"/>
        <v>3.4994795343677825</v>
      </c>
      <c r="AE896" s="17">
        <f t="shared" si="373"/>
        <v>-38.766775396756934</v>
      </c>
      <c r="AF896" s="184">
        <f t="shared" si="375"/>
        <v>-19.904261900525533</v>
      </c>
      <c r="AG896" s="184">
        <f t="shared" si="375"/>
        <v>9.2031435747788599</v>
      </c>
      <c r="AJ896" s="138"/>
    </row>
    <row r="897" spans="1:42">
      <c r="A897" t="s">
        <v>52</v>
      </c>
      <c r="B897" s="235">
        <v>10</v>
      </c>
      <c r="C897" s="236">
        <v>-56</v>
      </c>
      <c r="D897" s="236">
        <v>-172</v>
      </c>
      <c r="E897" s="235">
        <v>20</v>
      </c>
      <c r="F897" s="235" t="s">
        <v>12</v>
      </c>
      <c r="G897" s="411">
        <v>3.51</v>
      </c>
      <c r="H897" s="235" t="s">
        <v>16</v>
      </c>
      <c r="I897" s="235" t="s">
        <v>16</v>
      </c>
      <c r="J897" s="412">
        <v>14.215796292884443</v>
      </c>
      <c r="K897" s="412">
        <v>31.374093195690879</v>
      </c>
      <c r="L897" s="413">
        <v>2.1763295253081214E-13</v>
      </c>
      <c r="M897" s="413">
        <v>7.5010409245213838E-18</v>
      </c>
      <c r="N897" s="46"/>
      <c r="O897" s="126">
        <f t="shared" si="366"/>
        <v>2.2503122773564151E-18</v>
      </c>
      <c r="P897" s="126">
        <f t="shared" si="367"/>
        <v>1.0339942785262813E-5</v>
      </c>
      <c r="Q897" s="126">
        <f t="shared" si="368"/>
        <v>6.4111460893345155E-10</v>
      </c>
      <c r="R897" s="126">
        <f t="shared" si="369"/>
        <v>2945.8526453740205</v>
      </c>
      <c r="S897" s="126">
        <f t="shared" si="370"/>
        <v>2.0434522360044062E-11</v>
      </c>
      <c r="T897" s="236">
        <v>0.54600000000000004</v>
      </c>
      <c r="U897" s="193">
        <f t="shared" si="377"/>
        <v>4.0955683447886756E-18</v>
      </c>
      <c r="V897" s="185">
        <f t="shared" si="378"/>
        <v>1.8818695869178318E-5</v>
      </c>
      <c r="W897" s="185">
        <f t="shared" si="379"/>
        <v>1.1668285882588819E-9</v>
      </c>
      <c r="X897" s="185">
        <f t="shared" si="380"/>
        <v>5361.4518145807169</v>
      </c>
      <c r="Y897" s="602">
        <f t="shared" si="381"/>
        <v>3.7190830695280199E-11</v>
      </c>
      <c r="AA897" s="259">
        <f t="shared" si="374"/>
        <v>1.305398157404335E-19</v>
      </c>
      <c r="AB897" s="260">
        <f t="shared" si="376"/>
        <v>5.2765534690982769E-19</v>
      </c>
      <c r="AC897" s="17">
        <f t="shared" si="371"/>
        <v>2.6543537613239967</v>
      </c>
      <c r="AD897" s="17">
        <f t="shared" si="372"/>
        <v>3.4459824949048992</v>
      </c>
      <c r="AE897" s="17">
        <f t="shared" si="373"/>
        <v>-39.431489873044804</v>
      </c>
      <c r="AF897" s="184">
        <f>LN(W897)</f>
        <v>-20.568976376813399</v>
      </c>
      <c r="AG897" s="184">
        <f t="shared" si="375"/>
        <v>8.5869900783178874</v>
      </c>
      <c r="AJ897" s="138"/>
    </row>
    <row r="898" spans="1:42">
      <c r="A898" t="s">
        <v>52</v>
      </c>
      <c r="B898" s="235">
        <v>10</v>
      </c>
      <c r="C898" s="236">
        <v>-56</v>
      </c>
      <c r="D898" s="236">
        <v>-172</v>
      </c>
      <c r="E898" s="235">
        <v>20</v>
      </c>
      <c r="F898" s="235" t="s">
        <v>12</v>
      </c>
      <c r="G898" s="411">
        <v>3.51</v>
      </c>
      <c r="H898" s="235" t="s">
        <v>16</v>
      </c>
      <c r="I898" s="235" t="s">
        <v>16</v>
      </c>
      <c r="J898" s="412">
        <v>9.5944155864828176</v>
      </c>
      <c r="K898" s="412">
        <v>26.681638989164867</v>
      </c>
      <c r="L898" s="413">
        <v>1.5044851354718279E-13</v>
      </c>
      <c r="M898" s="413">
        <v>8.205402987257403E-18</v>
      </c>
      <c r="N898" s="46"/>
      <c r="O898" s="126">
        <f t="shared" si="366"/>
        <v>2.4616208961772207E-18</v>
      </c>
      <c r="P898" s="126">
        <f t="shared" si="367"/>
        <v>1.6361882468218747E-5</v>
      </c>
      <c r="Q898" s="126">
        <f t="shared" si="368"/>
        <v>7.0131649463738482E-10</v>
      </c>
      <c r="R898" s="126">
        <f t="shared" si="369"/>
        <v>4661.5049767004975</v>
      </c>
      <c r="S898" s="126">
        <f t="shared" si="370"/>
        <v>2.6284610736326284E-11</v>
      </c>
      <c r="T898" s="236">
        <v>0.54600000000000004</v>
      </c>
      <c r="U898" s="193">
        <f t="shared" si="377"/>
        <v>4.4801500310425425E-18</v>
      </c>
      <c r="V898" s="185">
        <f t="shared" si="378"/>
        <v>2.9778626092158124E-5</v>
      </c>
      <c r="W898" s="185">
        <f t="shared" si="379"/>
        <v>1.2763960202400405E-9</v>
      </c>
      <c r="X898" s="185">
        <f t="shared" si="380"/>
        <v>8483.9390575949074</v>
      </c>
      <c r="Y898" s="602">
        <f t="shared" si="381"/>
        <v>4.783799154011384E-11</v>
      </c>
      <c r="AA898" s="259">
        <f t="shared" si="374"/>
        <v>1.679113503057996E-19</v>
      </c>
      <c r="AB898" s="260">
        <f t="shared" si="376"/>
        <v>8.5522697169983573E-19</v>
      </c>
      <c r="AC898" s="17">
        <f t="shared" si="371"/>
        <v>2.2611812194736629</v>
      </c>
      <c r="AD898" s="17">
        <f t="shared" si="372"/>
        <v>3.2839756505385869</v>
      </c>
      <c r="AE898" s="17">
        <f t="shared" si="373"/>
        <v>-39.34173883571745</v>
      </c>
      <c r="AF898" s="184">
        <f t="shared" si="375"/>
        <v>-20.479225339486042</v>
      </c>
      <c r="AG898" s="184">
        <f>LN(X898)</f>
        <v>9.0459301324427095</v>
      </c>
      <c r="AJ898" s="138"/>
    </row>
    <row r="899" spans="1:42" ht="16" customHeight="1">
      <c r="A899" t="s">
        <v>52</v>
      </c>
      <c r="B899" s="235">
        <v>10</v>
      </c>
      <c r="C899" s="236">
        <v>-56</v>
      </c>
      <c r="D899" s="236">
        <v>-172</v>
      </c>
      <c r="E899" s="235">
        <v>20</v>
      </c>
      <c r="F899" s="235" t="s">
        <v>12</v>
      </c>
      <c r="G899" s="411">
        <v>3.51</v>
      </c>
      <c r="H899" s="235" t="s">
        <v>16</v>
      </c>
      <c r="I899" s="235" t="s">
        <v>16</v>
      </c>
      <c r="J899" s="412">
        <v>9.9759311219335416</v>
      </c>
      <c r="K899" s="412">
        <v>28.429390372629584</v>
      </c>
      <c r="L899" s="413">
        <v>1.5605934761464986E-13</v>
      </c>
      <c r="M899" s="413">
        <v>1.0855423533832277E-17</v>
      </c>
      <c r="N899" s="46"/>
      <c r="O899" s="126">
        <f>M899*0.3</f>
        <v>3.256627060149683E-18</v>
      </c>
      <c r="P899" s="126">
        <f>0.3*M899/L899</f>
        <v>2.0867875650685928E-5</v>
      </c>
      <c r="Q899" s="126">
        <f>O899/(G899*0.000000001)</f>
        <v>9.2781397725062191E-10</v>
      </c>
      <c r="R899" s="126">
        <f>P899/(G899*0.000000001)</f>
        <v>5945.2637181441387</v>
      </c>
      <c r="S899" s="126">
        <f>Q899/K899</f>
        <v>3.2635732426534036E-11</v>
      </c>
      <c r="T899" s="236">
        <v>0.54600000000000004</v>
      </c>
      <c r="U899" s="193">
        <f>M899*T899</f>
        <v>5.9270612494724237E-18</v>
      </c>
      <c r="V899" s="185">
        <f>T899*M899/L899</f>
        <v>3.7979533684248395E-5</v>
      </c>
      <c r="W899" s="185">
        <f>U899/(G899*0.000000001)</f>
        <v>1.6886214385961321E-9</v>
      </c>
      <c r="X899" s="185">
        <f>V899/(G899*0.000000001)</f>
        <v>10820.379967022334</v>
      </c>
      <c r="Y899" s="602">
        <f>W899/K899</f>
        <v>5.9397033016291965E-11</v>
      </c>
      <c r="AA899" s="259">
        <f>U899/K899</f>
        <v>2.0848358588718476E-19</v>
      </c>
      <c r="AB899" s="260">
        <f>M899/J899</f>
        <v>1.0881614358748972E-18</v>
      </c>
      <c r="AC899" s="17">
        <f>LN(J899)</f>
        <v>2.300175303976749</v>
      </c>
      <c r="AD899" s="17">
        <f>LN(K899)</f>
        <v>3.3474234823316857</v>
      </c>
      <c r="AE899" s="17">
        <f>LN(M899)</f>
        <v>-39.061866853927846</v>
      </c>
      <c r="AF899" s="184">
        <f>LN(W899)</f>
        <v>-20.199353357696442</v>
      </c>
      <c r="AG899" s="184">
        <f>LN(X899)</f>
        <v>9.2891866688839126</v>
      </c>
      <c r="AJ899" s="138"/>
    </row>
    <row r="900" spans="1:42" s="25" customFormat="1">
      <c r="A900" s="19"/>
      <c r="B900" s="19"/>
      <c r="C900" s="19"/>
      <c r="D900" s="19"/>
      <c r="E900" s="19"/>
      <c r="F900" s="19"/>
      <c r="G900" s="52"/>
      <c r="H900" s="19"/>
      <c r="I900" s="19"/>
      <c r="N900" s="46"/>
      <c r="O900" s="125"/>
      <c r="P900" s="125"/>
      <c r="Q900" s="125"/>
      <c r="R900" s="125"/>
      <c r="S900" s="125"/>
      <c r="T900" s="125"/>
      <c r="U900" s="125"/>
      <c r="V900" s="125"/>
      <c r="W900" s="125"/>
      <c r="X900" s="125"/>
      <c r="AA900" s="259"/>
      <c r="AB900" s="260"/>
      <c r="AC900" s="107"/>
      <c r="AD900" s="107"/>
      <c r="AE900" s="107"/>
      <c r="AF900" s="107"/>
      <c r="AG900" s="107"/>
      <c r="AJ900" s="138"/>
    </row>
    <row r="901" spans="1:42" s="25" customFormat="1">
      <c r="A901" s="19"/>
      <c r="B901" s="19"/>
      <c r="C901" s="19"/>
      <c r="D901" s="19"/>
      <c r="E901" s="19"/>
      <c r="F901" s="19"/>
      <c r="G901" s="52"/>
      <c r="H901" s="19"/>
      <c r="I901" s="19"/>
      <c r="N901" s="46"/>
      <c r="O901" s="125"/>
      <c r="P901" s="125"/>
      <c r="Q901" s="125"/>
      <c r="R901" s="125"/>
      <c r="S901" s="125"/>
      <c r="T901" s="125"/>
      <c r="U901" s="125"/>
      <c r="V901" s="125"/>
      <c r="W901" s="125"/>
      <c r="X901" s="125"/>
      <c r="AA901" s="259"/>
      <c r="AB901" s="260"/>
      <c r="AC901" s="107"/>
      <c r="AD901" s="107"/>
      <c r="AE901" s="107"/>
      <c r="AF901" s="107"/>
      <c r="AG901" s="107"/>
      <c r="AJ901" s="138"/>
    </row>
    <row r="902" spans="1:42" s="120" customFormat="1">
      <c r="A902" s="120" t="s">
        <v>55</v>
      </c>
      <c r="B902" s="120">
        <v>1</v>
      </c>
      <c r="C902" s="121">
        <v>48.575000000000003</v>
      </c>
      <c r="D902" s="121">
        <v>-125.50095666666699</v>
      </c>
      <c r="E902" s="120" t="s">
        <v>56</v>
      </c>
      <c r="F902" s="120" t="s">
        <v>12</v>
      </c>
      <c r="G902" s="122">
        <v>1.278</v>
      </c>
      <c r="H902" s="120" t="s">
        <v>18</v>
      </c>
      <c r="I902" s="120" t="s">
        <v>19</v>
      </c>
      <c r="J902" s="124">
        <v>283.82051554577362</v>
      </c>
      <c r="K902" s="124">
        <v>240.15103934240508</v>
      </c>
      <c r="L902" s="137">
        <v>2.3422311420649146E-12</v>
      </c>
      <c r="M902" s="137">
        <v>2.0490776377623645E-16</v>
      </c>
      <c r="N902" s="124"/>
      <c r="O902" s="133">
        <f t="shared" ref="O902:O929" si="382">M902*0.3</f>
        <v>6.1472329132870932E-17</v>
      </c>
      <c r="P902" s="133">
        <f t="shared" ref="P902:P929" si="383">0.3*M902/L902</f>
        <v>2.6245201862817362E-5</v>
      </c>
      <c r="Q902" s="133">
        <f t="shared" ref="Q902:Q929" si="384">O902/(G902*0.000000001)</f>
        <v>4.8100414031980378E-8</v>
      </c>
      <c r="R902" s="133">
        <f t="shared" ref="R902:R929" si="385">P902/(G902*0.000000001)</f>
        <v>20536.151692345353</v>
      </c>
      <c r="S902" s="133">
        <f t="shared" ref="S902:S929" si="386">Q902/K902</f>
        <v>2.0029234170167075E-10</v>
      </c>
      <c r="T902" s="121">
        <v>0.34200000000000003</v>
      </c>
      <c r="U902" s="237">
        <f>M902*T902</f>
        <v>7.0078455211472868E-17</v>
      </c>
      <c r="V902" s="133">
        <f>T902*M902/L902</f>
        <v>2.9919530123611793E-5</v>
      </c>
      <c r="W902" s="133">
        <f>U902/(G902*0.000000001)</f>
        <v>5.483447199645764E-8</v>
      </c>
      <c r="X902" s="133">
        <f>V902/(G902*0.000000001)</f>
        <v>23411.212929273701</v>
      </c>
      <c r="Y902" s="238">
        <f>W902/K902</f>
        <v>2.2833326953990471E-10</v>
      </c>
      <c r="AA902" s="133">
        <f t="shared" si="374"/>
        <v>2.9180991847199822E-19</v>
      </c>
      <c r="AB902" s="137">
        <f t="shared" si="376"/>
        <v>7.2196248175438749E-19</v>
      </c>
      <c r="AC902" s="121">
        <f t="shared" si="371"/>
        <v>5.6483420508580346</v>
      </c>
      <c r="AD902" s="121">
        <f t="shared" si="372"/>
        <v>5.4812680559898928</v>
      </c>
      <c r="AE902" s="121">
        <f t="shared" si="373"/>
        <v>-36.123971728803397</v>
      </c>
      <c r="AF902" s="121">
        <f>LN(W902)</f>
        <v>-16.718946789731859</v>
      </c>
      <c r="AG902" s="121">
        <f>LN(X902)</f>
        <v>10.060970371585015</v>
      </c>
      <c r="AJ902" s="137"/>
    </row>
    <row r="903" spans="1:42">
      <c r="A903" t="s">
        <v>55</v>
      </c>
      <c r="B903">
        <v>1</v>
      </c>
      <c r="C903" s="17">
        <v>48.575000000000003</v>
      </c>
      <c r="D903" s="17">
        <v>-125.50095666666699</v>
      </c>
      <c r="E903" t="s">
        <v>56</v>
      </c>
      <c r="F903" t="s">
        <v>12</v>
      </c>
      <c r="G903" s="108">
        <v>1.278</v>
      </c>
      <c r="H903" t="s">
        <v>18</v>
      </c>
      <c r="I903" t="s">
        <v>19</v>
      </c>
      <c r="J903" s="18">
        <v>2022.3118883345862</v>
      </c>
      <c r="K903" s="18">
        <v>1502.0255898491046</v>
      </c>
      <c r="L903" s="138">
        <v>1.1514738487927003E-11</v>
      </c>
      <c r="M903" s="138">
        <v>3.7587705132209567E-16</v>
      </c>
      <c r="N903" s="46"/>
      <c r="O903" s="126">
        <f t="shared" si="382"/>
        <v>1.127631153966287E-16</v>
      </c>
      <c r="P903" s="126">
        <f t="shared" si="383"/>
        <v>9.7929375916664374E-6</v>
      </c>
      <c r="Q903" s="126">
        <f t="shared" si="384"/>
        <v>8.8234049606125739E-8</v>
      </c>
      <c r="R903" s="126">
        <f t="shared" si="385"/>
        <v>7662.7054707875086</v>
      </c>
      <c r="S903" s="126">
        <f t="shared" si="386"/>
        <v>5.8743373083936509E-11</v>
      </c>
      <c r="T903" s="17">
        <v>0.34200000000000003</v>
      </c>
      <c r="U903" s="193">
        <f>M903*T903</f>
        <v>1.2854995155215672E-16</v>
      </c>
      <c r="V903" s="185">
        <f>T903*M903/L903</f>
        <v>1.1163948854499739E-5</v>
      </c>
      <c r="W903" s="185">
        <f>U903/(G903*0.000000001)</f>
        <v>1.0058681655098335E-7</v>
      </c>
      <c r="X903" s="185">
        <f>V903/(G903*0.000000001)</f>
        <v>8735.4842366977609</v>
      </c>
      <c r="Y903" s="194">
        <f>W903/K903</f>
        <v>6.696744531568762E-11</v>
      </c>
      <c r="AA903" s="259">
        <f t="shared" si="374"/>
        <v>8.5584395113448782E-20</v>
      </c>
      <c r="AB903" s="260">
        <f t="shared" si="376"/>
        <v>1.8586502581045391E-19</v>
      </c>
      <c r="AC903" s="17">
        <f t="shared" si="371"/>
        <v>7.6119966351308967</v>
      </c>
      <c r="AD903" s="17">
        <f t="shared" si="372"/>
        <v>7.3145698693621073</v>
      </c>
      <c r="AE903" s="17">
        <f t="shared" si="373"/>
        <v>-35.517269575140837</v>
      </c>
      <c r="AF903" s="17">
        <f t="shared" ref="AF903:AF924" si="387">LN(W903)</f>
        <v>-16.112244636069299</v>
      </c>
      <c r="AG903" s="17">
        <f t="shared" ref="AG903:AG924" si="388">LN(X903)</f>
        <v>9.0751486574022842</v>
      </c>
      <c r="AJ903" s="380"/>
      <c r="AK903" s="381"/>
      <c r="AL903" s="382" t="s">
        <v>180</v>
      </c>
      <c r="AM903" s="383" t="s">
        <v>181</v>
      </c>
      <c r="AN903" s="380" t="s">
        <v>182</v>
      </c>
      <c r="AO903" s="382" t="s">
        <v>4</v>
      </c>
      <c r="AP903" s="383" t="s">
        <v>183</v>
      </c>
    </row>
    <row r="904" spans="1:42">
      <c r="A904" t="s">
        <v>55</v>
      </c>
      <c r="B904">
        <v>1</v>
      </c>
      <c r="C904" s="17">
        <v>48.575000000000003</v>
      </c>
      <c r="D904" s="17">
        <v>-125.50095666666699</v>
      </c>
      <c r="E904" t="s">
        <v>56</v>
      </c>
      <c r="F904" t="s">
        <v>12</v>
      </c>
      <c r="G904" s="108">
        <v>1.278</v>
      </c>
      <c r="H904" t="s">
        <v>18</v>
      </c>
      <c r="I904" t="s">
        <v>19</v>
      </c>
      <c r="J904" s="18">
        <v>16982.994354371651</v>
      </c>
      <c r="K904" s="18">
        <v>3862.6509994417224</v>
      </c>
      <c r="L904" s="138">
        <v>6.4677438371589174E-11</v>
      </c>
      <c r="M904" s="138">
        <v>1.0531354073358424E-15</v>
      </c>
      <c r="N904" s="46"/>
      <c r="O904" s="126">
        <f t="shared" si="382"/>
        <v>3.1594062220075271E-16</v>
      </c>
      <c r="P904" s="126">
        <f t="shared" si="383"/>
        <v>4.8848660391524691E-6</v>
      </c>
      <c r="Q904" s="126">
        <f t="shared" si="384"/>
        <v>2.472148843511367E-7</v>
      </c>
      <c r="R904" s="126">
        <f t="shared" si="385"/>
        <v>3822.2738960504448</v>
      </c>
      <c r="S904" s="126">
        <f t="shared" si="386"/>
        <v>6.4001351503635E-11</v>
      </c>
      <c r="T904" s="17">
        <v>0.34200000000000003</v>
      </c>
      <c r="U904" s="193">
        <f t="shared" ref="U904:U967" si="389">M904*T904</f>
        <v>3.6017230930885813E-16</v>
      </c>
      <c r="V904" s="185">
        <f t="shared" ref="V904:V967" si="390">T904*M904/L904</f>
        <v>5.568747284633815E-6</v>
      </c>
      <c r="W904" s="185">
        <f t="shared" ref="W904:W967" si="391">U904/(G904*0.000000001)</f>
        <v>2.8182496816029584E-7</v>
      </c>
      <c r="X904" s="185">
        <f t="shared" ref="X904:X967" si="392">V904/(G904*0.000000001)</f>
        <v>4357.3922414975077</v>
      </c>
      <c r="Y904" s="194">
        <f t="shared" ref="Y904:Y967" si="393">W904/K904</f>
        <v>7.2961540714143897E-11</v>
      </c>
      <c r="AA904" s="259">
        <f t="shared" si="374"/>
        <v>9.3244849032675907E-20</v>
      </c>
      <c r="AB904" s="260">
        <f t="shared" si="376"/>
        <v>6.2011173375015062E-20</v>
      </c>
      <c r="AC904" s="17">
        <f t="shared" si="371"/>
        <v>9.7399677902765003</v>
      </c>
      <c r="AD904" s="17">
        <f t="shared" si="372"/>
        <v>8.2591090141484571</v>
      </c>
      <c r="AE904" s="17">
        <f t="shared" si="373"/>
        <v>-34.487004578064223</v>
      </c>
      <c r="AF904" s="17">
        <f t="shared" si="387"/>
        <v>-15.081979638992685</v>
      </c>
      <c r="AG904" s="17">
        <f t="shared" si="388"/>
        <v>8.3796290476558131</v>
      </c>
      <c r="AI904" s="448" t="s">
        <v>203</v>
      </c>
      <c r="AJ904" s="384" t="s">
        <v>185</v>
      </c>
      <c r="AK904" s="385"/>
      <c r="AL904" s="386" t="s">
        <v>70</v>
      </c>
      <c r="AM904" s="387" t="s">
        <v>136</v>
      </c>
      <c r="AN904" s="397"/>
      <c r="AO904" s="173"/>
      <c r="AP904" s="398"/>
    </row>
    <row r="905" spans="1:42">
      <c r="A905" t="s">
        <v>55</v>
      </c>
      <c r="B905">
        <v>1</v>
      </c>
      <c r="C905" s="17">
        <v>48.575000000000003</v>
      </c>
      <c r="D905" s="17">
        <v>-125.50095666666699</v>
      </c>
      <c r="E905" t="s">
        <v>56</v>
      </c>
      <c r="F905" t="s">
        <v>12</v>
      </c>
      <c r="G905" s="108">
        <v>1.278</v>
      </c>
      <c r="H905" t="s">
        <v>18</v>
      </c>
      <c r="I905" t="s">
        <v>20</v>
      </c>
      <c r="J905" s="18">
        <v>589.70557250000002</v>
      </c>
      <c r="K905" s="18">
        <v>701.73102828669698</v>
      </c>
      <c r="L905" s="138">
        <v>4.2383460674882975E-12</v>
      </c>
      <c r="M905" s="138">
        <v>1.407929307575115E-16</v>
      </c>
      <c r="N905" s="46"/>
      <c r="O905" s="126">
        <f t="shared" si="382"/>
        <v>4.2237879227253449E-17</v>
      </c>
      <c r="P905" s="126">
        <f t="shared" si="383"/>
        <v>9.965651354252014E-6</v>
      </c>
      <c r="Q905" s="126">
        <f t="shared" si="384"/>
        <v>3.3049983745894711E-8</v>
      </c>
      <c r="R905" s="126">
        <f t="shared" si="385"/>
        <v>7797.8492599781011</v>
      </c>
      <c r="S905" s="126">
        <f t="shared" si="386"/>
        <v>4.7097794473457306E-11</v>
      </c>
      <c r="T905" s="17">
        <v>0.34200000000000003</v>
      </c>
      <c r="U905" s="193">
        <f t="shared" si="389"/>
        <v>4.815118231906894E-17</v>
      </c>
      <c r="V905" s="185">
        <f t="shared" si="390"/>
        <v>1.1360842543847297E-5</v>
      </c>
      <c r="W905" s="185">
        <f t="shared" si="391"/>
        <v>3.7676981470319978E-8</v>
      </c>
      <c r="X905" s="185">
        <f t="shared" si="392"/>
        <v>8889.5481563750363</v>
      </c>
      <c r="Y905" s="194">
        <f t="shared" si="393"/>
        <v>5.3691485699741343E-11</v>
      </c>
      <c r="AA905" s="259">
        <f t="shared" si="374"/>
        <v>6.861771872426945E-20</v>
      </c>
      <c r="AB905" s="260">
        <f t="shared" si="376"/>
        <v>2.3875122997504234E-19</v>
      </c>
      <c r="AC905" s="17">
        <f t="shared" si="371"/>
        <v>6.3796233826820066</v>
      </c>
      <c r="AD905" s="17">
        <f t="shared" si="372"/>
        <v>6.5535501800161189</v>
      </c>
      <c r="AE905" s="17">
        <f t="shared" si="373"/>
        <v>-36.499241439117455</v>
      </c>
      <c r="AF905" s="17">
        <f t="shared" si="387"/>
        <v>-17.094216500045921</v>
      </c>
      <c r="AG905" s="17">
        <f t="shared" si="388"/>
        <v>9.0926315011617103</v>
      </c>
      <c r="AI905" s="449">
        <f>AM905/AL905</f>
        <v>0.54236882742445003</v>
      </c>
      <c r="AK905" s="401">
        <v>1</v>
      </c>
      <c r="AL905" s="388">
        <f>AVERAGE(Y902:Y972:Y929)</f>
        <v>1.5156925410041745E-10</v>
      </c>
      <c r="AM905" s="389">
        <f>STDEV(Y902:Y929)</f>
        <v>8.2206438620041926E-11</v>
      </c>
      <c r="AN905">
        <v>1.28</v>
      </c>
      <c r="AO905" s="386" t="s">
        <v>12</v>
      </c>
      <c r="AP905" s="398" t="s">
        <v>184</v>
      </c>
    </row>
    <row r="906" spans="1:42">
      <c r="A906" t="s">
        <v>55</v>
      </c>
      <c r="B906">
        <v>1</v>
      </c>
      <c r="C906" s="17">
        <v>48.575000000000003</v>
      </c>
      <c r="D906" s="17">
        <v>-125.50095666666699</v>
      </c>
      <c r="E906" t="s">
        <v>56</v>
      </c>
      <c r="F906" t="s">
        <v>12</v>
      </c>
      <c r="G906" s="108">
        <v>1.278</v>
      </c>
      <c r="H906" t="s">
        <v>18</v>
      </c>
      <c r="I906" t="s">
        <v>20</v>
      </c>
      <c r="J906" s="18">
        <v>436.12724700000007</v>
      </c>
      <c r="K906" s="18">
        <v>371.99571349698431</v>
      </c>
      <c r="L906" s="138">
        <v>3.3184674578850865E-12</v>
      </c>
      <c r="M906" s="138">
        <v>9.123781291042614E-17</v>
      </c>
      <c r="N906" s="46"/>
      <c r="O906" s="126">
        <f t="shared" si="382"/>
        <v>2.7371343873127841E-17</v>
      </c>
      <c r="P906" s="126">
        <f t="shared" si="383"/>
        <v>8.2481881231320095E-6</v>
      </c>
      <c r="Q906" s="126">
        <f t="shared" si="384"/>
        <v>2.1417326974278433E-8</v>
      </c>
      <c r="R906" s="126">
        <f t="shared" si="385"/>
        <v>6453.9813170047019</v>
      </c>
      <c r="S906" s="126">
        <f t="shared" si="386"/>
        <v>5.757412302669466E-11</v>
      </c>
      <c r="T906" s="17">
        <v>0.34200000000000003</v>
      </c>
      <c r="U906" s="193">
        <f t="shared" si="389"/>
        <v>3.1203332015365742E-17</v>
      </c>
      <c r="V906" s="185">
        <f t="shared" si="390"/>
        <v>9.4029344603704916E-6</v>
      </c>
      <c r="W906" s="185">
        <f t="shared" si="391"/>
        <v>2.4415752750677416E-8</v>
      </c>
      <c r="X906" s="185">
        <f t="shared" si="392"/>
        <v>7357.5387013853606</v>
      </c>
      <c r="Y906" s="194">
        <f t="shared" si="393"/>
        <v>6.5634500250431913E-11</v>
      </c>
      <c r="AA906" s="259">
        <f t="shared" si="374"/>
        <v>8.3880891320052004E-20</v>
      </c>
      <c r="AB906" s="260">
        <f t="shared" si="376"/>
        <v>2.0919998357824711E-19</v>
      </c>
      <c r="AC906" s="17">
        <f t="shared" si="371"/>
        <v>6.0779340516862712</v>
      </c>
      <c r="AD906" s="17">
        <f t="shared" si="372"/>
        <v>5.918882331349189</v>
      </c>
      <c r="AE906" s="17">
        <f t="shared" si="373"/>
        <v>-36.933062247495783</v>
      </c>
      <c r="AF906" s="17">
        <f t="shared" si="387"/>
        <v>-17.528037308424249</v>
      </c>
      <c r="AG906" s="17">
        <f t="shared" si="388"/>
        <v>8.9034807402209228</v>
      </c>
      <c r="AI906" s="449">
        <f t="shared" ref="AI906:AI914" si="394">AM906/AL906</f>
        <v>0.68617044376210512</v>
      </c>
      <c r="AJ906" s="390"/>
      <c r="AK906" s="402">
        <v>4</v>
      </c>
      <c r="AL906" s="388">
        <f>AVERAGE(Y930:Y942)</f>
        <v>8.7042441685717216E-11</v>
      </c>
      <c r="AM906" s="389">
        <f>STDEV(Y930:Y942)</f>
        <v>5.9725950837625744E-11</v>
      </c>
      <c r="AN906">
        <v>0.64</v>
      </c>
      <c r="AO906" s="386" t="s">
        <v>12</v>
      </c>
      <c r="AP906" s="400" t="s">
        <v>184</v>
      </c>
    </row>
    <row r="907" spans="1:42">
      <c r="A907" t="s">
        <v>55</v>
      </c>
      <c r="B907">
        <v>1</v>
      </c>
      <c r="C907" s="17">
        <v>48.575000000000003</v>
      </c>
      <c r="D907" s="17">
        <v>-125.50095666666699</v>
      </c>
      <c r="E907" t="s">
        <v>56</v>
      </c>
      <c r="F907" t="s">
        <v>12</v>
      </c>
      <c r="G907" s="108">
        <v>1.278</v>
      </c>
      <c r="H907" t="s">
        <v>18</v>
      </c>
      <c r="I907" t="s">
        <v>20</v>
      </c>
      <c r="J907" s="18">
        <v>41.827500000000001</v>
      </c>
      <c r="K907" s="18">
        <v>164.37438258744106</v>
      </c>
      <c r="L907" s="138">
        <v>4.956976374392567E-13</v>
      </c>
      <c r="M907" s="138">
        <v>1.4676253687842423E-16</v>
      </c>
      <c r="N907" s="46"/>
      <c r="O907" s="126">
        <f t="shared" si="382"/>
        <v>4.4028761063527265E-17</v>
      </c>
      <c r="P907" s="126">
        <f t="shared" si="383"/>
        <v>8.8821809381576066E-5</v>
      </c>
      <c r="Q907" s="126">
        <f t="shared" si="384"/>
        <v>3.4451299736719295E-8</v>
      </c>
      <c r="R907" s="126">
        <f t="shared" si="385"/>
        <v>69500.633318917098</v>
      </c>
      <c r="S907" s="126">
        <f t="shared" si="386"/>
        <v>2.0959044344025129E-10</v>
      </c>
      <c r="T907" s="17">
        <v>0.34200000000000003</v>
      </c>
      <c r="U907" s="193">
        <f t="shared" si="389"/>
        <v>5.0192787612421091E-17</v>
      </c>
      <c r="V907" s="185">
        <f t="shared" si="390"/>
        <v>1.0125686269499675E-4</v>
      </c>
      <c r="W907" s="185">
        <f t="shared" si="391"/>
        <v>3.9274481699860003E-8</v>
      </c>
      <c r="X907" s="185">
        <f t="shared" si="392"/>
        <v>79230.721983565527</v>
      </c>
      <c r="Y907" s="194">
        <f t="shared" si="393"/>
        <v>2.3893310552188655E-10</v>
      </c>
      <c r="AA907" s="259">
        <f t="shared" si="374"/>
        <v>3.0535650885697104E-19</v>
      </c>
      <c r="AB907" s="260">
        <f t="shared" si="376"/>
        <v>3.5087570827427941E-18</v>
      </c>
      <c r="AC907" s="17">
        <f t="shared" si="371"/>
        <v>3.7335540179496816</v>
      </c>
      <c r="AD907" s="17">
        <f t="shared" si="372"/>
        <v>5.1021466468029431</v>
      </c>
      <c r="AE907" s="17">
        <f t="shared" si="373"/>
        <v>-36.457715788656913</v>
      </c>
      <c r="AF907" s="17">
        <f t="shared" si="387"/>
        <v>-17.052690849585375</v>
      </c>
      <c r="AG907" s="17">
        <f t="shared" si="388"/>
        <v>11.280119406420173</v>
      </c>
      <c r="AI907" s="449">
        <f t="shared" si="394"/>
        <v>0.33065049402992297</v>
      </c>
      <c r="AJ907" s="138"/>
      <c r="AK907">
        <v>6</v>
      </c>
      <c r="AL907" s="388">
        <f>AVERAGE(Y943:Y950)</f>
        <v>2.2188881433688078E-10</v>
      </c>
      <c r="AM907" s="389">
        <f>STDEV(Y943:Y950)</f>
        <v>7.3367646080203483E-11</v>
      </c>
      <c r="AN907">
        <v>0.46</v>
      </c>
      <c r="AO907" s="386" t="s">
        <v>12</v>
      </c>
      <c r="AP907" s="400" t="s">
        <v>184</v>
      </c>
    </row>
    <row r="908" spans="1:42">
      <c r="A908" t="s">
        <v>55</v>
      </c>
      <c r="B908">
        <v>1</v>
      </c>
      <c r="C908" s="17">
        <v>48.575000000000003</v>
      </c>
      <c r="D908" s="17">
        <v>-125.50095666666699</v>
      </c>
      <c r="E908" t="s">
        <v>56</v>
      </c>
      <c r="F908" t="s">
        <v>12</v>
      </c>
      <c r="G908" s="108">
        <v>1.278</v>
      </c>
      <c r="H908" t="s">
        <v>18</v>
      </c>
      <c r="I908" t="s">
        <v>20</v>
      </c>
      <c r="J908" s="18">
        <v>164.32057999999998</v>
      </c>
      <c r="K908" s="18">
        <v>240.06219656962588</v>
      </c>
      <c r="L908" s="138">
        <v>1.5036176694942027E-12</v>
      </c>
      <c r="M908" s="138">
        <v>2.98697912969933E-16</v>
      </c>
      <c r="N908" s="46"/>
      <c r="O908" s="126">
        <f t="shared" si="382"/>
        <v>8.9609373890979901E-17</v>
      </c>
      <c r="P908" s="126">
        <f t="shared" si="383"/>
        <v>5.9595850533682087E-5</v>
      </c>
      <c r="Q908" s="126">
        <f t="shared" si="384"/>
        <v>7.0116880978857499E-8</v>
      </c>
      <c r="R908" s="126">
        <f t="shared" si="385"/>
        <v>46632.120918374087</v>
      </c>
      <c r="S908" s="126">
        <f t="shared" si="386"/>
        <v>2.9207797804399959E-10</v>
      </c>
      <c r="T908" s="17">
        <v>0.34200000000000003</v>
      </c>
      <c r="U908" s="193">
        <f t="shared" si="389"/>
        <v>1.0215468623571709E-16</v>
      </c>
      <c r="V908" s="185">
        <f t="shared" si="390"/>
        <v>6.7939269608397593E-5</v>
      </c>
      <c r="W908" s="185">
        <f t="shared" si="391"/>
        <v>7.9933244315897566E-8</v>
      </c>
      <c r="X908" s="185">
        <f t="shared" si="392"/>
        <v>53160.617846946465</v>
      </c>
      <c r="Y908" s="194">
        <f t="shared" si="393"/>
        <v>3.3296889497015959E-10</v>
      </c>
      <c r="AA908" s="259">
        <f t="shared" si="374"/>
        <v>4.2553424777186397E-19</v>
      </c>
      <c r="AB908" s="260">
        <f t="shared" si="376"/>
        <v>1.817775430015723E-18</v>
      </c>
      <c r="AC908" s="17">
        <f t="shared" si="371"/>
        <v>5.1018192758721685</v>
      </c>
      <c r="AD908" s="17">
        <f t="shared" si="372"/>
        <v>5.4808980421412565</v>
      </c>
      <c r="AE908" s="17">
        <f t="shared" si="373"/>
        <v>-35.747098935739245</v>
      </c>
      <c r="AF908" s="17">
        <f t="shared" si="387"/>
        <v>-16.342073996667711</v>
      </c>
      <c r="AG908" s="17">
        <f t="shared" si="388"/>
        <v>10.881073135162698</v>
      </c>
      <c r="AI908" s="449">
        <f t="shared" si="394"/>
        <v>0.60250759495264128</v>
      </c>
      <c r="AJ908" s="138"/>
      <c r="AK908">
        <v>6</v>
      </c>
      <c r="AL908" s="388">
        <f>AVERAGE(Y951:Y955)</f>
        <v>6.0564648307664417E-11</v>
      </c>
      <c r="AM908" s="389">
        <f>STDEV(Y951:Y955)</f>
        <v>3.6490660591003443E-11</v>
      </c>
      <c r="AN908">
        <v>1.0900000000000001</v>
      </c>
      <c r="AO908" s="386" t="s">
        <v>13</v>
      </c>
      <c r="AP908" s="400" t="s">
        <v>184</v>
      </c>
    </row>
    <row r="909" spans="1:42">
      <c r="A909" t="s">
        <v>55</v>
      </c>
      <c r="B909">
        <v>1</v>
      </c>
      <c r="C909" s="17">
        <v>48.575000000000003</v>
      </c>
      <c r="D909" s="17">
        <v>-125.50095666666699</v>
      </c>
      <c r="E909" t="s">
        <v>56</v>
      </c>
      <c r="F909" t="s">
        <v>12</v>
      </c>
      <c r="G909" s="108">
        <v>1.278</v>
      </c>
      <c r="H909" t="s">
        <v>18</v>
      </c>
      <c r="I909" t="s">
        <v>20</v>
      </c>
      <c r="J909" s="18">
        <v>1478.4328800000001</v>
      </c>
      <c r="K909" s="18">
        <v>1805.8651675478413</v>
      </c>
      <c r="L909" s="138">
        <v>8.9314166474222778E-12</v>
      </c>
      <c r="M909" s="138">
        <v>6.2983182218246661E-16</v>
      </c>
      <c r="N909" s="46"/>
      <c r="O909" s="126">
        <f t="shared" si="382"/>
        <v>1.8894954665473998E-16</v>
      </c>
      <c r="P909" s="126">
        <f t="shared" si="383"/>
        <v>2.1155607683947121E-5</v>
      </c>
      <c r="Q909" s="126">
        <f t="shared" si="384"/>
        <v>1.4784784558273861E-7</v>
      </c>
      <c r="R909" s="126">
        <f t="shared" si="385"/>
        <v>16553.68363376144</v>
      </c>
      <c r="S909" s="126">
        <f t="shared" si="386"/>
        <v>8.1870921616755641E-11</v>
      </c>
      <c r="T909" s="17">
        <v>0.34200000000000003</v>
      </c>
      <c r="U909" s="193">
        <f t="shared" si="389"/>
        <v>2.1540248318640361E-16</v>
      </c>
      <c r="V909" s="185">
        <f t="shared" si="390"/>
        <v>2.4117392759699722E-5</v>
      </c>
      <c r="W909" s="185">
        <f t="shared" si="391"/>
        <v>1.6854654396432207E-7</v>
      </c>
      <c r="X909" s="185">
        <f t="shared" si="392"/>
        <v>18871.199342488042</v>
      </c>
      <c r="Y909" s="194">
        <f t="shared" si="393"/>
        <v>9.3332850643101461E-11</v>
      </c>
      <c r="AA909" s="259">
        <f t="shared" si="374"/>
        <v>1.1927938312188368E-19</v>
      </c>
      <c r="AB909" s="260">
        <f t="shared" si="376"/>
        <v>4.2601313235299973E-19</v>
      </c>
      <c r="AC909" s="17">
        <f t="shared" si="371"/>
        <v>7.2987379408998487</v>
      </c>
      <c r="AD909" s="17">
        <f t="shared" si="372"/>
        <v>7.4987950731322055</v>
      </c>
      <c r="AE909" s="17">
        <f t="shared" si="373"/>
        <v>-35.001078839061165</v>
      </c>
      <c r="AF909" s="17">
        <f t="shared" si="387"/>
        <v>-15.596053899989633</v>
      </c>
      <c r="AG909" s="17">
        <f t="shared" si="388"/>
        <v>9.8453921945033294</v>
      </c>
      <c r="AI909" s="449">
        <f t="shared" si="394"/>
        <v>0.46055057024463425</v>
      </c>
      <c r="AJ909" s="138"/>
      <c r="AK909">
        <v>8</v>
      </c>
      <c r="AL909" s="388">
        <f>AVERAGE(Y955:Y964)</f>
        <v>2.0139688777876471E-10</v>
      </c>
      <c r="AM909" s="389">
        <f>STDEV(Y955:Y964)</f>
        <v>9.2753451512004699E-11</v>
      </c>
      <c r="AN909">
        <v>0.17</v>
      </c>
      <c r="AO909" s="386" t="s">
        <v>13</v>
      </c>
      <c r="AP909" s="400" t="s">
        <v>184</v>
      </c>
    </row>
    <row r="910" spans="1:42">
      <c r="A910" t="s">
        <v>55</v>
      </c>
      <c r="B910">
        <v>1</v>
      </c>
      <c r="C910" s="17">
        <v>48.575000000000003</v>
      </c>
      <c r="D910" s="17">
        <v>-125.50095666666699</v>
      </c>
      <c r="E910" t="s">
        <v>56</v>
      </c>
      <c r="F910" t="s">
        <v>12</v>
      </c>
      <c r="G910" s="108">
        <v>1.278</v>
      </c>
      <c r="H910" t="s">
        <v>18</v>
      </c>
      <c r="I910" t="s">
        <v>20</v>
      </c>
      <c r="J910" s="18">
        <v>570.89213999999993</v>
      </c>
      <c r="K910" s="18">
        <v>579.54820682241871</v>
      </c>
      <c r="L910" s="138">
        <v>4.1283507402867475E-12</v>
      </c>
      <c r="M910" s="138">
        <v>5.4763457464178482E-16</v>
      </c>
      <c r="N910" s="46"/>
      <c r="O910" s="126">
        <f t="shared" si="382"/>
        <v>1.6429037239253544E-16</v>
      </c>
      <c r="P910" s="126">
        <f t="shared" si="383"/>
        <v>3.9795643037133064E-5</v>
      </c>
      <c r="Q910" s="126">
        <f t="shared" si="384"/>
        <v>1.2855271705206214E-7</v>
      </c>
      <c r="R910" s="126">
        <f t="shared" si="385"/>
        <v>31139.000811528214</v>
      </c>
      <c r="S910" s="126">
        <f t="shared" si="386"/>
        <v>2.2181539954527444E-10</v>
      </c>
      <c r="T910" s="17">
        <v>0.34200000000000003</v>
      </c>
      <c r="U910" s="193">
        <f t="shared" si="389"/>
        <v>1.8729102452749043E-16</v>
      </c>
      <c r="V910" s="185">
        <f t="shared" si="390"/>
        <v>4.5367033062331703E-5</v>
      </c>
      <c r="W910" s="185">
        <f t="shared" si="391"/>
        <v>1.4655009743935086E-7</v>
      </c>
      <c r="X910" s="185">
        <f t="shared" si="392"/>
        <v>35498.460925142172</v>
      </c>
      <c r="Y910" s="194">
        <f t="shared" si="393"/>
        <v>2.5286955548161289E-10</v>
      </c>
      <c r="AA910" s="259">
        <f t="shared" si="374"/>
        <v>3.2316729190550129E-19</v>
      </c>
      <c r="AB910" s="260">
        <f t="shared" si="376"/>
        <v>9.5926101669885468E-19</v>
      </c>
      <c r="AC910" s="17">
        <f t="shared" si="371"/>
        <v>6.3472002951402819</v>
      </c>
      <c r="AD910" s="17">
        <f t="shared" si="372"/>
        <v>6.3622488462438982</v>
      </c>
      <c r="AE910" s="17">
        <f t="shared" si="373"/>
        <v>-35.140923443973165</v>
      </c>
      <c r="AF910" s="17">
        <f t="shared" si="387"/>
        <v>-15.735898504901632</v>
      </c>
      <c r="AG910" s="17">
        <f t="shared" si="388"/>
        <v>10.477244620302338</v>
      </c>
      <c r="AI910" s="449">
        <f t="shared" si="394"/>
        <v>0.61862920381457154</v>
      </c>
      <c r="AJ910" s="138"/>
      <c r="AK910">
        <v>8</v>
      </c>
      <c r="AL910" s="388">
        <f>AVERAGE(Y964:Y977)</f>
        <v>2.2926216073841635E-10</v>
      </c>
      <c r="AM910" s="389">
        <f>STDEV(Y964:Y977)</f>
        <v>1.4182826796241482E-10</v>
      </c>
      <c r="AN910">
        <v>0.27</v>
      </c>
      <c r="AO910" s="386" t="s">
        <v>12</v>
      </c>
      <c r="AP910" s="400" t="s">
        <v>184</v>
      </c>
    </row>
    <row r="911" spans="1:42">
      <c r="A911" t="s">
        <v>55</v>
      </c>
      <c r="B911">
        <v>1</v>
      </c>
      <c r="C911" s="17">
        <v>48.575000000000003</v>
      </c>
      <c r="D911" s="17">
        <v>-125.50095666666699</v>
      </c>
      <c r="E911" t="s">
        <v>56</v>
      </c>
      <c r="F911" t="s">
        <v>12</v>
      </c>
      <c r="G911" s="108">
        <v>1.278</v>
      </c>
      <c r="H911" t="s">
        <v>18</v>
      </c>
      <c r="I911" t="s">
        <v>19</v>
      </c>
      <c r="J911" s="18">
        <v>1739.6725263425108</v>
      </c>
      <c r="K911" s="18">
        <v>1160.9176377198764</v>
      </c>
      <c r="L911" s="138">
        <v>1.0191318824294196E-11</v>
      </c>
      <c r="M911" s="138">
        <v>3.0314574654948634E-16</v>
      </c>
      <c r="N911" s="46"/>
      <c r="O911" s="126">
        <f t="shared" si="382"/>
        <v>9.0943723964845897E-17</v>
      </c>
      <c r="P911" s="126">
        <f t="shared" si="383"/>
        <v>8.9236462456706861E-6</v>
      </c>
      <c r="Q911" s="126">
        <f t="shared" si="384"/>
        <v>7.1160973368424014E-8</v>
      </c>
      <c r="R911" s="126">
        <f t="shared" si="385"/>
        <v>6982.5087994293308</v>
      </c>
      <c r="S911" s="126">
        <f t="shared" si="386"/>
        <v>6.1297176523382954E-11</v>
      </c>
      <c r="T911" s="17">
        <v>0.34200000000000003</v>
      </c>
      <c r="U911" s="193">
        <f t="shared" si="389"/>
        <v>1.0367584531992434E-16</v>
      </c>
      <c r="V911" s="185">
        <f t="shared" si="390"/>
        <v>1.0172956720064584E-5</v>
      </c>
      <c r="W911" s="185">
        <f t="shared" si="391"/>
        <v>8.1123509640003389E-8</v>
      </c>
      <c r="X911" s="185">
        <f t="shared" si="392"/>
        <v>7960.0600313494388</v>
      </c>
      <c r="Y911" s="194">
        <f t="shared" si="393"/>
        <v>6.9878781236656589E-11</v>
      </c>
      <c r="AA911" s="259">
        <f t="shared" si="374"/>
        <v>8.9305082420447119E-20</v>
      </c>
      <c r="AB911" s="260">
        <f t="shared" si="376"/>
        <v>1.7425448868059108E-19</v>
      </c>
      <c r="AC911" s="17">
        <f t="shared" si="371"/>
        <v>7.46145217124469</v>
      </c>
      <c r="AD911" s="17">
        <f t="shared" si="372"/>
        <v>7.0569660383717201</v>
      </c>
      <c r="AE911" s="17">
        <f t="shared" si="373"/>
        <v>-35.732317972318029</v>
      </c>
      <c r="AF911" s="17">
        <f t="shared" si="387"/>
        <v>-16.327293033246491</v>
      </c>
      <c r="AG911" s="17">
        <f t="shared" si="388"/>
        <v>8.982191820436805</v>
      </c>
      <c r="AI911" s="449">
        <f t="shared" si="394"/>
        <v>0.9930352272274916</v>
      </c>
      <c r="AJ911" s="138"/>
      <c r="AK911" t="s">
        <v>59</v>
      </c>
      <c r="AL911" s="388">
        <f>AVERAGE(Y978:Y991)</f>
        <v>2.3016726576710859E-10</v>
      </c>
      <c r="AM911" s="389">
        <f>STDEV(Y978:Y991)</f>
        <v>2.2856420306137113E-10</v>
      </c>
      <c r="AN911">
        <v>0.64</v>
      </c>
      <c r="AO911" s="386" t="s">
        <v>12</v>
      </c>
      <c r="AP911" s="400" t="s">
        <v>184</v>
      </c>
    </row>
    <row r="912" spans="1:42">
      <c r="A912" t="s">
        <v>55</v>
      </c>
      <c r="B912">
        <v>1</v>
      </c>
      <c r="C912" s="17">
        <v>48.575000000000003</v>
      </c>
      <c r="D912" s="17">
        <v>-125.50095666666699</v>
      </c>
      <c r="E912" t="s">
        <v>56</v>
      </c>
      <c r="F912" t="s">
        <v>12</v>
      </c>
      <c r="G912" s="108">
        <v>1.278</v>
      </c>
      <c r="H912" t="s">
        <v>18</v>
      </c>
      <c r="I912" t="s">
        <v>19</v>
      </c>
      <c r="J912" s="18">
        <v>4663.7209523081328</v>
      </c>
      <c r="K912" s="18">
        <v>2287.3489032162047</v>
      </c>
      <c r="L912" s="138">
        <v>2.2675315867584003E-11</v>
      </c>
      <c r="M912" s="138">
        <v>4.2709660599409766E-16</v>
      </c>
      <c r="N912" s="46"/>
      <c r="O912" s="126">
        <f t="shared" si="382"/>
        <v>1.281289817982293E-16</v>
      </c>
      <c r="P912" s="126">
        <f t="shared" si="383"/>
        <v>5.6505930301680565E-6</v>
      </c>
      <c r="Q912" s="126">
        <f t="shared" si="384"/>
        <v>1.0025741924744075E-7</v>
      </c>
      <c r="R912" s="126">
        <f t="shared" si="385"/>
        <v>4421.4342959061469</v>
      </c>
      <c r="S912" s="126">
        <f t="shared" si="386"/>
        <v>4.3831275196569441E-11</v>
      </c>
      <c r="T912" s="17">
        <v>0.34200000000000003</v>
      </c>
      <c r="U912" s="193">
        <f t="shared" si="389"/>
        <v>1.4606703924998141E-16</v>
      </c>
      <c r="V912" s="185">
        <f t="shared" si="390"/>
        <v>6.4416760543915844E-6</v>
      </c>
      <c r="W912" s="185">
        <f t="shared" si="391"/>
        <v>1.1429345794208246E-7</v>
      </c>
      <c r="X912" s="185">
        <f t="shared" si="392"/>
        <v>5040.4350973330074</v>
      </c>
      <c r="Y912" s="194">
        <f t="shared" si="393"/>
        <v>4.9967653724089169E-11</v>
      </c>
      <c r="AA912" s="259">
        <f t="shared" si="374"/>
        <v>6.3858661459385964E-20</v>
      </c>
      <c r="AB912" s="260">
        <f t="shared" si="376"/>
        <v>9.15785078827931E-20</v>
      </c>
      <c r="AC912" s="17">
        <f t="shared" si="371"/>
        <v>8.4475688961178221</v>
      </c>
      <c r="AD912" s="17">
        <f t="shared" si="372"/>
        <v>7.7351487417292475</v>
      </c>
      <c r="AE912" s="17">
        <f t="shared" si="373"/>
        <v>-35.389521442707512</v>
      </c>
      <c r="AF912" s="17">
        <f t="shared" si="387"/>
        <v>-15.984496503635977</v>
      </c>
      <c r="AG912" s="17">
        <f t="shared" si="388"/>
        <v>8.5252476861752093</v>
      </c>
      <c r="AI912" s="449"/>
      <c r="AJ912" s="138" t="s">
        <v>175</v>
      </c>
    </row>
    <row r="913" spans="1:55">
      <c r="A913" t="s">
        <v>55</v>
      </c>
      <c r="B913">
        <v>1</v>
      </c>
      <c r="C913" s="17">
        <v>48.575000000000003</v>
      </c>
      <c r="D913" s="17">
        <v>-125.50095666666699</v>
      </c>
      <c r="E913" t="s">
        <v>56</v>
      </c>
      <c r="F913" t="s">
        <v>12</v>
      </c>
      <c r="G913" s="108">
        <v>1.278</v>
      </c>
      <c r="H913" t="s">
        <v>18</v>
      </c>
      <c r="I913" t="s">
        <v>20</v>
      </c>
      <c r="J913" s="18">
        <v>1441.0613140000003</v>
      </c>
      <c r="K913" s="18">
        <v>2257.1782564552705</v>
      </c>
      <c r="L913" s="138">
        <v>8.7478779742400417E-12</v>
      </c>
      <c r="M913" s="138">
        <v>5.8178415288300035E-16</v>
      </c>
      <c r="N913" s="46"/>
      <c r="O913" s="126">
        <f t="shared" si="382"/>
        <v>1.7453524586490011E-16</v>
      </c>
      <c r="P913" s="126">
        <f t="shared" si="383"/>
        <v>1.9951723878505815E-5</v>
      </c>
      <c r="Q913" s="126">
        <f t="shared" si="384"/>
        <v>1.3656904997253528E-7</v>
      </c>
      <c r="R913" s="126">
        <f t="shared" si="385"/>
        <v>15611.677526217381</v>
      </c>
      <c r="S913" s="126">
        <f t="shared" si="386"/>
        <v>6.0504326400435356E-11</v>
      </c>
      <c r="T913" s="17">
        <v>0.34200000000000003</v>
      </c>
      <c r="U913" s="193">
        <f t="shared" si="389"/>
        <v>1.9897018028598614E-16</v>
      </c>
      <c r="V913" s="185">
        <f t="shared" si="390"/>
        <v>2.274496522149663E-5</v>
      </c>
      <c r="W913" s="185">
        <f t="shared" si="391"/>
        <v>1.5568871696869024E-7</v>
      </c>
      <c r="X913" s="185">
        <f t="shared" si="392"/>
        <v>17797.312379887815</v>
      </c>
      <c r="Y913" s="194">
        <f t="shared" si="393"/>
        <v>6.8974932096496317E-11</v>
      </c>
      <c r="AA913" s="259">
        <f t="shared" si="374"/>
        <v>8.8149963219322306E-20</v>
      </c>
      <c r="AB913" s="260">
        <f t="shared" si="376"/>
        <v>4.037192222363692E-19</v>
      </c>
      <c r="AC913" s="17">
        <f t="shared" si="371"/>
        <v>7.2731351447126338</v>
      </c>
      <c r="AD913" s="17">
        <f t="shared" si="372"/>
        <v>7.7218707530764412</v>
      </c>
      <c r="AE913" s="17">
        <f t="shared" si="373"/>
        <v>-35.080432166286215</v>
      </c>
      <c r="AF913" s="17">
        <f t="shared" si="387"/>
        <v>-15.675407227214681</v>
      </c>
      <c r="AG913" s="17">
        <f t="shared" si="388"/>
        <v>9.7868027349861126</v>
      </c>
      <c r="AI913" s="449">
        <f t="shared" si="394"/>
        <v>0.32591399490380041</v>
      </c>
      <c r="AJ913" s="138"/>
      <c r="AK913" s="138" t="str">
        <f>AJ996</f>
        <v>Incu 4</v>
      </c>
      <c r="AL913" s="138">
        <f t="shared" ref="AL913:AP914" si="395">AK996</f>
        <v>3.5153169508139719E-10</v>
      </c>
      <c r="AM913" s="138">
        <f t="shared" si="395"/>
        <v>1.1456909907928281E-10</v>
      </c>
      <c r="AN913" s="17">
        <f t="shared" si="395"/>
        <v>0.35</v>
      </c>
      <c r="AO913" s="138" t="str">
        <f t="shared" si="395"/>
        <v>ML</v>
      </c>
      <c r="AP913" s="138" t="str">
        <f t="shared" si="395"/>
        <v>diatoms</v>
      </c>
    </row>
    <row r="914" spans="1:55">
      <c r="A914" t="s">
        <v>55</v>
      </c>
      <c r="B914">
        <v>1</v>
      </c>
      <c r="C914" s="17">
        <v>48.575000000000003</v>
      </c>
      <c r="D914" s="17">
        <v>-125.50095666666699</v>
      </c>
      <c r="E914" t="s">
        <v>56</v>
      </c>
      <c r="F914" t="s">
        <v>12</v>
      </c>
      <c r="G914" s="108">
        <v>1.278</v>
      </c>
      <c r="H914" t="s">
        <v>18</v>
      </c>
      <c r="I914" t="s">
        <v>20</v>
      </c>
      <c r="J914" s="18">
        <v>1167.1165349999999</v>
      </c>
      <c r="K914" s="18">
        <v>1816.496059410993</v>
      </c>
      <c r="L914" s="138">
        <v>7.3729429880084277E-12</v>
      </c>
      <c r="M914" s="138">
        <v>4.2979739304968526E-16</v>
      </c>
      <c r="N914" s="46"/>
      <c r="O914" s="126">
        <f t="shared" si="382"/>
        <v>1.2893921791490558E-16</v>
      </c>
      <c r="P914" s="126">
        <f t="shared" si="383"/>
        <v>1.7488161528526143E-5</v>
      </c>
      <c r="Q914" s="126">
        <f t="shared" si="384"/>
        <v>1.0089140681917494E-7</v>
      </c>
      <c r="R914" s="126">
        <f t="shared" si="385"/>
        <v>13684.007455810752</v>
      </c>
      <c r="S914" s="126">
        <f t="shared" si="386"/>
        <v>5.5541770265050521E-11</v>
      </c>
      <c r="T914" s="17">
        <v>0.34200000000000003</v>
      </c>
      <c r="U914" s="193">
        <f t="shared" si="389"/>
        <v>1.4699070842299237E-16</v>
      </c>
      <c r="V914" s="185">
        <f t="shared" si="390"/>
        <v>1.9936504142519804E-5</v>
      </c>
      <c r="W914" s="185">
        <f t="shared" si="391"/>
        <v>1.1501620377385944E-7</v>
      </c>
      <c r="X914" s="185">
        <f t="shared" si="392"/>
        <v>15599.768499624259</v>
      </c>
      <c r="Y914" s="194">
        <f t="shared" si="393"/>
        <v>6.3317618102157596E-11</v>
      </c>
      <c r="AA914" s="259">
        <f t="shared" si="374"/>
        <v>8.0919915934557416E-20</v>
      </c>
      <c r="AB914" s="260">
        <f t="shared" si="376"/>
        <v>3.6825576552189394E-19</v>
      </c>
      <c r="AC914" s="17">
        <f t="shared" si="371"/>
        <v>7.0622914859128416</v>
      </c>
      <c r="AD914" s="17">
        <f t="shared" si="372"/>
        <v>7.5046646823283192</v>
      </c>
      <c r="AE914" s="17">
        <f t="shared" si="373"/>
        <v>-35.383217755199119</v>
      </c>
      <c r="AF914" s="17">
        <f t="shared" si="387"/>
        <v>-15.978192816127583</v>
      </c>
      <c r="AG914" s="17">
        <f t="shared" si="388"/>
        <v>9.6550113533598427</v>
      </c>
      <c r="AI914" s="449">
        <f t="shared" si="394"/>
        <v>0.79619559718116573</v>
      </c>
      <c r="AJ914" s="138"/>
      <c r="AK914" s="138" t="str">
        <f>AJ997</f>
        <v>Incu 1</v>
      </c>
      <c r="AL914" s="138">
        <f t="shared" si="395"/>
        <v>1.6404427732533775E-10</v>
      </c>
      <c r="AM914" s="138">
        <f t="shared" si="395"/>
        <v>1.3061133134920006E-10</v>
      </c>
      <c r="AN914" s="17">
        <f t="shared" si="395"/>
        <v>5.7</v>
      </c>
      <c r="AO914" s="138" t="str">
        <f t="shared" si="395"/>
        <v>ML</v>
      </c>
      <c r="AP914" s="138" t="str">
        <f t="shared" si="395"/>
        <v>diatoms</v>
      </c>
    </row>
    <row r="915" spans="1:55">
      <c r="A915" t="s">
        <v>55</v>
      </c>
      <c r="B915">
        <v>1</v>
      </c>
      <c r="C915" s="17">
        <v>48.575000000000003</v>
      </c>
      <c r="D915" s="17">
        <v>-125.50095666666699</v>
      </c>
      <c r="E915" t="s">
        <v>56</v>
      </c>
      <c r="F915" t="s">
        <v>12</v>
      </c>
      <c r="G915" s="108">
        <v>1.278</v>
      </c>
      <c r="H915" t="s">
        <v>18</v>
      </c>
      <c r="I915" t="s">
        <v>20</v>
      </c>
      <c r="J915" s="18">
        <v>1405.0259999999998</v>
      </c>
      <c r="K915" s="18">
        <v>1704.1514679153033</v>
      </c>
      <c r="L915" s="138">
        <v>8.5700480800644815E-12</v>
      </c>
      <c r="M915" s="138">
        <v>4.8837436234167018E-16</v>
      </c>
      <c r="N915" s="46"/>
      <c r="O915" s="126">
        <f t="shared" si="382"/>
        <v>1.4651230870250105E-16</v>
      </c>
      <c r="P915" s="126">
        <f t="shared" si="383"/>
        <v>1.7095856094823529E-5</v>
      </c>
      <c r="Q915" s="126">
        <f t="shared" si="384"/>
        <v>1.1464186909428876E-7</v>
      </c>
      <c r="R915" s="126">
        <f t="shared" si="385"/>
        <v>13377.039197827486</v>
      </c>
      <c r="S915" s="126">
        <f t="shared" si="386"/>
        <v>6.7272112398864819E-11</v>
      </c>
      <c r="T915" s="17">
        <v>0.34200000000000003</v>
      </c>
      <c r="U915" s="193">
        <f t="shared" si="389"/>
        <v>1.6702403192085122E-16</v>
      </c>
      <c r="V915" s="185">
        <f t="shared" si="390"/>
        <v>1.9489275948098826E-5</v>
      </c>
      <c r="W915" s="185">
        <f t="shared" si="391"/>
        <v>1.3069173076748921E-7</v>
      </c>
      <c r="X915" s="185">
        <f t="shared" si="392"/>
        <v>15249.824685523337</v>
      </c>
      <c r="Y915" s="194">
        <f t="shared" si="393"/>
        <v>7.669020813470591E-11</v>
      </c>
      <c r="AA915" s="259">
        <f t="shared" si="374"/>
        <v>9.8010085996154163E-20</v>
      </c>
      <c r="AB915" s="260">
        <f t="shared" si="376"/>
        <v>3.4759097863076572E-19</v>
      </c>
      <c r="AC915" s="17">
        <f t="shared" si="371"/>
        <v>7.2478110869347026</v>
      </c>
      <c r="AD915" s="17">
        <f t="shared" si="372"/>
        <v>7.4408225930604699</v>
      </c>
      <c r="AE915" s="17">
        <f t="shared" si="373"/>
        <v>-35.255449426192008</v>
      </c>
      <c r="AF915" s="17">
        <f t="shared" si="387"/>
        <v>-15.850424487120474</v>
      </c>
      <c r="AG915" s="17">
        <f t="shared" si="388"/>
        <v>9.632323285938222</v>
      </c>
      <c r="AI915" s="449"/>
      <c r="AJ915" s="138"/>
    </row>
    <row r="916" spans="1:55">
      <c r="A916" t="s">
        <v>55</v>
      </c>
      <c r="B916">
        <v>1</v>
      </c>
      <c r="C916" s="17">
        <v>48.575000000000003</v>
      </c>
      <c r="D916" s="17">
        <v>-125.50095666666699</v>
      </c>
      <c r="E916" t="s">
        <v>56</v>
      </c>
      <c r="F916" t="s">
        <v>12</v>
      </c>
      <c r="G916" s="108">
        <v>1.278</v>
      </c>
      <c r="H916" t="s">
        <v>18</v>
      </c>
      <c r="I916" t="s">
        <v>20</v>
      </c>
      <c r="J916" s="18">
        <v>260.70336990041903</v>
      </c>
      <c r="K916" s="18">
        <v>410.81039254501798</v>
      </c>
      <c r="L916" s="138">
        <v>2.1862819577476642E-12</v>
      </c>
      <c r="M916" s="138">
        <v>4.8619266708832715E-16</v>
      </c>
      <c r="N916" s="46"/>
      <c r="O916" s="126">
        <f t="shared" si="382"/>
        <v>1.4585780012649813E-16</v>
      </c>
      <c r="P916" s="126">
        <f t="shared" si="383"/>
        <v>6.6714999686848586E-5</v>
      </c>
      <c r="Q916" s="126">
        <f t="shared" si="384"/>
        <v>1.1412973405829273E-7</v>
      </c>
      <c r="R916" s="126">
        <f t="shared" si="385"/>
        <v>52202.660161853346</v>
      </c>
      <c r="S916" s="126">
        <f t="shared" si="386"/>
        <v>2.7781608286792797E-10</v>
      </c>
      <c r="T916" s="17">
        <v>0.34200000000000003</v>
      </c>
      <c r="U916" s="193">
        <f t="shared" si="389"/>
        <v>1.662778921442079E-16</v>
      </c>
      <c r="V916" s="185">
        <f t="shared" si="390"/>
        <v>7.6055099643007403E-5</v>
      </c>
      <c r="W916" s="185">
        <f t="shared" si="391"/>
        <v>1.3010789682645374E-7</v>
      </c>
      <c r="X916" s="185">
        <f t="shared" si="392"/>
        <v>59511.032584512832</v>
      </c>
      <c r="Y916" s="194">
        <f t="shared" si="393"/>
        <v>3.1671033446943796E-10</v>
      </c>
      <c r="AA916" s="259">
        <f t="shared" si="374"/>
        <v>4.0475580745194176E-19</v>
      </c>
      <c r="AB916" s="260">
        <f t="shared" si="376"/>
        <v>1.8649266684739761E-18</v>
      </c>
      <c r="AC916" s="17">
        <f t="shared" si="371"/>
        <v>5.5633832472096474</v>
      </c>
      <c r="AD916" s="17">
        <f t="shared" si="372"/>
        <v>6.0181317760426296</v>
      </c>
      <c r="AE916" s="17">
        <f t="shared" si="373"/>
        <v>-35.25992669421354</v>
      </c>
      <c r="AF916" s="17">
        <f t="shared" si="387"/>
        <v>-15.854901755142</v>
      </c>
      <c r="AG916" s="17">
        <f t="shared" si="388"/>
        <v>10.993916995933715</v>
      </c>
      <c r="AJ916" s="593" t="s">
        <v>224</v>
      </c>
      <c r="AL916" t="s">
        <v>225</v>
      </c>
    </row>
    <row r="917" spans="1:55">
      <c r="A917" t="s">
        <v>55</v>
      </c>
      <c r="B917">
        <v>1</v>
      </c>
      <c r="C917" s="17">
        <v>48.575000000000003</v>
      </c>
      <c r="D917" s="17">
        <v>-125.50095666666699</v>
      </c>
      <c r="E917" t="s">
        <v>56</v>
      </c>
      <c r="F917" t="s">
        <v>12</v>
      </c>
      <c r="G917" s="108">
        <v>1.278</v>
      </c>
      <c r="H917" t="s">
        <v>18</v>
      </c>
      <c r="I917" t="s">
        <v>19</v>
      </c>
      <c r="J917" s="18">
        <v>9462.0184000850313</v>
      </c>
      <c r="K917" s="18">
        <v>2617.7163706404267</v>
      </c>
      <c r="L917" s="138">
        <v>4.0247053774236318E-11</v>
      </c>
      <c r="M917" s="138">
        <v>6.4098677328102148E-16</v>
      </c>
      <c r="N917" s="46"/>
      <c r="O917" s="126">
        <f t="shared" si="382"/>
        <v>1.9229603198430643E-16</v>
      </c>
      <c r="P917" s="126">
        <f t="shared" si="383"/>
        <v>4.7778909001135999E-6</v>
      </c>
      <c r="Q917" s="126">
        <f t="shared" si="384"/>
        <v>1.5046637870446511E-7</v>
      </c>
      <c r="R917" s="126">
        <f t="shared" si="385"/>
        <v>3738.5687794316113</v>
      </c>
      <c r="S917" s="126">
        <f t="shared" si="386"/>
        <v>5.7480015937575918E-11</v>
      </c>
      <c r="T917" s="17">
        <v>0.34200000000000003</v>
      </c>
      <c r="U917" s="193">
        <f t="shared" si="389"/>
        <v>2.1921747646210937E-16</v>
      </c>
      <c r="V917" s="185">
        <f t="shared" si="390"/>
        <v>5.4467956261295047E-6</v>
      </c>
      <c r="W917" s="185">
        <f t="shared" si="391"/>
        <v>1.7153167172309024E-7</v>
      </c>
      <c r="X917" s="185">
        <f t="shared" si="392"/>
        <v>4261.9684085520375</v>
      </c>
      <c r="Y917" s="194">
        <f t="shared" si="393"/>
        <v>6.5527218168836548E-11</v>
      </c>
      <c r="AA917" s="259">
        <f t="shared" si="374"/>
        <v>8.3743784819773121E-20</v>
      </c>
      <c r="AB917" s="260">
        <f t="shared" si="376"/>
        <v>6.7743133248954706E-20</v>
      </c>
      <c r="AC917" s="17">
        <f t="shared" si="371"/>
        <v>9.1550410008187768</v>
      </c>
      <c r="AD917" s="17">
        <f t="shared" si="372"/>
        <v>7.8700576024191857</v>
      </c>
      <c r="AE917" s="17">
        <f t="shared" si="373"/>
        <v>-34.983522851692037</v>
      </c>
      <c r="AF917" s="17">
        <f t="shared" si="387"/>
        <v>-15.578497912620497</v>
      </c>
      <c r="AG917" s="17">
        <f t="shared" si="388"/>
        <v>8.3574864002782139</v>
      </c>
      <c r="AJ917" s="138"/>
    </row>
    <row r="918" spans="1:55">
      <c r="A918" t="s">
        <v>55</v>
      </c>
      <c r="B918">
        <v>1</v>
      </c>
      <c r="C918" s="17">
        <v>48.575000000000003</v>
      </c>
      <c r="D918" s="17">
        <v>-125.50095666666699</v>
      </c>
      <c r="E918" t="s">
        <v>56</v>
      </c>
      <c r="F918" t="s">
        <v>12</v>
      </c>
      <c r="G918" s="108">
        <v>1.278</v>
      </c>
      <c r="H918" t="s">
        <v>18</v>
      </c>
      <c r="I918" t="s">
        <v>19</v>
      </c>
      <c r="J918" s="18">
        <v>7604.7143210698905</v>
      </c>
      <c r="K918" s="18">
        <v>2310.248697633594</v>
      </c>
      <c r="L918" s="138">
        <v>3.371083243314107E-11</v>
      </c>
      <c r="M918" s="138">
        <v>9.2656765625379542E-16</v>
      </c>
      <c r="N918" s="46"/>
      <c r="O918" s="126">
        <f t="shared" si="382"/>
        <v>2.7797029687613863E-16</v>
      </c>
      <c r="P918" s="126">
        <f t="shared" si="383"/>
        <v>8.2457262788582582E-6</v>
      </c>
      <c r="Q918" s="126">
        <f t="shared" si="384"/>
        <v>2.1750414466051535E-7</v>
      </c>
      <c r="R918" s="126">
        <f t="shared" si="385"/>
        <v>6452.0549912818915</v>
      </c>
      <c r="S918" s="126">
        <f t="shared" si="386"/>
        <v>9.4147502337435172E-11</v>
      </c>
      <c r="T918" s="17">
        <v>0.34200000000000003</v>
      </c>
      <c r="U918" s="193">
        <f t="shared" si="389"/>
        <v>3.1688613843879803E-16</v>
      </c>
      <c r="V918" s="185">
        <f t="shared" si="390"/>
        <v>9.4001279578984153E-6</v>
      </c>
      <c r="W918" s="185">
        <f t="shared" si="391"/>
        <v>2.4795472491298746E-7</v>
      </c>
      <c r="X918" s="185">
        <f t="shared" si="392"/>
        <v>7355.3426900613567</v>
      </c>
      <c r="Y918" s="194">
        <f t="shared" si="393"/>
        <v>1.0732815266467608E-10</v>
      </c>
      <c r="AA918" s="259">
        <f t="shared" si="374"/>
        <v>1.3716537910545605E-19</v>
      </c>
      <c r="AB918" s="260">
        <f t="shared" si="376"/>
        <v>1.2184121810948431E-19</v>
      </c>
      <c r="AC918" s="17">
        <f t="shared" si="371"/>
        <v>8.936523639368481</v>
      </c>
      <c r="AD918" s="17">
        <f t="shared" si="372"/>
        <v>7.7451104590340201</v>
      </c>
      <c r="AE918" s="17">
        <f t="shared" si="373"/>
        <v>-34.615044607353951</v>
      </c>
      <c r="AF918" s="17">
        <f t="shared" si="387"/>
        <v>-15.210019668282415</v>
      </c>
      <c r="AG918" s="17">
        <f t="shared" si="388"/>
        <v>8.9031822247524861</v>
      </c>
      <c r="AJ918" s="138" t="s">
        <v>226</v>
      </c>
    </row>
    <row r="919" spans="1:55">
      <c r="A919" t="s">
        <v>55</v>
      </c>
      <c r="B919">
        <v>1</v>
      </c>
      <c r="C919" s="17">
        <v>48.575000000000003</v>
      </c>
      <c r="D919" s="17">
        <v>-125.50095666666699</v>
      </c>
      <c r="E919" t="s">
        <v>56</v>
      </c>
      <c r="F919" t="s">
        <v>12</v>
      </c>
      <c r="G919" s="108">
        <v>1.278</v>
      </c>
      <c r="H919" t="s">
        <v>18</v>
      </c>
      <c r="I919" t="s">
        <v>19</v>
      </c>
      <c r="J919" s="18">
        <v>12579.958002585949</v>
      </c>
      <c r="K919" s="18">
        <v>3257.5959623235963</v>
      </c>
      <c r="L919" s="138">
        <v>5.070503254598941E-11</v>
      </c>
      <c r="M919" s="138">
        <v>1.1280838794549212E-15</v>
      </c>
      <c r="N919" s="46"/>
      <c r="O919" s="126">
        <f t="shared" si="382"/>
        <v>3.3842516383647635E-16</v>
      </c>
      <c r="P919" s="126">
        <f t="shared" si="383"/>
        <v>6.674390032774855E-6</v>
      </c>
      <c r="Q919" s="126">
        <f t="shared" si="384"/>
        <v>2.6480842240725846E-7</v>
      </c>
      <c r="R919" s="126">
        <f t="shared" si="385"/>
        <v>5222.527412186897</v>
      </c>
      <c r="S919" s="126">
        <f t="shared" si="386"/>
        <v>8.1289523154484278E-11</v>
      </c>
      <c r="T919" s="17">
        <v>0.34200000000000003</v>
      </c>
      <c r="U919" s="193">
        <f t="shared" si="389"/>
        <v>3.8580468677358308E-16</v>
      </c>
      <c r="V919" s="185">
        <f t="shared" si="390"/>
        <v>7.6088046373633353E-6</v>
      </c>
      <c r="W919" s="185">
        <f t="shared" si="391"/>
        <v>3.0188160154427466E-7</v>
      </c>
      <c r="X919" s="185">
        <f t="shared" si="392"/>
        <v>5953.6812498930631</v>
      </c>
      <c r="Y919" s="194">
        <f t="shared" si="393"/>
        <v>9.2670056396112078E-11</v>
      </c>
      <c r="AA919" s="259">
        <f t="shared" si="374"/>
        <v>1.1843233207423126E-19</v>
      </c>
      <c r="AB919" s="260">
        <f t="shared" si="376"/>
        <v>8.9673103775309202E-20</v>
      </c>
      <c r="AC919" s="17">
        <f t="shared" si="371"/>
        <v>9.4398601918216691</v>
      </c>
      <c r="AD919" s="17">
        <f t="shared" si="372"/>
        <v>8.088744767451848</v>
      </c>
      <c r="AE919" s="17">
        <f t="shared" si="373"/>
        <v>-34.418255883380574</v>
      </c>
      <c r="AF919" s="17">
        <f t="shared" si="387"/>
        <v>-15.013230944309038</v>
      </c>
      <c r="AG919" s="17">
        <f t="shared" si="388"/>
        <v>8.6917650046863262</v>
      </c>
      <c r="AJ919" t="s">
        <v>70</v>
      </c>
      <c r="AK919" t="s">
        <v>175</v>
      </c>
      <c r="AL919" t="s">
        <v>223</v>
      </c>
      <c r="AM919" t="s">
        <v>52</v>
      </c>
      <c r="AN919" t="s">
        <v>207</v>
      </c>
      <c r="AO919" t="s">
        <v>31</v>
      </c>
      <c r="AP919" t="s">
        <v>186</v>
      </c>
      <c r="AQ919" t="s">
        <v>11</v>
      </c>
      <c r="AR919" t="s">
        <v>235</v>
      </c>
      <c r="AS919" t="s">
        <v>175</v>
      </c>
      <c r="AT919" t="s">
        <v>223</v>
      </c>
      <c r="AU919" t="s">
        <v>52</v>
      </c>
      <c r="AV919" t="s">
        <v>207</v>
      </c>
      <c r="AW919" t="s">
        <v>31</v>
      </c>
      <c r="AX919" t="s">
        <v>186</v>
      </c>
      <c r="AY919" t="s">
        <v>11</v>
      </c>
    </row>
    <row r="920" spans="1:55">
      <c r="A920" t="s">
        <v>55</v>
      </c>
      <c r="B920">
        <v>1</v>
      </c>
      <c r="C920" s="17">
        <v>48.575000000000003</v>
      </c>
      <c r="D920" s="17">
        <v>-125.50095666666699</v>
      </c>
      <c r="E920" t="s">
        <v>56</v>
      </c>
      <c r="F920" t="s">
        <v>12</v>
      </c>
      <c r="G920" s="108">
        <v>1.278</v>
      </c>
      <c r="H920" t="s">
        <v>18</v>
      </c>
      <c r="I920" t="s">
        <v>19</v>
      </c>
      <c r="J920" s="18">
        <v>26996.359908967206</v>
      </c>
      <c r="K920" s="18">
        <v>5273.6502159117754</v>
      </c>
      <c r="L920" s="138">
        <v>9.4188909021908819E-11</v>
      </c>
      <c r="M920" s="138">
        <v>1.1398284720602107E-15</v>
      </c>
      <c r="N920" s="46"/>
      <c r="O920" s="126">
        <f t="shared" si="382"/>
        <v>3.419485416180632E-16</v>
      </c>
      <c r="P920" s="126">
        <f t="shared" si="383"/>
        <v>3.6304544257808979E-6</v>
      </c>
      <c r="Q920" s="126">
        <f t="shared" si="384"/>
        <v>2.6756536902821842E-7</v>
      </c>
      <c r="R920" s="126">
        <f t="shared" si="385"/>
        <v>2840.731162582862</v>
      </c>
      <c r="S920" s="126">
        <f t="shared" si="386"/>
        <v>5.0736275269245996E-11</v>
      </c>
      <c r="T920" s="17">
        <v>0.34200000000000003</v>
      </c>
      <c r="U920" s="193">
        <f t="shared" si="389"/>
        <v>3.8982133744459208E-16</v>
      </c>
      <c r="V920" s="185">
        <f t="shared" si="390"/>
        <v>4.1387180453902238E-6</v>
      </c>
      <c r="W920" s="185">
        <f t="shared" si="391"/>
        <v>3.0502452069216907E-7</v>
      </c>
      <c r="X920" s="185">
        <f t="shared" si="392"/>
        <v>3238.4335253444629</v>
      </c>
      <c r="Y920" s="194">
        <f t="shared" si="393"/>
        <v>5.7839353806940452E-11</v>
      </c>
      <c r="AA920" s="259">
        <f t="shared" si="374"/>
        <v>7.3918694165269894E-20</v>
      </c>
      <c r="AB920" s="260">
        <f t="shared" si="376"/>
        <v>4.2221561569921183E-20</v>
      </c>
      <c r="AC920" s="17">
        <f t="shared" si="371"/>
        <v>10.203457317711278</v>
      </c>
      <c r="AD920" s="17">
        <f t="shared" si="372"/>
        <v>8.570478042361092</v>
      </c>
      <c r="AE920" s="17">
        <f t="shared" si="373"/>
        <v>-34.407898606930068</v>
      </c>
      <c r="AF920" s="17">
        <f t="shared" si="387"/>
        <v>-15.002873667858532</v>
      </c>
      <c r="AG920" s="17">
        <f t="shared" si="388"/>
        <v>8.0828450120403605</v>
      </c>
      <c r="AJ920" s="138"/>
      <c r="AL920" s="594">
        <f>AL905</f>
        <v>1.5156925410041745E-10</v>
      </c>
      <c r="AN920" s="126">
        <f>AL392</f>
        <v>7.1710322879973575E-10</v>
      </c>
      <c r="AP920" s="126">
        <f>AK1027</f>
        <v>5.7386780590911021E-10</v>
      </c>
      <c r="AQ920" s="126">
        <f>AL20</f>
        <v>1.0066821407635918E-9</v>
      </c>
      <c r="AT920" s="126">
        <f>AM905</f>
        <v>8.2206438620041926E-11</v>
      </c>
      <c r="AV920" s="126">
        <f>AM392</f>
        <v>4.71462213313372E-10</v>
      </c>
      <c r="AX920" s="126">
        <f>AL1027</f>
        <v>2.1328520350274616E-10</v>
      </c>
      <c r="AY920" s="126">
        <f>AM20</f>
        <v>9.1036028806710286E-10</v>
      </c>
      <c r="AZ920" s="18"/>
      <c r="BA920" s="18"/>
      <c r="BB920" s="18"/>
      <c r="BC920" s="18"/>
    </row>
    <row r="921" spans="1:55">
      <c r="A921" t="s">
        <v>55</v>
      </c>
      <c r="B921">
        <v>1</v>
      </c>
      <c r="C921" s="17">
        <v>48.575000000000003</v>
      </c>
      <c r="D921" s="17">
        <v>-125.50095666666699</v>
      </c>
      <c r="E921" t="s">
        <v>56</v>
      </c>
      <c r="F921" t="s">
        <v>12</v>
      </c>
      <c r="G921" s="108">
        <v>1.278</v>
      </c>
      <c r="H921" t="s">
        <v>18</v>
      </c>
      <c r="I921" t="s">
        <v>19</v>
      </c>
      <c r="J921" s="18">
        <v>21136.157065870626</v>
      </c>
      <c r="K921" s="18">
        <v>4592.7414241727238</v>
      </c>
      <c r="L921" s="138">
        <v>7.7233790554592462E-11</v>
      </c>
      <c r="M921" s="138">
        <v>3.5914097381157684E-15</v>
      </c>
      <c r="N921" s="46"/>
      <c r="O921" s="126">
        <f t="shared" si="382"/>
        <v>1.0774229214347304E-15</v>
      </c>
      <c r="P921" s="126">
        <f t="shared" si="383"/>
        <v>1.3950149457874367E-5</v>
      </c>
      <c r="Q921" s="126">
        <f t="shared" si="384"/>
        <v>8.4305392913515679E-7</v>
      </c>
      <c r="R921" s="126">
        <f t="shared" si="385"/>
        <v>10915.609904440036</v>
      </c>
      <c r="S921" s="126">
        <f t="shared" si="386"/>
        <v>1.8356224556818228E-10</v>
      </c>
      <c r="T921" s="17">
        <v>0.34200000000000003</v>
      </c>
      <c r="U921" s="193">
        <f t="shared" si="389"/>
        <v>1.2282621304355928E-15</v>
      </c>
      <c r="V921" s="185">
        <f t="shared" si="390"/>
        <v>1.590317038197678E-5</v>
      </c>
      <c r="W921" s="185">
        <f t="shared" si="391"/>
        <v>9.6108147921407873E-7</v>
      </c>
      <c r="X921" s="185">
        <f t="shared" si="392"/>
        <v>12443.795291061642</v>
      </c>
      <c r="Y921" s="194">
        <f t="shared" si="393"/>
        <v>2.0926095994772782E-10</v>
      </c>
      <c r="AA921" s="259">
        <f t="shared" si="374"/>
        <v>2.6743550681319618E-19</v>
      </c>
      <c r="AB921" s="260">
        <f t="shared" si="376"/>
        <v>1.6991782029832459E-19</v>
      </c>
      <c r="AC921" s="17">
        <f t="shared" ref="AC921:AC984" si="396">LN(J921)</f>
        <v>9.958740457935793</v>
      </c>
      <c r="AD921" s="17">
        <f t="shared" ref="AD921:AD984" si="397">LN(K921)</f>
        <v>8.432232384934073</v>
      </c>
      <c r="AE921" s="17">
        <f t="shared" ref="AE921:AE984" si="398">LN(M921)</f>
        <v>-33.260231584779049</v>
      </c>
      <c r="AF921" s="17">
        <f t="shared" si="387"/>
        <v>-13.855206645707511</v>
      </c>
      <c r="AG921" s="17">
        <f t="shared" si="388"/>
        <v>9.4289774074692989</v>
      </c>
      <c r="AJ921" s="138"/>
      <c r="AK921" s="138">
        <f>AL913</f>
        <v>3.5153169508139719E-10</v>
      </c>
      <c r="AL921" s="126">
        <f>AL906</f>
        <v>8.7042441685717216E-11</v>
      </c>
      <c r="AM921" s="126">
        <f>AL644</f>
        <v>3.3664800027220926E-11</v>
      </c>
      <c r="AN921" s="126">
        <f>AL393</f>
        <v>1.930224902196614E-9</v>
      </c>
      <c r="AO921" s="126">
        <f>AL231</f>
        <v>2.3879102684029537E-10</v>
      </c>
      <c r="AP921" s="126">
        <f>AK1028</f>
        <v>7.1280719479368023E-10</v>
      </c>
      <c r="AQ921" s="126">
        <f>AL21</f>
        <v>9.5732504775553548E-10</v>
      </c>
      <c r="AS921" s="138">
        <f>AM913</f>
        <v>1.1456909907928281E-10</v>
      </c>
      <c r="AT921" s="126">
        <f>AM906</f>
        <v>5.9725950837625744E-11</v>
      </c>
      <c r="AU921" s="126">
        <f>AM644</f>
        <v>2.9341750700698837E-11</v>
      </c>
      <c r="AV921" s="126">
        <f>AM393</f>
        <v>1.2446225256750147E-9</v>
      </c>
      <c r="AW921" s="126">
        <f>AM231</f>
        <v>1.3157274056984413E-10</v>
      </c>
      <c r="AX921" s="126">
        <f>AL1028</f>
        <v>2.5576073678210285E-10</v>
      </c>
      <c r="AY921" s="126">
        <f>AM21</f>
        <v>5.3537809885184434E-10</v>
      </c>
      <c r="AZ921" s="18"/>
      <c r="BA921" s="18"/>
      <c r="BB921" s="18"/>
      <c r="BC921" s="18"/>
    </row>
    <row r="922" spans="1:55">
      <c r="A922" t="s">
        <v>55</v>
      </c>
      <c r="B922">
        <v>1</v>
      </c>
      <c r="C922" s="17">
        <v>48.575000000000003</v>
      </c>
      <c r="D922" s="17">
        <v>-125.50095666666699</v>
      </c>
      <c r="E922" t="s">
        <v>56</v>
      </c>
      <c r="F922" t="s">
        <v>12</v>
      </c>
      <c r="G922" s="108">
        <v>1.278</v>
      </c>
      <c r="H922" t="s">
        <v>18</v>
      </c>
      <c r="I922" t="s">
        <v>19</v>
      </c>
      <c r="J922" s="18">
        <v>6058.3980696299304</v>
      </c>
      <c r="K922" s="18">
        <v>2008.6086789991705</v>
      </c>
      <c r="L922" s="138">
        <v>2.8035184718151642E-11</v>
      </c>
      <c r="M922" s="138">
        <v>7.1648835100967011E-16</v>
      </c>
      <c r="N922" s="46"/>
      <c r="O922" s="126">
        <f t="shared" si="382"/>
        <v>2.1494650530290103E-16</v>
      </c>
      <c r="P922" s="126">
        <f t="shared" si="383"/>
        <v>7.6670265405361106E-6</v>
      </c>
      <c r="Q922" s="126">
        <f t="shared" si="384"/>
        <v>1.6818975375813851E-7</v>
      </c>
      <c r="R922" s="126">
        <f t="shared" si="385"/>
        <v>5999.2382946291937</v>
      </c>
      <c r="S922" s="126">
        <f t="shared" si="386"/>
        <v>8.3734455355406717E-11</v>
      </c>
      <c r="T922" s="17">
        <v>0.34200000000000003</v>
      </c>
      <c r="U922" s="193">
        <f t="shared" si="389"/>
        <v>2.4503901604530717E-16</v>
      </c>
      <c r="V922" s="185">
        <f t="shared" si="390"/>
        <v>8.7404102562111671E-6</v>
      </c>
      <c r="W922" s="185">
        <f t="shared" si="391"/>
        <v>1.917363192842779E-7</v>
      </c>
      <c r="X922" s="185">
        <f t="shared" si="392"/>
        <v>6839.1316558772814</v>
      </c>
      <c r="Y922" s="194">
        <f t="shared" si="393"/>
        <v>9.5457279105163658E-11</v>
      </c>
      <c r="AA922" s="259">
        <f t="shared" ref="AA922:AA985" si="399">U922/K922</f>
        <v>1.2199440269639917E-19</v>
      </c>
      <c r="AB922" s="260">
        <f t="shared" si="376"/>
        <v>1.1826366355841585E-19</v>
      </c>
      <c r="AC922" s="17">
        <f t="shared" si="396"/>
        <v>8.7092006991725199</v>
      </c>
      <c r="AD922" s="17">
        <f t="shared" si="397"/>
        <v>7.6051975618695344</v>
      </c>
      <c r="AE922" s="17">
        <f t="shared" si="398"/>
        <v>-34.872169684942847</v>
      </c>
      <c r="AF922" s="17">
        <f t="shared" si="387"/>
        <v>-15.467144745871311</v>
      </c>
      <c r="AG922" s="17">
        <f t="shared" si="388"/>
        <v>8.8304160516625156</v>
      </c>
      <c r="AJ922" s="138"/>
      <c r="AK922" s="593">
        <f>AL914</f>
        <v>1.6404427732533775E-10</v>
      </c>
      <c r="AL922" s="126">
        <f>AL907</f>
        <v>2.2188881433688078E-10</v>
      </c>
      <c r="AM922" s="126">
        <f>AL645</f>
        <v>7.6266692551381589E-11</v>
      </c>
      <c r="AN922" s="126">
        <f>AL394</f>
        <v>7.8704848129083979E-10</v>
      </c>
      <c r="AO922" s="126">
        <f>AL232</f>
        <v>1.4336100393554073E-10</v>
      </c>
      <c r="AP922" s="126">
        <f>AK1029</f>
        <v>9.9154340823278876E-10</v>
      </c>
      <c r="AQ922" s="126">
        <f>AL22</f>
        <v>5.2716188395116651E-10</v>
      </c>
      <c r="AS922" s="138">
        <f>AM914</f>
        <v>1.3061133134920006E-10</v>
      </c>
      <c r="AT922" s="126">
        <f>AM907</f>
        <v>7.3367646080203483E-11</v>
      </c>
      <c r="AU922" s="126">
        <f>AM645</f>
        <v>6.7673131740247415E-12</v>
      </c>
      <c r="AV922" s="126">
        <f>AM394</f>
        <v>6.025260934770796E-10</v>
      </c>
      <c r="AW922" s="126">
        <f>AM232</f>
        <v>3.7036267270364215E-11</v>
      </c>
      <c r="AX922" s="126">
        <f>AL1029</f>
        <v>4.8082952602148879E-10</v>
      </c>
      <c r="AY922" s="126">
        <f>AM22</f>
        <v>3.386151290882538E-10</v>
      </c>
      <c r="AZ922" s="18"/>
      <c r="BA922" s="18"/>
      <c r="BB922" s="18"/>
      <c r="BC922" s="18"/>
    </row>
    <row r="923" spans="1:55">
      <c r="A923" t="s">
        <v>55</v>
      </c>
      <c r="B923">
        <v>1</v>
      </c>
      <c r="C923" s="17">
        <v>48.575000000000003</v>
      </c>
      <c r="D923" s="17">
        <v>-125.50095666666699</v>
      </c>
      <c r="E923" t="s">
        <v>56</v>
      </c>
      <c r="F923" t="s">
        <v>12</v>
      </c>
      <c r="G923" s="108">
        <v>1.278</v>
      </c>
      <c r="H923" t="s">
        <v>18</v>
      </c>
      <c r="I923" t="s">
        <v>19</v>
      </c>
      <c r="J923" s="18">
        <v>23267.272935794688</v>
      </c>
      <c r="K923" s="18">
        <v>4800.2279109790607</v>
      </c>
      <c r="L923" s="138">
        <v>8.3491416546170857E-11</v>
      </c>
      <c r="M923" s="138">
        <v>2.6753525795851257E-15</v>
      </c>
      <c r="N923" s="46"/>
      <c r="O923" s="126">
        <f t="shared" si="382"/>
        <v>8.0260577387553766E-16</v>
      </c>
      <c r="P923" s="126">
        <f t="shared" si="383"/>
        <v>9.6130333760919675E-6</v>
      </c>
      <c r="Q923" s="126">
        <f t="shared" si="384"/>
        <v>6.2801703746129703E-7</v>
      </c>
      <c r="R923" s="126">
        <f t="shared" si="385"/>
        <v>7521.9353490547464</v>
      </c>
      <c r="S923" s="126">
        <f t="shared" si="386"/>
        <v>1.3083067077396453E-10</v>
      </c>
      <c r="T923" s="17">
        <v>0.34200000000000003</v>
      </c>
      <c r="U923" s="193">
        <f t="shared" si="389"/>
        <v>9.1497058221811303E-16</v>
      </c>
      <c r="V923" s="185">
        <f t="shared" si="390"/>
        <v>1.0958858048744845E-5</v>
      </c>
      <c r="W923" s="185">
        <f t="shared" si="391"/>
        <v>7.1593942270587868E-7</v>
      </c>
      <c r="X923" s="185">
        <f t="shared" si="392"/>
        <v>8575.0062979224131</v>
      </c>
      <c r="Y923" s="194">
        <f t="shared" si="393"/>
        <v>1.4914696468231958E-10</v>
      </c>
      <c r="AA923" s="259">
        <f t="shared" si="399"/>
        <v>1.9060982086400444E-19</v>
      </c>
      <c r="AB923" s="260">
        <f t="shared" si="376"/>
        <v>1.1498350438264414E-19</v>
      </c>
      <c r="AC923" s="17">
        <f t="shared" si="396"/>
        <v>10.054803057155246</v>
      </c>
      <c r="AD923" s="17">
        <f t="shared" si="397"/>
        <v>8.4764186772227443</v>
      </c>
      <c r="AE923" s="17">
        <f t="shared" si="398"/>
        <v>-33.55469521779591</v>
      </c>
      <c r="AF923" s="17">
        <f t="shared" si="387"/>
        <v>-14.149670278724372</v>
      </c>
      <c r="AG923" s="17">
        <f t="shared" si="388"/>
        <v>9.0566070064854642</v>
      </c>
      <c r="AJ923" s="138"/>
      <c r="AN923" s="126">
        <f>AL395</f>
        <v>1.722407368940357E-10</v>
      </c>
      <c r="AQ923" s="126">
        <f>AL23</f>
        <v>2.9984138846608331E-10</v>
      </c>
      <c r="AV923" s="126">
        <f>AM395</f>
        <v>2.8350065863263699E-10</v>
      </c>
      <c r="AY923" s="126">
        <f>AM23</f>
        <v>1.0637686209352877E-10</v>
      </c>
      <c r="AZ923" s="18"/>
      <c r="BA923" s="18"/>
      <c r="BB923" s="18"/>
      <c r="BC923" s="18"/>
    </row>
    <row r="924" spans="1:55">
      <c r="A924" t="s">
        <v>55</v>
      </c>
      <c r="B924">
        <v>1</v>
      </c>
      <c r="C924" s="17">
        <v>48.575000000000003</v>
      </c>
      <c r="D924" s="17">
        <v>-125.50095666666699</v>
      </c>
      <c r="E924" t="s">
        <v>56</v>
      </c>
      <c r="F924" t="s">
        <v>12</v>
      </c>
      <c r="G924" s="108">
        <v>1.278</v>
      </c>
      <c r="H924" t="s">
        <v>18</v>
      </c>
      <c r="I924" t="s">
        <v>20</v>
      </c>
      <c r="J924" s="18">
        <v>345.00381998604303</v>
      </c>
      <c r="K924" s="18">
        <v>756.43004276999602</v>
      </c>
      <c r="L924" s="138">
        <v>2.7440146623293116E-12</v>
      </c>
      <c r="M924" s="138">
        <v>4.4365260782044777E-16</v>
      </c>
      <c r="N924" s="46"/>
      <c r="O924" s="126">
        <f t="shared" si="382"/>
        <v>1.3309578234613434E-16</v>
      </c>
      <c r="P924" s="126">
        <f t="shared" si="383"/>
        <v>4.8504034680759805E-5</v>
      </c>
      <c r="Q924" s="126">
        <f t="shared" si="384"/>
        <v>1.0414380465268726E-7</v>
      </c>
      <c r="R924" s="126">
        <f t="shared" si="385"/>
        <v>37953.078779937248</v>
      </c>
      <c r="S924" s="126">
        <f t="shared" si="386"/>
        <v>1.376780386343721E-10</v>
      </c>
      <c r="T924" s="17">
        <v>0.34200000000000003</v>
      </c>
      <c r="U924" s="193">
        <f t="shared" si="389"/>
        <v>1.5172919187459314E-16</v>
      </c>
      <c r="V924" s="185">
        <f t="shared" si="390"/>
        <v>5.5294599536066181E-5</v>
      </c>
      <c r="W924" s="185">
        <f t="shared" si="391"/>
        <v>1.1872393730406347E-7</v>
      </c>
      <c r="X924" s="185">
        <f t="shared" si="392"/>
        <v>43266.50980912846</v>
      </c>
      <c r="Y924" s="194">
        <f t="shared" si="393"/>
        <v>1.5695296404318419E-10</v>
      </c>
      <c r="AA924" s="259">
        <f t="shared" si="399"/>
        <v>2.0058588804718944E-19</v>
      </c>
      <c r="AB924" s="260">
        <f t="shared" si="376"/>
        <v>1.2859353494648133E-18</v>
      </c>
      <c r="AC924" s="17">
        <f t="shared" si="396"/>
        <v>5.8435554893933741</v>
      </c>
      <c r="AD924" s="17">
        <f t="shared" si="397"/>
        <v>6.6286100540944437</v>
      </c>
      <c r="AE924" s="17">
        <f t="shared" si="398"/>
        <v>-35.351489832525637</v>
      </c>
      <c r="AF924" s="17">
        <f t="shared" si="387"/>
        <v>-15.946464893454099</v>
      </c>
      <c r="AG924" s="17">
        <f t="shared" si="388"/>
        <v>10.675134169210615</v>
      </c>
      <c r="AJ924" s="138"/>
    </row>
    <row r="925" spans="1:55">
      <c r="A925" t="s">
        <v>55</v>
      </c>
      <c r="B925">
        <v>1</v>
      </c>
      <c r="C925" s="17">
        <v>48.575000000000003</v>
      </c>
      <c r="D925" s="17">
        <v>-125.50095666666699</v>
      </c>
      <c r="E925" t="s">
        <v>56</v>
      </c>
      <c r="F925" t="s">
        <v>12</v>
      </c>
      <c r="G925" s="108">
        <v>1.278</v>
      </c>
      <c r="H925" t="s">
        <v>18</v>
      </c>
      <c r="I925" t="s">
        <v>19</v>
      </c>
      <c r="J925" s="18"/>
      <c r="K925" s="18"/>
      <c r="L925" s="138"/>
      <c r="M925" s="138">
        <v>1.9769265053486574E-15</v>
      </c>
      <c r="N925" s="46"/>
      <c r="O925" s="126">
        <f t="shared" si="382"/>
        <v>5.9307795160459716E-16</v>
      </c>
      <c r="P925" s="126"/>
      <c r="Q925" s="126">
        <f t="shared" si="384"/>
        <v>4.6406725477668002E-7</v>
      </c>
      <c r="R925" s="126"/>
      <c r="S925" s="126"/>
      <c r="T925" s="17">
        <v>0.34200000000000003</v>
      </c>
      <c r="U925" s="193">
        <f t="shared" si="389"/>
        <v>6.7610886482924086E-16</v>
      </c>
      <c r="V925" s="185"/>
      <c r="W925" s="185"/>
      <c r="X925" s="185"/>
      <c r="Y925" s="194"/>
      <c r="AA925" s="259"/>
      <c r="AB925" s="260"/>
      <c r="AC925" s="17"/>
      <c r="AD925" s="17"/>
      <c r="AE925" s="17">
        <f t="shared" si="398"/>
        <v>-33.857233026249496</v>
      </c>
      <c r="AF925" s="17"/>
      <c r="AG925" s="17"/>
    </row>
    <row r="926" spans="1:55">
      <c r="A926" t="s">
        <v>55</v>
      </c>
      <c r="B926">
        <v>1</v>
      </c>
      <c r="C926" s="17">
        <v>48.575000000000003</v>
      </c>
      <c r="D926" s="17">
        <v>-125.50095666666699</v>
      </c>
      <c r="E926" t="s">
        <v>56</v>
      </c>
      <c r="F926" t="s">
        <v>12</v>
      </c>
      <c r="G926" s="108">
        <v>1.278</v>
      </c>
      <c r="H926" t="s">
        <v>18</v>
      </c>
      <c r="I926" t="s">
        <v>20</v>
      </c>
      <c r="J926" s="18">
        <v>1974.27367</v>
      </c>
      <c r="K926" s="18">
        <v>2753.6915024774157</v>
      </c>
      <c r="L926" s="138">
        <v>1.1292409155349437E-11</v>
      </c>
      <c r="M926" s="138">
        <v>1.491667312694622E-15</v>
      </c>
      <c r="N926" s="46"/>
      <c r="O926" s="126">
        <f t="shared" si="382"/>
        <v>4.4750019380838659E-16</v>
      </c>
      <c r="P926" s="126">
        <f t="shared" si="383"/>
        <v>3.9628407689814966E-5</v>
      </c>
      <c r="Q926" s="126">
        <f t="shared" si="384"/>
        <v>3.5015664617244645E-7</v>
      </c>
      <c r="R926" s="126">
        <f t="shared" si="385"/>
        <v>31008.14373224958</v>
      </c>
      <c r="S926" s="126">
        <f t="shared" si="386"/>
        <v>1.2715899579071249E-10</v>
      </c>
      <c r="T926" s="17">
        <v>0.34200000000000003</v>
      </c>
      <c r="U926" s="193">
        <f t="shared" si="389"/>
        <v>5.1015022094156079E-16</v>
      </c>
      <c r="V926" s="185">
        <f t="shared" si="390"/>
        <v>4.5176384766389074E-5</v>
      </c>
      <c r="W926" s="185">
        <f t="shared" si="391"/>
        <v>3.9917857663658902E-7</v>
      </c>
      <c r="X926" s="185">
        <f t="shared" si="392"/>
        <v>35349.28385476453</v>
      </c>
      <c r="Y926" s="194">
        <f t="shared" si="393"/>
        <v>1.4496125520141227E-10</v>
      </c>
      <c r="AA926" s="259">
        <f t="shared" si="399"/>
        <v>1.8526048414740489E-19</v>
      </c>
      <c r="AB926" s="260">
        <f t="shared" si="376"/>
        <v>7.5555245220619388E-19</v>
      </c>
      <c r="AC926" s="17">
        <f t="shared" si="396"/>
        <v>7.5879558476688675</v>
      </c>
      <c r="AD926" s="17">
        <f t="shared" si="397"/>
        <v>7.9206976550320602</v>
      </c>
      <c r="AE926" s="17">
        <f t="shared" si="398"/>
        <v>-34.138881898760701</v>
      </c>
      <c r="AF926" s="17">
        <f t="shared" ref="AF926:AF975" si="400">LN(W926)</f>
        <v>-14.733856959689167</v>
      </c>
      <c r="AG926" s="17">
        <f t="shared" ref="AG926:AG975" si="401">LN(X926)</f>
        <v>10.47303341241412</v>
      </c>
      <c r="AK926" t="s">
        <v>175</v>
      </c>
      <c r="AL926" t="s">
        <v>223</v>
      </c>
      <c r="AM926" t="s">
        <v>52</v>
      </c>
      <c r="AN926" t="s">
        <v>207</v>
      </c>
      <c r="AO926" t="s">
        <v>31</v>
      </c>
      <c r="AP926" t="s">
        <v>186</v>
      </c>
      <c r="AQ926" t="s">
        <v>11</v>
      </c>
      <c r="AT926" s="242"/>
      <c r="AV926" s="242"/>
      <c r="AX926" s="242"/>
      <c r="AY926" s="242"/>
    </row>
    <row r="927" spans="1:55">
      <c r="A927" t="s">
        <v>55</v>
      </c>
      <c r="B927">
        <v>1</v>
      </c>
      <c r="C927" s="17">
        <v>48.575000000000003</v>
      </c>
      <c r="D927" s="17">
        <v>-125.50095666666699</v>
      </c>
      <c r="E927" t="s">
        <v>56</v>
      </c>
      <c r="F927" t="s">
        <v>12</v>
      </c>
      <c r="G927" s="108">
        <v>1.278</v>
      </c>
      <c r="H927" t="s">
        <v>18</v>
      </c>
      <c r="I927" t="s">
        <v>20</v>
      </c>
      <c r="J927" s="18">
        <v>1512.2595185000002</v>
      </c>
      <c r="K927" s="18">
        <v>1726.2579912375825</v>
      </c>
      <c r="L927" s="138">
        <v>9.0967904939904617E-12</v>
      </c>
      <c r="M927" s="138">
        <v>1.0368423127977178E-15</v>
      </c>
      <c r="N927" s="46"/>
      <c r="O927" s="126">
        <f t="shared" si="382"/>
        <v>3.1105269383931533E-16</v>
      </c>
      <c r="P927" s="126">
        <f t="shared" si="383"/>
        <v>3.4193674576192949E-5</v>
      </c>
      <c r="Q927" s="126">
        <f t="shared" si="384"/>
        <v>2.4339021427176469E-7</v>
      </c>
      <c r="R927" s="126">
        <f t="shared" si="385"/>
        <v>26755.613909384152</v>
      </c>
      <c r="S927" s="126">
        <f t="shared" si="386"/>
        <v>1.4099295441770802E-10</v>
      </c>
      <c r="T927" s="17">
        <v>0.34200000000000003</v>
      </c>
      <c r="U927" s="193">
        <f t="shared" si="389"/>
        <v>3.5460007097681951E-16</v>
      </c>
      <c r="V927" s="185">
        <f t="shared" si="390"/>
        <v>3.8980789016859962E-5</v>
      </c>
      <c r="W927" s="185">
        <f t="shared" si="391"/>
        <v>2.774648442698118E-7</v>
      </c>
      <c r="X927" s="185">
        <f t="shared" si="392"/>
        <v>30501.399856697932</v>
      </c>
      <c r="Y927" s="194">
        <f t="shared" si="393"/>
        <v>1.6073196803618718E-10</v>
      </c>
      <c r="AA927" s="259">
        <f t="shared" si="399"/>
        <v>2.0541545515024724E-19</v>
      </c>
      <c r="AB927" s="260">
        <f t="shared" si="376"/>
        <v>6.8562459029925924E-19</v>
      </c>
      <c r="AC927" s="17">
        <f t="shared" si="396"/>
        <v>7.3213601812307294</v>
      </c>
      <c r="AD927" s="17">
        <f t="shared" si="397"/>
        <v>7.4537113339597569</v>
      </c>
      <c r="AE927" s="17">
        <f t="shared" si="398"/>
        <v>-34.502596538172966</v>
      </c>
      <c r="AF927" s="17">
        <f t="shared" si="400"/>
        <v>-15.097571599101432</v>
      </c>
      <c r="AG927" s="17">
        <f t="shared" si="401"/>
        <v>10.325527858483186</v>
      </c>
      <c r="AI927" s="17"/>
      <c r="AJ927" t="s">
        <v>251</v>
      </c>
      <c r="AK927" s="145">
        <f t="shared" ref="AK927:AQ927" si="402">AVERAGE(AK920:AK923)</f>
        <v>2.5778798620336748E-10</v>
      </c>
      <c r="AL927" s="145">
        <f t="shared" si="402"/>
        <v>1.5350017004100515E-10</v>
      </c>
      <c r="AM927" s="145">
        <f t="shared" si="402"/>
        <v>5.4965746289301254E-11</v>
      </c>
      <c r="AN927" s="145">
        <f t="shared" si="402"/>
        <v>9.0165433729530632E-10</v>
      </c>
      <c r="AO927" s="145">
        <f t="shared" si="402"/>
        <v>1.9107601538791804E-10</v>
      </c>
      <c r="AP927" s="145">
        <f t="shared" si="402"/>
        <v>7.5940613631185977E-10</v>
      </c>
      <c r="AQ927" s="145">
        <f t="shared" si="402"/>
        <v>6.9775261523409424E-10</v>
      </c>
      <c r="AS927" s="242"/>
      <c r="AT927" s="242"/>
      <c r="AU927" s="242"/>
      <c r="AV927" s="242"/>
      <c r="AX927" s="242"/>
      <c r="AY927" s="242"/>
    </row>
    <row r="928" spans="1:55">
      <c r="A928" t="s">
        <v>55</v>
      </c>
      <c r="B928">
        <v>1</v>
      </c>
      <c r="C928" s="17">
        <v>48.575000000000003</v>
      </c>
      <c r="D928" s="17">
        <v>-125.50095666666699</v>
      </c>
      <c r="E928" t="s">
        <v>56</v>
      </c>
      <c r="F928" t="s">
        <v>12</v>
      </c>
      <c r="G928" s="108">
        <v>1.278</v>
      </c>
      <c r="H928" t="s">
        <v>18</v>
      </c>
      <c r="I928" t="s">
        <v>20</v>
      </c>
      <c r="J928" s="18">
        <v>1878.9712585</v>
      </c>
      <c r="K928" s="18">
        <v>2522.5359418246962</v>
      </c>
      <c r="L928" s="138">
        <v>1.0848269678175526E-11</v>
      </c>
      <c r="M928" s="138">
        <v>1.3101580104322661E-15</v>
      </c>
      <c r="N928" s="46"/>
      <c r="O928" s="126">
        <f t="shared" si="382"/>
        <v>3.9304740312967984E-16</v>
      </c>
      <c r="P928" s="126">
        <f t="shared" si="383"/>
        <v>3.6231345162852089E-5</v>
      </c>
      <c r="Q928" s="126">
        <f t="shared" si="384"/>
        <v>3.0754882873996852E-7</v>
      </c>
      <c r="R928" s="126">
        <f t="shared" si="385"/>
        <v>28350.035338694903</v>
      </c>
      <c r="S928" s="126">
        <f t="shared" si="386"/>
        <v>1.2192049422990605E-10</v>
      </c>
      <c r="T928" s="17">
        <v>0.34200000000000003</v>
      </c>
      <c r="U928" s="193">
        <f t="shared" si="389"/>
        <v>4.4807403956783504E-16</v>
      </c>
      <c r="V928" s="185">
        <f t="shared" si="390"/>
        <v>4.1303733485651388E-5</v>
      </c>
      <c r="W928" s="185">
        <f t="shared" si="391"/>
        <v>3.5060566476356413E-7</v>
      </c>
      <c r="X928" s="185">
        <f t="shared" si="392"/>
        <v>32319.040286112195</v>
      </c>
      <c r="Y928" s="194">
        <f t="shared" si="393"/>
        <v>1.3898936342209293E-10</v>
      </c>
      <c r="AA928" s="259">
        <f t="shared" si="399"/>
        <v>1.7762840645343477E-19</v>
      </c>
      <c r="AB928" s="260">
        <f t="shared" si="376"/>
        <v>6.9727410917300427E-19</v>
      </c>
      <c r="AC928" s="17">
        <f t="shared" si="396"/>
        <v>7.5384797031283028</v>
      </c>
      <c r="AD928" s="17">
        <f t="shared" si="397"/>
        <v>7.8330200006196931</v>
      </c>
      <c r="AE928" s="17">
        <f t="shared" si="398"/>
        <v>-34.268628646320884</v>
      </c>
      <c r="AF928" s="17">
        <f t="shared" si="400"/>
        <v>-14.863603707249348</v>
      </c>
      <c r="AG928" s="17">
        <f t="shared" si="401"/>
        <v>10.383411818076336</v>
      </c>
      <c r="AJ928" t="s">
        <v>235</v>
      </c>
      <c r="AK928" s="145">
        <f t="shared" ref="AK928:AQ928" si="403">STDEV(AK920:AK923)</f>
        <v>1.3257362448246474E-10</v>
      </c>
      <c r="AL928" s="145">
        <f t="shared" si="403"/>
        <v>6.7443920271373082E-11</v>
      </c>
      <c r="AM928" s="145">
        <f t="shared" si="403"/>
        <v>3.0124087095214488E-11</v>
      </c>
      <c r="AN928" s="145">
        <f t="shared" si="403"/>
        <v>7.3873658392988778E-10</v>
      </c>
      <c r="AO928" s="145">
        <f t="shared" si="403"/>
        <v>6.7479216324739563E-11</v>
      </c>
      <c r="AP928" s="145">
        <f t="shared" si="403"/>
        <v>2.1270125342149008E-10</v>
      </c>
      <c r="AQ928" s="145">
        <f t="shared" si="403"/>
        <v>3.4168691393176794E-10</v>
      </c>
      <c r="AS928" s="242"/>
      <c r="AT928" s="242"/>
      <c r="AU928" s="242"/>
      <c r="AV928" s="242"/>
      <c r="AX928" s="242"/>
      <c r="AY928" s="242"/>
    </row>
    <row r="929" spans="1:51">
      <c r="A929" t="s">
        <v>55</v>
      </c>
      <c r="B929">
        <v>1</v>
      </c>
      <c r="C929" s="17">
        <v>48.575000000000003</v>
      </c>
      <c r="D929" s="17">
        <v>-125.50095666666699</v>
      </c>
      <c r="E929" t="s">
        <v>56</v>
      </c>
      <c r="F929" t="s">
        <v>12</v>
      </c>
      <c r="G929" s="108">
        <v>1.278</v>
      </c>
      <c r="H929" t="s">
        <v>18</v>
      </c>
      <c r="I929" t="s">
        <v>19</v>
      </c>
      <c r="J929" s="18">
        <v>13541.776228436547</v>
      </c>
      <c r="K929" s="18">
        <v>3245.500830607275</v>
      </c>
      <c r="L929" s="138">
        <v>5.3827000570905929E-11</v>
      </c>
      <c r="M929" s="138">
        <v>2.212202204738627E-15</v>
      </c>
      <c r="N929" s="46"/>
      <c r="O929" s="126">
        <f t="shared" si="382"/>
        <v>6.6366066142158809E-16</v>
      </c>
      <c r="P929" s="126">
        <f t="shared" si="383"/>
        <v>1.2329512222167247E-5</v>
      </c>
      <c r="Q929" s="126">
        <f t="shared" si="384"/>
        <v>5.1929629219216588E-7</v>
      </c>
      <c r="R929" s="126">
        <f t="shared" si="385"/>
        <v>9647.5056511480798</v>
      </c>
      <c r="S929" s="126">
        <f t="shared" si="386"/>
        <v>1.6000497898347443E-10</v>
      </c>
      <c r="T929" s="17">
        <v>0.34200000000000003</v>
      </c>
      <c r="U929" s="193">
        <f t="shared" si="389"/>
        <v>7.5657315402061046E-16</v>
      </c>
      <c r="V929" s="185">
        <f t="shared" si="390"/>
        <v>1.4055643933270663E-5</v>
      </c>
      <c r="W929" s="185">
        <f t="shared" si="391"/>
        <v>5.9199777309906916E-7</v>
      </c>
      <c r="X929" s="185">
        <f t="shared" si="392"/>
        <v>10998.156442308811</v>
      </c>
      <c r="Y929" s="194">
        <f t="shared" si="393"/>
        <v>1.8240567604116087E-10</v>
      </c>
      <c r="AA929" s="259">
        <f t="shared" si="399"/>
        <v>2.3311445398060361E-19</v>
      </c>
      <c r="AB929" s="260">
        <f t="shared" si="376"/>
        <v>1.6336130264013636E-19</v>
      </c>
      <c r="AC929" s="17">
        <f t="shared" si="396"/>
        <v>9.5135347216465131</v>
      </c>
      <c r="AD929" s="17">
        <f t="shared" si="397"/>
        <v>8.0850249563993177</v>
      </c>
      <c r="AE929" s="17">
        <f t="shared" si="398"/>
        <v>-33.744787902797995</v>
      </c>
      <c r="AF929" s="17">
        <f t="shared" si="400"/>
        <v>-14.339762963726459</v>
      </c>
      <c r="AG929" s="17">
        <f t="shared" si="401"/>
        <v>9.3054829415809586</v>
      </c>
      <c r="AI929" s="17"/>
      <c r="AJ929" s="138"/>
      <c r="AK929" s="242"/>
      <c r="AL929" s="242"/>
      <c r="AN929" s="242"/>
      <c r="AP929" s="242"/>
      <c r="AQ929" s="242"/>
      <c r="AS929" s="242"/>
      <c r="AT929" s="242"/>
      <c r="AV929" s="242"/>
      <c r="AX929" s="242"/>
      <c r="AY929" s="242"/>
    </row>
    <row r="930" spans="1:51" s="109" customFormat="1">
      <c r="A930" s="109" t="s">
        <v>55</v>
      </c>
      <c r="B930" s="109">
        <v>4</v>
      </c>
      <c r="C930" s="110">
        <v>48.651000000000003</v>
      </c>
      <c r="D930" s="110">
        <v>-126.667133333333</v>
      </c>
      <c r="E930" s="109" t="s">
        <v>57</v>
      </c>
      <c r="F930" s="109" t="s">
        <v>12</v>
      </c>
      <c r="G930" s="110">
        <v>0.63900000000000001</v>
      </c>
      <c r="H930" s="109" t="s">
        <v>18</v>
      </c>
      <c r="I930" s="109" t="s">
        <v>19</v>
      </c>
      <c r="J930" s="50">
        <v>1796.778297195254</v>
      </c>
      <c r="K930" s="50">
        <v>1174.4772677197341</v>
      </c>
      <c r="L930" s="34">
        <v>1.0461796685931509E-11</v>
      </c>
      <c r="M930" s="34">
        <v>1.4848669460260545E-16</v>
      </c>
      <c r="N930" s="50"/>
      <c r="O930" s="127">
        <f t="shared" ref="O930:O984" si="404">M930*0.3</f>
        <v>4.4546008380781636E-17</v>
      </c>
      <c r="P930" s="127">
        <f t="shared" ref="P930:P984" si="405">0.3*M930/L930</f>
        <v>4.257969230150002E-6</v>
      </c>
      <c r="Q930" s="127">
        <f t="shared" ref="Q930:Q984" si="406">O930/(G930*0.000000001)</f>
        <v>6.9712063193711471E-8</v>
      </c>
      <c r="R930" s="127">
        <f t="shared" ref="R930:R984" si="407">P930/(G930*0.000000001)</f>
        <v>6663.4886230829443</v>
      </c>
      <c r="S930" s="127">
        <f t="shared" ref="S930:S984" si="408">Q930/K930</f>
        <v>5.9355821615056478E-11</v>
      </c>
      <c r="T930" s="110">
        <v>0.312</v>
      </c>
      <c r="U930" s="205">
        <f t="shared" si="389"/>
        <v>4.63278487160129E-17</v>
      </c>
      <c r="V930" s="127">
        <f t="shared" si="390"/>
        <v>4.4282879993560027E-6</v>
      </c>
      <c r="W930" s="127">
        <f t="shared" si="391"/>
        <v>7.2500545721459928E-8</v>
      </c>
      <c r="X930" s="127">
        <f t="shared" si="392"/>
        <v>6930.0281680062635</v>
      </c>
      <c r="Y930" s="716">
        <f t="shared" si="393"/>
        <v>6.1730054479658742E-11</v>
      </c>
      <c r="AA930" s="127">
        <f t="shared" si="399"/>
        <v>3.944550481250194E-20</v>
      </c>
      <c r="AB930" s="34">
        <f t="shared" si="376"/>
        <v>8.2640521000499126E-20</v>
      </c>
      <c r="AC930" s="110">
        <f t="shared" si="396"/>
        <v>7.4937505053244413</v>
      </c>
      <c r="AD930" s="110">
        <f t="shared" si="397"/>
        <v>7.0685784490540469</v>
      </c>
      <c r="AE930" s="110">
        <f t="shared" si="398"/>
        <v>-36.446036318299917</v>
      </c>
      <c r="AF930" s="110">
        <f t="shared" si="400"/>
        <v>-16.439671747921562</v>
      </c>
      <c r="AG930" s="110">
        <f t="shared" si="401"/>
        <v>8.8436191568230562</v>
      </c>
      <c r="AJ930" s="34"/>
    </row>
    <row r="931" spans="1:51">
      <c r="A931" t="s">
        <v>55</v>
      </c>
      <c r="B931">
        <v>4</v>
      </c>
      <c r="C931" s="17">
        <v>48.651000000000003</v>
      </c>
      <c r="D931" s="17">
        <v>-126.667133333333</v>
      </c>
      <c r="E931" t="s">
        <v>57</v>
      </c>
      <c r="F931" t="s">
        <v>12</v>
      </c>
      <c r="G931" s="17">
        <v>0.63900000000000001</v>
      </c>
      <c r="H931" t="s">
        <v>18</v>
      </c>
      <c r="I931" t="s">
        <v>19</v>
      </c>
      <c r="J931" s="18">
        <v>839.8947428407397</v>
      </c>
      <c r="K931" s="18">
        <v>511.78052291451451</v>
      </c>
      <c r="L931" s="138">
        <v>5.6462175229229442E-12</v>
      </c>
      <c r="M931" s="138">
        <v>7.3000034358824207E-17</v>
      </c>
      <c r="N931" s="46"/>
      <c r="O931" s="126">
        <f t="shared" si="404"/>
        <v>2.1900010307647261E-17</v>
      </c>
      <c r="P931" s="126">
        <f t="shared" si="405"/>
        <v>3.878704675959778E-6</v>
      </c>
      <c r="Q931" s="126">
        <f t="shared" si="406"/>
        <v>3.4272316600386944E-8</v>
      </c>
      <c r="R931" s="126">
        <f t="shared" si="407"/>
        <v>6069.9603692641276</v>
      </c>
      <c r="S931" s="126">
        <f t="shared" si="408"/>
        <v>6.6966824773266406E-11</v>
      </c>
      <c r="T931" s="17">
        <v>0.312</v>
      </c>
      <c r="U931" s="193">
        <f t="shared" si="389"/>
        <v>2.2776010719953151E-17</v>
      </c>
      <c r="V931" s="185">
        <f t="shared" si="390"/>
        <v>4.0338528629981698E-6</v>
      </c>
      <c r="W931" s="185">
        <f t="shared" si="391"/>
        <v>3.564320926440242E-8</v>
      </c>
      <c r="X931" s="185">
        <f t="shared" si="392"/>
        <v>6312.7587840346941</v>
      </c>
      <c r="Y931" s="194">
        <f t="shared" si="393"/>
        <v>6.9645497764197056E-11</v>
      </c>
      <c r="AA931" s="259">
        <f t="shared" si="399"/>
        <v>4.450347307132193E-20</v>
      </c>
      <c r="AB931" s="260">
        <f t="shared" si="376"/>
        <v>8.6915693878401178E-20</v>
      </c>
      <c r="AC931" s="17">
        <f t="shared" si="396"/>
        <v>6.7332765778439123</v>
      </c>
      <c r="AD931" s="17">
        <f t="shared" si="397"/>
        <v>6.2378958669533056</v>
      </c>
      <c r="AE931" s="17">
        <f t="shared" si="398"/>
        <v>-37.156071762075719</v>
      </c>
      <c r="AF931" s="17">
        <f t="shared" si="400"/>
        <v>-17.14970719169736</v>
      </c>
      <c r="AG931" s="17">
        <f t="shared" si="401"/>
        <v>8.7503280682339675</v>
      </c>
      <c r="AJ931" s="138"/>
      <c r="AL931" s="126"/>
    </row>
    <row r="932" spans="1:51">
      <c r="A932" t="s">
        <v>55</v>
      </c>
      <c r="B932">
        <v>4</v>
      </c>
      <c r="C932" s="17">
        <v>48.651000000000003</v>
      </c>
      <c r="D932" s="17">
        <v>-126.667133333333</v>
      </c>
      <c r="E932" t="s">
        <v>57</v>
      </c>
      <c r="F932" t="s">
        <v>12</v>
      </c>
      <c r="G932" s="17">
        <v>0.63900000000000001</v>
      </c>
      <c r="H932" t="s">
        <v>18</v>
      </c>
      <c r="I932" t="s">
        <v>19</v>
      </c>
      <c r="J932" s="18">
        <v>1069.2741510919034</v>
      </c>
      <c r="K932" s="18">
        <v>578.92431662311742</v>
      </c>
      <c r="L932" s="138">
        <v>6.8675602151121851E-12</v>
      </c>
      <c r="M932" s="138">
        <v>2.227823367145606E-16</v>
      </c>
      <c r="N932" s="46"/>
      <c r="O932" s="126">
        <f t="shared" si="404"/>
        <v>6.6834701014368182E-17</v>
      </c>
      <c r="P932" s="126">
        <f t="shared" si="405"/>
        <v>9.7319424833432499E-6</v>
      </c>
      <c r="Q932" s="126">
        <f t="shared" si="406"/>
        <v>1.0459264634486412E-7</v>
      </c>
      <c r="R932" s="126">
        <f t="shared" si="407"/>
        <v>15229.956937939356</v>
      </c>
      <c r="S932" s="126">
        <f t="shared" si="408"/>
        <v>1.8066721908479523E-10</v>
      </c>
      <c r="T932" s="17">
        <v>0.312</v>
      </c>
      <c r="U932" s="193">
        <f t="shared" si="389"/>
        <v>6.9508089054942903E-17</v>
      </c>
      <c r="V932" s="185">
        <f t="shared" si="390"/>
        <v>1.0121220182676979E-5</v>
      </c>
      <c r="W932" s="185">
        <f t="shared" si="391"/>
        <v>1.0877635219865867E-7</v>
      </c>
      <c r="X932" s="185">
        <f t="shared" si="392"/>
        <v>15839.155215456929</v>
      </c>
      <c r="Y932" s="194">
        <f t="shared" si="393"/>
        <v>1.8789390784818702E-10</v>
      </c>
      <c r="AA932" s="259">
        <f t="shared" si="399"/>
        <v>1.2006420711499152E-19</v>
      </c>
      <c r="AB932" s="260">
        <f t="shared" si="376"/>
        <v>2.0834912775836157E-19</v>
      </c>
      <c r="AC932" s="17">
        <f t="shared" si="396"/>
        <v>6.9747353337978364</v>
      </c>
      <c r="AD932" s="17">
        <f t="shared" si="397"/>
        <v>6.3611717550794715</v>
      </c>
      <c r="AE932" s="17">
        <f t="shared" si="398"/>
        <v>-36.040336447642375</v>
      </c>
      <c r="AF932" s="17">
        <f t="shared" si="400"/>
        <v>-16.033971877264015</v>
      </c>
      <c r="AG932" s="17">
        <f t="shared" si="401"/>
        <v>9.6702403315886798</v>
      </c>
      <c r="AJ932" s="138"/>
    </row>
    <row r="933" spans="1:51">
      <c r="A933" t="s">
        <v>55</v>
      </c>
      <c r="B933">
        <v>4</v>
      </c>
      <c r="C933" s="17">
        <v>48.651000000000003</v>
      </c>
      <c r="D933" s="17">
        <v>-126.667133333333</v>
      </c>
      <c r="E933" t="s">
        <v>57</v>
      </c>
      <c r="F933" t="s">
        <v>12</v>
      </c>
      <c r="G933" s="17">
        <v>0.63900000000000001</v>
      </c>
      <c r="H933" t="s">
        <v>18</v>
      </c>
      <c r="I933" t="s">
        <v>20</v>
      </c>
      <c r="J933" s="18">
        <v>103.62856499999997</v>
      </c>
      <c r="K933" s="18">
        <v>761.54031882821539</v>
      </c>
      <c r="L933" s="138">
        <v>1.0345824414960088E-12</v>
      </c>
      <c r="M933" s="138">
        <v>4.4968554276158436E-17</v>
      </c>
      <c r="N933" s="46"/>
      <c r="O933" s="126">
        <f t="shared" si="404"/>
        <v>1.349056628284753E-17</v>
      </c>
      <c r="P933" s="126">
        <f t="shared" si="405"/>
        <v>1.3039624240423158E-5</v>
      </c>
      <c r="Q933" s="126">
        <f t="shared" si="406"/>
        <v>2.1111997312750435E-8</v>
      </c>
      <c r="R933" s="126">
        <f t="shared" si="407"/>
        <v>20406.297715842185</v>
      </c>
      <c r="S933" s="126">
        <f t="shared" si="408"/>
        <v>2.7722757142045394E-11</v>
      </c>
      <c r="T933" s="17">
        <v>0.312</v>
      </c>
      <c r="U933" s="193">
        <f t="shared" si="389"/>
        <v>1.4030188934161433E-17</v>
      </c>
      <c r="V933" s="185">
        <f t="shared" si="390"/>
        <v>1.3561209210040086E-5</v>
      </c>
      <c r="W933" s="185">
        <f t="shared" si="391"/>
        <v>2.1956477205260457E-8</v>
      </c>
      <c r="X933" s="185">
        <f t="shared" si="392"/>
        <v>21222.549624475876</v>
      </c>
      <c r="Y933" s="194">
        <f t="shared" si="393"/>
        <v>2.8831667427727215E-11</v>
      </c>
      <c r="AA933" s="259">
        <f t="shared" si="399"/>
        <v>1.8423435486317693E-20</v>
      </c>
      <c r="AB933" s="260">
        <f t="shared" si="376"/>
        <v>4.3393975663137335E-19</v>
      </c>
      <c r="AC933" s="17">
        <f t="shared" si="396"/>
        <v>4.6408130157587468</v>
      </c>
      <c r="AD933" s="17">
        <f t="shared" si="397"/>
        <v>6.6353431175235036</v>
      </c>
      <c r="AE933" s="17">
        <f t="shared" si="398"/>
        <v>-37.64056822225588</v>
      </c>
      <c r="AF933" s="17">
        <f t="shared" si="400"/>
        <v>-17.634203651877524</v>
      </c>
      <c r="AG933" s="17">
        <f t="shared" si="401"/>
        <v>9.9628195569048721</v>
      </c>
      <c r="AJ933" s="138"/>
    </row>
    <row r="934" spans="1:51">
      <c r="A934" t="s">
        <v>55</v>
      </c>
      <c r="B934">
        <v>4</v>
      </c>
      <c r="C934" s="17">
        <v>48.651000000000003</v>
      </c>
      <c r="D934" s="17">
        <v>-126.667133333333</v>
      </c>
      <c r="E934" t="s">
        <v>57</v>
      </c>
      <c r="F934" t="s">
        <v>12</v>
      </c>
      <c r="G934" s="17">
        <v>0.63900000000000001</v>
      </c>
      <c r="H934" t="s">
        <v>18</v>
      </c>
      <c r="I934" t="s">
        <v>19</v>
      </c>
      <c r="J934" s="18">
        <v>1844.494038620589</v>
      </c>
      <c r="K934" s="18">
        <v>1049.001348978534</v>
      </c>
      <c r="L934" s="138">
        <v>1.0686554286620015E-11</v>
      </c>
      <c r="M934" s="138">
        <v>4.2920703897569682E-16</v>
      </c>
      <c r="N934" s="46"/>
      <c r="O934" s="126">
        <f t="shared" si="404"/>
        <v>1.2876211169270905E-16</v>
      </c>
      <c r="P934" s="126">
        <f t="shared" si="405"/>
        <v>1.2048983071552283E-5</v>
      </c>
      <c r="Q934" s="126">
        <f t="shared" si="406"/>
        <v>2.0150565210126608E-7</v>
      </c>
      <c r="R934" s="126">
        <f t="shared" si="407"/>
        <v>18855.998547030173</v>
      </c>
      <c r="S934" s="126">
        <f t="shared" si="408"/>
        <v>1.9209284363407388E-10</v>
      </c>
      <c r="T934" s="17">
        <v>0.312</v>
      </c>
      <c r="U934" s="193">
        <f t="shared" si="389"/>
        <v>1.3391259616041742E-16</v>
      </c>
      <c r="V934" s="185">
        <f t="shared" si="390"/>
        <v>1.2530942394414375E-5</v>
      </c>
      <c r="W934" s="185">
        <f t="shared" si="391"/>
        <v>2.0956587818531675E-7</v>
      </c>
      <c r="X934" s="185">
        <f t="shared" si="392"/>
        <v>19610.238488911382</v>
      </c>
      <c r="Y934" s="194">
        <f t="shared" si="393"/>
        <v>1.9977655737943685E-10</v>
      </c>
      <c r="AA934" s="259">
        <f t="shared" si="399"/>
        <v>1.2765722016546016E-19</v>
      </c>
      <c r="AB934" s="260">
        <f t="shared" si="376"/>
        <v>2.326963546581483E-19</v>
      </c>
      <c r="AC934" s="17">
        <f t="shared" si="396"/>
        <v>7.5199602850556815</v>
      </c>
      <c r="AD934" s="17">
        <f t="shared" si="397"/>
        <v>6.9555938943616606</v>
      </c>
      <c r="AE934" s="17">
        <f t="shared" si="398"/>
        <v>-35.384592263047793</v>
      </c>
      <c r="AF934" s="17">
        <f t="shared" si="400"/>
        <v>-15.378227692669437</v>
      </c>
      <c r="AG934" s="17">
        <f t="shared" si="401"/>
        <v>9.8838070807131455</v>
      </c>
      <c r="AJ934" s="138"/>
      <c r="AL934" s="126"/>
    </row>
    <row r="935" spans="1:51">
      <c r="A935" t="s">
        <v>55</v>
      </c>
      <c r="B935">
        <v>4</v>
      </c>
      <c r="C935" s="17">
        <v>48.651000000000003</v>
      </c>
      <c r="D935" s="17">
        <v>-126.667133333333</v>
      </c>
      <c r="E935" t="s">
        <v>57</v>
      </c>
      <c r="F935" t="s">
        <v>12</v>
      </c>
      <c r="G935" s="17">
        <v>0.63900000000000001</v>
      </c>
      <c r="H935" t="s">
        <v>18</v>
      </c>
      <c r="I935" t="s">
        <v>20</v>
      </c>
      <c r="J935" s="18">
        <v>103.62856499999997</v>
      </c>
      <c r="K935" s="18">
        <v>761.54031882821539</v>
      </c>
      <c r="L935" s="138">
        <v>1.0345824414960088E-12</v>
      </c>
      <c r="M935" s="138">
        <v>6.3933238210048149E-17</v>
      </c>
      <c r="N935" s="46"/>
      <c r="O935" s="126">
        <f t="shared" si="404"/>
        <v>1.9179971463014443E-17</v>
      </c>
      <c r="P935" s="126">
        <f t="shared" si="405"/>
        <v>1.853885267497886E-5</v>
      </c>
      <c r="Q935" s="126">
        <f t="shared" si="406"/>
        <v>3.001560479344983E-8</v>
      </c>
      <c r="R935" s="126">
        <f t="shared" si="407"/>
        <v>29012.289006226696</v>
      </c>
      <c r="S935" s="126">
        <f t="shared" si="408"/>
        <v>3.9414334410599483E-11</v>
      </c>
      <c r="T935" s="17">
        <v>0.312</v>
      </c>
      <c r="U935" s="193">
        <f t="shared" si="389"/>
        <v>1.9947170321535022E-17</v>
      </c>
      <c r="V935" s="185">
        <f t="shared" si="390"/>
        <v>1.9280406781978017E-5</v>
      </c>
      <c r="W935" s="185">
        <f t="shared" si="391"/>
        <v>3.1216228985187826E-8</v>
      </c>
      <c r="X935" s="185">
        <f t="shared" si="392"/>
        <v>30172.780566475769</v>
      </c>
      <c r="Y935" s="194">
        <f t="shared" si="393"/>
        <v>4.0990907787023461E-11</v>
      </c>
      <c r="AA935" s="259">
        <f t="shared" si="399"/>
        <v>2.6193190075907995E-20</v>
      </c>
      <c r="AB935" s="260">
        <f t="shared" si="376"/>
        <v>6.1694609213249421E-19</v>
      </c>
      <c r="AC935" s="17">
        <f t="shared" si="396"/>
        <v>4.6408130157587468</v>
      </c>
      <c r="AD935" s="17">
        <f t="shared" si="397"/>
        <v>6.6353431175235036</v>
      </c>
      <c r="AE935" s="17">
        <f t="shared" si="398"/>
        <v>-37.288692287963876</v>
      </c>
      <c r="AF935" s="17">
        <f t="shared" si="400"/>
        <v>-17.282327717585517</v>
      </c>
      <c r="AG935" s="17">
        <f t="shared" si="401"/>
        <v>10.314695491196877</v>
      </c>
      <c r="AJ935" s="138"/>
    </row>
    <row r="936" spans="1:51">
      <c r="A936" t="s">
        <v>55</v>
      </c>
      <c r="B936">
        <v>4</v>
      </c>
      <c r="C936" s="17">
        <v>48.651000000000003</v>
      </c>
      <c r="D936" s="17">
        <v>-126.667133333333</v>
      </c>
      <c r="E936" t="s">
        <v>57</v>
      </c>
      <c r="F936" t="s">
        <v>12</v>
      </c>
      <c r="G936" s="17">
        <v>0.63900000000000001</v>
      </c>
      <c r="H936" t="s">
        <v>18</v>
      </c>
      <c r="I936" t="s">
        <v>20</v>
      </c>
      <c r="J936" s="18">
        <v>55.525339999999993</v>
      </c>
      <c r="K936" s="18">
        <v>473.26480401639594</v>
      </c>
      <c r="L936" s="138">
        <v>6.2372568184024551E-13</v>
      </c>
      <c r="M936" s="138">
        <v>3.1776923645290555E-17</v>
      </c>
      <c r="N936" s="46"/>
      <c r="O936" s="126">
        <f t="shared" si="404"/>
        <v>9.5330770935871662E-18</v>
      </c>
      <c r="P936" s="126">
        <f t="shared" si="405"/>
        <v>1.5284086211522819E-5</v>
      </c>
      <c r="Q936" s="126">
        <f t="shared" si="406"/>
        <v>1.4918743495441572E-8</v>
      </c>
      <c r="R936" s="126">
        <f t="shared" si="407"/>
        <v>23918.757764511451</v>
      </c>
      <c r="S936" s="126">
        <f t="shared" si="408"/>
        <v>3.1523036086420495E-11</v>
      </c>
      <c r="T936" s="17">
        <v>0.312</v>
      </c>
      <c r="U936" s="193">
        <f t="shared" si="389"/>
        <v>9.9144001773306531E-18</v>
      </c>
      <c r="V936" s="185">
        <f t="shared" si="390"/>
        <v>1.5895449659983733E-5</v>
      </c>
      <c r="W936" s="185">
        <f t="shared" si="391"/>
        <v>1.5515493235259237E-8</v>
      </c>
      <c r="X936" s="185">
        <f t="shared" si="392"/>
        <v>24875.508075091911</v>
      </c>
      <c r="Y936" s="194">
        <f t="shared" si="393"/>
        <v>3.278395752987732E-11</v>
      </c>
      <c r="AA936" s="259">
        <f t="shared" si="399"/>
        <v>2.0948948861591608E-20</v>
      </c>
      <c r="AB936" s="260">
        <f t="shared" si="376"/>
        <v>5.7229588590165425E-19</v>
      </c>
      <c r="AC936" s="17">
        <f t="shared" si="396"/>
        <v>4.0168394931295959</v>
      </c>
      <c r="AD936" s="17">
        <f t="shared" si="397"/>
        <v>6.1596550711984746</v>
      </c>
      <c r="AE936" s="17">
        <f t="shared" si="398"/>
        <v>-37.987791319065472</v>
      </c>
      <c r="AF936" s="17">
        <f t="shared" si="400"/>
        <v>-17.98142674868711</v>
      </c>
      <c r="AG936" s="17">
        <f t="shared" si="401"/>
        <v>10.121638986947527</v>
      </c>
      <c r="AJ936" s="138"/>
    </row>
    <row r="937" spans="1:51">
      <c r="A937" t="s">
        <v>55</v>
      </c>
      <c r="B937">
        <v>4</v>
      </c>
      <c r="C937" s="17">
        <v>48.651000000000003</v>
      </c>
      <c r="D937" s="17">
        <v>-126.667133333333</v>
      </c>
      <c r="E937" t="s">
        <v>57</v>
      </c>
      <c r="F937" t="s">
        <v>12</v>
      </c>
      <c r="G937" s="17">
        <v>0.63900000000000001</v>
      </c>
      <c r="H937" t="s">
        <v>18</v>
      </c>
      <c r="I937" t="s">
        <v>19</v>
      </c>
      <c r="J937" s="18">
        <v>804.82257834859377</v>
      </c>
      <c r="K937" s="18">
        <v>698.07431172818633</v>
      </c>
      <c r="L937" s="138">
        <v>5.4542377460212442E-12</v>
      </c>
      <c r="M937" s="138">
        <v>1.6021121924932565E-16</v>
      </c>
      <c r="N937" s="46"/>
      <c r="O937" s="126">
        <f t="shared" si="404"/>
        <v>4.8063365774797694E-17</v>
      </c>
      <c r="P937" s="126">
        <f t="shared" si="405"/>
        <v>8.8121141785319022E-6</v>
      </c>
      <c r="Q937" s="126">
        <f t="shared" si="406"/>
        <v>7.5216534858838318E-8</v>
      </c>
      <c r="R937" s="126">
        <f t="shared" si="407"/>
        <v>13790.47602274163</v>
      </c>
      <c r="S937" s="126">
        <f t="shared" si="408"/>
        <v>1.0774860726880015E-10</v>
      </c>
      <c r="T937" s="17">
        <v>0.312</v>
      </c>
      <c r="U937" s="193">
        <f t="shared" si="389"/>
        <v>4.9985900405789604E-17</v>
      </c>
      <c r="V937" s="185">
        <f t="shared" si="390"/>
        <v>9.1645987456731797E-6</v>
      </c>
      <c r="W937" s="185">
        <f t="shared" si="391"/>
        <v>7.8225196253191856E-8</v>
      </c>
      <c r="X937" s="185">
        <f t="shared" si="392"/>
        <v>14342.095063651297</v>
      </c>
      <c r="Y937" s="194">
        <f t="shared" si="393"/>
        <v>1.1205855155955216E-10</v>
      </c>
      <c r="AA937" s="259">
        <f t="shared" si="399"/>
        <v>7.1605414446553842E-20</v>
      </c>
      <c r="AB937" s="260">
        <f t="shared" si="376"/>
        <v>1.9906402176000235E-19</v>
      </c>
      <c r="AC937" s="17">
        <f t="shared" si="396"/>
        <v>6.690621853560045</v>
      </c>
      <c r="AD937" s="17">
        <f t="shared" si="397"/>
        <v>6.5483255608894684</v>
      </c>
      <c r="AE937" s="17">
        <f t="shared" si="398"/>
        <v>-36.370038608943418</v>
      </c>
      <c r="AF937" s="17">
        <f t="shared" si="400"/>
        <v>-16.363674038565058</v>
      </c>
      <c r="AG937" s="17">
        <f t="shared" si="401"/>
        <v>9.5709542027604844</v>
      </c>
      <c r="AJ937" s="138"/>
    </row>
    <row r="938" spans="1:51">
      <c r="A938" t="s">
        <v>55</v>
      </c>
      <c r="B938">
        <v>4</v>
      </c>
      <c r="C938" s="17">
        <v>48.651000000000003</v>
      </c>
      <c r="D938" s="17">
        <v>-126.667133333333</v>
      </c>
      <c r="E938" t="s">
        <v>57</v>
      </c>
      <c r="F938" t="s">
        <v>12</v>
      </c>
      <c r="G938" s="17">
        <v>0.63900000000000001</v>
      </c>
      <c r="H938" t="s">
        <v>18</v>
      </c>
      <c r="I938" t="s">
        <v>19</v>
      </c>
      <c r="J938" s="18">
        <v>1022.9956298372177</v>
      </c>
      <c r="K938" s="18">
        <v>706.12148650080394</v>
      </c>
      <c r="L938" s="138">
        <v>6.6255033213939525E-12</v>
      </c>
      <c r="M938" s="138">
        <v>7.2676559941539769E-17</v>
      </c>
      <c r="N938" s="46"/>
      <c r="O938" s="126">
        <f t="shared" si="404"/>
        <v>2.1802967982461931E-17</v>
      </c>
      <c r="P938" s="126">
        <f t="shared" si="405"/>
        <v>3.2907640257396721E-6</v>
      </c>
      <c r="Q938" s="126">
        <f t="shared" si="406"/>
        <v>3.4120450676779234E-8</v>
      </c>
      <c r="R938" s="126">
        <f t="shared" si="407"/>
        <v>5149.8654549916619</v>
      </c>
      <c r="S938" s="126">
        <f t="shared" si="408"/>
        <v>4.8320935319308381E-11</v>
      </c>
      <c r="T938" s="17">
        <v>0.312</v>
      </c>
      <c r="U938" s="193">
        <f t="shared" si="389"/>
        <v>2.2675086701760407E-17</v>
      </c>
      <c r="V938" s="185">
        <f t="shared" si="390"/>
        <v>3.4223945867692589E-6</v>
      </c>
      <c r="W938" s="185">
        <f t="shared" si="391"/>
        <v>3.5485268703850401E-8</v>
      </c>
      <c r="X938" s="185">
        <f t="shared" si="392"/>
        <v>5355.8600731913275</v>
      </c>
      <c r="Y938" s="194">
        <f t="shared" si="393"/>
        <v>5.0253772732080711E-11</v>
      </c>
      <c r="AA938" s="259">
        <f t="shared" si="399"/>
        <v>3.2112160775799579E-20</v>
      </c>
      <c r="AB938" s="260">
        <f t="shared" si="376"/>
        <v>7.104288407674263E-20</v>
      </c>
      <c r="AC938" s="17">
        <f t="shared" si="396"/>
        <v>6.9304904940336236</v>
      </c>
      <c r="AD938" s="17">
        <f t="shared" si="397"/>
        <v>6.5597872998862661</v>
      </c>
      <c r="AE938" s="17">
        <f t="shared" si="398"/>
        <v>-37.160512763054378</v>
      </c>
      <c r="AF938" s="17">
        <f t="shared" si="400"/>
        <v>-17.154148192676015</v>
      </c>
      <c r="AG938" s="17">
        <f t="shared" si="401"/>
        <v>8.5859465812254552</v>
      </c>
      <c r="AJ938" s="138"/>
    </row>
    <row r="939" spans="1:51">
      <c r="A939" t="s">
        <v>55</v>
      </c>
      <c r="B939">
        <v>4</v>
      </c>
      <c r="C939" s="17">
        <v>48.651000000000003</v>
      </c>
      <c r="D939" s="17">
        <v>-126.667133333333</v>
      </c>
      <c r="E939" t="s">
        <v>57</v>
      </c>
      <c r="F939" t="s">
        <v>12</v>
      </c>
      <c r="G939" s="17">
        <v>0.63900000000000001</v>
      </c>
      <c r="H939" t="s">
        <v>18</v>
      </c>
      <c r="I939" t="s">
        <v>20</v>
      </c>
      <c r="J939" s="18">
        <v>115.36805</v>
      </c>
      <c r="K939" s="18">
        <v>707.16832418234617</v>
      </c>
      <c r="L939" s="138">
        <v>1.1286586762163485E-12</v>
      </c>
      <c r="M939" s="138">
        <v>5.0998954869377367E-17</v>
      </c>
      <c r="N939" s="46"/>
      <c r="O939" s="126">
        <f t="shared" si="404"/>
        <v>1.5299686460813208E-17</v>
      </c>
      <c r="P939" s="126">
        <f t="shared" si="405"/>
        <v>1.3555636246117393E-5</v>
      </c>
      <c r="Q939" s="126">
        <f t="shared" si="406"/>
        <v>2.3943171300177164E-8</v>
      </c>
      <c r="R939" s="126">
        <f t="shared" si="407"/>
        <v>21213.828241185274</v>
      </c>
      <c r="S939" s="126">
        <f t="shared" si="408"/>
        <v>3.3857810766426978E-11</v>
      </c>
      <c r="T939" s="17">
        <v>0.312</v>
      </c>
      <c r="U939" s="193">
        <f t="shared" si="389"/>
        <v>1.5911673919245738E-17</v>
      </c>
      <c r="V939" s="185">
        <f t="shared" si="390"/>
        <v>1.4097861695962089E-5</v>
      </c>
      <c r="W939" s="185">
        <f t="shared" si="391"/>
        <v>2.4900898152184249E-8</v>
      </c>
      <c r="X939" s="185">
        <f t="shared" si="392"/>
        <v>22062.381370832689</v>
      </c>
      <c r="Y939" s="194">
        <f t="shared" si="393"/>
        <v>3.5212123197084057E-11</v>
      </c>
      <c r="AA939" s="259">
        <f t="shared" si="399"/>
        <v>2.2500546722936716E-20</v>
      </c>
      <c r="AB939" s="260">
        <f t="shared" si="376"/>
        <v>4.4205440647889399E-19</v>
      </c>
      <c r="AC939" s="17">
        <f t="shared" si="396"/>
        <v>4.7481274526554174</v>
      </c>
      <c r="AD939" s="17">
        <f t="shared" si="397"/>
        <v>6.561268719854171</v>
      </c>
      <c r="AE939" s="17">
        <f t="shared" si="398"/>
        <v>-37.514726534135782</v>
      </c>
      <c r="AF939" s="17">
        <f t="shared" si="400"/>
        <v>-17.508361963757423</v>
      </c>
      <c r="AG939" s="17">
        <f t="shared" si="401"/>
        <v>10.001629236701772</v>
      </c>
      <c r="AJ939" s="138"/>
    </row>
    <row r="940" spans="1:51">
      <c r="A940" t="s">
        <v>55</v>
      </c>
      <c r="B940">
        <v>4</v>
      </c>
      <c r="C940" s="17">
        <v>48.651000000000003</v>
      </c>
      <c r="D940" s="17">
        <v>-126.667133333333</v>
      </c>
      <c r="E940" t="s">
        <v>57</v>
      </c>
      <c r="F940" t="s">
        <v>12</v>
      </c>
      <c r="G940" s="17">
        <v>0.63900000000000001</v>
      </c>
      <c r="H940" t="s">
        <v>18</v>
      </c>
      <c r="I940" t="s">
        <v>19</v>
      </c>
      <c r="J940" s="18">
        <v>19766.90097638698</v>
      </c>
      <c r="K940" s="18">
        <v>4354.2474178754528</v>
      </c>
      <c r="L940" s="138">
        <v>7.3150522993063857E-11</v>
      </c>
      <c r="M940" s="138">
        <v>1.2577335124845397E-15</v>
      </c>
      <c r="N940" s="46"/>
      <c r="O940" s="126">
        <f t="shared" si="404"/>
        <v>3.7732005374536192E-16</v>
      </c>
      <c r="P940" s="126">
        <f t="shared" si="405"/>
        <v>5.1581320038017971E-6</v>
      </c>
      <c r="Q940" s="126">
        <f t="shared" si="406"/>
        <v>5.9048521712889179E-7</v>
      </c>
      <c r="R940" s="126">
        <f t="shared" si="407"/>
        <v>8072.1940591577413</v>
      </c>
      <c r="S940" s="126">
        <f t="shared" si="408"/>
        <v>1.3561131476010713E-10</v>
      </c>
      <c r="T940" s="17">
        <v>0.312</v>
      </c>
      <c r="U940" s="193">
        <f t="shared" si="389"/>
        <v>3.9241285589517641E-16</v>
      </c>
      <c r="V940" s="185">
        <f t="shared" si="390"/>
        <v>5.3644572839538694E-6</v>
      </c>
      <c r="W940" s="185">
        <f t="shared" si="391"/>
        <v>6.1410462581404749E-7</v>
      </c>
      <c r="X940" s="185">
        <f t="shared" si="392"/>
        <v>8395.0818215240506</v>
      </c>
      <c r="Y940" s="194">
        <f t="shared" si="393"/>
        <v>1.4103576735051143E-10</v>
      </c>
      <c r="AA940" s="259">
        <f t="shared" si="399"/>
        <v>9.0121855336976821E-20</v>
      </c>
      <c r="AB940" s="260">
        <f t="shared" si="376"/>
        <v>6.3628259886918798E-20</v>
      </c>
      <c r="AC940" s="17">
        <f t="shared" si="396"/>
        <v>9.8917641500275693</v>
      </c>
      <c r="AD940" s="17">
        <f t="shared" si="397"/>
        <v>8.3789070655992486</v>
      </c>
      <c r="AE940" s="17">
        <f t="shared" si="398"/>
        <v>-34.309465093345509</v>
      </c>
      <c r="AF940" s="17">
        <f t="shared" si="400"/>
        <v>-14.303100522967148</v>
      </c>
      <c r="AG940" s="17">
        <f t="shared" si="401"/>
        <v>9.0354013159232327</v>
      </c>
      <c r="AJ940" s="138"/>
    </row>
    <row r="941" spans="1:51">
      <c r="A941" t="s">
        <v>55</v>
      </c>
      <c r="B941">
        <v>4</v>
      </c>
      <c r="C941" s="17">
        <v>48.651000000000003</v>
      </c>
      <c r="D941" s="17">
        <v>-126.667133333333</v>
      </c>
      <c r="E941" t="s">
        <v>57</v>
      </c>
      <c r="F941" t="s">
        <v>12</v>
      </c>
      <c r="G941" s="17">
        <v>0.63900000000000001</v>
      </c>
      <c r="H941" t="s">
        <v>18</v>
      </c>
      <c r="I941" t="s">
        <v>19</v>
      </c>
      <c r="J941" s="18">
        <v>190.87765378081428</v>
      </c>
      <c r="K941" s="18">
        <v>183.8062609410068</v>
      </c>
      <c r="L941" s="138">
        <v>1.6978668075759363E-12</v>
      </c>
      <c r="M941" s="138">
        <v>1.7804579958036854E-17</v>
      </c>
      <c r="N941" s="46"/>
      <c r="O941" s="126">
        <f t="shared" si="404"/>
        <v>5.341373987411056E-18</v>
      </c>
      <c r="P941" s="126">
        <f t="shared" si="405"/>
        <v>3.1459322742971792E-6</v>
      </c>
      <c r="Q941" s="126">
        <f t="shared" si="406"/>
        <v>8.358957726777865E-9</v>
      </c>
      <c r="R941" s="126">
        <f t="shared" si="407"/>
        <v>4923.2116968656946</v>
      </c>
      <c r="S941" s="126">
        <f t="shared" si="408"/>
        <v>4.5477002165125913E-11</v>
      </c>
      <c r="T941" s="17">
        <v>0.312</v>
      </c>
      <c r="U941" s="193">
        <f t="shared" si="389"/>
        <v>5.5550289469074985E-18</v>
      </c>
      <c r="V941" s="185">
        <f t="shared" si="390"/>
        <v>3.2717695652690661E-6</v>
      </c>
      <c r="W941" s="185">
        <f t="shared" si="391"/>
        <v>8.693316035848979E-9</v>
      </c>
      <c r="X941" s="185">
        <f t="shared" si="392"/>
        <v>5120.1401647403218</v>
      </c>
      <c r="Y941" s="194">
        <f t="shared" si="393"/>
        <v>4.7296082251730946E-11</v>
      </c>
      <c r="AA941" s="259">
        <f t="shared" si="399"/>
        <v>3.022219655885608E-20</v>
      </c>
      <c r="AB941" s="260">
        <f t="shared" si="376"/>
        <v>9.3277445554113618E-20</v>
      </c>
      <c r="AC941" s="17">
        <f t="shared" si="396"/>
        <v>5.2516326666815152</v>
      </c>
      <c r="AD941" s="17">
        <f t="shared" si="397"/>
        <v>5.2138822732206798</v>
      </c>
      <c r="AE941" s="17">
        <f t="shared" si="398"/>
        <v>-38.567075948677704</v>
      </c>
      <c r="AF941" s="17">
        <f t="shared" si="400"/>
        <v>-18.560711378299345</v>
      </c>
      <c r="AG941" s="17">
        <f t="shared" si="401"/>
        <v>8.5409370935846844</v>
      </c>
      <c r="AJ941" s="138"/>
    </row>
    <row r="942" spans="1:51">
      <c r="A942" t="s">
        <v>55</v>
      </c>
      <c r="B942">
        <v>4</v>
      </c>
      <c r="C942" s="17">
        <v>48.651000000000003</v>
      </c>
      <c r="D942" s="17">
        <v>-126.667133333333</v>
      </c>
      <c r="E942" t="s">
        <v>57</v>
      </c>
      <c r="F942" t="s">
        <v>12</v>
      </c>
      <c r="G942" s="17">
        <v>0.63900000000000001</v>
      </c>
      <c r="H942" t="s">
        <v>18</v>
      </c>
      <c r="I942" t="s">
        <v>20</v>
      </c>
      <c r="J942" s="18">
        <v>16.232591250000002</v>
      </c>
      <c r="K942" s="18">
        <v>51.43313044073809</v>
      </c>
      <c r="L942" s="138">
        <v>2.300571791673576E-13</v>
      </c>
      <c r="M942" s="138">
        <v>1.3066555409979961E-17</v>
      </c>
      <c r="N942" s="46"/>
      <c r="O942" s="126">
        <f t="shared" si="404"/>
        <v>3.9199666229939878E-18</v>
      </c>
      <c r="P942" s="126">
        <f t="shared" si="405"/>
        <v>1.7039097137422367E-5</v>
      </c>
      <c r="Q942" s="126">
        <f t="shared" si="406"/>
        <v>6.1345330563286191E-9</v>
      </c>
      <c r="R942" s="126">
        <f t="shared" si="407"/>
        <v>26665.253736185234</v>
      </c>
      <c r="S942" s="126">
        <f t="shared" si="408"/>
        <v>1.1927201404543918E-10</v>
      </c>
      <c r="T942" s="17">
        <v>0.312</v>
      </c>
      <c r="U942" s="193">
        <f t="shared" si="389"/>
        <v>4.0767652879137476E-18</v>
      </c>
      <c r="V942" s="185">
        <f t="shared" si="390"/>
        <v>1.7720661022919266E-5</v>
      </c>
      <c r="W942" s="185">
        <f t="shared" si="391"/>
        <v>6.3799143785817643E-9</v>
      </c>
      <c r="X942" s="185">
        <f t="shared" si="392"/>
        <v>27731.863885632651</v>
      </c>
      <c r="Y942" s="194">
        <f t="shared" si="393"/>
        <v>1.2404289460725675E-10</v>
      </c>
      <c r="AA942" s="259">
        <f t="shared" si="399"/>
        <v>7.9263409654037071E-20</v>
      </c>
      <c r="AB942" s="260">
        <f t="shared" si="376"/>
        <v>8.0495807531529877E-19</v>
      </c>
      <c r="AC942" s="17">
        <f t="shared" si="396"/>
        <v>2.7870210268231768</v>
      </c>
      <c r="AD942" s="17">
        <f t="shared" si="397"/>
        <v>3.940282525924685</v>
      </c>
      <c r="AE942" s="17">
        <f t="shared" si="398"/>
        <v>-38.876475730343117</v>
      </c>
      <c r="AF942" s="17">
        <f t="shared" si="400"/>
        <v>-18.870111159964754</v>
      </c>
      <c r="AG942" s="17">
        <f t="shared" si="401"/>
        <v>10.230337351844387</v>
      </c>
      <c r="AJ942" s="138"/>
    </row>
    <row r="943" spans="1:51" s="67" customFormat="1">
      <c r="A943" s="67" t="s">
        <v>55</v>
      </c>
      <c r="B943" s="67">
        <v>6</v>
      </c>
      <c r="C943" s="111">
        <v>48.743000000000002</v>
      </c>
      <c r="D943" s="111">
        <v>-127.667116666667</v>
      </c>
      <c r="E943" s="67" t="s">
        <v>57</v>
      </c>
      <c r="F943" s="67" t="s">
        <v>12</v>
      </c>
      <c r="G943" s="111">
        <v>0.46300000000000002</v>
      </c>
      <c r="H943" s="67" t="s">
        <v>18</v>
      </c>
      <c r="I943" s="67" t="s">
        <v>19</v>
      </c>
      <c r="J943" s="123">
        <v>598.86876994430975</v>
      </c>
      <c r="K943" s="123">
        <v>403.71664713486354</v>
      </c>
      <c r="L943" s="32">
        <v>4.291678917987113E-12</v>
      </c>
      <c r="M943" s="32">
        <v>1.5412658134485966E-16</v>
      </c>
      <c r="N943" s="123"/>
      <c r="O943" s="128">
        <f t="shared" si="404"/>
        <v>4.62379744034579E-17</v>
      </c>
      <c r="P943" s="128">
        <f t="shared" si="405"/>
        <v>1.0773866192474733E-5</v>
      </c>
      <c r="Q943" s="128">
        <f t="shared" si="406"/>
        <v>9.986603542863476E-8</v>
      </c>
      <c r="R943" s="128">
        <f t="shared" si="407"/>
        <v>23269.689400593372</v>
      </c>
      <c r="S943" s="128">
        <f t="shared" si="408"/>
        <v>2.4736665217392936E-10</v>
      </c>
      <c r="T943" s="111">
        <v>0.312</v>
      </c>
      <c r="U943" s="197">
        <f t="shared" si="389"/>
        <v>4.8087493379596214E-17</v>
      </c>
      <c r="V943" s="128">
        <f t="shared" si="390"/>
        <v>1.1204820840173721E-5</v>
      </c>
      <c r="W943" s="128">
        <f t="shared" si="391"/>
        <v>1.0386067684578014E-7</v>
      </c>
      <c r="X943" s="128">
        <f t="shared" si="392"/>
        <v>24200.476976617105</v>
      </c>
      <c r="Y943" s="661">
        <f t="shared" si="393"/>
        <v>2.5726131826088651E-10</v>
      </c>
      <c r="AA943" s="128">
        <f t="shared" si="399"/>
        <v>1.1911199035479047E-19</v>
      </c>
      <c r="AB943" s="32">
        <f t="shared" si="376"/>
        <v>2.5736286325164736E-19</v>
      </c>
      <c r="AC943" s="111">
        <f t="shared" si="396"/>
        <v>6.3950424922175282</v>
      </c>
      <c r="AD943" s="111">
        <f t="shared" si="397"/>
        <v>6.0007132634091525</v>
      </c>
      <c r="AE943" s="111">
        <f t="shared" si="398"/>
        <v>-36.408757452315875</v>
      </c>
      <c r="AF943" s="111">
        <f t="shared" si="400"/>
        <v>-16.080215481646214</v>
      </c>
      <c r="AG943" s="111">
        <f t="shared" si="401"/>
        <v>10.094127621728109</v>
      </c>
      <c r="AJ943" s="32"/>
    </row>
    <row r="944" spans="1:51">
      <c r="A944" t="s">
        <v>55</v>
      </c>
      <c r="B944">
        <v>6</v>
      </c>
      <c r="C944" s="17">
        <v>48.743000000000002</v>
      </c>
      <c r="D944" s="17">
        <v>-127.667116666667</v>
      </c>
      <c r="E944" t="s">
        <v>57</v>
      </c>
      <c r="F944" t="s">
        <v>12</v>
      </c>
      <c r="G944" s="17">
        <v>0.46300000000000002</v>
      </c>
      <c r="H944" t="s">
        <v>18</v>
      </c>
      <c r="I944" t="s">
        <v>19</v>
      </c>
      <c r="J944" s="18">
        <v>127.81636312894331</v>
      </c>
      <c r="K944" s="18">
        <v>140.65098805680719</v>
      </c>
      <c r="L944" s="138">
        <v>1.2264585002688549E-12</v>
      </c>
      <c r="M944" s="138">
        <v>2.6763417785768663E-17</v>
      </c>
      <c r="N944" s="46"/>
      <c r="O944" s="126">
        <f t="shared" si="404"/>
        <v>8.0290253357305988E-18</v>
      </c>
      <c r="P944" s="126">
        <f t="shared" si="405"/>
        <v>6.5465120376845503E-6</v>
      </c>
      <c r="Q944" s="126">
        <f t="shared" si="406"/>
        <v>1.7341307420584444E-8</v>
      </c>
      <c r="R944" s="126">
        <f t="shared" si="407"/>
        <v>14139.334854610259</v>
      </c>
      <c r="S944" s="126">
        <f t="shared" si="408"/>
        <v>1.2329317881208558E-10</v>
      </c>
      <c r="T944" s="17">
        <v>0.312</v>
      </c>
      <c r="U944" s="193">
        <f t="shared" si="389"/>
        <v>8.3501863491598233E-18</v>
      </c>
      <c r="V944" s="185">
        <f t="shared" si="390"/>
        <v>6.8083725191919333E-6</v>
      </c>
      <c r="W944" s="185">
        <f t="shared" si="391"/>
        <v>1.8034959717407825E-8</v>
      </c>
      <c r="X944" s="185">
        <f t="shared" si="392"/>
        <v>14704.908248794671</v>
      </c>
      <c r="Y944" s="194">
        <f t="shared" si="393"/>
        <v>1.2822490596456904E-10</v>
      </c>
      <c r="AA944" s="259">
        <f t="shared" si="399"/>
        <v>5.9368131461595468E-20</v>
      </c>
      <c r="AB944" s="260">
        <f t="shared" si="376"/>
        <v>2.0938960498171328E-19</v>
      </c>
      <c r="AC944" s="17">
        <f t="shared" si="396"/>
        <v>4.8505945707500837</v>
      </c>
      <c r="AD944" s="17">
        <f t="shared" si="397"/>
        <v>4.9462815598440546</v>
      </c>
      <c r="AE944" s="17">
        <f t="shared" si="398"/>
        <v>-38.159495726841783</v>
      </c>
      <c r="AF944" s="17">
        <f t="shared" si="400"/>
        <v>-17.830953756172121</v>
      </c>
      <c r="AG944" s="17">
        <f t="shared" si="401"/>
        <v>9.5959366115123004</v>
      </c>
      <c r="AJ944" s="138"/>
    </row>
    <row r="945" spans="1:36">
      <c r="A945" t="s">
        <v>55</v>
      </c>
      <c r="B945">
        <v>6</v>
      </c>
      <c r="C945" s="17">
        <v>48.743000000000002</v>
      </c>
      <c r="D945" s="17">
        <v>-127.667116666667</v>
      </c>
      <c r="E945" t="s">
        <v>57</v>
      </c>
      <c r="F945" t="s">
        <v>12</v>
      </c>
      <c r="G945" s="17">
        <v>0.46300000000000002</v>
      </c>
      <c r="H945" t="s">
        <v>18</v>
      </c>
      <c r="I945" t="s">
        <v>19</v>
      </c>
      <c r="J945" s="18">
        <v>649.36884023027824</v>
      </c>
      <c r="K945" s="18">
        <v>416.46680091945768</v>
      </c>
      <c r="L945" s="138">
        <v>4.5829150153371923E-12</v>
      </c>
      <c r="M945" s="138">
        <v>1.4289002319039034E-16</v>
      </c>
      <c r="N945" s="46"/>
      <c r="O945" s="126">
        <f t="shared" si="404"/>
        <v>4.2867006957117102E-17</v>
      </c>
      <c r="P945" s="126">
        <f t="shared" si="405"/>
        <v>9.3536552202382751E-6</v>
      </c>
      <c r="Q945" s="126">
        <f t="shared" si="406"/>
        <v>9.2585328201116833E-8</v>
      </c>
      <c r="R945" s="126">
        <f t="shared" si="407"/>
        <v>20202.279093387202</v>
      </c>
      <c r="S945" s="126">
        <f t="shared" si="408"/>
        <v>2.2231142553670758E-10</v>
      </c>
      <c r="T945" s="17">
        <v>0.312</v>
      </c>
      <c r="U945" s="193">
        <f t="shared" si="389"/>
        <v>4.4581687235401785E-17</v>
      </c>
      <c r="V945" s="185">
        <f t="shared" si="390"/>
        <v>9.7278014290478051E-6</v>
      </c>
      <c r="W945" s="185">
        <f t="shared" si="391"/>
        <v>9.6288741329161513E-8</v>
      </c>
      <c r="X945" s="185">
        <f t="shared" si="392"/>
        <v>21010.370257122686</v>
      </c>
      <c r="Y945" s="194">
        <f t="shared" si="393"/>
        <v>2.3120388255817589E-10</v>
      </c>
      <c r="AA945" s="259">
        <f t="shared" si="399"/>
        <v>1.0704739762443545E-19</v>
      </c>
      <c r="AB945" s="260">
        <f t="shared" si="376"/>
        <v>2.2004447139736317E-19</v>
      </c>
      <c r="AC945" s="17">
        <f t="shared" si="396"/>
        <v>6.4760008761188441</v>
      </c>
      <c r="AD945" s="17">
        <f t="shared" si="397"/>
        <v>6.0318067487527394</v>
      </c>
      <c r="AE945" s="17">
        <f t="shared" si="398"/>
        <v>-36.48445640811655</v>
      </c>
      <c r="AF945" s="17">
        <f t="shared" si="400"/>
        <v>-16.155914437446892</v>
      </c>
      <c r="AG945" s="17">
        <f t="shared" si="401"/>
        <v>9.9527714165834649</v>
      </c>
      <c r="AJ945" s="138"/>
    </row>
    <row r="946" spans="1:36">
      <c r="A946" t="s">
        <v>55</v>
      </c>
      <c r="B946">
        <v>6</v>
      </c>
      <c r="C946" s="17">
        <v>48.743000000000002</v>
      </c>
      <c r="D946" s="17">
        <v>-127.667116666667</v>
      </c>
      <c r="E946" t="s">
        <v>57</v>
      </c>
      <c r="F946" t="s">
        <v>12</v>
      </c>
      <c r="G946" s="17">
        <v>0.46300000000000002</v>
      </c>
      <c r="H946" t="s">
        <v>18</v>
      </c>
      <c r="I946" t="s">
        <v>19</v>
      </c>
      <c r="J946" s="18">
        <v>532.22899241709786</v>
      </c>
      <c r="K946" s="18">
        <v>364.55433851337659</v>
      </c>
      <c r="L946" s="138">
        <v>3.9001126230316344E-12</v>
      </c>
      <c r="M946" s="138">
        <v>1.7564313439438666E-16</v>
      </c>
      <c r="N946" s="46"/>
      <c r="O946" s="126">
        <f t="shared" si="404"/>
        <v>5.2692940318315994E-17</v>
      </c>
      <c r="P946" s="126">
        <f t="shared" si="405"/>
        <v>1.3510620182387639E-5</v>
      </c>
      <c r="Q946" s="126">
        <f t="shared" si="406"/>
        <v>1.1380764647584447E-7</v>
      </c>
      <c r="R946" s="126">
        <f t="shared" si="407"/>
        <v>29180.605145545655</v>
      </c>
      <c r="S946" s="126">
        <f t="shared" si="408"/>
        <v>3.1218294353577833E-10</v>
      </c>
      <c r="T946" s="17">
        <v>0.312</v>
      </c>
      <c r="U946" s="193">
        <f t="shared" si="389"/>
        <v>5.4800657931048639E-17</v>
      </c>
      <c r="V946" s="185">
        <f t="shared" si="390"/>
        <v>1.4051044989683147E-5</v>
      </c>
      <c r="W946" s="185">
        <f t="shared" si="391"/>
        <v>1.1835995233487825E-7</v>
      </c>
      <c r="X946" s="185">
        <f t="shared" si="392"/>
        <v>30347.829351367483</v>
      </c>
      <c r="Y946" s="194">
        <f t="shared" si="393"/>
        <v>3.2467026127720951E-10</v>
      </c>
      <c r="AA946" s="259">
        <f t="shared" si="399"/>
        <v>1.5032233097134801E-19</v>
      </c>
      <c r="AB946" s="260">
        <f t="shared" si="376"/>
        <v>3.3001421737044051E-19</v>
      </c>
      <c r="AC946" s="17">
        <f t="shared" si="396"/>
        <v>6.2770738336045113</v>
      </c>
      <c r="AD946" s="17">
        <f t="shared" si="397"/>
        <v>5.8986756171921195</v>
      </c>
      <c r="AE946" s="17">
        <f t="shared" si="398"/>
        <v>-36.278077382797235</v>
      </c>
      <c r="AF946" s="17">
        <f t="shared" si="400"/>
        <v>-15.949535412127577</v>
      </c>
      <c r="AG946" s="17">
        <f t="shared" si="401"/>
        <v>10.320480273381904</v>
      </c>
      <c r="AJ946" s="138"/>
    </row>
    <row r="947" spans="1:36">
      <c r="A947" t="s">
        <v>55</v>
      </c>
      <c r="B947">
        <v>6</v>
      </c>
      <c r="C947" s="17">
        <v>48.743000000000002</v>
      </c>
      <c r="D947" s="17">
        <v>-127.667116666667</v>
      </c>
      <c r="E947" t="s">
        <v>57</v>
      </c>
      <c r="F947" t="s">
        <v>12</v>
      </c>
      <c r="G947" s="17">
        <v>0.46300000000000002</v>
      </c>
      <c r="H947" t="s">
        <v>18</v>
      </c>
      <c r="I947" t="s">
        <v>19</v>
      </c>
      <c r="J947" s="18">
        <v>866.21909016296456</v>
      </c>
      <c r="K947" s="18">
        <v>517.80358434997686</v>
      </c>
      <c r="L947" s="138">
        <v>5.7893172275076556E-12</v>
      </c>
      <c r="M947" s="138">
        <v>1.0799563883853857E-16</v>
      </c>
      <c r="N947" s="46"/>
      <c r="O947" s="126">
        <f t="shared" si="404"/>
        <v>3.2398691651561572E-17</v>
      </c>
      <c r="P947" s="126">
        <f t="shared" si="405"/>
        <v>5.5962888849173409E-6</v>
      </c>
      <c r="Q947" s="126">
        <f t="shared" si="406"/>
        <v>6.9975575921299285E-8</v>
      </c>
      <c r="R947" s="126">
        <f t="shared" si="407"/>
        <v>12087.017030059051</v>
      </c>
      <c r="S947" s="126">
        <f t="shared" si="408"/>
        <v>1.3513922660296549E-10</v>
      </c>
      <c r="T947" s="17">
        <v>0.312</v>
      </c>
      <c r="U947" s="193">
        <f t="shared" si="389"/>
        <v>3.3694639317624034E-17</v>
      </c>
      <c r="V947" s="185">
        <f t="shared" si="390"/>
        <v>5.8201404403140346E-6</v>
      </c>
      <c r="W947" s="185">
        <f t="shared" si="391"/>
        <v>7.2774598958151255E-8</v>
      </c>
      <c r="X947" s="185">
        <f t="shared" si="392"/>
        <v>12570.497711261412</v>
      </c>
      <c r="Y947" s="194">
        <f t="shared" si="393"/>
        <v>1.4054479566708412E-10</v>
      </c>
      <c r="AA947" s="259">
        <f t="shared" si="399"/>
        <v>6.5072240393859948E-20</v>
      </c>
      <c r="AB947" s="260">
        <f t="shared" ref="AB947:AB1010" si="409">M947/J947</f>
        <v>1.2467473883336027E-19</v>
      </c>
      <c r="AC947" s="17">
        <f t="shared" si="396"/>
        <v>6.7641378675159265</v>
      </c>
      <c r="AD947" s="17">
        <f t="shared" si="397"/>
        <v>6.249595989560718</v>
      </c>
      <c r="AE947" s="17">
        <f t="shared" si="398"/>
        <v>-36.764440828708587</v>
      </c>
      <c r="AF947" s="17">
        <f t="shared" si="400"/>
        <v>-16.435898858038925</v>
      </c>
      <c r="AG947" s="17">
        <f t="shared" si="401"/>
        <v>9.4391078959683981</v>
      </c>
      <c r="AJ947" s="138"/>
    </row>
    <row r="948" spans="1:36">
      <c r="A948" t="s">
        <v>55</v>
      </c>
      <c r="B948">
        <v>6</v>
      </c>
      <c r="C948" s="17">
        <v>48.743000000000002</v>
      </c>
      <c r="D948" s="17">
        <v>-127.667116666667</v>
      </c>
      <c r="E948" t="s">
        <v>57</v>
      </c>
      <c r="F948" t="s">
        <v>12</v>
      </c>
      <c r="G948" s="17">
        <v>0.46300000000000002</v>
      </c>
      <c r="H948" t="s">
        <v>18</v>
      </c>
      <c r="I948" t="s">
        <v>19</v>
      </c>
      <c r="J948" s="18">
        <v>125.25282509441033</v>
      </c>
      <c r="K948" s="18">
        <v>139.39953462324968</v>
      </c>
      <c r="L948" s="138">
        <v>1.2064711153065903E-12</v>
      </c>
      <c r="M948" s="138">
        <v>5.9390167874958034E-17</v>
      </c>
      <c r="N948" s="46"/>
      <c r="O948" s="126">
        <f t="shared" si="404"/>
        <v>1.781705036248741E-17</v>
      </c>
      <c r="P948" s="126">
        <f t="shared" si="405"/>
        <v>1.4767904624023852E-5</v>
      </c>
      <c r="Q948" s="126">
        <f t="shared" si="406"/>
        <v>3.8481750242953368E-8</v>
      </c>
      <c r="R948" s="126">
        <f t="shared" si="407"/>
        <v>31896.122298107668</v>
      </c>
      <c r="S948" s="126">
        <f t="shared" si="408"/>
        <v>2.760536492962955E-10</v>
      </c>
      <c r="T948" s="17">
        <v>0.312</v>
      </c>
      <c r="U948" s="193">
        <f t="shared" si="389"/>
        <v>1.8529732376986905E-17</v>
      </c>
      <c r="V948" s="185">
        <f t="shared" si="390"/>
        <v>1.5358620808984807E-5</v>
      </c>
      <c r="W948" s="185">
        <f t="shared" si="391"/>
        <v>4.0021020252671494E-8</v>
      </c>
      <c r="X948" s="185">
        <f t="shared" si="392"/>
        <v>33171.967190031974</v>
      </c>
      <c r="Y948" s="194">
        <f t="shared" si="393"/>
        <v>2.8709579526814725E-10</v>
      </c>
      <c r="AA948" s="259">
        <f t="shared" si="399"/>
        <v>1.3292535320915221E-19</v>
      </c>
      <c r="AB948" s="260">
        <f t="shared" si="409"/>
        <v>4.7416230196957412E-19</v>
      </c>
      <c r="AC948" s="17">
        <f t="shared" si="396"/>
        <v>4.8303342953545938</v>
      </c>
      <c r="AD948" s="17">
        <f t="shared" si="397"/>
        <v>4.9373441598936605</v>
      </c>
      <c r="AE948" s="17">
        <f t="shared" si="398"/>
        <v>-37.362402985215439</v>
      </c>
      <c r="AF948" s="17">
        <f t="shared" si="400"/>
        <v>-17.033861014545778</v>
      </c>
      <c r="AG948" s="17">
        <f t="shared" si="401"/>
        <v>10.409460436484387</v>
      </c>
      <c r="AJ948" s="138"/>
    </row>
    <row r="949" spans="1:36">
      <c r="A949" t="s">
        <v>55</v>
      </c>
      <c r="B949">
        <v>6</v>
      </c>
      <c r="C949" s="17">
        <v>48.743000000000002</v>
      </c>
      <c r="D949" s="17">
        <v>-127.667116666667</v>
      </c>
      <c r="E949" t="s">
        <v>57</v>
      </c>
      <c r="F949" t="s">
        <v>12</v>
      </c>
      <c r="G949" s="17">
        <v>0.46300000000000002</v>
      </c>
      <c r="H949" t="s">
        <v>18</v>
      </c>
      <c r="I949" t="s">
        <v>19</v>
      </c>
      <c r="J949" s="18">
        <v>242.9408325236551</v>
      </c>
      <c r="K949" s="18">
        <v>219.73477116452111</v>
      </c>
      <c r="L949" s="138">
        <v>2.0646771894301165E-12</v>
      </c>
      <c r="M949" s="138">
        <v>8.3197436163168201E-17</v>
      </c>
      <c r="N949" s="46"/>
      <c r="O949" s="126">
        <f t="shared" si="404"/>
        <v>2.4959230848950458E-17</v>
      </c>
      <c r="P949" s="126">
        <f t="shared" si="405"/>
        <v>1.2088684360308935E-5</v>
      </c>
      <c r="Q949" s="126">
        <f t="shared" si="406"/>
        <v>5.3907626023651094E-8</v>
      </c>
      <c r="R949" s="126">
        <f t="shared" si="407"/>
        <v>26109.469460710439</v>
      </c>
      <c r="S949" s="126">
        <f t="shared" si="408"/>
        <v>2.4533043058209963E-10</v>
      </c>
      <c r="T949" s="17">
        <v>0.312</v>
      </c>
      <c r="U949" s="193">
        <f t="shared" si="389"/>
        <v>2.5957600082908478E-17</v>
      </c>
      <c r="V949" s="185">
        <f t="shared" si="390"/>
        <v>1.2572231734721292E-5</v>
      </c>
      <c r="W949" s="185">
        <f t="shared" si="391"/>
        <v>5.6063931064597141E-8</v>
      </c>
      <c r="X949" s="185">
        <f t="shared" si="392"/>
        <v>27153.848239138857</v>
      </c>
      <c r="Y949" s="194">
        <f t="shared" si="393"/>
        <v>2.5514364780538363E-10</v>
      </c>
      <c r="AA949" s="259">
        <f t="shared" si="399"/>
        <v>1.1813150893389263E-19</v>
      </c>
      <c r="AB949" s="260">
        <f t="shared" si="409"/>
        <v>3.424596651741007E-19</v>
      </c>
      <c r="AC949" s="17">
        <f t="shared" si="396"/>
        <v>5.4928179261356656</v>
      </c>
      <c r="AD949" s="17">
        <f t="shared" si="397"/>
        <v>5.3924212334336001</v>
      </c>
      <c r="AE949" s="17">
        <f t="shared" si="398"/>
        <v>-37.025315141886999</v>
      </c>
      <c r="AF949" s="17">
        <f t="shared" si="400"/>
        <v>-16.696773171217338</v>
      </c>
      <c r="AG949" s="17">
        <f t="shared" si="401"/>
        <v>10.209274055249375</v>
      </c>
      <c r="AJ949" s="138"/>
    </row>
    <row r="950" spans="1:36" s="43" customFormat="1">
      <c r="A950" s="43" t="s">
        <v>55</v>
      </c>
      <c r="B950" s="43">
        <v>6</v>
      </c>
      <c r="C950" s="184">
        <v>48.743000000000002</v>
      </c>
      <c r="D950" s="184">
        <v>-127.667116666667</v>
      </c>
      <c r="E950" s="43" t="s">
        <v>57</v>
      </c>
      <c r="F950" s="43" t="s">
        <v>12</v>
      </c>
      <c r="G950" s="184">
        <v>0.46300000000000002</v>
      </c>
      <c r="H950" s="43" t="s">
        <v>18</v>
      </c>
      <c r="I950" s="43" t="s">
        <v>19</v>
      </c>
      <c r="J950" s="46">
        <v>125.04988606297007</v>
      </c>
      <c r="K950" s="46">
        <v>138.43255240447473</v>
      </c>
      <c r="L950" s="30">
        <v>1.2048855564441665E-12</v>
      </c>
      <c r="M950" s="30">
        <v>3.1012980536925754E-17</v>
      </c>
      <c r="N950" s="46"/>
      <c r="O950" s="185">
        <f t="shared" si="404"/>
        <v>9.3038941610777256E-18</v>
      </c>
      <c r="P950" s="185">
        <f t="shared" si="405"/>
        <v>7.7218073627965021E-6</v>
      </c>
      <c r="Q950" s="185">
        <f t="shared" si="406"/>
        <v>2.0094803803623596E-8</v>
      </c>
      <c r="R950" s="185">
        <f t="shared" si="407"/>
        <v>16677.769682065878</v>
      </c>
      <c r="S950" s="185">
        <f t="shared" si="408"/>
        <v>1.4515952682075987E-10</v>
      </c>
      <c r="T950" s="184">
        <v>0.312</v>
      </c>
      <c r="U950" s="193">
        <f t="shared" si="389"/>
        <v>9.6760499275208346E-18</v>
      </c>
      <c r="V950" s="185">
        <f t="shared" si="390"/>
        <v>8.0306796573083618E-6</v>
      </c>
      <c r="W950" s="185">
        <f t="shared" si="391"/>
        <v>2.0898595955768539E-8</v>
      </c>
      <c r="X950" s="185">
        <f t="shared" si="392"/>
        <v>17344.880469348511</v>
      </c>
      <c r="Y950" s="194">
        <f t="shared" si="393"/>
        <v>1.5096590789359026E-10</v>
      </c>
      <c r="AA950" s="259">
        <f t="shared" si="399"/>
        <v>6.9897215354732295E-20</v>
      </c>
      <c r="AB950" s="260">
        <f t="shared" si="409"/>
        <v>2.4800486840354952E-19</v>
      </c>
      <c r="AC950" s="184">
        <f t="shared" si="396"/>
        <v>4.8287127461914263</v>
      </c>
      <c r="AD950" s="184">
        <f t="shared" si="397"/>
        <v>4.9303832207617981</v>
      </c>
      <c r="AE950" s="184">
        <f t="shared" si="398"/>
        <v>-38.012125830051758</v>
      </c>
      <c r="AF950" s="17">
        <f t="shared" si="400"/>
        <v>-17.683583859382097</v>
      </c>
      <c r="AG950" s="17">
        <f t="shared" si="401"/>
        <v>9.7610526680193956</v>
      </c>
      <c r="AJ950" s="30"/>
    </row>
    <row r="951" spans="1:36" s="67" customFormat="1">
      <c r="A951" s="67" t="s">
        <v>55</v>
      </c>
      <c r="B951" s="67">
        <v>6</v>
      </c>
      <c r="C951" s="111">
        <v>48.743000000000002</v>
      </c>
      <c r="D951" s="111">
        <v>-127.667116666667</v>
      </c>
      <c r="E951" s="67" t="s">
        <v>58</v>
      </c>
      <c r="F951" s="67" t="s">
        <v>13</v>
      </c>
      <c r="G951" s="111">
        <v>1.0900000000000001</v>
      </c>
      <c r="H951" s="67" t="s">
        <v>18</v>
      </c>
      <c r="I951" s="67" t="s">
        <v>19</v>
      </c>
      <c r="J951" s="123">
        <v>848.20456956875023</v>
      </c>
      <c r="K951" s="123">
        <v>501.75632907544031</v>
      </c>
      <c r="L951" s="32">
        <v>5.6914802698191902E-12</v>
      </c>
      <c r="M951" s="32">
        <v>1.8478040110773697E-16</v>
      </c>
      <c r="N951" s="123"/>
      <c r="O951" s="128">
        <f t="shared" ref="O951:O975" si="410">M951*0.3</f>
        <v>5.5434120332321085E-17</v>
      </c>
      <c r="P951" s="128">
        <f t="shared" ref="P951:P975" si="411">0.3*M951/L951</f>
        <v>9.7398423089116921E-6</v>
      </c>
      <c r="Q951" s="128">
        <f t="shared" ref="Q951:Q975" si="412">O951/(G951*0.000000001)</f>
        <v>5.0856991130569795E-8</v>
      </c>
      <c r="R951" s="128">
        <f t="shared" ref="R951:R975" si="413">P951/(G951*0.000000001)</f>
        <v>8935.6351457905421</v>
      </c>
      <c r="S951" s="128">
        <f t="shared" ref="S951:S975" si="414">Q951/K951</f>
        <v>1.0135794644440513E-10</v>
      </c>
      <c r="T951" s="111">
        <v>0.312</v>
      </c>
      <c r="U951" s="197">
        <f t="shared" si="389"/>
        <v>5.7651485145613938E-17</v>
      </c>
      <c r="V951" s="128">
        <f t="shared" si="390"/>
        <v>1.0129436001268163E-5</v>
      </c>
      <c r="W951" s="128">
        <f t="shared" si="391"/>
        <v>5.2891270775792593E-8</v>
      </c>
      <c r="X951" s="128">
        <f t="shared" si="392"/>
        <v>9293.0605516221658</v>
      </c>
      <c r="Y951" s="661">
        <f t="shared" si="393"/>
        <v>1.0541226430218135E-10</v>
      </c>
      <c r="AA951" s="128">
        <f t="shared" si="399"/>
        <v>1.1489936808937769E-19</v>
      </c>
      <c r="AB951" s="32">
        <f t="shared" si="409"/>
        <v>2.1784886304218359E-19</v>
      </c>
      <c r="AC951" s="111">
        <f t="shared" ref="AC951:AC975" si="415">LN(J951)</f>
        <v>6.7431218443977663</v>
      </c>
      <c r="AD951" s="111">
        <f t="shared" ref="AD951:AD975" si="416">LN(K951)</f>
        <v>6.2181146015987654</v>
      </c>
      <c r="AE951" s="111">
        <f t="shared" ref="AE951:AE975" si="417">LN(M951)</f>
        <v>-36.227363574921242</v>
      </c>
      <c r="AF951" s="111">
        <f t="shared" si="400"/>
        <v>-16.755027525388535</v>
      </c>
      <c r="AG951" s="111">
        <f t="shared" si="401"/>
        <v>9.1370232233676152</v>
      </c>
      <c r="AJ951" s="32"/>
    </row>
    <row r="952" spans="1:36">
      <c r="A952" t="s">
        <v>55</v>
      </c>
      <c r="B952">
        <v>6</v>
      </c>
      <c r="C952" s="17">
        <v>48.743000000000002</v>
      </c>
      <c r="D952" s="17">
        <v>-127.667116666667</v>
      </c>
      <c r="E952" t="s">
        <v>58</v>
      </c>
      <c r="F952" t="s">
        <v>13</v>
      </c>
      <c r="G952" s="17">
        <v>1.0900000000000001</v>
      </c>
      <c r="H952" t="s">
        <v>18</v>
      </c>
      <c r="I952" t="s">
        <v>19</v>
      </c>
      <c r="J952" s="18">
        <v>375.62603359093737</v>
      </c>
      <c r="K952" s="18">
        <v>295.82744390675219</v>
      </c>
      <c r="L952" s="138">
        <v>2.9399375262378296E-12</v>
      </c>
      <c r="M952" s="138">
        <v>8.5824750532248584E-17</v>
      </c>
      <c r="N952" s="46"/>
      <c r="O952" s="185">
        <f t="shared" si="410"/>
        <v>2.5747425159674575E-17</v>
      </c>
      <c r="P952" s="185">
        <f t="shared" si="411"/>
        <v>8.7578137051854167E-6</v>
      </c>
      <c r="Q952" s="185">
        <f t="shared" si="412"/>
        <v>2.3621490972178506E-8</v>
      </c>
      <c r="R952" s="185">
        <f t="shared" si="413"/>
        <v>8034.6914726471696</v>
      </c>
      <c r="S952" s="185">
        <f t="shared" si="414"/>
        <v>7.984888305232505E-11</v>
      </c>
      <c r="T952" s="184">
        <v>0.312</v>
      </c>
      <c r="U952" s="193">
        <f t="shared" si="389"/>
        <v>2.6777322166061558E-17</v>
      </c>
      <c r="V952" s="185">
        <f t="shared" si="390"/>
        <v>9.1081262533928331E-6</v>
      </c>
      <c r="W952" s="185">
        <f t="shared" si="391"/>
        <v>2.4566350611065644E-8</v>
      </c>
      <c r="X952" s="185">
        <f t="shared" si="392"/>
        <v>8356.0791315530569</v>
      </c>
      <c r="Y952" s="194">
        <f t="shared" si="393"/>
        <v>8.3042838374418046E-11</v>
      </c>
      <c r="Z952" s="43"/>
      <c r="AA952" s="259">
        <f t="shared" si="399"/>
        <v>9.0516693828115694E-20</v>
      </c>
      <c r="AB952" s="260">
        <f t="shared" si="409"/>
        <v>2.2848456405370744E-19</v>
      </c>
      <c r="AC952" s="184">
        <f t="shared" si="415"/>
        <v>5.9285940569420923</v>
      </c>
      <c r="AD952" s="184">
        <f t="shared" si="416"/>
        <v>5.689776324562458</v>
      </c>
      <c r="AE952" s="184">
        <f t="shared" si="417"/>
        <v>-36.9942242412559</v>
      </c>
      <c r="AF952" s="17">
        <f t="shared" si="400"/>
        <v>-17.521888191723196</v>
      </c>
      <c r="AG952" s="17">
        <f t="shared" si="401"/>
        <v>9.0307445926595076</v>
      </c>
      <c r="AJ952" s="138"/>
    </row>
    <row r="953" spans="1:36">
      <c r="A953" t="s">
        <v>55</v>
      </c>
      <c r="B953">
        <v>6</v>
      </c>
      <c r="C953" s="17">
        <v>48.743000000000002</v>
      </c>
      <c r="D953" s="17">
        <v>-127.667116666667</v>
      </c>
      <c r="E953" t="s">
        <v>58</v>
      </c>
      <c r="F953" t="s">
        <v>13</v>
      </c>
      <c r="G953" s="17">
        <v>1.0900000000000001</v>
      </c>
      <c r="H953" t="s">
        <v>18</v>
      </c>
      <c r="I953" t="s">
        <v>19</v>
      </c>
      <c r="J953" s="18">
        <v>70.068747368788962</v>
      </c>
      <c r="K953" s="18">
        <v>95.812292749181509</v>
      </c>
      <c r="L953" s="138">
        <v>7.5323673549797125E-13</v>
      </c>
      <c r="M953" s="138">
        <v>1.8249652770855378E-17</v>
      </c>
      <c r="N953" s="46"/>
      <c r="O953" s="185">
        <f t="shared" si="410"/>
        <v>5.4748958312566131E-18</v>
      </c>
      <c r="P953" s="185">
        <f t="shared" si="411"/>
        <v>7.2684928565480975E-6</v>
      </c>
      <c r="Q953" s="185">
        <f t="shared" si="412"/>
        <v>5.02284021216203E-9</v>
      </c>
      <c r="R953" s="185">
        <f t="shared" si="413"/>
        <v>6668.3420702276117</v>
      </c>
      <c r="S953" s="185">
        <f t="shared" si="414"/>
        <v>5.2423755533237026E-11</v>
      </c>
      <c r="T953" s="184">
        <v>0.312</v>
      </c>
      <c r="U953" s="193">
        <f t="shared" si="389"/>
        <v>5.6938916645068781E-18</v>
      </c>
      <c r="V953" s="185">
        <f t="shared" si="390"/>
        <v>7.5592325708100224E-6</v>
      </c>
      <c r="W953" s="185">
        <f t="shared" si="391"/>
        <v>5.2237538206485112E-9</v>
      </c>
      <c r="X953" s="185">
        <f t="shared" si="392"/>
        <v>6935.0757530367164</v>
      </c>
      <c r="Y953" s="194">
        <f t="shared" si="393"/>
        <v>5.4520705754566507E-11</v>
      </c>
      <c r="Z953" s="43"/>
      <c r="AA953" s="259">
        <f t="shared" si="399"/>
        <v>5.9427569272477507E-20</v>
      </c>
      <c r="AB953" s="260">
        <f t="shared" si="409"/>
        <v>2.6045353251147746E-19</v>
      </c>
      <c r="AC953" s="184">
        <f t="shared" si="415"/>
        <v>4.2494768653679182</v>
      </c>
      <c r="AD953" s="184">
        <f t="shared" si="416"/>
        <v>4.5623909935422207</v>
      </c>
      <c r="AE953" s="184">
        <f t="shared" si="417"/>
        <v>-38.542385620299825</v>
      </c>
      <c r="AF953" s="17">
        <f t="shared" si="400"/>
        <v>-19.070049570767118</v>
      </c>
      <c r="AG953" s="17">
        <f t="shared" si="401"/>
        <v>8.8443472559822389</v>
      </c>
      <c r="AJ953" s="138"/>
    </row>
    <row r="954" spans="1:36">
      <c r="A954" t="s">
        <v>55</v>
      </c>
      <c r="B954">
        <v>6</v>
      </c>
      <c r="C954" s="17">
        <v>48.743000000000002</v>
      </c>
      <c r="D954" s="17">
        <v>-127.667116666667</v>
      </c>
      <c r="E954" t="s">
        <v>58</v>
      </c>
      <c r="F954" t="s">
        <v>13</v>
      </c>
      <c r="G954" s="17">
        <v>1.0900000000000001</v>
      </c>
      <c r="H954" t="s">
        <v>18</v>
      </c>
      <c r="I954" t="s">
        <v>19</v>
      </c>
      <c r="J954" s="18">
        <v>16982.994354371651</v>
      </c>
      <c r="K954" s="18">
        <v>3862.6509994417224</v>
      </c>
      <c r="L954" s="138">
        <v>6.4677438371589174E-11</v>
      </c>
      <c r="M954" s="138">
        <v>1.1827142308130713E-16</v>
      </c>
      <c r="N954" s="46"/>
      <c r="O954" s="185">
        <f t="shared" si="410"/>
        <v>3.5481426924392135E-17</v>
      </c>
      <c r="P954" s="185">
        <f t="shared" si="411"/>
        <v>5.4859047942718223E-7</v>
      </c>
      <c r="Q954" s="185">
        <f t="shared" si="412"/>
        <v>3.2551767820543237E-8</v>
      </c>
      <c r="R954" s="185">
        <f t="shared" si="413"/>
        <v>503.29401782310288</v>
      </c>
      <c r="S954" s="185">
        <f t="shared" si="414"/>
        <v>8.4273126992959028E-12</v>
      </c>
      <c r="T954" s="184">
        <v>0.312</v>
      </c>
      <c r="U954" s="193">
        <f t="shared" si="389"/>
        <v>3.6900684001367821E-17</v>
      </c>
      <c r="V954" s="185">
        <f t="shared" si="390"/>
        <v>5.705340986042695E-7</v>
      </c>
      <c r="W954" s="185">
        <f t="shared" si="391"/>
        <v>3.3853838533364968E-8</v>
      </c>
      <c r="X954" s="185">
        <f t="shared" si="392"/>
        <v>523.425778536027</v>
      </c>
      <c r="Y954" s="194">
        <f t="shared" si="393"/>
        <v>8.7644052072677388E-12</v>
      </c>
      <c r="Z954" s="43"/>
      <c r="AA954" s="259">
        <f t="shared" si="399"/>
        <v>9.5532016759218364E-21</v>
      </c>
      <c r="AB954" s="260">
        <f t="shared" si="409"/>
        <v>6.9641089559016701E-21</v>
      </c>
      <c r="AC954" s="184">
        <f t="shared" si="415"/>
        <v>9.7399677902765003</v>
      </c>
      <c r="AD954" s="184">
        <f t="shared" si="416"/>
        <v>8.2591090141484571</v>
      </c>
      <c r="AE954" s="184">
        <f t="shared" si="417"/>
        <v>-36.67354949522305</v>
      </c>
      <c r="AF954" s="17">
        <f t="shared" si="400"/>
        <v>-17.20121344569035</v>
      </c>
      <c r="AG954" s="17">
        <f t="shared" si="401"/>
        <v>6.2603952409581485</v>
      </c>
      <c r="AJ954" s="138"/>
    </row>
    <row r="955" spans="1:36">
      <c r="A955" t="s">
        <v>55</v>
      </c>
      <c r="B955">
        <v>6</v>
      </c>
      <c r="C955" s="17">
        <v>48.743000000000002</v>
      </c>
      <c r="D955" s="17">
        <v>-127.667116666667</v>
      </c>
      <c r="E955" t="s">
        <v>58</v>
      </c>
      <c r="F955" t="s">
        <v>13</v>
      </c>
      <c r="G955" s="17">
        <v>1.0900000000000001</v>
      </c>
      <c r="H955" t="s">
        <v>18</v>
      </c>
      <c r="I955" t="s">
        <v>19</v>
      </c>
      <c r="J955" s="18">
        <v>250.41258050645808</v>
      </c>
      <c r="K955" s="18">
        <v>222.52529083907223</v>
      </c>
      <c r="L955" s="138">
        <v>2.116027825007091E-12</v>
      </c>
      <c r="M955" s="138">
        <v>3.9712562653832711E-17</v>
      </c>
      <c r="N955" s="46"/>
      <c r="O955" s="185">
        <f t="shared" si="410"/>
        <v>1.1913768796149813E-17</v>
      </c>
      <c r="P955" s="185">
        <f t="shared" si="411"/>
        <v>5.630251481267685E-6</v>
      </c>
      <c r="Q955" s="185">
        <f t="shared" si="412"/>
        <v>1.0930063115733772E-8</v>
      </c>
      <c r="R955" s="185">
        <f t="shared" si="413"/>
        <v>5165.3683314382424</v>
      </c>
      <c r="S955" s="185">
        <f t="shared" si="414"/>
        <v>4.9118296057585069E-11</v>
      </c>
      <c r="T955" s="184">
        <v>0.312</v>
      </c>
      <c r="U955" s="193">
        <f t="shared" si="389"/>
        <v>1.2390319547995806E-17</v>
      </c>
      <c r="V955" s="185">
        <f t="shared" si="390"/>
        <v>5.8554615405183934E-6</v>
      </c>
      <c r="W955" s="185">
        <f t="shared" si="391"/>
        <v>1.1367265640363122E-8</v>
      </c>
      <c r="X955" s="185">
        <f t="shared" si="392"/>
        <v>5371.9830646957726</v>
      </c>
      <c r="Y955" s="194">
        <f t="shared" si="393"/>
        <v>5.1083027899888466E-11</v>
      </c>
      <c r="Z955" s="43"/>
      <c r="AA955" s="259">
        <f t="shared" si="399"/>
        <v>5.5680500410878442E-20</v>
      </c>
      <c r="AB955" s="260">
        <f t="shared" si="409"/>
        <v>1.5858852847374628E-19</v>
      </c>
      <c r="AC955" s="184">
        <f t="shared" si="415"/>
        <v>5.5231098796030844</v>
      </c>
      <c r="AD955" s="184">
        <f t="shared" si="416"/>
        <v>5.4050407618391851</v>
      </c>
      <c r="AE955" s="184">
        <f t="shared" si="417"/>
        <v>-37.764864096613003</v>
      </c>
      <c r="AF955" s="17">
        <f t="shared" si="400"/>
        <v>-18.292528047080296</v>
      </c>
      <c r="AG955" s="17">
        <f t="shared" si="401"/>
        <v>8.588952405124342</v>
      </c>
      <c r="AJ955" s="138"/>
    </row>
    <row r="956" spans="1:36" s="708" customFormat="1">
      <c r="A956" s="708" t="s">
        <v>55</v>
      </c>
      <c r="B956" s="708">
        <v>8</v>
      </c>
      <c r="C956" s="709">
        <v>48.817</v>
      </c>
      <c r="D956" s="709">
        <v>-128.66583333333301</v>
      </c>
      <c r="E956" s="708">
        <v>33</v>
      </c>
      <c r="F956" s="708" t="s">
        <v>13</v>
      </c>
      <c r="G956" s="709">
        <v>0.16600000000000001</v>
      </c>
      <c r="H956" s="708" t="s">
        <v>18</v>
      </c>
      <c r="I956" s="708" t="s">
        <v>19</v>
      </c>
      <c r="J956" s="710">
        <v>87.387546561902823</v>
      </c>
      <c r="K956" s="710">
        <v>111.67984892393284</v>
      </c>
      <c r="L956" s="711">
        <v>9.0100421767925732E-13</v>
      </c>
      <c r="M956" s="711">
        <v>1.0361533003588863E-17</v>
      </c>
      <c r="N956" s="710"/>
      <c r="O956" s="712">
        <f t="shared" si="410"/>
        <v>3.1084599010766591E-18</v>
      </c>
      <c r="P956" s="712">
        <f t="shared" si="411"/>
        <v>3.4499948391842263E-6</v>
      </c>
      <c r="Q956" s="712">
        <f t="shared" si="412"/>
        <v>1.8725662054678667E-8</v>
      </c>
      <c r="R956" s="712">
        <f t="shared" si="413"/>
        <v>20783.101440868832</v>
      </c>
      <c r="S956" s="712">
        <f t="shared" si="414"/>
        <v>1.6767270223863798E-10</v>
      </c>
      <c r="T956" s="709">
        <v>0.34200000000000003</v>
      </c>
      <c r="U956" s="713">
        <f t="shared" si="389"/>
        <v>3.5436442872273913E-18</v>
      </c>
      <c r="V956" s="712">
        <f t="shared" si="390"/>
        <v>3.932994116670018E-6</v>
      </c>
      <c r="W956" s="712">
        <f t="shared" si="391"/>
        <v>2.134725474233368E-8</v>
      </c>
      <c r="X956" s="712">
        <f t="shared" si="392"/>
        <v>23692.735642590465</v>
      </c>
      <c r="Y956" s="714">
        <f t="shared" si="393"/>
        <v>1.9114688055204733E-10</v>
      </c>
      <c r="AA956" s="712">
        <f t="shared" si="399"/>
        <v>3.1730382171639856E-20</v>
      </c>
      <c r="AB956" s="711">
        <f t="shared" si="409"/>
        <v>1.1856990396508102E-19</v>
      </c>
      <c r="AC956" s="709">
        <f t="shared" si="415"/>
        <v>4.4703527846590498</v>
      </c>
      <c r="AD956" s="709">
        <f t="shared" si="416"/>
        <v>4.7156362862546661</v>
      </c>
      <c r="AE956" s="709">
        <f t="shared" si="417"/>
        <v>-39.10843147468907</v>
      </c>
      <c r="AF956" s="709">
        <f t="shared" si="400"/>
        <v>-17.662342689036596</v>
      </c>
      <c r="AG956" s="709">
        <f t="shared" si="401"/>
        <v>10.072923767167655</v>
      </c>
      <c r="AJ956" s="711"/>
    </row>
    <row r="957" spans="1:36">
      <c r="A957" t="s">
        <v>55</v>
      </c>
      <c r="B957">
        <v>8</v>
      </c>
      <c r="C957" s="17">
        <v>48.817</v>
      </c>
      <c r="D957" s="17">
        <v>-128.66583333333301</v>
      </c>
      <c r="E957">
        <v>33</v>
      </c>
      <c r="F957" t="s">
        <v>13</v>
      </c>
      <c r="G957" s="17">
        <v>0.16600000000000001</v>
      </c>
      <c r="H957" t="s">
        <v>18</v>
      </c>
      <c r="I957" t="s">
        <v>19</v>
      </c>
      <c r="J957" s="18">
        <v>58.772558478432408</v>
      </c>
      <c r="K957" s="18">
        <v>88.64719955228621</v>
      </c>
      <c r="L957" s="138">
        <v>6.5314835846884379E-13</v>
      </c>
      <c r="M957" s="138">
        <v>1.0964194177984559E-17</v>
      </c>
      <c r="N957" s="46"/>
      <c r="O957" s="185">
        <f t="shared" si="410"/>
        <v>3.2892582533953674E-18</v>
      </c>
      <c r="P957" s="185">
        <f t="shared" si="411"/>
        <v>5.0360047770865985E-6</v>
      </c>
      <c r="Q957" s="185">
        <f t="shared" si="412"/>
        <v>1.9814808755393777E-8</v>
      </c>
      <c r="R957" s="185">
        <f t="shared" si="413"/>
        <v>30337.37817522047</v>
      </c>
      <c r="S957" s="185">
        <f t="shared" si="414"/>
        <v>2.235243623652943E-10</v>
      </c>
      <c r="T957" s="184">
        <v>0.34200000000000003</v>
      </c>
      <c r="U957" s="193">
        <f t="shared" si="389"/>
        <v>3.7497544088707194E-18</v>
      </c>
      <c r="V957" s="185">
        <f t="shared" si="390"/>
        <v>5.7410454458787232E-6</v>
      </c>
      <c r="W957" s="185">
        <f t="shared" si="391"/>
        <v>2.2588881981148908E-8</v>
      </c>
      <c r="X957" s="185">
        <f t="shared" si="392"/>
        <v>34584.611119751338</v>
      </c>
      <c r="Y957" s="194">
        <f t="shared" si="393"/>
        <v>2.5481777309643554E-10</v>
      </c>
      <c r="Z957" s="43"/>
      <c r="AA957" s="259">
        <f t="shared" si="399"/>
        <v>4.2299750334008304E-20</v>
      </c>
      <c r="AB957" s="260">
        <f t="shared" si="409"/>
        <v>1.8655295025157118E-19</v>
      </c>
      <c r="AC957" s="184">
        <f t="shared" si="415"/>
        <v>4.0736750534260553</v>
      </c>
      <c r="AD957" s="184">
        <f t="shared" si="416"/>
        <v>4.4846644420865145</v>
      </c>
      <c r="AE957" s="184">
        <f t="shared" si="417"/>
        <v>-39.051896785103409</v>
      </c>
      <c r="AF957" s="17">
        <f t="shared" si="400"/>
        <v>-17.605807999450935</v>
      </c>
      <c r="AG957" s="17">
        <f t="shared" si="401"/>
        <v>10.451164096783275</v>
      </c>
      <c r="AJ957" s="138"/>
    </row>
    <row r="958" spans="1:36">
      <c r="A958" t="s">
        <v>55</v>
      </c>
      <c r="B958">
        <v>8</v>
      </c>
      <c r="C958" s="17">
        <v>48.817</v>
      </c>
      <c r="D958" s="17">
        <v>-128.66583333333301</v>
      </c>
      <c r="E958">
        <v>33</v>
      </c>
      <c r="F958" t="s">
        <v>13</v>
      </c>
      <c r="G958" s="17">
        <v>0.16600000000000001</v>
      </c>
      <c r="H958" t="s">
        <v>18</v>
      </c>
      <c r="I958" t="s">
        <v>19</v>
      </c>
      <c r="J958" s="18">
        <v>103.68655147877934</v>
      </c>
      <c r="K958" s="18">
        <v>129.96241020335174</v>
      </c>
      <c r="L958" s="138">
        <v>1.0350519140956449E-12</v>
      </c>
      <c r="M958" s="138">
        <v>1.3438011318106084E-17</v>
      </c>
      <c r="N958" s="46"/>
      <c r="O958" s="185">
        <f t="shared" si="410"/>
        <v>4.0314033954318253E-18</v>
      </c>
      <c r="P958" s="185">
        <f t="shared" si="411"/>
        <v>3.8948803828397145E-6</v>
      </c>
      <c r="Q958" s="185">
        <f t="shared" si="412"/>
        <v>2.4285562623083282E-8</v>
      </c>
      <c r="R958" s="185">
        <f t="shared" si="413"/>
        <v>23463.134836383819</v>
      </c>
      <c r="S958" s="185">
        <f t="shared" si="414"/>
        <v>1.8686605292317791E-10</v>
      </c>
      <c r="T958" s="184">
        <v>0.34200000000000003</v>
      </c>
      <c r="U958" s="193">
        <f t="shared" si="389"/>
        <v>4.5957998707922811E-18</v>
      </c>
      <c r="V958" s="185">
        <f t="shared" si="390"/>
        <v>4.4401636364372749E-6</v>
      </c>
      <c r="W958" s="185">
        <f t="shared" si="391"/>
        <v>2.7685541390314943E-8</v>
      </c>
      <c r="X958" s="185">
        <f t="shared" si="392"/>
        <v>26747.973713477557</v>
      </c>
      <c r="Y958" s="194">
        <f t="shared" si="393"/>
        <v>2.1302730033242283E-10</v>
      </c>
      <c r="Z958" s="43"/>
      <c r="AA958" s="259">
        <f t="shared" si="399"/>
        <v>3.5362531855182195E-20</v>
      </c>
      <c r="AB958" s="260">
        <f t="shared" si="409"/>
        <v>1.2960225917877431E-19</v>
      </c>
      <c r="AC958" s="184">
        <f t="shared" si="415"/>
        <v>4.6413724200248367</v>
      </c>
      <c r="AD958" s="184">
        <f t="shared" si="416"/>
        <v>4.8672452563610911</v>
      </c>
      <c r="AE958" s="184">
        <f t="shared" si="417"/>
        <v>-38.848444317148896</v>
      </c>
      <c r="AF958" s="17">
        <f t="shared" si="400"/>
        <v>-17.402355531496422</v>
      </c>
      <c r="AG958" s="17">
        <f t="shared" si="401"/>
        <v>10.194214000426173</v>
      </c>
      <c r="AJ958" s="138"/>
    </row>
    <row r="959" spans="1:36">
      <c r="A959" t="s">
        <v>55</v>
      </c>
      <c r="B959">
        <v>8</v>
      </c>
      <c r="C959" s="17">
        <v>48.817</v>
      </c>
      <c r="D959" s="17">
        <v>-128.66583333333301</v>
      </c>
      <c r="E959">
        <v>33</v>
      </c>
      <c r="F959" t="s">
        <v>13</v>
      </c>
      <c r="G959" s="17">
        <v>0.16600000000000001</v>
      </c>
      <c r="H959" t="s">
        <v>18</v>
      </c>
      <c r="I959" t="s">
        <v>19</v>
      </c>
      <c r="J959" s="18">
        <v>57.856072963334206</v>
      </c>
      <c r="K959" s="18">
        <v>85.818258199581649</v>
      </c>
      <c r="L959" s="138">
        <v>6.4487604094432899E-13</v>
      </c>
      <c r="M959" s="138">
        <v>1.6604533709100938E-17</v>
      </c>
      <c r="N959" s="46"/>
      <c r="O959" s="185">
        <f t="shared" si="410"/>
        <v>4.9813601127302808E-18</v>
      </c>
      <c r="P959" s="185">
        <f t="shared" si="411"/>
        <v>7.7245234687829137E-6</v>
      </c>
      <c r="Q959" s="185">
        <f t="shared" si="412"/>
        <v>3.0008193450182413E-8</v>
      </c>
      <c r="R959" s="185">
        <f t="shared" si="413"/>
        <v>46533.273908330797</v>
      </c>
      <c r="S959" s="185">
        <f t="shared" si="414"/>
        <v>3.4967143449118262E-10</v>
      </c>
      <c r="T959" s="184">
        <v>0.34200000000000003</v>
      </c>
      <c r="U959" s="193">
        <f t="shared" si="389"/>
        <v>5.6787505285125212E-18</v>
      </c>
      <c r="V959" s="185">
        <f t="shared" si="390"/>
        <v>8.8059567544125233E-6</v>
      </c>
      <c r="W959" s="185">
        <f t="shared" si="391"/>
        <v>3.4209340533207956E-8</v>
      </c>
      <c r="X959" s="185">
        <f t="shared" si="392"/>
        <v>53047.932255497122</v>
      </c>
      <c r="Y959" s="194">
        <f t="shared" si="393"/>
        <v>3.9862543531994827E-10</v>
      </c>
      <c r="Z959" s="43"/>
      <c r="AA959" s="259">
        <f t="shared" si="399"/>
        <v>6.6171822263111416E-20</v>
      </c>
      <c r="AB959" s="260">
        <f t="shared" si="409"/>
        <v>2.8699724780186724E-19</v>
      </c>
      <c r="AC959" s="184">
        <f t="shared" si="415"/>
        <v>4.0579584258884926</v>
      </c>
      <c r="AD959" s="184">
        <f t="shared" si="416"/>
        <v>4.4522317833842324</v>
      </c>
      <c r="AE959" s="184">
        <f t="shared" si="417"/>
        <v>-38.636855900813359</v>
      </c>
      <c r="AF959" s="17">
        <f t="shared" si="400"/>
        <v>-17.190767115160885</v>
      </c>
      <c r="AG959" s="17">
        <f t="shared" si="401"/>
        <v>10.878951166006287</v>
      </c>
      <c r="AJ959" s="138"/>
    </row>
    <row r="960" spans="1:36">
      <c r="A960" t="s">
        <v>55</v>
      </c>
      <c r="B960">
        <v>8</v>
      </c>
      <c r="C960" s="17">
        <v>48.817</v>
      </c>
      <c r="D960" s="17">
        <v>-128.66583333333301</v>
      </c>
      <c r="E960">
        <v>33</v>
      </c>
      <c r="F960" t="s">
        <v>13</v>
      </c>
      <c r="G960" s="17">
        <v>0.16600000000000001</v>
      </c>
      <c r="H960" t="s">
        <v>18</v>
      </c>
      <c r="I960" t="s">
        <v>19</v>
      </c>
      <c r="J960" s="18">
        <v>53.314531331274104</v>
      </c>
      <c r="K960" s="18">
        <v>80.392602023125946</v>
      </c>
      <c r="L960" s="138">
        <v>6.0350798405778468E-13</v>
      </c>
      <c r="M960" s="138">
        <v>7.2156111315464166E-18</v>
      </c>
      <c r="N960" s="46"/>
      <c r="O960" s="185">
        <f t="shared" si="410"/>
        <v>2.1646833394639251E-18</v>
      </c>
      <c r="P960" s="185">
        <f t="shared" si="411"/>
        <v>3.5868346345798484E-6</v>
      </c>
      <c r="Q960" s="185">
        <f t="shared" si="412"/>
        <v>1.3040261081107981E-8</v>
      </c>
      <c r="R960" s="185">
        <f t="shared" si="413"/>
        <v>21607.437557709927</v>
      </c>
      <c r="S960" s="185">
        <f t="shared" si="414"/>
        <v>1.622072274431021E-10</v>
      </c>
      <c r="T960" s="184">
        <v>0.34200000000000003</v>
      </c>
      <c r="U960" s="193">
        <f t="shared" si="389"/>
        <v>2.4677390069888749E-18</v>
      </c>
      <c r="V960" s="185">
        <f t="shared" si="390"/>
        <v>4.0889914834210277E-6</v>
      </c>
      <c r="W960" s="185">
        <f t="shared" si="391"/>
        <v>1.48658976324631E-8</v>
      </c>
      <c r="X960" s="185">
        <f t="shared" si="392"/>
        <v>24632.47881578932</v>
      </c>
      <c r="Y960" s="194">
        <f t="shared" si="393"/>
        <v>1.8491623928513642E-10</v>
      </c>
      <c r="Z960" s="43"/>
      <c r="AA960" s="259">
        <f t="shared" si="399"/>
        <v>3.0696095721332649E-20</v>
      </c>
      <c r="AB960" s="260">
        <f t="shared" si="409"/>
        <v>1.3534042129549333E-19</v>
      </c>
      <c r="AC960" s="184">
        <f t="shared" si="415"/>
        <v>3.97620892687114</v>
      </c>
      <c r="AD960" s="184">
        <f t="shared" si="416"/>
        <v>4.3869221573135775</v>
      </c>
      <c r="AE960" s="184">
        <f t="shared" si="417"/>
        <v>-39.470284782337039</v>
      </c>
      <c r="AF960" s="17">
        <f t="shared" si="400"/>
        <v>-18.024195996684568</v>
      </c>
      <c r="AG960" s="17">
        <f t="shared" si="401"/>
        <v>10.111821128185676</v>
      </c>
      <c r="AJ960" s="138"/>
    </row>
    <row r="961" spans="1:36">
      <c r="A961" t="s">
        <v>55</v>
      </c>
      <c r="B961">
        <v>8</v>
      </c>
      <c r="C961" s="17">
        <v>48.817</v>
      </c>
      <c r="D961" s="17">
        <v>-128.66583333333301</v>
      </c>
      <c r="E961">
        <v>33</v>
      </c>
      <c r="F961" t="s">
        <v>13</v>
      </c>
      <c r="G961" s="17">
        <v>0.16600000000000001</v>
      </c>
      <c r="H961" t="s">
        <v>18</v>
      </c>
      <c r="I961" t="s">
        <v>19</v>
      </c>
      <c r="J961" s="18">
        <v>70.63908780708492</v>
      </c>
      <c r="K961" s="18">
        <v>99.716664099062911</v>
      </c>
      <c r="L961" s="138">
        <v>7.5820527837735992E-13</v>
      </c>
      <c r="M961" s="138">
        <v>7.2957623816125917E-18</v>
      </c>
      <c r="N961" s="46"/>
      <c r="O961" s="185">
        <f t="shared" si="410"/>
        <v>2.1887287144837776E-18</v>
      </c>
      <c r="P961" s="185">
        <f t="shared" si="411"/>
        <v>2.8867231301368543E-6</v>
      </c>
      <c r="Q961" s="185">
        <f t="shared" si="412"/>
        <v>1.3185112737854081E-8</v>
      </c>
      <c r="R961" s="185">
        <f t="shared" si="413"/>
        <v>17389.898374318396</v>
      </c>
      <c r="S961" s="185">
        <f t="shared" si="414"/>
        <v>1.3222577045653483E-10</v>
      </c>
      <c r="T961" s="184">
        <v>0.34200000000000003</v>
      </c>
      <c r="U961" s="193">
        <f t="shared" si="389"/>
        <v>2.4951507345115067E-18</v>
      </c>
      <c r="V961" s="185">
        <f t="shared" si="390"/>
        <v>3.2908643683560143E-6</v>
      </c>
      <c r="W961" s="185">
        <f t="shared" si="391"/>
        <v>1.5031028521153653E-8</v>
      </c>
      <c r="X961" s="185">
        <f t="shared" si="392"/>
        <v>19824.484146722974</v>
      </c>
      <c r="Y961" s="194">
        <f t="shared" si="393"/>
        <v>1.5073737832044973E-10</v>
      </c>
      <c r="Z961" s="43"/>
      <c r="AA961" s="259">
        <f t="shared" si="399"/>
        <v>2.5022404801194658E-20</v>
      </c>
      <c r="AB961" s="260">
        <f t="shared" si="409"/>
        <v>1.0328222812753884E-19</v>
      </c>
      <c r="AC961" s="184">
        <f t="shared" si="415"/>
        <v>4.2575836429490908</v>
      </c>
      <c r="AD961" s="184">
        <f t="shared" si="416"/>
        <v>4.6023328054189374</v>
      </c>
      <c r="AE961" s="184">
        <f t="shared" si="417"/>
        <v>-39.459237989960826</v>
      </c>
      <c r="AF961" s="17">
        <f t="shared" si="400"/>
        <v>-18.013149204308355</v>
      </c>
      <c r="AG961" s="17">
        <f t="shared" si="401"/>
        <v>9.8946730258226712</v>
      </c>
      <c r="AJ961" s="138"/>
    </row>
    <row r="962" spans="1:36">
      <c r="A962" t="s">
        <v>55</v>
      </c>
      <c r="B962">
        <v>8</v>
      </c>
      <c r="C962" s="17">
        <v>48.817</v>
      </c>
      <c r="D962" s="17">
        <v>-128.66583333333301</v>
      </c>
      <c r="E962">
        <v>33</v>
      </c>
      <c r="F962" t="s">
        <v>13</v>
      </c>
      <c r="G962" s="17">
        <v>0.16600000000000001</v>
      </c>
      <c r="H962" t="s">
        <v>18</v>
      </c>
      <c r="I962" t="s">
        <v>19</v>
      </c>
      <c r="J962" s="18">
        <v>60.256812724080348</v>
      </c>
      <c r="K962" s="18">
        <v>89.44038886546457</v>
      </c>
      <c r="L962" s="138">
        <v>6.6649398483888131E-13</v>
      </c>
      <c r="M962" s="138">
        <v>8.8622023156160077E-18</v>
      </c>
      <c r="N962" s="46"/>
      <c r="O962" s="185">
        <f t="shared" si="410"/>
        <v>2.6586606946848024E-18</v>
      </c>
      <c r="P962" s="185">
        <f t="shared" si="411"/>
        <v>3.9890242900354289E-6</v>
      </c>
      <c r="Q962" s="185">
        <f t="shared" si="412"/>
        <v>1.6016028281233747E-8</v>
      </c>
      <c r="R962" s="185">
        <f t="shared" si="413"/>
        <v>24030.266807442338</v>
      </c>
      <c r="S962" s="185">
        <f t="shared" si="414"/>
        <v>1.7906930509129284E-10</v>
      </c>
      <c r="T962" s="184">
        <v>0.34200000000000003</v>
      </c>
      <c r="U962" s="193">
        <f t="shared" si="389"/>
        <v>3.0308731919406749E-18</v>
      </c>
      <c r="V962" s="185">
        <f t="shared" si="390"/>
        <v>4.5474876906403892E-6</v>
      </c>
      <c r="W962" s="185">
        <f t="shared" si="391"/>
        <v>1.8258272240606473E-8</v>
      </c>
      <c r="X962" s="185">
        <f t="shared" si="392"/>
        <v>27394.50416048427</v>
      </c>
      <c r="Y962" s="194">
        <f t="shared" si="393"/>
        <v>2.0413900780407387E-10</v>
      </c>
      <c r="Z962" s="43"/>
      <c r="AA962" s="259">
        <f t="shared" si="399"/>
        <v>3.3887075295476268E-20</v>
      </c>
      <c r="AB962" s="260">
        <f t="shared" si="409"/>
        <v>1.47073864596798E-19</v>
      </c>
      <c r="AC962" s="184">
        <f t="shared" si="415"/>
        <v>4.0986156402369476</v>
      </c>
      <c r="AD962" s="184">
        <f t="shared" si="416"/>
        <v>4.4935723571775767</v>
      </c>
      <c r="AE962" s="184">
        <f t="shared" si="417"/>
        <v>-39.264736371809875</v>
      </c>
      <c r="AF962" s="17">
        <f t="shared" si="400"/>
        <v>-17.818647586157404</v>
      </c>
      <c r="AG962" s="17">
        <f t="shared" si="401"/>
        <v>10.218097694173172</v>
      </c>
      <c r="AJ962" s="138"/>
    </row>
    <row r="963" spans="1:36">
      <c r="A963" t="s">
        <v>55</v>
      </c>
      <c r="B963">
        <v>8</v>
      </c>
      <c r="C963" s="17">
        <v>48.817</v>
      </c>
      <c r="D963" s="17">
        <v>-128.66583333333301</v>
      </c>
      <c r="E963">
        <v>33</v>
      </c>
      <c r="F963" t="s">
        <v>13</v>
      </c>
      <c r="G963" s="17">
        <v>0.16600000000000001</v>
      </c>
      <c r="H963" t="s">
        <v>18</v>
      </c>
      <c r="I963" t="s">
        <v>19</v>
      </c>
      <c r="J963" s="18"/>
      <c r="K963" s="18"/>
      <c r="L963" s="138"/>
      <c r="M963" s="138">
        <v>1.3398036285998745E-17</v>
      </c>
      <c r="N963" s="46"/>
      <c r="O963" s="185">
        <f t="shared" si="410"/>
        <v>4.0194108857996231E-18</v>
      </c>
      <c r="P963" s="185"/>
      <c r="Q963" s="185"/>
      <c r="R963" s="185"/>
      <c r="S963" s="185"/>
      <c r="T963" s="184">
        <v>0.34200000000000003</v>
      </c>
      <c r="U963" s="193">
        <f t="shared" si="389"/>
        <v>4.5821284098115707E-18</v>
      </c>
      <c r="V963" s="185"/>
      <c r="W963" s="185"/>
      <c r="X963" s="185"/>
      <c r="Y963" s="194"/>
      <c r="Z963" s="43"/>
      <c r="AA963" s="259"/>
      <c r="AB963" s="260"/>
      <c r="AC963" s="184"/>
      <c r="AD963" s="184"/>
      <c r="AE963" s="184">
        <f t="shared" si="417"/>
        <v>-38.851423523495832</v>
      </c>
      <c r="AF963" s="17"/>
      <c r="AG963" s="17"/>
      <c r="AJ963" s="138"/>
    </row>
    <row r="964" spans="1:36">
      <c r="A964" t="s">
        <v>55</v>
      </c>
      <c r="B964">
        <v>8</v>
      </c>
      <c r="C964" s="17">
        <v>48.817</v>
      </c>
      <c r="D964" s="17">
        <v>-128.66583333333301</v>
      </c>
      <c r="E964">
        <v>33</v>
      </c>
      <c r="F964" t="s">
        <v>13</v>
      </c>
      <c r="G964" s="17">
        <v>0.16600000000000001</v>
      </c>
      <c r="H964" t="s">
        <v>18</v>
      </c>
      <c r="I964" t="s">
        <v>19</v>
      </c>
      <c r="J964" s="18">
        <v>74.477988366065546</v>
      </c>
      <c r="K964" s="18">
        <v>100.97330116049883</v>
      </c>
      <c r="L964" s="138">
        <v>7.9145440278506991E-13</v>
      </c>
      <c r="M964" s="138">
        <v>8.0415802133943931E-18</v>
      </c>
      <c r="N964" s="46"/>
      <c r="O964" s="185">
        <f t="shared" si="410"/>
        <v>2.4124740640183178E-18</v>
      </c>
      <c r="P964" s="185">
        <f t="shared" si="411"/>
        <v>3.0481529391067871E-6</v>
      </c>
      <c r="Q964" s="185">
        <f t="shared" si="412"/>
        <v>1.4532976289266973E-8</v>
      </c>
      <c r="R964" s="185">
        <f t="shared" si="413"/>
        <v>18362.367103052933</v>
      </c>
      <c r="S964" s="185">
        <f t="shared" si="414"/>
        <v>1.4392890122673669E-10</v>
      </c>
      <c r="T964" s="184">
        <v>0.34200000000000003</v>
      </c>
      <c r="U964" s="193">
        <f t="shared" si="389"/>
        <v>2.7502204329808826E-18</v>
      </c>
      <c r="V964" s="185">
        <f t="shared" si="390"/>
        <v>3.4748943505817376E-6</v>
      </c>
      <c r="W964" s="185">
        <f t="shared" si="391"/>
        <v>1.6567592969764351E-8</v>
      </c>
      <c r="X964" s="185">
        <f t="shared" si="392"/>
        <v>20933.098497480343</v>
      </c>
      <c r="Y964" s="194">
        <f t="shared" si="393"/>
        <v>1.6407894739847982E-10</v>
      </c>
      <c r="Z964" s="43"/>
      <c r="AA964" s="259">
        <f t="shared" si="399"/>
        <v>2.7237105268147654E-20</v>
      </c>
      <c r="AB964" s="260">
        <f t="shared" si="409"/>
        <v>1.0797257538521789E-19</v>
      </c>
      <c r="AC964" s="184">
        <f t="shared" si="415"/>
        <v>4.3105036235555314</v>
      </c>
      <c r="AD964" s="184">
        <f t="shared" si="416"/>
        <v>4.6148561369504195</v>
      </c>
      <c r="AE964" s="184">
        <f t="shared" si="417"/>
        <v>-39.361906066059653</v>
      </c>
      <c r="AF964" s="17">
        <f t="shared" si="400"/>
        <v>-17.915817280407179</v>
      </c>
      <c r="AG964" s="17">
        <f t="shared" si="401"/>
        <v>9.9490868454520225</v>
      </c>
      <c r="AJ964" s="138"/>
    </row>
    <row r="965" spans="1:36" s="134" customFormat="1">
      <c r="A965" s="134" t="s">
        <v>55</v>
      </c>
      <c r="B965" s="134">
        <v>8</v>
      </c>
      <c r="C965" s="135">
        <v>48.817</v>
      </c>
      <c r="D965" s="135">
        <v>-128.66583333333301</v>
      </c>
      <c r="E965" s="134">
        <v>20</v>
      </c>
      <c r="F965" s="134" t="s">
        <v>12</v>
      </c>
      <c r="G965" s="135">
        <v>0.26500000000000001</v>
      </c>
      <c r="H965" s="134" t="s">
        <v>18</v>
      </c>
      <c r="I965" s="134" t="s">
        <v>20</v>
      </c>
      <c r="J965" s="136">
        <v>114.129165</v>
      </c>
      <c r="K965" s="136">
        <v>481.56083123253063</v>
      </c>
      <c r="L965" s="139">
        <v>1.11881921537934E-12</v>
      </c>
      <c r="M965" s="139">
        <v>5.1346522535878142E-17</v>
      </c>
      <c r="N965" s="136"/>
      <c r="O965" s="223">
        <f t="shared" si="410"/>
        <v>1.5403956760763441E-17</v>
      </c>
      <c r="P965" s="223">
        <f t="shared" si="411"/>
        <v>1.3768048089467851E-5</v>
      </c>
      <c r="Q965" s="223">
        <f t="shared" si="412"/>
        <v>5.8128138719862041E-8</v>
      </c>
      <c r="R965" s="223">
        <f t="shared" si="413"/>
        <v>51954.898450822075</v>
      </c>
      <c r="S965" s="223">
        <f t="shared" si="414"/>
        <v>1.2070777968192721E-10</v>
      </c>
      <c r="T965" s="135">
        <v>0.34200000000000003</v>
      </c>
      <c r="U965" s="225">
        <f t="shared" si="389"/>
        <v>1.7560510707270325E-17</v>
      </c>
      <c r="V965" s="223">
        <f t="shared" si="390"/>
        <v>1.569557482199335E-5</v>
      </c>
      <c r="W965" s="223">
        <f t="shared" si="391"/>
        <v>6.6266078140642738E-8</v>
      </c>
      <c r="X965" s="223">
        <f t="shared" si="392"/>
        <v>59228.584233937167</v>
      </c>
      <c r="Y965" s="715">
        <f t="shared" si="393"/>
        <v>1.3760686883739705E-10</v>
      </c>
      <c r="AA965" s="223">
        <f t="shared" si="399"/>
        <v>3.6465820241910219E-20</v>
      </c>
      <c r="AB965" s="139">
        <f t="shared" si="409"/>
        <v>4.4989834575481334E-19</v>
      </c>
      <c r="AC965" s="135">
        <f t="shared" si="415"/>
        <v>4.7373308333203976</v>
      </c>
      <c r="AD965" s="135">
        <f t="shared" si="416"/>
        <v>6.1770325601898701</v>
      </c>
      <c r="AE965" s="135">
        <f t="shared" si="417"/>
        <v>-37.507934460631702</v>
      </c>
      <c r="AF965" s="135">
        <f t="shared" si="400"/>
        <v>-16.529587712608908</v>
      </c>
      <c r="AG965" s="135">
        <f t="shared" si="401"/>
        <v>10.989159546130988</v>
      </c>
      <c r="AJ965" s="139"/>
    </row>
    <row r="966" spans="1:36">
      <c r="A966" t="s">
        <v>55</v>
      </c>
      <c r="B966">
        <v>8</v>
      </c>
      <c r="C966" s="17">
        <v>48.817</v>
      </c>
      <c r="D966" s="17">
        <v>-128.66583333333301</v>
      </c>
      <c r="E966">
        <v>20</v>
      </c>
      <c r="F966" t="s">
        <v>12</v>
      </c>
      <c r="G966" s="17">
        <v>0.26500000000000001</v>
      </c>
      <c r="H966" t="s">
        <v>18</v>
      </c>
      <c r="I966" t="s">
        <v>20</v>
      </c>
      <c r="J966" s="18">
        <v>79.486560000000011</v>
      </c>
      <c r="K966" s="18">
        <v>443.25782963891686</v>
      </c>
      <c r="L966" s="138">
        <v>8.3435223591524731E-13</v>
      </c>
      <c r="M966" s="138">
        <v>1.7583393277754202E-16</v>
      </c>
      <c r="N966" s="46"/>
      <c r="O966" s="185">
        <f t="shared" si="410"/>
        <v>5.2750179833262605E-17</v>
      </c>
      <c r="P966" s="185">
        <f t="shared" si="411"/>
        <v>6.3222914211283918E-5</v>
      </c>
      <c r="Q966" s="185">
        <f t="shared" si="412"/>
        <v>1.990572823896702E-7</v>
      </c>
      <c r="R966" s="185">
        <f t="shared" si="413"/>
        <v>238577.03475956194</v>
      </c>
      <c r="S966" s="185">
        <f t="shared" si="414"/>
        <v>4.4907787089023255E-10</v>
      </c>
      <c r="T966" s="184">
        <v>0.34200000000000003</v>
      </c>
      <c r="U966" s="193">
        <f t="shared" si="389"/>
        <v>6.0135205009919374E-17</v>
      </c>
      <c r="V966" s="185">
        <f t="shared" si="390"/>
        <v>7.2074122200863674E-5</v>
      </c>
      <c r="W966" s="185">
        <f t="shared" si="391"/>
        <v>2.2692530192422405E-7</v>
      </c>
      <c r="X966" s="185">
        <f t="shared" si="392"/>
        <v>271977.81962590065</v>
      </c>
      <c r="Y966" s="194">
        <f t="shared" si="393"/>
        <v>5.119487728148652E-10</v>
      </c>
      <c r="Z966" s="43"/>
      <c r="AA966" s="259">
        <f t="shared" si="399"/>
        <v>1.3566642479593926E-19</v>
      </c>
      <c r="AB966" s="260">
        <f t="shared" si="409"/>
        <v>2.2121215558648154E-18</v>
      </c>
      <c r="AC966" s="184">
        <f t="shared" si="415"/>
        <v>4.3755879507648343</v>
      </c>
      <c r="AD966" s="184">
        <f t="shared" si="416"/>
        <v>6.0941516089583008</v>
      </c>
      <c r="AE966" s="184">
        <f t="shared" si="417"/>
        <v>-36.276991688055148</v>
      </c>
      <c r="AF966" s="17">
        <f t="shared" si="400"/>
        <v>-15.298644940032352</v>
      </c>
      <c r="AG966" s="17">
        <f t="shared" si="401"/>
        <v>12.513475796460108</v>
      </c>
      <c r="AJ966" s="138"/>
    </row>
    <row r="967" spans="1:36">
      <c r="A967" t="s">
        <v>55</v>
      </c>
      <c r="B967">
        <v>8</v>
      </c>
      <c r="C967" s="17">
        <v>48.817</v>
      </c>
      <c r="D967" s="17">
        <v>-128.66583333333301</v>
      </c>
      <c r="E967">
        <v>20</v>
      </c>
      <c r="F967" t="s">
        <v>12</v>
      </c>
      <c r="G967" s="17">
        <v>0.26500000000000001</v>
      </c>
      <c r="H967" t="s">
        <v>18</v>
      </c>
      <c r="I967" t="s">
        <v>20</v>
      </c>
      <c r="J967" s="18">
        <v>242.21587500000004</v>
      </c>
      <c r="K967" s="18">
        <v>556.02264943671639</v>
      </c>
      <c r="L967" s="138">
        <v>2.0596790581712918E-12</v>
      </c>
      <c r="M967" s="138">
        <v>1.637247341124138E-16</v>
      </c>
      <c r="N967" s="46"/>
      <c r="O967" s="185">
        <f t="shared" si="410"/>
        <v>4.911742023372414E-17</v>
      </c>
      <c r="P967" s="185">
        <f t="shared" si="411"/>
        <v>2.3847123190801178E-5</v>
      </c>
      <c r="Q967" s="185">
        <f t="shared" si="412"/>
        <v>1.8534875559895901E-7</v>
      </c>
      <c r="R967" s="185">
        <f t="shared" si="413"/>
        <v>89989.144116230862</v>
      </c>
      <c r="S967" s="185">
        <f t="shared" si="414"/>
        <v>3.333474918453919E-10</v>
      </c>
      <c r="T967" s="184">
        <v>0.34200000000000003</v>
      </c>
      <c r="U967" s="193">
        <f t="shared" si="389"/>
        <v>5.5993859066445531E-17</v>
      </c>
      <c r="V967" s="185">
        <f t="shared" si="390"/>
        <v>2.7185720437513348E-5</v>
      </c>
      <c r="W967" s="185">
        <f t="shared" si="391"/>
        <v>2.1129758138281332E-7</v>
      </c>
      <c r="X967" s="185">
        <f t="shared" si="392"/>
        <v>102587.6242925032</v>
      </c>
      <c r="Y967" s="194">
        <f t="shared" si="393"/>
        <v>3.8001614070374683E-10</v>
      </c>
      <c r="Z967" s="43"/>
      <c r="AA967" s="259">
        <f t="shared" si="399"/>
        <v>1.0070427728649292E-19</v>
      </c>
      <c r="AB967" s="260">
        <f t="shared" si="409"/>
        <v>6.7594551394459083E-19</v>
      </c>
      <c r="AC967" s="184">
        <f t="shared" si="415"/>
        <v>5.4898293739751409</v>
      </c>
      <c r="AD967" s="184">
        <f t="shared" si="416"/>
        <v>6.3208090298178501</v>
      </c>
      <c r="AE967" s="184">
        <f t="shared" si="417"/>
        <v>-36.348345106778943</v>
      </c>
      <c r="AF967" s="17">
        <f t="shared" si="400"/>
        <v>-15.369998358756151</v>
      </c>
      <c r="AG967" s="17">
        <f t="shared" si="401"/>
        <v>11.538472583512748</v>
      </c>
      <c r="AJ967" s="138"/>
    </row>
    <row r="968" spans="1:36">
      <c r="A968" t="s">
        <v>55</v>
      </c>
      <c r="B968">
        <v>8</v>
      </c>
      <c r="C968" s="17">
        <v>48.817</v>
      </c>
      <c r="D968" s="17">
        <v>-128.66583333333301</v>
      </c>
      <c r="E968">
        <v>20</v>
      </c>
      <c r="F968" t="s">
        <v>12</v>
      </c>
      <c r="G968" s="17">
        <v>0.26500000000000001</v>
      </c>
      <c r="H968" t="s">
        <v>18</v>
      </c>
      <c r="I968" t="s">
        <v>20</v>
      </c>
      <c r="J968" s="18">
        <v>80.547840000000008</v>
      </c>
      <c r="K968" s="18">
        <v>561.78707783625282</v>
      </c>
      <c r="L968" s="138">
        <v>8.4337544743330277E-13</v>
      </c>
      <c r="M968" s="138">
        <v>6.4798677712521203E-17</v>
      </c>
      <c r="N968" s="46"/>
      <c r="O968" s="185">
        <f t="shared" si="410"/>
        <v>1.9439603313756359E-17</v>
      </c>
      <c r="P968" s="185">
        <f t="shared" si="411"/>
        <v>2.3049761968904973E-5</v>
      </c>
      <c r="Q968" s="185">
        <f t="shared" si="412"/>
        <v>7.3356993636816444E-8</v>
      </c>
      <c r="R968" s="185">
        <f t="shared" si="413"/>
        <v>86980.233844924427</v>
      </c>
      <c r="S968" s="185">
        <f t="shared" si="414"/>
        <v>1.3057792984373024E-10</v>
      </c>
      <c r="T968" s="184">
        <v>0.34200000000000003</v>
      </c>
      <c r="U968" s="193">
        <f t="shared" ref="U968:U1021" si="418">M968*T968</f>
        <v>2.2161147777682252E-17</v>
      </c>
      <c r="V968" s="185">
        <f t="shared" ref="V968:V1021" si="419">T968*M968/L968</f>
        <v>2.6276728644551675E-5</v>
      </c>
      <c r="W968" s="185">
        <f t="shared" ref="W968:W1021" si="420">U968/(G968*0.000000001)</f>
        <v>8.3626972745970762E-8</v>
      </c>
      <c r="X968" s="185">
        <f t="shared" ref="X968:X1021" si="421">V968/(G968*0.000000001)</f>
        <v>99157.466583213856</v>
      </c>
      <c r="Y968" s="194">
        <f t="shared" ref="Y968:Y1021" si="422">W968/K968</f>
        <v>1.488588400218525E-10</v>
      </c>
      <c r="Z968" s="43"/>
      <c r="AA968" s="259">
        <f t="shared" si="399"/>
        <v>3.9447592605790917E-20</v>
      </c>
      <c r="AB968" s="260">
        <f t="shared" si="409"/>
        <v>8.0447443050640708E-19</v>
      </c>
      <c r="AC968" s="184">
        <f t="shared" si="415"/>
        <v>4.3888512936209798</v>
      </c>
      <c r="AD968" s="184">
        <f t="shared" si="416"/>
        <v>6.3311229130461433</v>
      </c>
      <c r="AE968" s="184">
        <f t="shared" si="417"/>
        <v>-37.275246476413763</v>
      </c>
      <c r="AF968" s="17">
        <f t="shared" si="400"/>
        <v>-16.296899728390965</v>
      </c>
      <c r="AG968" s="17">
        <f t="shared" si="401"/>
        <v>11.504464437045158</v>
      </c>
      <c r="AJ968" s="138"/>
    </row>
    <row r="969" spans="1:36">
      <c r="A969" t="s">
        <v>55</v>
      </c>
      <c r="B969">
        <v>8</v>
      </c>
      <c r="C969" s="17">
        <v>48.817</v>
      </c>
      <c r="D969" s="17">
        <v>-128.66583333333301</v>
      </c>
      <c r="E969">
        <v>20</v>
      </c>
      <c r="F969" t="s">
        <v>12</v>
      </c>
      <c r="G969" s="17">
        <v>0.26500000000000001</v>
      </c>
      <c r="H969" t="s">
        <v>18</v>
      </c>
      <c r="I969" t="s">
        <v>20</v>
      </c>
      <c r="J969" s="18">
        <v>191.09608</v>
      </c>
      <c r="K969" s="18">
        <v>672.43662959382311</v>
      </c>
      <c r="L969" s="138">
        <v>1.6994423394999052E-12</v>
      </c>
      <c r="M969" s="138">
        <v>8.0471199456953882E-17</v>
      </c>
      <c r="N969" s="46"/>
      <c r="O969" s="185">
        <f t="shared" si="410"/>
        <v>2.4141359837086163E-17</v>
      </c>
      <c r="P969" s="185">
        <f t="shared" si="411"/>
        <v>1.4205459800530943E-5</v>
      </c>
      <c r="Q969" s="185">
        <f t="shared" si="412"/>
        <v>9.1099471083344007E-8</v>
      </c>
      <c r="R969" s="185">
        <f t="shared" si="413"/>
        <v>53605.508681248837</v>
      </c>
      <c r="S969" s="185">
        <f t="shared" si="414"/>
        <v>1.354766636350127E-10</v>
      </c>
      <c r="T969" s="184">
        <v>0.34200000000000003</v>
      </c>
      <c r="U969" s="193">
        <f t="shared" si="418"/>
        <v>2.752115021427823E-17</v>
      </c>
      <c r="V969" s="185">
        <f t="shared" si="419"/>
        <v>1.6194224172605278E-5</v>
      </c>
      <c r="W969" s="185">
        <f t="shared" si="420"/>
        <v>1.0385339703501218E-7</v>
      </c>
      <c r="X969" s="185">
        <f t="shared" si="421"/>
        <v>61110.279896623688</v>
      </c>
      <c r="Y969" s="194">
        <f t="shared" si="422"/>
        <v>1.5444339654391451E-10</v>
      </c>
      <c r="Z969" s="43"/>
      <c r="AA969" s="259">
        <f t="shared" si="399"/>
        <v>4.0927500084137349E-20</v>
      </c>
      <c r="AB969" s="260">
        <f t="shared" si="409"/>
        <v>4.2110334998475049E-19</v>
      </c>
      <c r="AC969" s="184">
        <f t="shared" si="415"/>
        <v>5.2527763382153241</v>
      </c>
      <c r="AD969" s="184">
        <f t="shared" si="416"/>
        <v>6.5109078759487149</v>
      </c>
      <c r="AE969" s="184">
        <f t="shared" si="417"/>
        <v>-37.058632324204588</v>
      </c>
      <c r="AF969" s="17">
        <f t="shared" si="400"/>
        <v>-16.080285576181794</v>
      </c>
      <c r="AG969" s="17">
        <f t="shared" si="401"/>
        <v>11.020435378088319</v>
      </c>
      <c r="AJ969" s="138"/>
    </row>
    <row r="970" spans="1:36">
      <c r="A970" t="s">
        <v>55</v>
      </c>
      <c r="B970">
        <v>8</v>
      </c>
      <c r="C970" s="17">
        <v>48.817</v>
      </c>
      <c r="D970" s="17">
        <v>-128.66583333333301</v>
      </c>
      <c r="E970">
        <v>20</v>
      </c>
      <c r="F970" t="s">
        <v>12</v>
      </c>
      <c r="G970" s="17">
        <v>0.26500000000000001</v>
      </c>
      <c r="H970" t="s">
        <v>18</v>
      </c>
      <c r="I970" t="s">
        <v>20</v>
      </c>
      <c r="J970" s="18">
        <v>133.46784</v>
      </c>
      <c r="K970" s="18">
        <v>468.70466762307694</v>
      </c>
      <c r="L970" s="138">
        <v>1.2702572733173045E-12</v>
      </c>
      <c r="M970" s="138">
        <v>9.3940541812541203E-17</v>
      </c>
      <c r="N970" s="46"/>
      <c r="O970" s="185">
        <f t="shared" si="410"/>
        <v>2.8182162543762362E-17</v>
      </c>
      <c r="P970" s="185">
        <f t="shared" si="411"/>
        <v>2.218618474835734E-5</v>
      </c>
      <c r="Q970" s="185">
        <f t="shared" si="412"/>
        <v>1.0634778318400891E-7</v>
      </c>
      <c r="R970" s="185">
        <f t="shared" si="413"/>
        <v>83721.451880593726</v>
      </c>
      <c r="S970" s="185">
        <f t="shared" si="414"/>
        <v>2.2689721381126015E-10</v>
      </c>
      <c r="T970" s="184">
        <v>0.34200000000000003</v>
      </c>
      <c r="U970" s="193">
        <f t="shared" si="418"/>
        <v>3.2127665299889096E-17</v>
      </c>
      <c r="V970" s="185">
        <f t="shared" si="419"/>
        <v>2.5292250613127369E-5</v>
      </c>
      <c r="W970" s="185">
        <f t="shared" si="420"/>
        <v>1.2123647282977016E-7</v>
      </c>
      <c r="X970" s="185">
        <f t="shared" si="421"/>
        <v>95442.455143876854</v>
      </c>
      <c r="Y970" s="194">
        <f t="shared" si="422"/>
        <v>2.5866282374483659E-10</v>
      </c>
      <c r="Z970" s="43"/>
      <c r="AA970" s="259">
        <f t="shared" si="399"/>
        <v>6.8545648292381703E-20</v>
      </c>
      <c r="AB970" s="260">
        <f t="shared" si="409"/>
        <v>7.0384402574089164E-19</v>
      </c>
      <c r="AC970" s="184">
        <f t="shared" si="415"/>
        <v>4.8938605499431045</v>
      </c>
      <c r="AD970" s="184">
        <f t="shared" si="416"/>
        <v>6.1499728635372275</v>
      </c>
      <c r="AE970" s="184">
        <f t="shared" si="417"/>
        <v>-36.903869625665926</v>
      </c>
      <c r="AF970" s="17">
        <f t="shared" si="400"/>
        <v>-15.925522877643132</v>
      </c>
      <c r="AG970" s="17">
        <f t="shared" si="401"/>
        <v>11.466278780915749</v>
      </c>
      <c r="AJ970" s="138"/>
    </row>
    <row r="971" spans="1:36">
      <c r="A971" t="s">
        <v>55</v>
      </c>
      <c r="B971">
        <v>8</v>
      </c>
      <c r="C971" s="17">
        <v>48.817</v>
      </c>
      <c r="D971" s="17">
        <v>-128.66583333333301</v>
      </c>
      <c r="E971">
        <v>20</v>
      </c>
      <c r="F971" t="s">
        <v>12</v>
      </c>
      <c r="G971" s="17">
        <v>0.26500000000000001</v>
      </c>
      <c r="H971" t="s">
        <v>18</v>
      </c>
      <c r="I971" t="s">
        <v>20</v>
      </c>
      <c r="J971" s="18">
        <v>76.124159999999989</v>
      </c>
      <c r="K971" s="18">
        <v>506.17905129420399</v>
      </c>
      <c r="L971" s="138">
        <v>8.0561213624521867E-13</v>
      </c>
      <c r="M971" s="138">
        <v>6.1121284467258748E-17</v>
      </c>
      <c r="N971" s="46"/>
      <c r="O971" s="185">
        <f t="shared" si="410"/>
        <v>1.8336385340177623E-17</v>
      </c>
      <c r="P971" s="185">
        <f t="shared" si="411"/>
        <v>2.276081071176446E-5</v>
      </c>
      <c r="Q971" s="185">
        <f t="shared" si="412"/>
        <v>6.9193906944066495E-8</v>
      </c>
      <c r="R971" s="185">
        <f t="shared" si="413"/>
        <v>85889.851742507395</v>
      </c>
      <c r="S971" s="185">
        <f t="shared" si="414"/>
        <v>1.3669848004802011E-10</v>
      </c>
      <c r="T971" s="184">
        <v>0.34200000000000003</v>
      </c>
      <c r="U971" s="193">
        <f t="shared" si="418"/>
        <v>2.0903479287802493E-17</v>
      </c>
      <c r="V971" s="185">
        <f t="shared" si="419"/>
        <v>2.5947324211411489E-5</v>
      </c>
      <c r="W971" s="185">
        <f t="shared" si="420"/>
        <v>7.8881053916235814E-8</v>
      </c>
      <c r="X971" s="185">
        <f t="shared" si="421"/>
        <v>97914.43098645845</v>
      </c>
      <c r="Y971" s="194">
        <f t="shared" si="422"/>
        <v>1.5583626725474296E-10</v>
      </c>
      <c r="Z971" s="43"/>
      <c r="AA971" s="259">
        <f t="shared" si="399"/>
        <v>4.1296610822506887E-20</v>
      </c>
      <c r="AB971" s="260">
        <f t="shared" si="409"/>
        <v>8.0291571647238876E-19</v>
      </c>
      <c r="AC971" s="184">
        <f t="shared" si="415"/>
        <v>4.3323656914864221</v>
      </c>
      <c r="AD971" s="184">
        <f t="shared" si="416"/>
        <v>6.2268904630077424</v>
      </c>
      <c r="AE971" s="184">
        <f t="shared" si="417"/>
        <v>-37.333671513757039</v>
      </c>
      <c r="AF971" s="17">
        <f t="shared" si="400"/>
        <v>-16.355324765734242</v>
      </c>
      <c r="AG971" s="17">
        <f t="shared" si="401"/>
        <v>11.491849223033009</v>
      </c>
      <c r="AJ971" s="138"/>
    </row>
    <row r="972" spans="1:36">
      <c r="A972" t="s">
        <v>55</v>
      </c>
      <c r="B972">
        <v>8</v>
      </c>
      <c r="C972" s="17">
        <v>48.817</v>
      </c>
      <c r="D972" s="17">
        <v>-128.66583333333301</v>
      </c>
      <c r="E972">
        <v>20</v>
      </c>
      <c r="F972" t="s">
        <v>12</v>
      </c>
      <c r="G972" s="17">
        <v>0.26500000000000001</v>
      </c>
      <c r="H972" t="s">
        <v>18</v>
      </c>
      <c r="I972" t="s">
        <v>20</v>
      </c>
      <c r="J972" s="18">
        <v>32.300415000000001</v>
      </c>
      <c r="K972" s="18">
        <v>508.53257328659168</v>
      </c>
      <c r="L972" s="138">
        <v>4.0195645986732449E-13</v>
      </c>
      <c r="M972" s="138">
        <v>5.0211357573248357E-17</v>
      </c>
      <c r="N972" s="46"/>
      <c r="O972" s="185">
        <f t="shared" si="410"/>
        <v>1.5063407271974506E-17</v>
      </c>
      <c r="P972" s="185">
        <f t="shared" si="411"/>
        <v>3.7475221263881542E-5</v>
      </c>
      <c r="Q972" s="185">
        <f t="shared" si="412"/>
        <v>5.6843046309337752E-8</v>
      </c>
      <c r="R972" s="185">
        <f t="shared" si="413"/>
        <v>141415.92929766618</v>
      </c>
      <c r="S972" s="185">
        <f t="shared" si="414"/>
        <v>1.1177857485503282E-10</v>
      </c>
      <c r="T972" s="184">
        <v>0.34200000000000003</v>
      </c>
      <c r="U972" s="193">
        <f t="shared" si="418"/>
        <v>1.7172284290050939E-17</v>
      </c>
      <c r="V972" s="185">
        <f t="shared" si="419"/>
        <v>4.2721752240824962E-5</v>
      </c>
      <c r="W972" s="185">
        <f t="shared" si="420"/>
        <v>6.480107279264505E-8</v>
      </c>
      <c r="X972" s="185">
        <f t="shared" si="421"/>
        <v>161214.15939933946</v>
      </c>
      <c r="Y972" s="194">
        <f t="shared" si="422"/>
        <v>1.2742757533473745E-10</v>
      </c>
      <c r="Z972" s="43"/>
      <c r="AA972" s="259">
        <f t="shared" si="399"/>
        <v>3.3768307463705424E-20</v>
      </c>
      <c r="AB972" s="260">
        <f t="shared" si="409"/>
        <v>1.5545112213960209E-18</v>
      </c>
      <c r="AC972" s="184">
        <f t="shared" si="415"/>
        <v>3.4750800784432858</v>
      </c>
      <c r="AD972" s="184">
        <f t="shared" si="416"/>
        <v>6.2315292710310981</v>
      </c>
      <c r="AE972" s="184">
        <f t="shared" si="417"/>
        <v>-37.53029042630596</v>
      </c>
      <c r="AF972" s="17">
        <f t="shared" si="400"/>
        <v>-16.55194367828317</v>
      </c>
      <c r="AG972" s="17">
        <f t="shared" si="401"/>
        <v>11.990488942662065</v>
      </c>
      <c r="AJ972" s="138"/>
    </row>
    <row r="973" spans="1:36">
      <c r="A973" t="s">
        <v>55</v>
      </c>
      <c r="B973">
        <v>8</v>
      </c>
      <c r="C973" s="17">
        <v>48.817</v>
      </c>
      <c r="D973" s="17">
        <v>-128.66583333333301</v>
      </c>
      <c r="E973">
        <v>20</v>
      </c>
      <c r="F973" t="s">
        <v>12</v>
      </c>
      <c r="G973" s="17">
        <v>0.26500000000000001</v>
      </c>
      <c r="H973" t="s">
        <v>18</v>
      </c>
      <c r="I973" t="s">
        <v>20</v>
      </c>
      <c r="J973" s="18">
        <v>99.999799999999993</v>
      </c>
      <c r="K973" s="18">
        <v>319.79510101427019</v>
      </c>
      <c r="L973" s="138">
        <v>1.0051029260031058E-12</v>
      </c>
      <c r="M973" s="138">
        <v>1.1488850798783016E-16</v>
      </c>
      <c r="N973" s="46"/>
      <c r="O973" s="185">
        <f t="shared" si="410"/>
        <v>3.4466552396349045E-17</v>
      </c>
      <c r="P973" s="185">
        <f t="shared" si="411"/>
        <v>3.4291565077229259E-5</v>
      </c>
      <c r="Q973" s="185">
        <f t="shared" si="412"/>
        <v>1.3006246187301525E-7</v>
      </c>
      <c r="R973" s="185">
        <f t="shared" si="413"/>
        <v>129402.13236690285</v>
      </c>
      <c r="S973" s="185">
        <f t="shared" si="414"/>
        <v>4.0670561075046454E-10</v>
      </c>
      <c r="T973" s="184">
        <v>0.34200000000000003</v>
      </c>
      <c r="U973" s="193">
        <f t="shared" si="418"/>
        <v>3.9291869731837917E-17</v>
      </c>
      <c r="V973" s="185">
        <f t="shared" si="419"/>
        <v>3.9092384188041357E-5</v>
      </c>
      <c r="W973" s="185">
        <f t="shared" si="420"/>
        <v>1.4827120653523742E-7</v>
      </c>
      <c r="X973" s="185">
        <f t="shared" si="421"/>
        <v>147518.43089826926</v>
      </c>
      <c r="Y973" s="194">
        <f t="shared" si="422"/>
        <v>4.6364439625552963E-10</v>
      </c>
      <c r="Z973" s="43"/>
      <c r="AA973" s="259">
        <f t="shared" si="399"/>
        <v>1.2286576500771537E-19</v>
      </c>
      <c r="AB973" s="260">
        <f t="shared" si="409"/>
        <v>1.148887377653057E-18</v>
      </c>
      <c r="AC973" s="184">
        <f t="shared" si="415"/>
        <v>4.6051681859860913</v>
      </c>
      <c r="AD973" s="184">
        <f t="shared" si="416"/>
        <v>5.7676804813777975</v>
      </c>
      <c r="AE973" s="184">
        <f t="shared" si="417"/>
        <v>-36.702569511552554</v>
      </c>
      <c r="AF973" s="17">
        <f t="shared" si="400"/>
        <v>-15.72422276352976</v>
      </c>
      <c r="AG973" s="17">
        <f t="shared" si="401"/>
        <v>11.90170840219826</v>
      </c>
      <c r="AJ973" s="138"/>
    </row>
    <row r="974" spans="1:36">
      <c r="A974" t="s">
        <v>55</v>
      </c>
      <c r="B974">
        <v>8</v>
      </c>
      <c r="C974" s="17">
        <v>48.817</v>
      </c>
      <c r="D974" s="17">
        <v>-128.66583333333301</v>
      </c>
      <c r="E974">
        <v>20</v>
      </c>
      <c r="F974" t="s">
        <v>12</v>
      </c>
      <c r="G974" s="17">
        <v>0.26500000000000001</v>
      </c>
      <c r="H974" t="s">
        <v>18</v>
      </c>
      <c r="I974" t="s">
        <v>19</v>
      </c>
      <c r="J974" s="18">
        <v>23669.519317567672</v>
      </c>
      <c r="K974" s="18">
        <v>4799.285433182984</v>
      </c>
      <c r="L974" s="138">
        <v>8.4660119313406254E-11</v>
      </c>
      <c r="M974" s="138">
        <v>5.0980761393451519E-16</v>
      </c>
      <c r="N974" s="46"/>
      <c r="O974" s="185">
        <f t="shared" si="410"/>
        <v>1.5294228418035455E-16</v>
      </c>
      <c r="P974" s="185">
        <f t="shared" si="411"/>
        <v>1.8065446330659203E-6</v>
      </c>
      <c r="Q974" s="185">
        <f t="shared" si="412"/>
        <v>5.7714069502020584E-7</v>
      </c>
      <c r="R974" s="185">
        <f t="shared" si="413"/>
        <v>6817.1495587393219</v>
      </c>
      <c r="S974" s="185">
        <f t="shared" si="414"/>
        <v>1.2025554700909596E-10</v>
      </c>
      <c r="T974" s="184">
        <v>0.34200000000000003</v>
      </c>
      <c r="U974" s="193">
        <f t="shared" si="418"/>
        <v>1.7435420396560421E-16</v>
      </c>
      <c r="V974" s="185">
        <f t="shared" si="419"/>
        <v>2.0594608816951496E-6</v>
      </c>
      <c r="W974" s="185">
        <f t="shared" si="420"/>
        <v>6.5794039232303472E-7</v>
      </c>
      <c r="X974" s="185">
        <f t="shared" si="421"/>
        <v>7771.5504969628282</v>
      </c>
      <c r="Y974" s="194">
        <f t="shared" si="422"/>
        <v>1.3709132359036941E-10</v>
      </c>
      <c r="Z974" s="43"/>
      <c r="AA974" s="259">
        <f t="shared" si="399"/>
        <v>3.63292007514479E-20</v>
      </c>
      <c r="AB974" s="260">
        <f t="shared" si="409"/>
        <v>2.1538570644150457E-20</v>
      </c>
      <c r="AC974" s="184">
        <f t="shared" si="415"/>
        <v>10.071943394636751</v>
      </c>
      <c r="AD974" s="184">
        <f t="shared" si="416"/>
        <v>8.4762223177271512</v>
      </c>
      <c r="AE974" s="184">
        <f t="shared" si="417"/>
        <v>-35.212498246922053</v>
      </c>
      <c r="AF974" s="17">
        <f t="shared" si="400"/>
        <v>-14.23415149889926</v>
      </c>
      <c r="AG974" s="17">
        <f t="shared" si="401"/>
        <v>8.958224972613074</v>
      </c>
      <c r="AJ974" s="138"/>
    </row>
    <row r="975" spans="1:36">
      <c r="A975" t="s">
        <v>55</v>
      </c>
      <c r="B975">
        <v>8</v>
      </c>
      <c r="C975" s="17">
        <v>48.817</v>
      </c>
      <c r="D975" s="17">
        <v>-128.66583333333301</v>
      </c>
      <c r="E975">
        <v>20</v>
      </c>
      <c r="F975" t="s">
        <v>12</v>
      </c>
      <c r="G975" s="17">
        <v>0.26500000000000001</v>
      </c>
      <c r="H975" t="s">
        <v>18</v>
      </c>
      <c r="I975" t="s">
        <v>20</v>
      </c>
      <c r="J975" s="18">
        <v>51.463719999999995</v>
      </c>
      <c r="K975" s="18">
        <v>538.02235674327403</v>
      </c>
      <c r="L975" s="138">
        <v>5.8646040378905472E-13</v>
      </c>
      <c r="M975" s="138">
        <v>4.6495833446615635E-17</v>
      </c>
      <c r="N975" s="46"/>
      <c r="O975" s="185">
        <f t="shared" si="410"/>
        <v>1.3948750033984689E-17</v>
      </c>
      <c r="P975" s="185">
        <f t="shared" si="411"/>
        <v>2.3784640776876639E-5</v>
      </c>
      <c r="Q975" s="185">
        <f t="shared" si="412"/>
        <v>5.2636792581074293E-8</v>
      </c>
      <c r="R975" s="185">
        <f t="shared" si="413"/>
        <v>89753.361422175993</v>
      </c>
      <c r="S975" s="185">
        <f t="shared" si="414"/>
        <v>9.7833838912740161E-11</v>
      </c>
      <c r="T975" s="184">
        <v>0.34200000000000003</v>
      </c>
      <c r="U975" s="193">
        <f t="shared" si="418"/>
        <v>1.5901575038742549E-17</v>
      </c>
      <c r="V975" s="185">
        <f t="shared" si="419"/>
        <v>2.7114490485639373E-5</v>
      </c>
      <c r="W975" s="185">
        <f t="shared" si="420"/>
        <v>6.0005943542424712E-8</v>
      </c>
      <c r="X975" s="185">
        <f t="shared" si="421"/>
        <v>102318.83202128064</v>
      </c>
      <c r="Y975" s="194">
        <f t="shared" si="422"/>
        <v>1.1153057636052382E-10</v>
      </c>
      <c r="Z975" s="43"/>
      <c r="AA975" s="259">
        <f t="shared" si="399"/>
        <v>2.9555602735538812E-20</v>
      </c>
      <c r="AB975" s="260">
        <f t="shared" si="409"/>
        <v>9.0346818004247731E-19</v>
      </c>
      <c r="AC975" s="184">
        <f t="shared" si="415"/>
        <v>3.9408770933974893</v>
      </c>
      <c r="AD975" s="184">
        <f t="shared" si="416"/>
        <v>6.2879001145832838</v>
      </c>
      <c r="AE975" s="184">
        <f t="shared" si="417"/>
        <v>-37.607168968612719</v>
      </c>
      <c r="AF975" s="17">
        <f t="shared" si="400"/>
        <v>-16.628822220589921</v>
      </c>
      <c r="AG975" s="17">
        <f t="shared" si="401"/>
        <v>11.535849021227454</v>
      </c>
      <c r="AJ975" s="138"/>
    </row>
    <row r="976" spans="1:36" s="25" customFormat="1">
      <c r="A976" s="19"/>
      <c r="B976" s="19"/>
      <c r="C976" s="19"/>
      <c r="D976" s="19"/>
      <c r="E976" s="19"/>
      <c r="F976" s="19"/>
      <c r="G976" s="52"/>
      <c r="J976" s="107"/>
      <c r="K976" s="107"/>
      <c r="L976" s="140"/>
      <c r="M976" s="140"/>
      <c r="N976" s="46"/>
      <c r="O976" s="125"/>
      <c r="P976" s="125"/>
      <c r="Q976" s="125"/>
      <c r="R976" s="125"/>
      <c r="S976" s="125"/>
      <c r="T976" s="125"/>
      <c r="U976" s="196"/>
      <c r="V976" s="125"/>
      <c r="W976" s="125"/>
      <c r="X976" s="125"/>
      <c r="Y976" s="192"/>
      <c r="AA976" s="259"/>
      <c r="AB976" s="260"/>
      <c r="AC976" s="107"/>
      <c r="AD976" s="107"/>
      <c r="AE976" s="107"/>
      <c r="AF976" s="107"/>
      <c r="AG976" s="107"/>
      <c r="AJ976" s="138"/>
    </row>
    <row r="977" spans="1:36" s="25" customFormat="1">
      <c r="A977" s="19"/>
      <c r="B977" s="19"/>
      <c r="C977" s="19"/>
      <c r="D977" s="19"/>
      <c r="E977" s="19"/>
      <c r="F977" s="19"/>
      <c r="G977" s="52"/>
      <c r="J977" s="107"/>
      <c r="K977" s="107"/>
      <c r="L977" s="140"/>
      <c r="M977" s="140"/>
      <c r="N977" s="46"/>
      <c r="O977" s="125"/>
      <c r="P977" s="125"/>
      <c r="Q977" s="125"/>
      <c r="R977" s="125"/>
      <c r="S977" s="125"/>
      <c r="T977" s="125"/>
      <c r="U977" s="196"/>
      <c r="V977" s="125"/>
      <c r="W977" s="125"/>
      <c r="X977" s="125"/>
      <c r="Y977" s="192"/>
      <c r="AA977" s="259"/>
      <c r="AB977" s="260"/>
      <c r="AC977" s="107"/>
      <c r="AD977" s="107"/>
      <c r="AE977" s="107"/>
      <c r="AF977" s="107"/>
      <c r="AG977" s="107"/>
      <c r="AJ977" s="138"/>
    </row>
    <row r="978" spans="1:36">
      <c r="A978" t="s">
        <v>59</v>
      </c>
      <c r="B978" t="s">
        <v>60</v>
      </c>
      <c r="C978" s="17">
        <v>48.39</v>
      </c>
      <c r="D978" s="17">
        <v>-126.4</v>
      </c>
      <c r="E978">
        <v>20</v>
      </c>
      <c r="F978" t="s">
        <v>12</v>
      </c>
      <c r="G978" s="17">
        <v>0.64</v>
      </c>
      <c r="H978" t="s">
        <v>18</v>
      </c>
      <c r="I978" t="s">
        <v>19</v>
      </c>
      <c r="J978" s="18">
        <v>110.3904421035321</v>
      </c>
      <c r="K978" s="18">
        <v>127.49361758995997</v>
      </c>
      <c r="L978" s="126">
        <v>1.0890019716103437E-12</v>
      </c>
      <c r="M978" s="126">
        <v>4.3264482708940337E-17</v>
      </c>
      <c r="N978" s="46"/>
      <c r="O978" s="126">
        <f t="shared" si="404"/>
        <v>1.2979344812682101E-17</v>
      </c>
      <c r="P978" s="126">
        <f t="shared" si="405"/>
        <v>1.1918568699640745E-5</v>
      </c>
      <c r="Q978" s="126">
        <f t="shared" si="406"/>
        <v>2.028022626981578E-8</v>
      </c>
      <c r="R978" s="126">
        <f t="shared" si="407"/>
        <v>18622.763593188662</v>
      </c>
      <c r="S978" s="126">
        <f t="shared" si="408"/>
        <v>1.5906856086741736E-10</v>
      </c>
      <c r="T978" s="17">
        <v>0.34200000000000003</v>
      </c>
      <c r="U978" s="193">
        <f t="shared" si="418"/>
        <v>1.4796453086457596E-17</v>
      </c>
      <c r="V978" s="185">
        <f t="shared" si="419"/>
        <v>1.3587168317590448E-5</v>
      </c>
      <c r="W978" s="185">
        <f t="shared" si="420"/>
        <v>2.3119457947589992E-8</v>
      </c>
      <c r="X978" s="185">
        <f t="shared" si="421"/>
        <v>21229.950496235073</v>
      </c>
      <c r="Y978" s="194">
        <f t="shared" si="422"/>
        <v>1.8133815938885582E-10</v>
      </c>
      <c r="AA978" s="259">
        <f t="shared" si="399"/>
        <v>1.1605642200886773E-19</v>
      </c>
      <c r="AB978" s="260">
        <f t="shared" si="409"/>
        <v>3.9192236107147566E-19</v>
      </c>
      <c r="AC978" s="17">
        <f t="shared" si="396"/>
        <v>4.7040235549459846</v>
      </c>
      <c r="AD978" s="17">
        <f t="shared" si="397"/>
        <v>4.8480663052275705</v>
      </c>
      <c r="AE978" s="17">
        <f t="shared" si="398"/>
        <v>-37.679199636245819</v>
      </c>
      <c r="AF978" s="17">
        <f>LN(W978)</f>
        <v>-17.582591238590521</v>
      </c>
      <c r="AG978" s="17">
        <f>LN(X978)</f>
        <v>9.9631682229110261</v>
      </c>
      <c r="AJ978" s="138"/>
    </row>
    <row r="979" spans="1:36">
      <c r="A979" t="s">
        <v>59</v>
      </c>
      <c r="B979" t="s">
        <v>60</v>
      </c>
      <c r="C979" s="17">
        <v>48.39</v>
      </c>
      <c r="D979" s="17">
        <v>-126.4</v>
      </c>
      <c r="E979">
        <v>20</v>
      </c>
      <c r="F979" t="s">
        <v>12</v>
      </c>
      <c r="G979" s="17">
        <v>0.64</v>
      </c>
      <c r="H979" t="s">
        <v>18</v>
      </c>
      <c r="I979" t="s">
        <v>19</v>
      </c>
      <c r="J979" s="18">
        <v>96.84874990795528</v>
      </c>
      <c r="K979" s="18">
        <v>119.75573029728045</v>
      </c>
      <c r="L979" s="126">
        <v>9.793399961498062E-13</v>
      </c>
      <c r="M979" s="126">
        <v>4.4541701301270641E-17</v>
      </c>
      <c r="N979" s="46"/>
      <c r="O979" s="126">
        <f t="shared" si="404"/>
        <v>1.3362510390381192E-17</v>
      </c>
      <c r="P979" s="126">
        <f t="shared" si="405"/>
        <v>1.3644403825959106E-5</v>
      </c>
      <c r="Q979" s="126">
        <f t="shared" si="406"/>
        <v>2.0878922484970609E-8</v>
      </c>
      <c r="R979" s="126">
        <f t="shared" si="407"/>
        <v>21319.380978061101</v>
      </c>
      <c r="S979" s="126">
        <f t="shared" si="408"/>
        <v>1.7434591591684988E-10</v>
      </c>
      <c r="T979" s="17">
        <v>0.34200000000000003</v>
      </c>
      <c r="U979" s="193">
        <f t="shared" si="418"/>
        <v>1.5233261845034559E-17</v>
      </c>
      <c r="V979" s="185">
        <f t="shared" si="419"/>
        <v>1.5554620361593381E-5</v>
      </c>
      <c r="W979" s="185">
        <f t="shared" si="420"/>
        <v>2.3801971632866494E-8</v>
      </c>
      <c r="X979" s="185">
        <f t="shared" si="421"/>
        <v>24304.094314989656</v>
      </c>
      <c r="Y979" s="194">
        <f t="shared" si="422"/>
        <v>1.9875434414520885E-10</v>
      </c>
      <c r="AA979" s="259">
        <f t="shared" si="399"/>
        <v>1.2720278025293369E-19</v>
      </c>
      <c r="AB979" s="260">
        <f t="shared" si="409"/>
        <v>4.5990992494588644E-19</v>
      </c>
      <c r="AC979" s="17">
        <f t="shared" si="396"/>
        <v>4.5731504822627871</v>
      </c>
      <c r="AD979" s="17">
        <f t="shared" si="397"/>
        <v>4.7854540873155029</v>
      </c>
      <c r="AE979" s="17">
        <f t="shared" si="398"/>
        <v>-37.650105815638383</v>
      </c>
      <c r="AF979" s="17">
        <f t="shared" ref="AF979:AF991" si="423">LN(W979)</f>
        <v>-17.553497417983088</v>
      </c>
      <c r="AG979" s="17">
        <f t="shared" ref="AG979:AG991" si="424">LN(X979)</f>
        <v>10.098400105464531</v>
      </c>
      <c r="AJ979" s="138"/>
    </row>
    <row r="980" spans="1:36">
      <c r="A980" t="s">
        <v>59</v>
      </c>
      <c r="B980" t="s">
        <v>60</v>
      </c>
      <c r="C980" s="17">
        <v>48.39</v>
      </c>
      <c r="D980" s="17">
        <v>-126.4</v>
      </c>
      <c r="E980">
        <v>20</v>
      </c>
      <c r="F980" t="s">
        <v>12</v>
      </c>
      <c r="G980" s="17">
        <v>0.64</v>
      </c>
      <c r="H980" t="s">
        <v>18</v>
      </c>
      <c r="I980" t="s">
        <v>19</v>
      </c>
      <c r="J980" s="18">
        <v>954.06117585333584</v>
      </c>
      <c r="K980" s="18">
        <v>538.85585288293203</v>
      </c>
      <c r="L980" s="126">
        <v>6.2610555751848876E-12</v>
      </c>
      <c r="M980" s="126">
        <v>2.0306408337081006E-16</v>
      </c>
      <c r="N980" s="46"/>
      <c r="O980" s="126">
        <f t="shared" si="404"/>
        <v>6.0919225011243022E-17</v>
      </c>
      <c r="P980" s="126">
        <f t="shared" si="405"/>
        <v>9.7298649212907025E-6</v>
      </c>
      <c r="Q980" s="126">
        <f t="shared" si="406"/>
        <v>9.5186289080067211E-8</v>
      </c>
      <c r="R980" s="126">
        <f t="shared" si="407"/>
        <v>15202.91393951672</v>
      </c>
      <c r="S980" s="126">
        <f t="shared" si="408"/>
        <v>1.766451799137212E-10</v>
      </c>
      <c r="T980" s="17">
        <v>0.34200000000000003</v>
      </c>
      <c r="U980" s="193">
        <f t="shared" si="418"/>
        <v>6.9447916512817052E-17</v>
      </c>
      <c r="V980" s="185">
        <f t="shared" si="419"/>
        <v>1.1092046010271402E-5</v>
      </c>
      <c r="W980" s="185">
        <f t="shared" si="420"/>
        <v>1.0851236955127664E-7</v>
      </c>
      <c r="X980" s="185">
        <f t="shared" si="421"/>
        <v>17331.321891049065</v>
      </c>
      <c r="Y980" s="194">
        <f t="shared" si="422"/>
        <v>2.0137550510164221E-10</v>
      </c>
      <c r="AA980" s="259">
        <f t="shared" si="399"/>
        <v>1.2888032326505103E-19</v>
      </c>
      <c r="AB980" s="260">
        <f t="shared" si="409"/>
        <v>2.1284178468868576E-19</v>
      </c>
      <c r="AC980" s="17">
        <f t="shared" si="396"/>
        <v>6.8607277950247534</v>
      </c>
      <c r="AD980" s="17">
        <f t="shared" si="397"/>
        <v>6.2894481007875669</v>
      </c>
      <c r="AE980" s="17">
        <f t="shared" si="398"/>
        <v>-36.133010063038391</v>
      </c>
      <c r="AF980" s="17">
        <f t="shared" si="423"/>
        <v>-16.036401665383092</v>
      </c>
      <c r="AG980" s="17">
        <f t="shared" si="424"/>
        <v>9.7602706574145728</v>
      </c>
      <c r="AJ980" s="138"/>
    </row>
    <row r="981" spans="1:36">
      <c r="A981" t="s">
        <v>59</v>
      </c>
      <c r="B981" t="s">
        <v>60</v>
      </c>
      <c r="C981" s="17">
        <v>48.39</v>
      </c>
      <c r="D981" s="17">
        <v>-126.4</v>
      </c>
      <c r="E981">
        <v>20</v>
      </c>
      <c r="F981" t="s">
        <v>12</v>
      </c>
      <c r="G981" s="17">
        <v>0.64</v>
      </c>
      <c r="H981" t="s">
        <v>18</v>
      </c>
      <c r="I981" t="s">
        <v>19</v>
      </c>
      <c r="J981" s="18">
        <v>410.04321541462883</v>
      </c>
      <c r="K981" s="18">
        <v>333.19069064304324</v>
      </c>
      <c r="L981" s="126">
        <v>3.1565747049775174E-12</v>
      </c>
      <c r="M981" s="126">
        <v>9.3492405766954659E-17</v>
      </c>
      <c r="N981" s="46"/>
      <c r="O981" s="126">
        <f t="shared" si="404"/>
        <v>2.8047721730086398E-17</v>
      </c>
      <c r="P981" s="126">
        <f t="shared" si="405"/>
        <v>8.8854927734986608E-6</v>
      </c>
      <c r="Q981" s="126">
        <f t="shared" si="406"/>
        <v>4.3824565203259989E-8</v>
      </c>
      <c r="R981" s="126">
        <f t="shared" si="407"/>
        <v>13883.582458591656</v>
      </c>
      <c r="S981" s="126">
        <f t="shared" si="408"/>
        <v>1.3152998098080268E-10</v>
      </c>
      <c r="T981" s="17">
        <v>0.34200000000000003</v>
      </c>
      <c r="U981" s="193">
        <f t="shared" si="418"/>
        <v>3.1974402772298497E-17</v>
      </c>
      <c r="V981" s="185">
        <f t="shared" si="419"/>
        <v>1.0129461761788475E-5</v>
      </c>
      <c r="W981" s="185">
        <f t="shared" si="420"/>
        <v>4.9960004331716399E-8</v>
      </c>
      <c r="X981" s="185">
        <f t="shared" si="421"/>
        <v>15827.284002794491</v>
      </c>
      <c r="Y981" s="194">
        <f t="shared" si="422"/>
        <v>1.499441783181151E-10</v>
      </c>
      <c r="AA981" s="259">
        <f t="shared" si="399"/>
        <v>9.5964274123593665E-20</v>
      </c>
      <c r="AB981" s="260">
        <f t="shared" si="409"/>
        <v>2.2800622532533967E-19</v>
      </c>
      <c r="AC981" s="17">
        <f t="shared" si="396"/>
        <v>6.0162625575941142</v>
      </c>
      <c r="AD981" s="17">
        <f t="shared" si="397"/>
        <v>5.808714970655811</v>
      </c>
      <c r="AE981" s="17">
        <f t="shared" si="398"/>
        <v>-36.908651462640648</v>
      </c>
      <c r="AF981" s="17">
        <f t="shared" si="423"/>
        <v>-16.812043064985346</v>
      </c>
      <c r="AG981" s="17">
        <f t="shared" si="424"/>
        <v>9.6694905653685659</v>
      </c>
      <c r="AJ981" s="138"/>
    </row>
    <row r="982" spans="1:36">
      <c r="A982" t="s">
        <v>59</v>
      </c>
      <c r="B982" t="s">
        <v>60</v>
      </c>
      <c r="C982" s="17">
        <v>48.39</v>
      </c>
      <c r="D982" s="17">
        <v>-126.4</v>
      </c>
      <c r="E982">
        <v>20</v>
      </c>
      <c r="F982" t="s">
        <v>12</v>
      </c>
      <c r="G982" s="17">
        <v>0.64</v>
      </c>
      <c r="H982" t="s">
        <v>18</v>
      </c>
      <c r="I982" t="s">
        <v>19</v>
      </c>
      <c r="J982" s="18">
        <v>663.46376750142758</v>
      </c>
      <c r="K982" s="18">
        <v>424.84387631933674</v>
      </c>
      <c r="L982" s="126">
        <v>4.6634250310270338E-12</v>
      </c>
      <c r="M982" s="126">
        <v>5.415781982165084E-16</v>
      </c>
      <c r="N982" s="46"/>
      <c r="O982" s="126">
        <f t="shared" si="404"/>
        <v>1.6247345946495253E-16</v>
      </c>
      <c r="P982" s="126">
        <f t="shared" si="405"/>
        <v>3.4839942399410831E-5</v>
      </c>
      <c r="Q982" s="126">
        <f t="shared" si="406"/>
        <v>2.5386478041398831E-7</v>
      </c>
      <c r="R982" s="126">
        <f t="shared" si="407"/>
        <v>54437.40999907942</v>
      </c>
      <c r="S982" s="126">
        <f t="shared" si="408"/>
        <v>5.9754840440060652E-10</v>
      </c>
      <c r="T982" s="17">
        <v>0.34200000000000003</v>
      </c>
      <c r="U982" s="193">
        <f t="shared" si="418"/>
        <v>1.8521974379004588E-16</v>
      </c>
      <c r="V982" s="185">
        <f t="shared" si="419"/>
        <v>3.971753433532835E-5</v>
      </c>
      <c r="W982" s="185">
        <f t="shared" si="420"/>
        <v>2.8940584967194666E-7</v>
      </c>
      <c r="X982" s="185">
        <f t="shared" si="421"/>
        <v>62058.647398950539</v>
      </c>
      <c r="Y982" s="194">
        <f t="shared" si="422"/>
        <v>6.8120518101669142E-10</v>
      </c>
      <c r="AA982" s="259">
        <f t="shared" si="399"/>
        <v>4.3597131585068263E-19</v>
      </c>
      <c r="AB982" s="260">
        <f t="shared" si="409"/>
        <v>8.1628903452567678E-19</v>
      </c>
      <c r="AC982" s="17">
        <f t="shared" si="396"/>
        <v>6.4974742441446764</v>
      </c>
      <c r="AD982" s="17">
        <f t="shared" si="397"/>
        <v>6.0517217515980821</v>
      </c>
      <c r="AE982" s="17">
        <f t="shared" si="398"/>
        <v>-35.152044207505824</v>
      </c>
      <c r="AF982" s="17">
        <f t="shared" si="423"/>
        <v>-15.055435809850522</v>
      </c>
      <c r="AG982" s="17">
        <f t="shared" si="424"/>
        <v>11.035835142710884</v>
      </c>
      <c r="AJ982" s="138"/>
    </row>
    <row r="983" spans="1:36">
      <c r="A983" t="s">
        <v>59</v>
      </c>
      <c r="B983" t="s">
        <v>60</v>
      </c>
      <c r="C983" s="17">
        <v>48.39</v>
      </c>
      <c r="D983" s="17">
        <v>-126.4</v>
      </c>
      <c r="E983">
        <v>20</v>
      </c>
      <c r="F983" t="s">
        <v>12</v>
      </c>
      <c r="G983" s="17">
        <v>0.64</v>
      </c>
      <c r="H983" t="s">
        <v>18</v>
      </c>
      <c r="I983" t="s">
        <v>19</v>
      </c>
      <c r="J983" s="18">
        <v>399.65254520614855</v>
      </c>
      <c r="K983" s="18">
        <v>305.8843898007417</v>
      </c>
      <c r="L983" s="126">
        <v>3.0915467386397864E-12</v>
      </c>
      <c r="M983" s="126">
        <v>4.3000211941239696E-17</v>
      </c>
      <c r="N983" s="46"/>
      <c r="O983" s="126">
        <f t="shared" si="404"/>
        <v>1.2900063582371908E-17</v>
      </c>
      <c r="P983" s="126">
        <f t="shared" si="405"/>
        <v>4.1726891659569917E-6</v>
      </c>
      <c r="Q983" s="126">
        <f t="shared" si="406"/>
        <v>2.0156349347456105E-8</v>
      </c>
      <c r="R983" s="126">
        <f t="shared" si="407"/>
        <v>6519.8268218077992</v>
      </c>
      <c r="S983" s="126">
        <f t="shared" si="408"/>
        <v>6.5895318687515546E-11</v>
      </c>
      <c r="T983" s="17">
        <v>0.34200000000000003</v>
      </c>
      <c r="U983" s="193">
        <f t="shared" si="418"/>
        <v>1.4706072483903978E-17</v>
      </c>
      <c r="V983" s="185">
        <f t="shared" si="419"/>
        <v>4.7568656491909716E-6</v>
      </c>
      <c r="W983" s="185">
        <f t="shared" si="420"/>
        <v>2.2978238256099964E-8</v>
      </c>
      <c r="X983" s="185">
        <f t="shared" si="421"/>
        <v>7432.6025768608924</v>
      </c>
      <c r="Y983" s="194">
        <f t="shared" si="422"/>
        <v>7.5120663303767743E-11</v>
      </c>
      <c r="AA983" s="259">
        <f t="shared" si="399"/>
        <v>4.8077224514411356E-20</v>
      </c>
      <c r="AB983" s="260">
        <f t="shared" si="409"/>
        <v>1.0759398997211278E-19</v>
      </c>
      <c r="AC983" s="17">
        <f t="shared" si="396"/>
        <v>5.9905955326396345</v>
      </c>
      <c r="AD983" s="17">
        <f t="shared" si="397"/>
        <v>5.7232072194550954</v>
      </c>
      <c r="AE983" s="17">
        <f t="shared" si="398"/>
        <v>-37.685326629345369</v>
      </c>
      <c r="AF983" s="17">
        <f t="shared" si="423"/>
        <v>-17.58871823169007</v>
      </c>
      <c r="AG983" s="17">
        <f t="shared" si="424"/>
        <v>8.9136313559019271</v>
      </c>
      <c r="AJ983" s="138"/>
    </row>
    <row r="984" spans="1:36">
      <c r="A984" t="s">
        <v>59</v>
      </c>
      <c r="B984" t="s">
        <v>60</v>
      </c>
      <c r="C984" s="17">
        <v>48.39</v>
      </c>
      <c r="D984" s="17">
        <v>-126.4</v>
      </c>
      <c r="E984">
        <v>20</v>
      </c>
      <c r="F984" t="s">
        <v>12</v>
      </c>
      <c r="G984" s="17">
        <v>0.64</v>
      </c>
      <c r="H984" t="s">
        <v>18</v>
      </c>
      <c r="I984" t="s">
        <v>19</v>
      </c>
      <c r="J984" s="18">
        <v>222.75538865129408</v>
      </c>
      <c r="K984" s="18">
        <v>204.78414667414964</v>
      </c>
      <c r="L984" s="126">
        <v>1.924420289793259E-12</v>
      </c>
      <c r="M984" s="126">
        <v>2.9857168491375663E-16</v>
      </c>
      <c r="N984" s="46"/>
      <c r="O984" s="126">
        <f t="shared" si="404"/>
        <v>8.9571505474126981E-17</v>
      </c>
      <c r="P984" s="126">
        <f t="shared" si="405"/>
        <v>4.6544669035759167E-5</v>
      </c>
      <c r="Q984" s="126">
        <f t="shared" si="406"/>
        <v>1.3995547730332339E-7</v>
      </c>
      <c r="R984" s="126">
        <f t="shared" si="407"/>
        <v>72726.045368373685</v>
      </c>
      <c r="S984" s="126">
        <f t="shared" si="408"/>
        <v>6.8342925747088742E-10</v>
      </c>
      <c r="T984" s="17">
        <v>0.34200000000000003</v>
      </c>
      <c r="U984" s="193">
        <f t="shared" si="418"/>
        <v>1.0211151624050477E-16</v>
      </c>
      <c r="V984" s="185">
        <f t="shared" si="419"/>
        <v>5.3060922700765454E-5</v>
      </c>
      <c r="W984" s="185">
        <f t="shared" si="420"/>
        <v>1.5954924412578869E-7</v>
      </c>
      <c r="X984" s="185">
        <f t="shared" si="421"/>
        <v>82907.691719946015</v>
      </c>
      <c r="Y984" s="194">
        <f t="shared" si="422"/>
        <v>7.7910935351681174E-10</v>
      </c>
      <c r="AA984" s="259">
        <f t="shared" si="399"/>
        <v>4.9862998625075963E-19</v>
      </c>
      <c r="AB984" s="260">
        <f t="shared" si="409"/>
        <v>1.3403567326541624E-18</v>
      </c>
      <c r="AC984" s="17">
        <f t="shared" si="396"/>
        <v>5.4060742575343772</v>
      </c>
      <c r="AD984" s="17">
        <f t="shared" si="397"/>
        <v>5.3219564813515072</v>
      </c>
      <c r="AE984" s="17">
        <f t="shared" si="398"/>
        <v>-35.747521619426827</v>
      </c>
      <c r="AF984" s="17">
        <f t="shared" si="423"/>
        <v>-15.650913221771528</v>
      </c>
      <c r="AG984" s="17">
        <f t="shared" si="424"/>
        <v>11.325483119930832</v>
      </c>
      <c r="AJ984" s="138"/>
    </row>
    <row r="985" spans="1:36">
      <c r="A985" t="s">
        <v>59</v>
      </c>
      <c r="B985" t="s">
        <v>60</v>
      </c>
      <c r="C985" s="17">
        <v>48.39</v>
      </c>
      <c r="D985" s="17">
        <v>-126.4</v>
      </c>
      <c r="E985">
        <v>20</v>
      </c>
      <c r="F985" t="s">
        <v>12</v>
      </c>
      <c r="G985" s="17">
        <v>0.64</v>
      </c>
      <c r="H985" t="s">
        <v>18</v>
      </c>
      <c r="I985" t="s">
        <v>19</v>
      </c>
      <c r="J985" s="18">
        <v>732.24419163745063</v>
      </c>
      <c r="K985" s="18">
        <v>461.65005600891936</v>
      </c>
      <c r="L985" s="126">
        <v>5.0518122925717078E-12</v>
      </c>
      <c r="M985" s="126">
        <v>7.0835410407032896E-17</v>
      </c>
      <c r="N985" s="46"/>
      <c r="O985" s="126">
        <f t="shared" ref="O985:O1021" si="425">M985*0.3</f>
        <v>2.1250623122109868E-17</v>
      </c>
      <c r="P985" s="126">
        <f t="shared" ref="P985:P1021" si="426">0.3*M985/L985</f>
        <v>4.2065345843029909E-6</v>
      </c>
      <c r="Q985" s="126">
        <f t="shared" ref="Q985:Q1021" si="427">O985/(G985*0.000000001)</f>
        <v>3.3204098628296663E-8</v>
      </c>
      <c r="R985" s="126">
        <f t="shared" ref="R985:R1021" si="428">P985/(G985*0.000000001)</f>
        <v>6572.710287973423</v>
      </c>
      <c r="S985" s="126">
        <f t="shared" ref="S985:S1021" si="429">Q985/K985</f>
        <v>7.1924823134116849E-11</v>
      </c>
      <c r="T985" s="17">
        <v>0.34200000000000003</v>
      </c>
      <c r="U985" s="193">
        <f t="shared" si="418"/>
        <v>2.4225710359205253E-17</v>
      </c>
      <c r="V985" s="185">
        <f t="shared" si="419"/>
        <v>4.7954494261054101E-6</v>
      </c>
      <c r="W985" s="185">
        <f t="shared" si="420"/>
        <v>3.7852672436258201E-8</v>
      </c>
      <c r="X985" s="185">
        <f t="shared" si="421"/>
        <v>7492.8897282897024</v>
      </c>
      <c r="Y985" s="194">
        <f t="shared" si="422"/>
        <v>8.1994298372893219E-11</v>
      </c>
      <c r="AA985" s="259">
        <f t="shared" si="399"/>
        <v>5.247635095865167E-20</v>
      </c>
      <c r="AB985" s="260">
        <f t="shared" si="409"/>
        <v>9.6737415217497536E-20</v>
      </c>
      <c r="AC985" s="17">
        <f t="shared" ref="AC985:AC1021" si="430">LN(J985)</f>
        <v>6.596114053463956</v>
      </c>
      <c r="AD985" s="17">
        <f t="shared" ref="AD985:AD1021" si="431">LN(K985)</f>
        <v>6.1348071495419685</v>
      </c>
      <c r="AE985" s="17">
        <f t="shared" ref="AE985:AE1021" si="432">LN(M985)</f>
        <v>-37.18617265123298</v>
      </c>
      <c r="AF985" s="17">
        <f t="shared" si="423"/>
        <v>-17.089564253577677</v>
      </c>
      <c r="AG985" s="17">
        <f t="shared" si="424"/>
        <v>8.9217098136257924</v>
      </c>
      <c r="AJ985" s="138"/>
    </row>
    <row r="986" spans="1:36">
      <c r="A986" t="s">
        <v>59</v>
      </c>
      <c r="B986" t="s">
        <v>60</v>
      </c>
      <c r="C986" s="17">
        <v>48.39</v>
      </c>
      <c r="D986" s="17">
        <v>-126.4</v>
      </c>
      <c r="E986">
        <v>20</v>
      </c>
      <c r="F986" t="s">
        <v>12</v>
      </c>
      <c r="G986" s="17">
        <v>0.64</v>
      </c>
      <c r="H986" t="s">
        <v>18</v>
      </c>
      <c r="I986" t="s">
        <v>19</v>
      </c>
      <c r="J986" s="18">
        <v>427.55806255369816</v>
      </c>
      <c r="K986" s="18">
        <v>314.5797284735205</v>
      </c>
      <c r="L986" s="126">
        <v>3.2654893233927926E-12</v>
      </c>
      <c r="M986" s="126">
        <v>6.7938527282487845E-17</v>
      </c>
      <c r="N986" s="46"/>
      <c r="O986" s="126">
        <f t="shared" si="425"/>
        <v>2.0381558184746354E-17</v>
      </c>
      <c r="P986" s="126">
        <f t="shared" si="426"/>
        <v>6.241502012804082E-6</v>
      </c>
      <c r="Q986" s="126">
        <f t="shared" si="427"/>
        <v>3.1846184663666175E-8</v>
      </c>
      <c r="R986" s="126">
        <f t="shared" si="428"/>
        <v>9752.346895006378</v>
      </c>
      <c r="S986" s="126">
        <f t="shared" si="429"/>
        <v>1.0123406494817037E-10</v>
      </c>
      <c r="T986" s="17">
        <v>0.34200000000000003</v>
      </c>
      <c r="U986" s="193">
        <f t="shared" si="418"/>
        <v>2.3234976330610844E-17</v>
      </c>
      <c r="V986" s="185">
        <f t="shared" si="419"/>
        <v>7.1153122945966536E-6</v>
      </c>
      <c r="W986" s="185">
        <f t="shared" si="420"/>
        <v>3.6304650516579442E-8</v>
      </c>
      <c r="X986" s="185">
        <f t="shared" si="421"/>
        <v>11117.67546030727</v>
      </c>
      <c r="Y986" s="194">
        <f t="shared" si="422"/>
        <v>1.1540683404091423E-10</v>
      </c>
      <c r="AA986" s="259">
        <f t="shared" ref="AA986:AA1021" si="433">U986/K986</f>
        <v>7.3860373786185107E-20</v>
      </c>
      <c r="AB986" s="260">
        <f t="shared" si="409"/>
        <v>1.5889895018400048E-19</v>
      </c>
      <c r="AC986" s="17">
        <f t="shared" si="430"/>
        <v>6.0580900979933316</v>
      </c>
      <c r="AD986" s="17">
        <f t="shared" si="431"/>
        <v>5.7512375526724471</v>
      </c>
      <c r="AE986" s="17">
        <f t="shared" si="432"/>
        <v>-37.227928388132334</v>
      </c>
      <c r="AF986" s="17">
        <f t="shared" si="423"/>
        <v>-17.131319990477035</v>
      </c>
      <c r="AG986" s="17">
        <f t="shared" si="424"/>
        <v>9.3162915046131136</v>
      </c>
      <c r="AJ986" s="138"/>
    </row>
    <row r="987" spans="1:36">
      <c r="A987" t="s">
        <v>59</v>
      </c>
      <c r="B987" t="s">
        <v>60</v>
      </c>
      <c r="C987" s="17">
        <v>48.39</v>
      </c>
      <c r="D987" s="17">
        <v>-126.4</v>
      </c>
      <c r="E987">
        <v>20</v>
      </c>
      <c r="F987" t="s">
        <v>12</v>
      </c>
      <c r="G987" s="17">
        <v>0.64</v>
      </c>
      <c r="H987" t="s">
        <v>18</v>
      </c>
      <c r="I987" t="s">
        <v>20</v>
      </c>
      <c r="J987" s="18">
        <v>3316.2376977520526</v>
      </c>
      <c r="K987" s="18">
        <v>2608.1309943115962</v>
      </c>
      <c r="L987" s="126">
        <v>1.7197086090528589E-11</v>
      </c>
      <c r="M987" s="126">
        <v>2.9514265388982265E-16</v>
      </c>
      <c r="N987" s="46"/>
      <c r="O987" s="126">
        <f t="shared" si="425"/>
        <v>8.8542796166946796E-17</v>
      </c>
      <c r="P987" s="126">
        <f t="shared" si="426"/>
        <v>5.1487092464875397E-6</v>
      </c>
      <c r="Q987" s="126">
        <f t="shared" si="427"/>
        <v>1.3834811901085435E-7</v>
      </c>
      <c r="R987" s="126">
        <f t="shared" si="428"/>
        <v>8044.8581976367796</v>
      </c>
      <c r="S987" s="126">
        <f t="shared" si="429"/>
        <v>5.3044927311011341E-11</v>
      </c>
      <c r="T987" s="17">
        <v>0.34200000000000003</v>
      </c>
      <c r="U987" s="193">
        <f t="shared" si="418"/>
        <v>1.0093878763031936E-16</v>
      </c>
      <c r="V987" s="185">
        <f t="shared" si="419"/>
        <v>5.8695285409957957E-6</v>
      </c>
      <c r="W987" s="185">
        <f t="shared" si="420"/>
        <v>1.5771685567237397E-7</v>
      </c>
      <c r="X987" s="185">
        <f t="shared" si="421"/>
        <v>9171.1383453059298</v>
      </c>
      <c r="Y987" s="194">
        <f t="shared" si="422"/>
        <v>6.0471217134552931E-11</v>
      </c>
      <c r="AA987" s="259">
        <f t="shared" si="433"/>
        <v>3.8701578966113885E-20</v>
      </c>
      <c r="AB987" s="260">
        <f t="shared" si="409"/>
        <v>8.8999245768748209E-20</v>
      </c>
      <c r="AC987" s="17">
        <f t="shared" si="430"/>
        <v>8.1065861957585401</v>
      </c>
      <c r="AD987" s="17">
        <f t="shared" si="431"/>
        <v>7.8663891496653795</v>
      </c>
      <c r="AE987" s="17">
        <f t="shared" si="432"/>
        <v>-35.759072861928637</v>
      </c>
      <c r="AF987" s="17">
        <f t="shared" si="423"/>
        <v>-15.662464464273336</v>
      </c>
      <c r="AG987" s="17">
        <f t="shared" si="424"/>
        <v>9.1238166955292268</v>
      </c>
      <c r="AJ987" s="138"/>
    </row>
    <row r="988" spans="1:36">
      <c r="A988" t="s">
        <v>59</v>
      </c>
      <c r="B988" t="s">
        <v>60</v>
      </c>
      <c r="C988" s="17">
        <v>48.39</v>
      </c>
      <c r="D988" s="17">
        <v>-126.4</v>
      </c>
      <c r="E988">
        <v>20</v>
      </c>
      <c r="F988" t="s">
        <v>12</v>
      </c>
      <c r="G988" s="17">
        <v>0.64</v>
      </c>
      <c r="H988" t="s">
        <v>18</v>
      </c>
      <c r="I988" t="s">
        <v>20</v>
      </c>
      <c r="J988" s="18">
        <v>3183.794085707304</v>
      </c>
      <c r="K988" s="18">
        <v>1828.3302006674814</v>
      </c>
      <c r="L988" s="126">
        <v>1.6637942295345065E-11</v>
      </c>
      <c r="M988" s="126">
        <v>1.3361968972213775E-15</v>
      </c>
      <c r="N988" s="46"/>
      <c r="O988" s="126">
        <f t="shared" si="425"/>
        <v>4.0085906916641323E-16</v>
      </c>
      <c r="P988" s="126">
        <f t="shared" si="426"/>
        <v>2.4093067643260484E-5</v>
      </c>
      <c r="Q988" s="126">
        <f t="shared" si="427"/>
        <v>6.2634229557252063E-7</v>
      </c>
      <c r="R988" s="126">
        <f t="shared" si="428"/>
        <v>37645.418192594501</v>
      </c>
      <c r="S988" s="126">
        <f t="shared" si="429"/>
        <v>3.4257613605237032E-10</v>
      </c>
      <c r="T988" s="17">
        <v>0.34200000000000003</v>
      </c>
      <c r="U988" s="193">
        <f t="shared" si="418"/>
        <v>4.5697933884971113E-16</v>
      </c>
      <c r="V988" s="185">
        <f t="shared" si="419"/>
        <v>2.7466097113316952E-5</v>
      </c>
      <c r="W988" s="185">
        <f t="shared" si="420"/>
        <v>7.1403021695267361E-7</v>
      </c>
      <c r="X988" s="185">
        <f t="shared" si="421"/>
        <v>42915.776739557732</v>
      </c>
      <c r="Y988" s="194">
        <f t="shared" si="422"/>
        <v>3.9053679509970222E-10</v>
      </c>
      <c r="AA988" s="259">
        <f t="shared" si="433"/>
        <v>2.499435488638094E-19</v>
      </c>
      <c r="AB988" s="260">
        <f t="shared" si="409"/>
        <v>4.1968697134649376E-19</v>
      </c>
      <c r="AC988" s="17">
        <f t="shared" si="430"/>
        <v>8.0658288732986385</v>
      </c>
      <c r="AD988" s="17">
        <f t="shared" si="431"/>
        <v>7.5111583706400165</v>
      </c>
      <c r="AE988" s="17">
        <f t="shared" si="432"/>
        <v>-34.24894895249561</v>
      </c>
      <c r="AF988" s="17">
        <f t="shared" si="423"/>
        <v>-14.152340554840313</v>
      </c>
      <c r="AG988" s="17">
        <f t="shared" si="424"/>
        <v>10.666994793477231</v>
      </c>
      <c r="AJ988" s="138"/>
    </row>
    <row r="989" spans="1:36">
      <c r="A989" t="s">
        <v>59</v>
      </c>
      <c r="B989" t="s">
        <v>60</v>
      </c>
      <c r="C989" s="17">
        <v>48.39</v>
      </c>
      <c r="D989" s="17">
        <v>-126.4</v>
      </c>
      <c r="E989">
        <v>20</v>
      </c>
      <c r="F989" t="s">
        <v>12</v>
      </c>
      <c r="G989" s="17">
        <v>0.64</v>
      </c>
      <c r="H989" t="s">
        <v>18</v>
      </c>
      <c r="I989" t="s">
        <v>20</v>
      </c>
      <c r="J989" s="18">
        <v>892.38523940535435</v>
      </c>
      <c r="K989" s="18">
        <v>2450.2025111993808</v>
      </c>
      <c r="L989" s="126">
        <v>5.9307445770312672E-12</v>
      </c>
      <c r="M989" s="126">
        <v>4.3556838803517141E-16</v>
      </c>
      <c r="N989" s="46"/>
      <c r="O989" s="126">
        <f t="shared" si="425"/>
        <v>1.3067051641055143E-16</v>
      </c>
      <c r="P989" s="126">
        <f t="shared" si="426"/>
        <v>2.2032733784660934E-5</v>
      </c>
      <c r="Q989" s="126">
        <f t="shared" si="427"/>
        <v>2.0417268189148658E-7</v>
      </c>
      <c r="R989" s="126">
        <f t="shared" si="428"/>
        <v>34426.14653853271</v>
      </c>
      <c r="S989" s="126">
        <f t="shared" si="429"/>
        <v>8.3328900757490242E-11</v>
      </c>
      <c r="T989" s="17">
        <v>0.34200000000000003</v>
      </c>
      <c r="U989" s="193">
        <f t="shared" si="418"/>
        <v>1.4896438870802864E-16</v>
      </c>
      <c r="V989" s="185">
        <f t="shared" si="419"/>
        <v>2.5117316514513468E-5</v>
      </c>
      <c r="W989" s="185">
        <f t="shared" si="420"/>
        <v>2.3275685735629473E-7</v>
      </c>
      <c r="X989" s="185">
        <f t="shared" si="421"/>
        <v>39245.807053927289</v>
      </c>
      <c r="Y989" s="194">
        <f t="shared" si="422"/>
        <v>9.4994946863538895E-11</v>
      </c>
      <c r="AA989" s="259">
        <f t="shared" si="433"/>
        <v>6.07967659926649E-20</v>
      </c>
      <c r="AB989" s="260">
        <f t="shared" si="409"/>
        <v>4.8809456813227291E-19</v>
      </c>
      <c r="AC989" s="17">
        <f t="shared" si="430"/>
        <v>6.7938979220869298</v>
      </c>
      <c r="AD989" s="17">
        <f t="shared" si="431"/>
        <v>7.8039259577552187</v>
      </c>
      <c r="AE989" s="17">
        <f t="shared" si="432"/>
        <v>-35.369879856552892</v>
      </c>
      <c r="AF989" s="17">
        <f t="shared" si="423"/>
        <v>-15.273271458897591</v>
      </c>
      <c r="AG989" s="17">
        <f t="shared" si="424"/>
        <v>10.577599890852648</v>
      </c>
      <c r="AJ989" s="138"/>
    </row>
    <row r="990" spans="1:36">
      <c r="A990" t="s">
        <v>59</v>
      </c>
      <c r="B990" t="s">
        <v>60</v>
      </c>
      <c r="C990" s="17">
        <v>48.39</v>
      </c>
      <c r="D990" s="17">
        <v>-126.4</v>
      </c>
      <c r="E990">
        <v>20</v>
      </c>
      <c r="F990" t="s">
        <v>12</v>
      </c>
      <c r="G990" s="17">
        <v>0.64</v>
      </c>
      <c r="H990" t="s">
        <v>18</v>
      </c>
      <c r="I990" t="s">
        <v>20</v>
      </c>
      <c r="J990" s="18">
        <v>1313.50389587272</v>
      </c>
      <c r="K990" s="18">
        <v>2618.4263523187155</v>
      </c>
      <c r="L990" s="126">
        <v>8.1144498203702224E-12</v>
      </c>
      <c r="M990" s="126">
        <v>4.1179611918227104E-16</v>
      </c>
      <c r="N990" s="46"/>
      <c r="O990" s="126">
        <f t="shared" si="425"/>
        <v>1.2353883575468131E-16</v>
      </c>
      <c r="P990" s="126">
        <f t="shared" si="426"/>
        <v>1.5224548612594025E-5</v>
      </c>
      <c r="Q990" s="126">
        <f t="shared" si="427"/>
        <v>1.9302943086668951E-7</v>
      </c>
      <c r="R990" s="126">
        <f t="shared" si="428"/>
        <v>23788.357207178164</v>
      </c>
      <c r="S990" s="126">
        <f t="shared" si="429"/>
        <v>7.3719633433934342E-11</v>
      </c>
      <c r="T990" s="17">
        <v>0.34200000000000003</v>
      </c>
      <c r="U990" s="193">
        <f t="shared" si="418"/>
        <v>1.408342727603367E-16</v>
      </c>
      <c r="V990" s="185">
        <f t="shared" si="419"/>
        <v>1.7355985418357189E-5</v>
      </c>
      <c r="W990" s="185">
        <f t="shared" si="420"/>
        <v>2.2005355118802607E-7</v>
      </c>
      <c r="X990" s="185">
        <f t="shared" si="421"/>
        <v>27118.727216183106</v>
      </c>
      <c r="Y990" s="194">
        <f t="shared" si="422"/>
        <v>8.4040382114685156E-11</v>
      </c>
      <c r="AA990" s="259">
        <f t="shared" si="433"/>
        <v>5.3785844553398505E-20</v>
      </c>
      <c r="AB990" s="260">
        <f t="shared" si="409"/>
        <v>3.1350962907397005E-19</v>
      </c>
      <c r="AC990" s="17">
        <f t="shared" si="430"/>
        <v>7.1804535751453455</v>
      </c>
      <c r="AD990" s="17">
        <f t="shared" si="431"/>
        <v>7.8703287874193677</v>
      </c>
      <c r="AE990" s="17">
        <f t="shared" si="432"/>
        <v>-35.42600330337882</v>
      </c>
      <c r="AF990" s="17">
        <f t="shared" si="423"/>
        <v>-15.329394905723523</v>
      </c>
      <c r="AG990" s="17">
        <f t="shared" si="424"/>
        <v>10.207979809396342</v>
      </c>
      <c r="AJ990" s="138"/>
    </row>
    <row r="991" spans="1:36">
      <c r="A991" t="s">
        <v>59</v>
      </c>
      <c r="B991" t="s">
        <v>60</v>
      </c>
      <c r="C991" s="17">
        <v>48.39</v>
      </c>
      <c r="D991" s="17">
        <v>-126.4</v>
      </c>
      <c r="E991">
        <v>20</v>
      </c>
      <c r="F991" t="s">
        <v>12</v>
      </c>
      <c r="G991" s="17">
        <v>0.64</v>
      </c>
      <c r="H991" t="s">
        <v>18</v>
      </c>
      <c r="I991" t="s">
        <v>20</v>
      </c>
      <c r="J991" s="18">
        <v>2298.0898311682499</v>
      </c>
      <c r="K991" s="18">
        <v>1889.1769426956962</v>
      </c>
      <c r="L991" s="126">
        <v>1.2772616704290463E-11</v>
      </c>
      <c r="M991" s="126">
        <v>4.5269491913795821E-16</v>
      </c>
      <c r="N991" s="46"/>
      <c r="O991" s="126">
        <f t="shared" si="425"/>
        <v>1.3580847574138746E-16</v>
      </c>
      <c r="P991" s="126">
        <f t="shared" si="426"/>
        <v>1.0632784094724137E-5</v>
      </c>
      <c r="Q991" s="126">
        <f t="shared" si="427"/>
        <v>2.1220074334591788E-7</v>
      </c>
      <c r="R991" s="126">
        <f t="shared" si="428"/>
        <v>16613.725148006462</v>
      </c>
      <c r="S991" s="126">
        <f t="shared" si="429"/>
        <v>1.1232444063345666E-10</v>
      </c>
      <c r="T991" s="17">
        <v>0.34200000000000003</v>
      </c>
      <c r="U991" s="193">
        <f t="shared" si="418"/>
        <v>1.5482166234518172E-16</v>
      </c>
      <c r="V991" s="185">
        <f t="shared" si="419"/>
        <v>1.2121373867985518E-5</v>
      </c>
      <c r="W991" s="185">
        <f t="shared" si="420"/>
        <v>2.4190884741434642E-7</v>
      </c>
      <c r="X991" s="185">
        <f t="shared" si="421"/>
        <v>18939.646668727371</v>
      </c>
      <c r="Y991" s="194">
        <f t="shared" si="422"/>
        <v>1.280498623221406E-10</v>
      </c>
      <c r="AA991" s="259">
        <f t="shared" si="433"/>
        <v>8.1951911886170002E-20</v>
      </c>
      <c r="AB991" s="260">
        <f t="shared" si="409"/>
        <v>1.9698747759909263E-19</v>
      </c>
      <c r="AC991" s="17">
        <f t="shared" si="430"/>
        <v>7.7398335486665335</v>
      </c>
      <c r="AD991" s="17">
        <f t="shared" si="431"/>
        <v>7.5438965331495238</v>
      </c>
      <c r="AE991" s="17">
        <f t="shared" si="432"/>
        <v>-35.33131324297765</v>
      </c>
      <c r="AF991" s="17">
        <f t="shared" si="423"/>
        <v>-15.23470484532235</v>
      </c>
      <c r="AG991" s="17">
        <f t="shared" si="424"/>
        <v>9.8490127112718309</v>
      </c>
      <c r="AJ991" s="138"/>
    </row>
    <row r="992" spans="1:36" s="25" customFormat="1">
      <c r="A992" s="19"/>
      <c r="B992" s="19"/>
      <c r="C992" s="19"/>
      <c r="D992" s="19"/>
      <c r="E992" s="19"/>
      <c r="F992" s="19"/>
      <c r="G992" s="52"/>
      <c r="H992" s="19"/>
      <c r="I992" s="19"/>
      <c r="N992" s="46"/>
      <c r="O992" s="125"/>
      <c r="P992" s="125"/>
      <c r="Q992" s="125"/>
      <c r="R992" s="125"/>
      <c r="S992" s="125"/>
      <c r="T992" s="125"/>
      <c r="U992" s="196"/>
      <c r="V992" s="125"/>
      <c r="W992" s="125"/>
      <c r="X992" s="125"/>
      <c r="Y992" s="192"/>
      <c r="AA992" s="259"/>
      <c r="AB992" s="260"/>
      <c r="AC992" s="107"/>
      <c r="AD992" s="107"/>
      <c r="AE992" s="107"/>
      <c r="AF992" s="107"/>
      <c r="AG992" s="107"/>
    </row>
    <row r="993" spans="1:41" s="25" customFormat="1">
      <c r="A993" s="19"/>
      <c r="B993" s="19"/>
      <c r="C993" s="19"/>
      <c r="D993" s="19"/>
      <c r="E993" s="19"/>
      <c r="F993" s="19"/>
      <c r="G993" s="52"/>
      <c r="H993" s="19"/>
      <c r="I993" s="19"/>
      <c r="N993" s="46"/>
      <c r="O993" s="125"/>
      <c r="P993" s="125"/>
      <c r="Q993" s="125"/>
      <c r="R993" s="125"/>
      <c r="S993" s="125"/>
      <c r="T993" s="125"/>
      <c r="U993" s="196"/>
      <c r="V993" s="125"/>
      <c r="W993" s="125"/>
      <c r="X993" s="125"/>
      <c r="Y993" s="192"/>
      <c r="AA993" s="259"/>
      <c r="AB993" s="260"/>
      <c r="AC993" s="107"/>
      <c r="AD993" s="107"/>
      <c r="AE993" s="107"/>
      <c r="AF993" s="107"/>
      <c r="AG993" s="107"/>
    </row>
    <row r="994" spans="1:41" s="109" customFormat="1">
      <c r="A994" s="109" t="s">
        <v>61</v>
      </c>
      <c r="B994" s="109" t="s">
        <v>62</v>
      </c>
      <c r="C994" s="110">
        <v>42.666666666666664</v>
      </c>
      <c r="D994" s="110">
        <v>-125</v>
      </c>
      <c r="E994" s="109">
        <v>15</v>
      </c>
      <c r="F994" s="109" t="s">
        <v>12</v>
      </c>
      <c r="G994" s="110">
        <v>0.349742</v>
      </c>
      <c r="H994" s="109" t="s">
        <v>18</v>
      </c>
      <c r="I994" s="109" t="s">
        <v>20</v>
      </c>
      <c r="J994" s="50">
        <v>48.731604450359221</v>
      </c>
      <c r="K994" s="50">
        <v>94.550907895526805</v>
      </c>
      <c r="L994" s="127">
        <v>5.6108121383790614E-13</v>
      </c>
      <c r="M994" s="127">
        <v>3.7955830174642369E-17</v>
      </c>
      <c r="N994" s="46"/>
      <c r="O994" s="127">
        <f t="shared" si="425"/>
        <v>1.138674905239271E-17</v>
      </c>
      <c r="P994" s="127">
        <f t="shared" si="426"/>
        <v>2.0294297459195082E-5</v>
      </c>
      <c r="Q994" s="127">
        <f t="shared" si="427"/>
        <v>3.2557568300040339E-8</v>
      </c>
      <c r="R994" s="127">
        <f t="shared" si="428"/>
        <v>58026.48083214221</v>
      </c>
      <c r="S994" s="127">
        <f t="shared" si="429"/>
        <v>3.4433903412132793E-10</v>
      </c>
      <c r="T994" s="110">
        <v>0.373</v>
      </c>
      <c r="U994" s="205">
        <f t="shared" si="418"/>
        <v>1.4157524655141604E-17</v>
      </c>
      <c r="V994" s="127">
        <f t="shared" si="419"/>
        <v>2.5232576507599219E-5</v>
      </c>
      <c r="W994" s="127">
        <f t="shared" si="420"/>
        <v>4.0479909919716828E-8</v>
      </c>
      <c r="X994" s="127">
        <f t="shared" si="421"/>
        <v>72146.257834630145</v>
      </c>
      <c r="Y994" s="394">
        <f>W994/K994</f>
        <v>4.2812819909085111E-10</v>
      </c>
      <c r="AA994" s="127">
        <f t="shared" si="433"/>
        <v>1.4973441260643247E-19</v>
      </c>
      <c r="AB994" s="34">
        <f t="shared" si="409"/>
        <v>7.7887503608271989E-19</v>
      </c>
      <c r="AC994" s="110">
        <f t="shared" si="430"/>
        <v>3.8863277816234487</v>
      </c>
      <c r="AD994" s="110">
        <f t="shared" si="431"/>
        <v>4.5491383973378658</v>
      </c>
      <c r="AE994" s="110">
        <f t="shared" si="432"/>
        <v>-37.810108554060413</v>
      </c>
      <c r="AF994" s="110">
        <f>LN(W994)</f>
        <v>-17.022460037273117</v>
      </c>
      <c r="AG994" s="110">
        <f>LN(X994)</f>
        <v>11.186450696393013</v>
      </c>
      <c r="AI994" s="380"/>
      <c r="AJ994" s="381"/>
      <c r="AK994" s="382" t="s">
        <v>180</v>
      </c>
      <c r="AL994" s="383" t="s">
        <v>181</v>
      </c>
      <c r="AM994" s="380" t="s">
        <v>182</v>
      </c>
      <c r="AN994" s="382" t="s">
        <v>4</v>
      </c>
      <c r="AO994" s="383" t="s">
        <v>183</v>
      </c>
    </row>
    <row r="995" spans="1:41">
      <c r="A995" t="s">
        <v>61</v>
      </c>
      <c r="B995" t="s">
        <v>62</v>
      </c>
      <c r="C995" s="17">
        <v>42.666666666666664</v>
      </c>
      <c r="D995" s="17">
        <v>-125</v>
      </c>
      <c r="E995">
        <v>15</v>
      </c>
      <c r="F995" t="s">
        <v>12</v>
      </c>
      <c r="G995" s="17">
        <v>0.349742</v>
      </c>
      <c r="H995" t="s">
        <v>18</v>
      </c>
      <c r="I995" t="s">
        <v>20</v>
      </c>
      <c r="J995" s="18">
        <v>99.280500481962278</v>
      </c>
      <c r="K995" s="18">
        <v>143.13860842272214</v>
      </c>
      <c r="L995" s="126">
        <v>9.9923563024674543E-13</v>
      </c>
      <c r="M995" s="126">
        <v>4.1025101945048709E-17</v>
      </c>
      <c r="N995" s="46"/>
      <c r="O995" s="126">
        <f t="shared" si="425"/>
        <v>1.2307530583514612E-17</v>
      </c>
      <c r="P995" s="126">
        <f t="shared" si="426"/>
        <v>1.2316945283942148E-5</v>
      </c>
      <c r="Q995" s="126">
        <f t="shared" si="427"/>
        <v>3.5190313383907595E-8</v>
      </c>
      <c r="R995" s="126">
        <f t="shared" si="428"/>
        <v>35217.232371125421</v>
      </c>
      <c r="S995" s="126">
        <f t="shared" si="429"/>
        <v>2.4584780983745689E-10</v>
      </c>
      <c r="T995" s="17">
        <v>0.373</v>
      </c>
      <c r="U995" s="193">
        <f t="shared" si="418"/>
        <v>1.5302363025503168E-17</v>
      </c>
      <c r="V995" s="185">
        <f t="shared" si="419"/>
        <v>1.5314068636368073E-5</v>
      </c>
      <c r="W995" s="185">
        <f t="shared" si="420"/>
        <v>4.3753289640658443E-8</v>
      </c>
      <c r="X995" s="185">
        <f t="shared" si="421"/>
        <v>43786.758914765946</v>
      </c>
      <c r="Y995" s="395">
        <f t="shared" si="422"/>
        <v>3.0567077689790468E-10</v>
      </c>
      <c r="AA995" s="259">
        <f t="shared" si="433"/>
        <v>1.06905908853827E-19</v>
      </c>
      <c r="AB995" s="260">
        <f t="shared" si="409"/>
        <v>4.1322416532844063E-19</v>
      </c>
      <c r="AC995" s="17">
        <f t="shared" si="430"/>
        <v>4.5979491819993008</v>
      </c>
      <c r="AD995" s="17">
        <f t="shared" si="431"/>
        <v>4.9638134504713971</v>
      </c>
      <c r="AE995" s="17">
        <f t="shared" si="432"/>
        <v>-37.732347551970363</v>
      </c>
      <c r="AF995" s="17">
        <f t="shared" ref="AF995:AF1010" si="434">LN(W995)</f>
        <v>-16.944699035183071</v>
      </c>
      <c r="AG995" s="17">
        <f t="shared" ref="AG995:AG1010" si="435">LN(X995)</f>
        <v>10.687086742778241</v>
      </c>
      <c r="AI995" s="384" t="s">
        <v>175</v>
      </c>
      <c r="AJ995" s="385"/>
      <c r="AK995" s="386" t="s">
        <v>70</v>
      </c>
      <c r="AL995" s="387" t="s">
        <v>136</v>
      </c>
      <c r="AM995" s="397"/>
      <c r="AN995" s="173"/>
      <c r="AO995" s="398"/>
    </row>
    <row r="996" spans="1:41">
      <c r="A996" t="s">
        <v>61</v>
      </c>
      <c r="B996" t="s">
        <v>62</v>
      </c>
      <c r="C996" s="17">
        <v>42.666666666666664</v>
      </c>
      <c r="D996" s="17">
        <v>-125</v>
      </c>
      <c r="E996">
        <v>15</v>
      </c>
      <c r="F996" t="s">
        <v>12</v>
      </c>
      <c r="G996" s="17">
        <v>0.349742</v>
      </c>
      <c r="H996" t="s">
        <v>18</v>
      </c>
      <c r="I996" t="s">
        <v>20</v>
      </c>
      <c r="J996" s="18">
        <v>81.24328165801613</v>
      </c>
      <c r="K996" s="18">
        <v>122.32855982375058</v>
      </c>
      <c r="L996" s="126">
        <v>8.4927603598108922E-13</v>
      </c>
      <c r="M996" s="126">
        <v>5.5023055117003723E-17</v>
      </c>
      <c r="N996" s="46"/>
      <c r="O996" s="126">
        <f t="shared" si="425"/>
        <v>1.6506916535101116E-17</v>
      </c>
      <c r="P996" s="126">
        <f t="shared" si="426"/>
        <v>1.9436456270701456E-5</v>
      </c>
      <c r="Q996" s="126">
        <f t="shared" si="427"/>
        <v>4.7197409905304808E-8</v>
      </c>
      <c r="R996" s="126">
        <f t="shared" si="428"/>
        <v>55573.697956497803</v>
      </c>
      <c r="S996" s="126">
        <f t="shared" si="429"/>
        <v>3.8582494532189565E-10</v>
      </c>
      <c r="T996" s="17">
        <v>0.373</v>
      </c>
      <c r="U996" s="193">
        <f t="shared" si="418"/>
        <v>2.0523599558642388E-17</v>
      </c>
      <c r="V996" s="185">
        <f t="shared" si="419"/>
        <v>2.416599396323881E-5</v>
      </c>
      <c r="W996" s="185">
        <f t="shared" si="420"/>
        <v>5.8682112982262311E-8</v>
      </c>
      <c r="X996" s="185">
        <f t="shared" si="421"/>
        <v>69096.631125912259</v>
      </c>
      <c r="Y996" s="395">
        <f t="shared" si="422"/>
        <v>4.7970901535022356E-10</v>
      </c>
      <c r="AA996" s="259">
        <f t="shared" si="433"/>
        <v>1.6777439044661793E-19</v>
      </c>
      <c r="AB996" s="260">
        <f t="shared" si="409"/>
        <v>6.7726283323483517E-19</v>
      </c>
      <c r="AC996" s="17">
        <f t="shared" si="430"/>
        <v>4.3974481305051096</v>
      </c>
      <c r="AD996" s="17">
        <f t="shared" si="431"/>
        <v>4.8067105381108401</v>
      </c>
      <c r="AE996" s="17">
        <f t="shared" si="432"/>
        <v>-37.438779392547872</v>
      </c>
      <c r="AF996" s="17">
        <f t="shared" si="434"/>
        <v>-16.651130875760579</v>
      </c>
      <c r="AG996" s="17">
        <f t="shared" si="435"/>
        <v>11.143261254962523</v>
      </c>
      <c r="AJ996" s="385" t="s">
        <v>178</v>
      </c>
      <c r="AK996" s="388">
        <f>AVERAGE(Y994:Y1007)</f>
        <v>3.5153169508139719E-10</v>
      </c>
      <c r="AL996" s="389">
        <f>STDEV(Y994:Y1007)</f>
        <v>1.1456909907928281E-10</v>
      </c>
      <c r="AM996" s="397">
        <v>0.35</v>
      </c>
      <c r="AN996" s="173" t="s">
        <v>12</v>
      </c>
      <c r="AO996" s="398" t="s">
        <v>184</v>
      </c>
    </row>
    <row r="997" spans="1:41">
      <c r="A997" t="s">
        <v>61</v>
      </c>
      <c r="B997" t="s">
        <v>62</v>
      </c>
      <c r="C997" s="17">
        <v>42.666666666666664</v>
      </c>
      <c r="D997" s="17">
        <v>-125</v>
      </c>
      <c r="E997">
        <v>15</v>
      </c>
      <c r="F997" t="s">
        <v>12</v>
      </c>
      <c r="G997" s="17">
        <v>0.349742</v>
      </c>
      <c r="H997" t="s">
        <v>18</v>
      </c>
      <c r="I997" t="s">
        <v>20</v>
      </c>
      <c r="J997" s="18">
        <v>98.599736456724884</v>
      </c>
      <c r="K997" s="18">
        <v>138.13828477188133</v>
      </c>
      <c r="L997" s="126">
        <v>9.9367526273146351E-13</v>
      </c>
      <c r="M997" s="126">
        <v>3.061742692710878E-17</v>
      </c>
      <c r="N997" s="46"/>
      <c r="O997" s="126">
        <f t="shared" si="425"/>
        <v>9.185228078132634E-18</v>
      </c>
      <c r="P997" s="126">
        <f t="shared" si="426"/>
        <v>9.2436920014329704E-6</v>
      </c>
      <c r="Q997" s="126">
        <f t="shared" si="427"/>
        <v>2.6262868280425665E-8</v>
      </c>
      <c r="R997" s="126">
        <f t="shared" si="428"/>
        <v>26430.031284298053</v>
      </c>
      <c r="S997" s="126">
        <f t="shared" si="429"/>
        <v>1.9012012726085036E-10</v>
      </c>
      <c r="T997" s="17">
        <v>0.373</v>
      </c>
      <c r="U997" s="193">
        <f t="shared" si="418"/>
        <v>1.1420300243811575E-17</v>
      </c>
      <c r="V997" s="185">
        <f t="shared" si="419"/>
        <v>1.1492990388448326E-5</v>
      </c>
      <c r="W997" s="185">
        <f t="shared" si="420"/>
        <v>3.265349956199591E-8</v>
      </c>
      <c r="X997" s="185">
        <f t="shared" si="421"/>
        <v>32861.338896810579</v>
      </c>
      <c r="Y997" s="395">
        <f t="shared" si="422"/>
        <v>2.3638269156099058E-10</v>
      </c>
      <c r="AA997" s="259">
        <f t="shared" si="433"/>
        <v>8.267295531192399E-20</v>
      </c>
      <c r="AB997" s="260">
        <f t="shared" si="409"/>
        <v>3.1052240124948684E-19</v>
      </c>
      <c r="AC997" s="17">
        <f t="shared" si="430"/>
        <v>4.5910685887523286</v>
      </c>
      <c r="AD997" s="17">
        <f t="shared" si="431"/>
        <v>4.9282552469910179</v>
      </c>
      <c r="AE997" s="17">
        <f t="shared" si="432"/>
        <v>-38.024962319620435</v>
      </c>
      <c r="AF997" s="17">
        <f t="shared" si="434"/>
        <v>-17.237313802833143</v>
      </c>
      <c r="AG997" s="17">
        <f t="shared" si="435"/>
        <v>10.400052136251464</v>
      </c>
      <c r="AI997" s="390"/>
      <c r="AJ997" s="391" t="s">
        <v>179</v>
      </c>
      <c r="AK997" s="392">
        <f>AVERAGE(Y1009:Y1021)</f>
        <v>1.6404427732533775E-10</v>
      </c>
      <c r="AL997" s="393">
        <f>STDEV(Y1009:Y1021)</f>
        <v>1.3061133134920006E-10</v>
      </c>
      <c r="AM997" s="399">
        <v>5.7</v>
      </c>
      <c r="AN997" s="179" t="s">
        <v>12</v>
      </c>
      <c r="AO997" s="400" t="s">
        <v>184</v>
      </c>
    </row>
    <row r="998" spans="1:41">
      <c r="A998" t="s">
        <v>61</v>
      </c>
      <c r="B998" t="s">
        <v>62</v>
      </c>
      <c r="C998" s="17">
        <v>42.666666666666664</v>
      </c>
      <c r="D998" s="17">
        <v>-125</v>
      </c>
      <c r="E998">
        <v>15</v>
      </c>
      <c r="F998" t="s">
        <v>12</v>
      </c>
      <c r="G998" s="17">
        <v>0.349742</v>
      </c>
      <c r="H998" t="s">
        <v>18</v>
      </c>
      <c r="I998" t="s">
        <v>20</v>
      </c>
      <c r="J998" s="18">
        <v>106.84510063958368</v>
      </c>
      <c r="K998" s="18">
        <v>151.23298252741662</v>
      </c>
      <c r="L998" s="126">
        <v>1.0605502054353128E-12</v>
      </c>
      <c r="M998" s="126">
        <v>4.2518573712964148E-17</v>
      </c>
      <c r="N998" s="46"/>
      <c r="O998" s="126">
        <f t="shared" si="425"/>
        <v>1.2755572113889243E-17</v>
      </c>
      <c r="P998" s="126">
        <f t="shared" si="426"/>
        <v>1.2027315678708109E-5</v>
      </c>
      <c r="Q998" s="126">
        <f t="shared" si="427"/>
        <v>3.6471376368549505E-8</v>
      </c>
      <c r="R998" s="126">
        <f t="shared" si="428"/>
        <v>34389.108767914942</v>
      </c>
      <c r="S998" s="126">
        <f t="shared" si="429"/>
        <v>2.4116020036791715E-10</v>
      </c>
      <c r="T998" s="17">
        <v>0.373</v>
      </c>
      <c r="U998" s="193">
        <f t="shared" si="418"/>
        <v>1.5859427994935626E-17</v>
      </c>
      <c r="V998" s="185">
        <f t="shared" si="419"/>
        <v>1.4953962493860416E-5</v>
      </c>
      <c r="W998" s="185">
        <f t="shared" si="420"/>
        <v>4.5346077951563221E-8</v>
      </c>
      <c r="X998" s="185">
        <f t="shared" si="421"/>
        <v>42757.125234774248</v>
      </c>
      <c r="Y998" s="395">
        <f t="shared" si="422"/>
        <v>2.9984251579077702E-10</v>
      </c>
      <c r="AA998" s="259">
        <f t="shared" si="433"/>
        <v>1.0486752115769795E-19</v>
      </c>
      <c r="AB998" s="260">
        <f t="shared" si="409"/>
        <v>3.979459372347859E-19</v>
      </c>
      <c r="AC998" s="17">
        <f t="shared" si="430"/>
        <v>4.6713801280193055</v>
      </c>
      <c r="AD998" s="17">
        <f t="shared" si="431"/>
        <v>5.0188215783655492</v>
      </c>
      <c r="AE998" s="17">
        <f t="shared" si="432"/>
        <v>-37.696590664891275</v>
      </c>
      <c r="AF998" s="17">
        <f t="shared" si="434"/>
        <v>-16.908942148103982</v>
      </c>
      <c r="AG998" s="17">
        <f t="shared" si="435"/>
        <v>10.663291132635107</v>
      </c>
      <c r="AJ998" s="138"/>
    </row>
    <row r="999" spans="1:41">
      <c r="A999" t="s">
        <v>61</v>
      </c>
      <c r="B999" t="s">
        <v>62</v>
      </c>
      <c r="C999" s="17">
        <v>42.666666666666664</v>
      </c>
      <c r="D999" s="17">
        <v>-125</v>
      </c>
      <c r="E999">
        <v>15</v>
      </c>
      <c r="F999" t="s">
        <v>12</v>
      </c>
      <c r="G999" s="17">
        <v>0.349742</v>
      </c>
      <c r="H999" t="s">
        <v>18</v>
      </c>
      <c r="I999" t="s">
        <v>20</v>
      </c>
      <c r="J999" s="18">
        <v>159.73919922844951</v>
      </c>
      <c r="K999" s="18">
        <v>203.56251709330954</v>
      </c>
      <c r="L999" s="126">
        <v>1.4695283560119892E-12</v>
      </c>
      <c r="M999" s="126">
        <v>4.8342552677284695E-17</v>
      </c>
      <c r="N999" s="46"/>
      <c r="O999" s="126">
        <f t="shared" si="425"/>
        <v>1.4502765803185408E-17</v>
      </c>
      <c r="P999" s="126">
        <f t="shared" si="426"/>
        <v>9.8689935065581581E-6</v>
      </c>
      <c r="Q999" s="126">
        <f t="shared" si="427"/>
        <v>4.1467040856360993E-8</v>
      </c>
      <c r="R999" s="126">
        <f t="shared" si="428"/>
        <v>28217.924946269413</v>
      </c>
      <c r="S999" s="126">
        <f t="shared" si="429"/>
        <v>2.0370666195561544E-10</v>
      </c>
      <c r="T999" s="17">
        <v>0.373</v>
      </c>
      <c r="U999" s="193">
        <f t="shared" si="418"/>
        <v>1.8031772148627192E-17</v>
      </c>
      <c r="V999" s="185">
        <f t="shared" si="419"/>
        <v>1.2270448593153978E-5</v>
      </c>
      <c r="W999" s="185">
        <f t="shared" si="420"/>
        <v>5.155735413140884E-8</v>
      </c>
      <c r="X999" s="185">
        <f t="shared" si="421"/>
        <v>35084.286683194972</v>
      </c>
      <c r="Y999" s="395">
        <f t="shared" si="422"/>
        <v>2.532752830314819E-10</v>
      </c>
      <c r="AA999" s="259">
        <f t="shared" si="433"/>
        <v>8.8581004037996539E-20</v>
      </c>
      <c r="AB999" s="260">
        <f t="shared" si="409"/>
        <v>3.0263424951910552E-19</v>
      </c>
      <c r="AC999" s="17">
        <f t="shared" si="430"/>
        <v>5.0735424805084142</v>
      </c>
      <c r="AD999" s="17">
        <f t="shared" si="431"/>
        <v>5.3159731670072663</v>
      </c>
      <c r="AE999" s="17">
        <f t="shared" si="432"/>
        <v>-37.568219493282612</v>
      </c>
      <c r="AF999" s="17">
        <f t="shared" si="434"/>
        <v>-16.780570976495316</v>
      </c>
      <c r="AG999" s="17">
        <f t="shared" si="435"/>
        <v>10.465508636375105</v>
      </c>
      <c r="AJ999" s="138"/>
    </row>
    <row r="1000" spans="1:41">
      <c r="A1000" t="s">
        <v>61</v>
      </c>
      <c r="B1000" t="s">
        <v>62</v>
      </c>
      <c r="C1000" s="17">
        <v>42.666666666666664</v>
      </c>
      <c r="D1000" s="17">
        <v>-125</v>
      </c>
      <c r="E1000">
        <v>15</v>
      </c>
      <c r="F1000" t="s">
        <v>12</v>
      </c>
      <c r="G1000" s="17">
        <v>0.349742</v>
      </c>
      <c r="H1000" t="s">
        <v>18</v>
      </c>
      <c r="I1000" t="s">
        <v>20</v>
      </c>
      <c r="J1000" s="18">
        <v>87.331960063278046</v>
      </c>
      <c r="K1000" s="18">
        <v>136.90096164016984</v>
      </c>
      <c r="L1000" s="126">
        <v>9.0053938830810241E-13</v>
      </c>
      <c r="M1000" s="126">
        <v>4.5034937349765989E-17</v>
      </c>
      <c r="N1000" s="46"/>
      <c r="O1000" s="126">
        <f t="shared" si="425"/>
        <v>1.3510481204929797E-17</v>
      </c>
      <c r="P1000" s="126">
        <f t="shared" si="426"/>
        <v>1.5002654387291989E-5</v>
      </c>
      <c r="Q1000" s="126">
        <f t="shared" si="427"/>
        <v>3.8629850589662649E-8</v>
      </c>
      <c r="R1000" s="126">
        <f t="shared" si="428"/>
        <v>42896.347557033434</v>
      </c>
      <c r="S1000" s="126">
        <f t="shared" si="429"/>
        <v>2.8217369788239515E-10</v>
      </c>
      <c r="T1000" s="17">
        <v>0.373</v>
      </c>
      <c r="U1000" s="193">
        <f t="shared" si="418"/>
        <v>1.6798031631462713E-17</v>
      </c>
      <c r="V1000" s="185">
        <f t="shared" si="419"/>
        <v>1.8653300288199704E-5</v>
      </c>
      <c r="W1000" s="185">
        <f t="shared" si="420"/>
        <v>4.8029780899813896E-8</v>
      </c>
      <c r="X1000" s="185">
        <f t="shared" si="421"/>
        <v>53334.45879591156</v>
      </c>
      <c r="Y1000" s="395">
        <f t="shared" si="422"/>
        <v>3.5083596436711131E-10</v>
      </c>
      <c r="AA1000" s="259">
        <f t="shared" si="433"/>
        <v>1.2270207184968225E-19</v>
      </c>
      <c r="AB1000" s="260">
        <f t="shared" si="409"/>
        <v>5.1567533028154938E-19</v>
      </c>
      <c r="AC1000" s="17">
        <f t="shared" si="430"/>
        <v>4.4697164905030746</v>
      </c>
      <c r="AD1000" s="17">
        <f t="shared" si="431"/>
        <v>4.9192577566683431</v>
      </c>
      <c r="AE1000" s="17">
        <f t="shared" si="432"/>
        <v>-37.639093099803503</v>
      </c>
      <c r="AF1000" s="17">
        <f t="shared" si="434"/>
        <v>-16.851444583016207</v>
      </c>
      <c r="AG1000" s="17">
        <f t="shared" si="435"/>
        <v>10.884337907748543</v>
      </c>
      <c r="AJ1000" s="138"/>
    </row>
    <row r="1001" spans="1:41">
      <c r="A1001" t="s">
        <v>61</v>
      </c>
      <c r="B1001" t="s">
        <v>62</v>
      </c>
      <c r="C1001" s="17">
        <v>42.666666666666664</v>
      </c>
      <c r="D1001" s="17">
        <v>-125</v>
      </c>
      <c r="E1001">
        <v>15</v>
      </c>
      <c r="F1001" t="s">
        <v>12</v>
      </c>
      <c r="G1001" s="17">
        <v>0.349742</v>
      </c>
      <c r="H1001" t="s">
        <v>18</v>
      </c>
      <c r="I1001" t="s">
        <v>20</v>
      </c>
      <c r="J1001" s="18">
        <v>91.48247277255976</v>
      </c>
      <c r="K1001" s="18">
        <v>124.96374176116842</v>
      </c>
      <c r="L1001" s="126">
        <v>9.3509616229097466E-13</v>
      </c>
      <c r="M1001" s="126">
        <v>3.5111695608164903E-17</v>
      </c>
      <c r="N1001" s="46"/>
      <c r="O1001" s="126">
        <f t="shared" si="425"/>
        <v>1.0533508682449471E-17</v>
      </c>
      <c r="P1001" s="126">
        <f t="shared" si="426"/>
        <v>1.1264626149937883E-5</v>
      </c>
      <c r="Q1001" s="126">
        <f t="shared" si="427"/>
        <v>3.0117940317289515E-8</v>
      </c>
      <c r="R1001" s="126">
        <f t="shared" si="428"/>
        <v>32208.38832607431</v>
      </c>
      <c r="S1001" s="126">
        <f t="shared" si="429"/>
        <v>2.4101343231904128E-10</v>
      </c>
      <c r="T1001" s="17">
        <v>0.373</v>
      </c>
      <c r="U1001" s="193">
        <f t="shared" si="418"/>
        <v>1.3096662461845509E-17</v>
      </c>
      <c r="V1001" s="185">
        <f t="shared" si="419"/>
        <v>1.40056851797561E-5</v>
      </c>
      <c r="W1001" s="185">
        <f t="shared" si="420"/>
        <v>3.7446639127829962E-8</v>
      </c>
      <c r="X1001" s="185">
        <f t="shared" si="421"/>
        <v>40045.762818752388</v>
      </c>
      <c r="Y1001" s="395">
        <f t="shared" si="422"/>
        <v>2.9966003418334131E-10</v>
      </c>
      <c r="AA1001" s="259">
        <f t="shared" si="433"/>
        <v>1.0480369967535018E-19</v>
      </c>
      <c r="AB1001" s="260">
        <f t="shared" si="409"/>
        <v>3.8380789832231867E-19</v>
      </c>
      <c r="AC1001" s="17">
        <f t="shared" si="430"/>
        <v>4.5161473995343346</v>
      </c>
      <c r="AD1001" s="17">
        <f t="shared" si="431"/>
        <v>4.8280236293143952</v>
      </c>
      <c r="AE1001" s="17">
        <f t="shared" si="432"/>
        <v>-37.887997390712705</v>
      </c>
      <c r="AF1001" s="17">
        <f t="shared" si="434"/>
        <v>-17.100348873925405</v>
      </c>
      <c r="AG1001" s="17">
        <f t="shared" si="435"/>
        <v>10.597778149614994</v>
      </c>
      <c r="AJ1001" s="138"/>
    </row>
    <row r="1002" spans="1:41">
      <c r="A1002" t="s">
        <v>61</v>
      </c>
      <c r="B1002" t="s">
        <v>62</v>
      </c>
      <c r="C1002" s="17">
        <v>42.666666666666664</v>
      </c>
      <c r="D1002" s="17">
        <v>-125</v>
      </c>
      <c r="E1002">
        <v>15</v>
      </c>
      <c r="F1002" t="s">
        <v>12</v>
      </c>
      <c r="G1002" s="17">
        <v>0.349742</v>
      </c>
      <c r="H1002" t="s">
        <v>18</v>
      </c>
      <c r="I1002" t="s">
        <v>20</v>
      </c>
      <c r="J1002" s="18">
        <v>151.09033141721562</v>
      </c>
      <c r="K1002" s="18">
        <v>184.13286291508425</v>
      </c>
      <c r="L1002" s="126">
        <v>1.4046631335553451E-12</v>
      </c>
      <c r="M1002" s="126">
        <v>3.3200338490894713E-17</v>
      </c>
      <c r="N1002" s="46"/>
      <c r="O1002" s="126">
        <f t="shared" si="425"/>
        <v>9.9601015472684128E-18</v>
      </c>
      <c r="P1002" s="126">
        <f t="shared" si="426"/>
        <v>7.0907403414642082E-6</v>
      </c>
      <c r="Q1002" s="126">
        <f t="shared" si="427"/>
        <v>2.8478425660253591E-8</v>
      </c>
      <c r="R1002" s="126">
        <f t="shared" si="428"/>
        <v>20274.203102470412</v>
      </c>
      <c r="S1002" s="126">
        <f t="shared" si="429"/>
        <v>1.5466237373057554E-10</v>
      </c>
      <c r="T1002" s="17">
        <v>0.373</v>
      </c>
      <c r="U1002" s="193">
        <f t="shared" si="418"/>
        <v>1.2383726257103728E-17</v>
      </c>
      <c r="V1002" s="185">
        <f t="shared" si="419"/>
        <v>8.8161538245538331E-6</v>
      </c>
      <c r="W1002" s="185">
        <f t="shared" si="420"/>
        <v>3.5408175904248635E-8</v>
      </c>
      <c r="X1002" s="185">
        <f t="shared" si="421"/>
        <v>25207.592524071551</v>
      </c>
      <c r="Y1002" s="395">
        <f t="shared" si="422"/>
        <v>1.9229688467168227E-10</v>
      </c>
      <c r="AA1002" s="259">
        <f t="shared" si="433"/>
        <v>6.7254297038843509E-20</v>
      </c>
      <c r="AB1002" s="260">
        <f t="shared" si="409"/>
        <v>2.1973833917417552E-19</v>
      </c>
      <c r="AC1002" s="17">
        <f t="shared" si="430"/>
        <v>5.0178778792579521</v>
      </c>
      <c r="AD1002" s="17">
        <f t="shared" si="431"/>
        <v>5.2156575780941274</v>
      </c>
      <c r="AE1002" s="17">
        <f t="shared" si="432"/>
        <v>-37.943971602513479</v>
      </c>
      <c r="AF1002" s="17">
        <f t="shared" si="434"/>
        <v>-17.156323085726182</v>
      </c>
      <c r="AG1002" s="17">
        <f t="shared" si="435"/>
        <v>10.134900518758364</v>
      </c>
      <c r="AJ1002" s="138"/>
    </row>
    <row r="1003" spans="1:41">
      <c r="A1003" t="s">
        <v>61</v>
      </c>
      <c r="B1003" t="s">
        <v>62</v>
      </c>
      <c r="C1003" s="17">
        <v>42.666666666666664</v>
      </c>
      <c r="D1003" s="17">
        <v>-125</v>
      </c>
      <c r="E1003">
        <v>15</v>
      </c>
      <c r="F1003" t="s">
        <v>12</v>
      </c>
      <c r="G1003" s="17">
        <v>0.349742</v>
      </c>
      <c r="H1003" t="s">
        <v>18</v>
      </c>
      <c r="I1003" t="s">
        <v>20</v>
      </c>
      <c r="J1003" s="18">
        <v>71.503560860730616</v>
      </c>
      <c r="K1003" s="18">
        <v>118.0679112670831</v>
      </c>
      <c r="L1003" s="126">
        <v>7.6572174814362898E-13</v>
      </c>
      <c r="M1003" s="126">
        <v>5.1212982947588674E-17</v>
      </c>
      <c r="N1003" s="46"/>
      <c r="O1003" s="126">
        <f t="shared" si="425"/>
        <v>1.5363894884276601E-17</v>
      </c>
      <c r="P1003" s="126">
        <f t="shared" si="426"/>
        <v>2.0064592551437814E-5</v>
      </c>
      <c r="Q1003" s="126">
        <f t="shared" si="427"/>
        <v>4.392922464066826E-8</v>
      </c>
      <c r="R1003" s="126">
        <f t="shared" si="428"/>
        <v>57369.696952147046</v>
      </c>
      <c r="S1003" s="126">
        <f t="shared" si="429"/>
        <v>3.7206743279548104E-10</v>
      </c>
      <c r="T1003" s="17">
        <v>0.373</v>
      </c>
      <c r="U1003" s="193">
        <f t="shared" si="418"/>
        <v>1.9102442639450575E-17</v>
      </c>
      <c r="V1003" s="185">
        <f t="shared" si="419"/>
        <v>2.4946976738954353E-5</v>
      </c>
      <c r="W1003" s="185">
        <f t="shared" si="420"/>
        <v>5.4618669303230871E-8</v>
      </c>
      <c r="X1003" s="185">
        <f t="shared" si="421"/>
        <v>71329.656543836172</v>
      </c>
      <c r="Y1003" s="395">
        <f t="shared" si="422"/>
        <v>4.6260384144238144E-10</v>
      </c>
      <c r="AA1003" s="259">
        <f t="shared" si="433"/>
        <v>1.6179199271374139E-19</v>
      </c>
      <c r="AB1003" s="260">
        <f t="shared" si="409"/>
        <v>7.1622982591506963E-19</v>
      </c>
      <c r="AC1003" s="17">
        <f t="shared" si="430"/>
        <v>4.2697472507078515</v>
      </c>
      <c r="AD1003" s="17">
        <f t="shared" si="431"/>
        <v>4.7712599781305656</v>
      </c>
      <c r="AE1003" s="17">
        <f t="shared" si="432"/>
        <v>-37.510538600796515</v>
      </c>
      <c r="AF1003" s="17">
        <f t="shared" si="434"/>
        <v>-16.722890084009222</v>
      </c>
      <c r="AG1003" s="17">
        <f t="shared" si="435"/>
        <v>11.175067460229455</v>
      </c>
      <c r="AJ1003" s="138"/>
    </row>
    <row r="1004" spans="1:41">
      <c r="A1004" t="s">
        <v>61</v>
      </c>
      <c r="B1004" t="s">
        <v>62</v>
      </c>
      <c r="C1004" s="17">
        <v>42.666666666666664</v>
      </c>
      <c r="D1004" s="17">
        <v>-125</v>
      </c>
      <c r="E1004">
        <v>15</v>
      </c>
      <c r="F1004" t="s">
        <v>12</v>
      </c>
      <c r="G1004" s="17">
        <v>0.349742</v>
      </c>
      <c r="H1004" t="s">
        <v>18</v>
      </c>
      <c r="I1004" t="s">
        <v>20</v>
      </c>
      <c r="J1004" s="18">
        <v>156.69756949622709</v>
      </c>
      <c r="K1004" s="18">
        <v>195.50355552101976</v>
      </c>
      <c r="L1004" s="126">
        <v>1.4467941191257368E-12</v>
      </c>
      <c r="M1004" s="126">
        <v>5.769628632744596E-17</v>
      </c>
      <c r="N1004" s="46"/>
      <c r="O1004" s="126">
        <f t="shared" si="425"/>
        <v>1.7308885898233787E-17</v>
      </c>
      <c r="P1004" s="126">
        <f t="shared" si="426"/>
        <v>1.1963613667916437E-5</v>
      </c>
      <c r="Q1004" s="126">
        <f t="shared" si="427"/>
        <v>4.9490441234492244E-8</v>
      </c>
      <c r="R1004" s="126">
        <f t="shared" si="428"/>
        <v>34206.968759589741</v>
      </c>
      <c r="S1004" s="126">
        <f t="shared" si="429"/>
        <v>2.5314343313398835E-10</v>
      </c>
      <c r="T1004" s="17">
        <v>0.373</v>
      </c>
      <c r="U1004" s="193">
        <f t="shared" si="418"/>
        <v>2.1520714800137344E-17</v>
      </c>
      <c r="V1004" s="185">
        <f t="shared" si="419"/>
        <v>1.4874759660442773E-5</v>
      </c>
      <c r="W1004" s="185">
        <f t="shared" si="420"/>
        <v>6.1533115268218693E-8</v>
      </c>
      <c r="X1004" s="185">
        <f t="shared" si="421"/>
        <v>42530.664491089919</v>
      </c>
      <c r="Y1004" s="395">
        <f t="shared" si="422"/>
        <v>3.147416685299255E-10</v>
      </c>
      <c r="AA1004" s="259">
        <f t="shared" si="433"/>
        <v>1.1007838063499323E-19</v>
      </c>
      <c r="AB1004" s="260">
        <f t="shared" si="409"/>
        <v>3.6820153951931689E-19</v>
      </c>
      <c r="AC1004" s="17">
        <f t="shared" si="430"/>
        <v>5.0543176386879338</v>
      </c>
      <c r="AD1004" s="17">
        <f t="shared" si="431"/>
        <v>5.2755785660683276</v>
      </c>
      <c r="AE1004" s="17">
        <f t="shared" si="432"/>
        <v>-37.391338864192775</v>
      </c>
      <c r="AF1004" s="17">
        <f t="shared" si="434"/>
        <v>-16.603690347405482</v>
      </c>
      <c r="AG1004" s="17">
        <f t="shared" si="435"/>
        <v>10.657980612181348</v>
      </c>
      <c r="AJ1004" s="138"/>
    </row>
    <row r="1005" spans="1:41">
      <c r="A1005" t="s">
        <v>61</v>
      </c>
      <c r="B1005" t="s">
        <v>62</v>
      </c>
      <c r="C1005" s="17">
        <v>42.666666666666664</v>
      </c>
      <c r="D1005" s="17">
        <v>-125</v>
      </c>
      <c r="E1005">
        <v>15</v>
      </c>
      <c r="F1005" t="s">
        <v>12</v>
      </c>
      <c r="G1005" s="17">
        <v>0.349742</v>
      </c>
      <c r="H1005" t="s">
        <v>18</v>
      </c>
      <c r="I1005" t="s">
        <v>20</v>
      </c>
      <c r="J1005" s="18">
        <v>117.13694670113509</v>
      </c>
      <c r="K1005" s="18">
        <v>162.89406964359418</v>
      </c>
      <c r="L1005" s="126">
        <v>1.1426730751415727E-12</v>
      </c>
      <c r="M1005" s="126">
        <v>7.0602138447105886E-17</v>
      </c>
      <c r="N1005" s="46"/>
      <c r="O1005" s="126">
        <f t="shared" si="425"/>
        <v>2.1180641534131765E-17</v>
      </c>
      <c r="P1005" s="126">
        <f t="shared" si="426"/>
        <v>1.8536046744172708E-5</v>
      </c>
      <c r="Q1005" s="126">
        <f t="shared" si="427"/>
        <v>6.0560760601048093E-8</v>
      </c>
      <c r="R1005" s="126">
        <f t="shared" si="428"/>
        <v>52999.201537626897</v>
      </c>
      <c r="S1005" s="126">
        <f t="shared" si="429"/>
        <v>3.7178002080464105E-10</v>
      </c>
      <c r="T1005" s="17">
        <v>0.373</v>
      </c>
      <c r="U1005" s="193">
        <f t="shared" si="418"/>
        <v>2.6334597640770496E-17</v>
      </c>
      <c r="V1005" s="185">
        <f t="shared" si="419"/>
        <v>2.3046484785254735E-5</v>
      </c>
      <c r="W1005" s="185">
        <f t="shared" si="420"/>
        <v>7.529721234730314E-8</v>
      </c>
      <c r="X1005" s="185">
        <f t="shared" si="421"/>
        <v>65895.673911782782</v>
      </c>
      <c r="Y1005" s="395">
        <f t="shared" si="422"/>
        <v>4.6224649253377044E-10</v>
      </c>
      <c r="AA1005" s="259">
        <f t="shared" si="433"/>
        <v>1.6166701279174594E-19</v>
      </c>
      <c r="AB1005" s="260">
        <f t="shared" si="409"/>
        <v>6.0273159268220648E-19</v>
      </c>
      <c r="AC1005" s="17">
        <f t="shared" si="430"/>
        <v>4.7633437349397791</v>
      </c>
      <c r="AD1005" s="17">
        <f t="shared" si="431"/>
        <v>5.0931001100564011</v>
      </c>
      <c r="AE1005" s="17">
        <f t="shared" si="432"/>
        <v>-37.189471240233281</v>
      </c>
      <c r="AF1005" s="17">
        <f t="shared" si="434"/>
        <v>-16.401822723445989</v>
      </c>
      <c r="AG1005" s="17">
        <f t="shared" si="435"/>
        <v>11.095828072080597</v>
      </c>
      <c r="AJ1005" s="138"/>
    </row>
    <row r="1006" spans="1:41">
      <c r="A1006" t="s">
        <v>61</v>
      </c>
      <c r="B1006" t="s">
        <v>62</v>
      </c>
      <c r="C1006" s="17">
        <v>42.666666666666664</v>
      </c>
      <c r="D1006" s="17">
        <v>-125</v>
      </c>
      <c r="E1006">
        <v>15</v>
      </c>
      <c r="F1006" t="s">
        <v>12</v>
      </c>
      <c r="G1006" s="17">
        <v>0.349742</v>
      </c>
      <c r="H1006" t="s">
        <v>18</v>
      </c>
      <c r="I1006" t="s">
        <v>20</v>
      </c>
      <c r="J1006" s="18">
        <v>62.394865545800208</v>
      </c>
      <c r="K1006" s="18">
        <v>105.71017000127492</v>
      </c>
      <c r="L1006" s="126">
        <v>6.856097131012689E-13</v>
      </c>
      <c r="M1006" s="126">
        <v>2.4581606094132284E-17</v>
      </c>
      <c r="N1006" s="46"/>
      <c r="O1006" s="126">
        <f t="shared" si="425"/>
        <v>7.3744818282396849E-18</v>
      </c>
      <c r="P1006" s="126">
        <f t="shared" si="426"/>
        <v>1.0756092988942862E-5</v>
      </c>
      <c r="Q1006" s="126">
        <f t="shared" si="427"/>
        <v>2.1085491099838408E-8</v>
      </c>
      <c r="R1006" s="126">
        <f t="shared" si="428"/>
        <v>30754.364614323873</v>
      </c>
      <c r="S1006" s="126">
        <f t="shared" si="429"/>
        <v>1.9946511390137871E-10</v>
      </c>
      <c r="T1006" s="17">
        <v>0.373</v>
      </c>
      <c r="U1006" s="193">
        <f t="shared" si="418"/>
        <v>9.1689390731113421E-18</v>
      </c>
      <c r="V1006" s="185">
        <f t="shared" si="419"/>
        <v>1.3373408949585625E-5</v>
      </c>
      <c r="W1006" s="185">
        <f t="shared" si="420"/>
        <v>2.6216293934132421E-8</v>
      </c>
      <c r="X1006" s="185">
        <f t="shared" si="421"/>
        <v>38237.926670476016</v>
      </c>
      <c r="Y1006" s="395">
        <f t="shared" si="422"/>
        <v>2.4800162495071417E-10</v>
      </c>
      <c r="AA1006" s="259">
        <f t="shared" si="433"/>
        <v>8.6736584313512697E-20</v>
      </c>
      <c r="AB1006" s="260">
        <f t="shared" si="409"/>
        <v>3.9396841196954658E-19</v>
      </c>
      <c r="AC1006" s="17">
        <f t="shared" si="430"/>
        <v>4.1334829890700879</v>
      </c>
      <c r="AD1006" s="17">
        <f t="shared" si="431"/>
        <v>4.6607011039646435</v>
      </c>
      <c r="AE1006" s="17">
        <f t="shared" si="432"/>
        <v>-38.244533230387063</v>
      </c>
      <c r="AF1006" s="17">
        <f t="shared" si="434"/>
        <v>-17.456884713599766</v>
      </c>
      <c r="AG1006" s="17">
        <f t="shared" si="435"/>
        <v>10.551583146827136</v>
      </c>
      <c r="AJ1006" s="138"/>
    </row>
    <row r="1007" spans="1:41">
      <c r="A1007" t="s">
        <v>61</v>
      </c>
      <c r="B1007" t="s">
        <v>62</v>
      </c>
      <c r="C1007" s="17">
        <v>42.666666666666664</v>
      </c>
      <c r="D1007" s="17">
        <v>-125</v>
      </c>
      <c r="E1007">
        <v>15</v>
      </c>
      <c r="F1007" t="s">
        <v>12</v>
      </c>
      <c r="G1007" s="17">
        <v>0.349742</v>
      </c>
      <c r="H1007" t="s">
        <v>18</v>
      </c>
      <c r="I1007" t="s">
        <v>20</v>
      </c>
      <c r="J1007" s="18">
        <v>32.476522768958482</v>
      </c>
      <c r="K1007" s="18">
        <v>77.351268021416786</v>
      </c>
      <c r="L1007" s="126">
        <v>4.0373288513691204E-13</v>
      </c>
      <c r="M1007" s="126">
        <v>4.2650066998683468E-17</v>
      </c>
      <c r="N1007" s="46"/>
      <c r="O1007" s="126">
        <f t="shared" si="425"/>
        <v>1.279502009960504E-17</v>
      </c>
      <c r="P1007" s="126">
        <f t="shared" si="426"/>
        <v>3.1691795666498784E-5</v>
      </c>
      <c r="Q1007" s="126">
        <f t="shared" si="427"/>
        <v>3.6584168042743042E-8</v>
      </c>
      <c r="R1007" s="126">
        <f t="shared" si="428"/>
        <v>90614.783659093795</v>
      </c>
      <c r="S1007" s="126">
        <f t="shared" si="429"/>
        <v>4.7296145206842285E-10</v>
      </c>
      <c r="T1007" s="17">
        <v>0.373</v>
      </c>
      <c r="U1007" s="193">
        <f t="shared" si="418"/>
        <v>1.5908474990508934E-17</v>
      </c>
      <c r="V1007" s="185">
        <f t="shared" si="419"/>
        <v>3.9403465945346822E-5</v>
      </c>
      <c r="W1007" s="185">
        <f t="shared" si="420"/>
        <v>4.5486315599810525E-8</v>
      </c>
      <c r="X1007" s="185">
        <f t="shared" si="421"/>
        <v>112664.38101613995</v>
      </c>
      <c r="Y1007" s="395">
        <f t="shared" si="422"/>
        <v>5.8804873873840587E-10</v>
      </c>
      <c r="AA1007" s="259">
        <f t="shared" si="433"/>
        <v>2.0566534198384755E-19</v>
      </c>
      <c r="AB1007" s="260">
        <f t="shared" si="409"/>
        <v>1.3132584206166617E-18</v>
      </c>
      <c r="AC1007" s="17">
        <f t="shared" si="430"/>
        <v>3.4805174519564446</v>
      </c>
      <c r="AD1007" s="17">
        <f t="shared" si="431"/>
        <v>4.3483569701803342</v>
      </c>
      <c r="AE1007" s="17">
        <f t="shared" si="432"/>
        <v>-37.693502829061096</v>
      </c>
      <c r="AF1007" s="17">
        <f t="shared" si="434"/>
        <v>-16.905854312273796</v>
      </c>
      <c r="AG1007" s="17">
        <f t="shared" si="435"/>
        <v>11.632168598752271</v>
      </c>
      <c r="AJ1007" s="138"/>
    </row>
    <row r="1008" spans="1:41">
      <c r="A1008" t="s">
        <v>61</v>
      </c>
      <c r="B1008" t="s">
        <v>62</v>
      </c>
      <c r="C1008" s="17">
        <v>42.666666666666664</v>
      </c>
      <c r="D1008" s="17">
        <v>-125</v>
      </c>
      <c r="E1008">
        <v>15</v>
      </c>
      <c r="F1008" t="s">
        <v>12</v>
      </c>
      <c r="G1008" s="17">
        <v>0.349742</v>
      </c>
      <c r="H1008" t="s">
        <v>18</v>
      </c>
      <c r="I1008" t="s">
        <v>20</v>
      </c>
      <c r="J1008" s="18">
        <v>60.330258803377404</v>
      </c>
      <c r="K1008" s="18">
        <v>100.49829682645434</v>
      </c>
      <c r="L1008" s="126">
        <v>6.6715274836712297E-13</v>
      </c>
      <c r="M1008" s="126">
        <v>1.1723823216402082E-16</v>
      </c>
      <c r="N1008" s="46"/>
      <c r="O1008" s="126">
        <f t="shared" si="425"/>
        <v>3.5171469649206245E-17</v>
      </c>
      <c r="P1008" s="126">
        <f t="shared" si="426"/>
        <v>5.2718766032650702E-5</v>
      </c>
      <c r="Q1008" s="126">
        <f t="shared" si="427"/>
        <v>1.0056404334968703E-7</v>
      </c>
      <c r="R1008" s="126">
        <f t="shared" si="428"/>
        <v>150736.15989115031</v>
      </c>
      <c r="S1008" s="126">
        <f t="shared" si="429"/>
        <v>1.0006542053478401E-9</v>
      </c>
      <c r="T1008" s="17">
        <v>0.373</v>
      </c>
      <c r="U1008" s="193">
        <f t="shared" si="418"/>
        <v>4.3729860597179764E-17</v>
      </c>
      <c r="V1008" s="185">
        <f t="shared" si="419"/>
        <v>6.5546999100595711E-5</v>
      </c>
      <c r="W1008" s="185">
        <f t="shared" si="420"/>
        <v>1.2503462723144421E-7</v>
      </c>
      <c r="X1008" s="185">
        <f t="shared" si="421"/>
        <v>187415.29213133024</v>
      </c>
      <c r="Y1008" s="395">
        <f t="shared" si="422"/>
        <v>1.2441467286491481E-9</v>
      </c>
      <c r="AA1008" s="259">
        <f t="shared" si="433"/>
        <v>4.3513036517121037E-19</v>
      </c>
      <c r="AB1008" s="260">
        <f t="shared" si="409"/>
        <v>1.9432741461645711E-18</v>
      </c>
      <c r="AC1008" s="17">
        <f t="shared" si="430"/>
        <v>4.0998337822392159</v>
      </c>
      <c r="AD1008" s="17">
        <f t="shared" si="431"/>
        <v>4.6101407803550742</v>
      </c>
      <c r="AE1008" s="17">
        <f t="shared" si="432"/>
        <v>-36.682323636942215</v>
      </c>
      <c r="AF1008" s="17">
        <f t="shared" si="434"/>
        <v>-15.894675120154917</v>
      </c>
      <c r="AG1008" s="17">
        <f t="shared" si="435"/>
        <v>12.141082247011823</v>
      </c>
      <c r="AJ1008" s="138"/>
    </row>
    <row r="1009" spans="1:36" s="141" customFormat="1">
      <c r="A1009" s="141" t="s">
        <v>61</v>
      </c>
      <c r="B1009" s="141" t="s">
        <v>63</v>
      </c>
      <c r="C1009" s="142">
        <v>38.654966666666667</v>
      </c>
      <c r="D1009" s="142">
        <v>-123.66443333333333</v>
      </c>
      <c r="E1009" s="141">
        <v>15</v>
      </c>
      <c r="F1009" s="141" t="s">
        <v>12</v>
      </c>
      <c r="G1009" s="142">
        <v>5.6995880000000003</v>
      </c>
      <c r="H1009" s="141" t="s">
        <v>18</v>
      </c>
      <c r="I1009" s="141" t="s">
        <v>19</v>
      </c>
      <c r="J1009" s="143">
        <v>338.31232306689179</v>
      </c>
      <c r="K1009" s="143">
        <v>271.06753165188411</v>
      </c>
      <c r="L1009" s="144">
        <v>2.1652127013776872E-12</v>
      </c>
      <c r="M1009" s="144">
        <v>3.3601960686376303E-16</v>
      </c>
      <c r="N1009" s="46"/>
      <c r="O1009" s="144">
        <f t="shared" si="425"/>
        <v>1.0080588205912891E-16</v>
      </c>
      <c r="P1009" s="144">
        <f t="shared" si="426"/>
        <v>4.6557034325074794E-5</v>
      </c>
      <c r="Q1009" s="144">
        <f t="shared" si="427"/>
        <v>1.7686520860653241E-8</v>
      </c>
      <c r="R1009" s="144">
        <f t="shared" si="428"/>
        <v>8168.4911830600367</v>
      </c>
      <c r="S1009" s="144">
        <f t="shared" si="429"/>
        <v>6.5247655271996894E-11</v>
      </c>
      <c r="T1009" s="142">
        <v>0.45500000000000002</v>
      </c>
      <c r="U1009" s="366">
        <f t="shared" si="418"/>
        <v>1.5288892112301218E-16</v>
      </c>
      <c r="V1009" s="144">
        <f t="shared" si="419"/>
        <v>7.0611502059696773E-5</v>
      </c>
      <c r="W1009" s="144">
        <f t="shared" si="420"/>
        <v>2.682455663865742E-8</v>
      </c>
      <c r="X1009" s="144">
        <f t="shared" si="421"/>
        <v>12388.878294307722</v>
      </c>
      <c r="Y1009" s="396">
        <f t="shared" si="422"/>
        <v>9.8958943829195305E-11</v>
      </c>
      <c r="AA1009" s="144">
        <f t="shared" si="433"/>
        <v>5.6402520874155569E-19</v>
      </c>
      <c r="AB1009" s="230">
        <f t="shared" si="409"/>
        <v>9.9322307806483469E-19</v>
      </c>
      <c r="AC1009" s="142">
        <f t="shared" si="430"/>
        <v>5.8239695015698567</v>
      </c>
      <c r="AD1009" s="142">
        <f t="shared" si="431"/>
        <v>5.6023679841233571</v>
      </c>
      <c r="AE1009" s="142">
        <f t="shared" si="432"/>
        <v>-35.62936216187093</v>
      </c>
      <c r="AF1009" s="142">
        <f t="shared" si="434"/>
        <v>-17.433948076482082</v>
      </c>
      <c r="AG1009" s="142">
        <f t="shared" si="435"/>
        <v>9.4245544373777381</v>
      </c>
      <c r="AJ1009" s="230"/>
    </row>
    <row r="1010" spans="1:36">
      <c r="A1010" t="s">
        <v>61</v>
      </c>
      <c r="B1010" t="s">
        <v>63</v>
      </c>
      <c r="C1010" s="17">
        <v>38.654966666666667</v>
      </c>
      <c r="D1010" s="17">
        <v>-123.66443333333333</v>
      </c>
      <c r="E1010">
        <v>15</v>
      </c>
      <c r="F1010" t="s">
        <v>12</v>
      </c>
      <c r="G1010" s="17">
        <v>5.6995880000000003</v>
      </c>
      <c r="H1010" t="s">
        <v>18</v>
      </c>
      <c r="I1010" t="s">
        <v>19</v>
      </c>
      <c r="J1010" s="18">
        <v>388.11579654165297</v>
      </c>
      <c r="K1010" s="18">
        <v>300.25199018770672</v>
      </c>
      <c r="L1010" s="126">
        <v>2.1695157128550481E-12</v>
      </c>
      <c r="M1010" s="126">
        <v>3.2337703428448214E-16</v>
      </c>
      <c r="N1010" s="46"/>
      <c r="O1010" s="126">
        <f t="shared" si="425"/>
        <v>9.7013110285344639E-17</v>
      </c>
      <c r="P1010" s="126">
        <f t="shared" si="426"/>
        <v>4.4716481982827832E-5</v>
      </c>
      <c r="Q1010" s="126">
        <f t="shared" si="427"/>
        <v>1.7021074204897728E-8</v>
      </c>
      <c r="R1010" s="126">
        <f t="shared" si="428"/>
        <v>7845.5639219585391</v>
      </c>
      <c r="S1010" s="126">
        <f t="shared" si="429"/>
        <v>5.6689296861135757E-11</v>
      </c>
      <c r="T1010" s="17">
        <v>0.45500000000000002</v>
      </c>
      <c r="U1010" s="193">
        <f t="shared" si="418"/>
        <v>1.4713655059943937E-16</v>
      </c>
      <c r="V1010" s="185">
        <f t="shared" si="419"/>
        <v>6.7819997673955544E-5</v>
      </c>
      <c r="W1010" s="185">
        <f t="shared" si="420"/>
        <v>2.581529587742822E-8</v>
      </c>
      <c r="X1010" s="185">
        <f t="shared" si="421"/>
        <v>11899.105281637118</v>
      </c>
      <c r="Y1010" s="395">
        <f t="shared" si="422"/>
        <v>8.5978766906055898E-11</v>
      </c>
      <c r="AA1010" s="259">
        <f t="shared" si="433"/>
        <v>4.9004354811255337E-19</v>
      </c>
      <c r="AB1010" s="260">
        <f t="shared" si="409"/>
        <v>8.3319730133627012E-19</v>
      </c>
      <c r="AC1010" s="17">
        <f t="shared" si="430"/>
        <v>5.9613037397924957</v>
      </c>
      <c r="AD1010" s="17">
        <f t="shared" si="431"/>
        <v>5.7046220893734514</v>
      </c>
      <c r="AE1010" s="17">
        <f t="shared" si="432"/>
        <v>-35.667712742615592</v>
      </c>
      <c r="AF1010" s="17">
        <f t="shared" si="434"/>
        <v>-17.472298657226744</v>
      </c>
      <c r="AG1010" s="17">
        <f t="shared" si="435"/>
        <v>9.3842184898559307</v>
      </c>
      <c r="AJ1010" s="138"/>
    </row>
    <row r="1011" spans="1:36">
      <c r="A1011" t="s">
        <v>61</v>
      </c>
      <c r="B1011" t="s">
        <v>63</v>
      </c>
      <c r="C1011" s="17">
        <v>38.654966666666667</v>
      </c>
      <c r="D1011" s="17">
        <v>-123.66443333333333</v>
      </c>
      <c r="E1011">
        <v>15</v>
      </c>
      <c r="F1011" t="s">
        <v>12</v>
      </c>
      <c r="G1011" s="17">
        <v>5.6995880000000003</v>
      </c>
      <c r="H1011" t="s">
        <v>18</v>
      </c>
      <c r="I1011" t="s">
        <v>19</v>
      </c>
      <c r="J1011" s="18">
        <v>396.98287780330816</v>
      </c>
      <c r="K1011" s="18">
        <v>299.23941748668813</v>
      </c>
      <c r="L1011" s="126">
        <v>2.8782111210884365E-12</v>
      </c>
      <c r="M1011" s="126"/>
      <c r="N1011" s="46"/>
      <c r="O1011" s="126"/>
      <c r="P1011" s="126"/>
      <c r="Q1011" s="126"/>
      <c r="R1011" s="126"/>
      <c r="S1011" s="126"/>
      <c r="T1011" s="17"/>
      <c r="U1011" s="193"/>
      <c r="V1011" s="185"/>
      <c r="W1011" s="185"/>
      <c r="X1011" s="185"/>
      <c r="Y1011" s="395"/>
      <c r="AA1011" s="259"/>
      <c r="AB1011" s="260"/>
      <c r="AC1011" s="17">
        <f t="shared" si="430"/>
        <v>5.9838931507981883</v>
      </c>
      <c r="AD1011" s="17">
        <f t="shared" si="431"/>
        <v>5.7012439803597754</v>
      </c>
      <c r="AE1011" s="17"/>
      <c r="AF1011" s="17"/>
      <c r="AG1011" s="17"/>
      <c r="AJ1011" s="138"/>
    </row>
    <row r="1012" spans="1:36">
      <c r="A1012" t="s">
        <v>61</v>
      </c>
      <c r="B1012" t="s">
        <v>63</v>
      </c>
      <c r="C1012" s="17">
        <v>38.654966666666667</v>
      </c>
      <c r="D1012" s="17">
        <v>-123.66443333333333</v>
      </c>
      <c r="E1012">
        <v>15</v>
      </c>
      <c r="F1012" t="s">
        <v>12</v>
      </c>
      <c r="G1012" s="17">
        <v>5.6995880000000003</v>
      </c>
      <c r="H1012" t="s">
        <v>18</v>
      </c>
      <c r="I1012" t="s">
        <v>19</v>
      </c>
      <c r="J1012" s="18">
        <v>420.31296640587277</v>
      </c>
      <c r="K1012" s="18">
        <v>314.7027767945267</v>
      </c>
      <c r="L1012" s="126">
        <v>2.4501140056010191E-12</v>
      </c>
      <c r="M1012" s="126">
        <v>3.3312864900946419E-16</v>
      </c>
      <c r="N1012" s="46"/>
      <c r="O1012" s="126">
        <f t="shared" si="425"/>
        <v>9.9938594702839249E-17</v>
      </c>
      <c r="P1012" s="126">
        <f t="shared" si="426"/>
        <v>4.0789365096635194E-5</v>
      </c>
      <c r="Q1012" s="126">
        <f t="shared" si="427"/>
        <v>1.7534354185397126E-8</v>
      </c>
      <c r="R1012" s="126">
        <f t="shared" si="428"/>
        <v>7156.5462445066532</v>
      </c>
      <c r="S1012" s="126">
        <f t="shared" si="429"/>
        <v>5.5717189292058651E-11</v>
      </c>
      <c r="T1012" s="17">
        <v>0.45500000000000002</v>
      </c>
      <c r="U1012" s="193">
        <f t="shared" si="418"/>
        <v>1.5157353529930622E-16</v>
      </c>
      <c r="V1012" s="185">
        <f t="shared" si="419"/>
        <v>6.1863870396563391E-5</v>
      </c>
      <c r="W1012" s="185">
        <f t="shared" si="420"/>
        <v>2.659377051451898E-8</v>
      </c>
      <c r="X1012" s="185">
        <f t="shared" si="421"/>
        <v>10854.095137501759</v>
      </c>
      <c r="Y1012" s="395">
        <f t="shared" si="422"/>
        <v>8.4504403759622298E-11</v>
      </c>
      <c r="AA1012" s="259">
        <f t="shared" si="433"/>
        <v>4.8164028561549821E-19</v>
      </c>
      <c r="AB1012" s="260">
        <f t="shared" ref="AB1012:AB1021" si="436">M1012/J1012</f>
        <v>7.9257285793029866E-19</v>
      </c>
      <c r="AC1012" s="17">
        <f t="shared" si="430"/>
        <v>6.040999591894173</v>
      </c>
      <c r="AD1012" s="17">
        <f t="shared" si="431"/>
        <v>5.7516286276556041</v>
      </c>
      <c r="AE1012" s="17">
        <f t="shared" si="432"/>
        <v>-35.63800292515814</v>
      </c>
      <c r="AF1012" s="17">
        <f>LN(W1012)</f>
        <v>-17.442588839769293</v>
      </c>
      <c r="AG1012" s="17">
        <f>LN(X1012)</f>
        <v>9.2922977197868661</v>
      </c>
      <c r="AJ1012" s="138"/>
    </row>
    <row r="1013" spans="1:36">
      <c r="A1013" t="s">
        <v>61</v>
      </c>
      <c r="B1013" t="s">
        <v>63</v>
      </c>
      <c r="C1013" s="17">
        <v>38.654966666666667</v>
      </c>
      <c r="D1013" s="17">
        <v>-123.66443333333333</v>
      </c>
      <c r="E1013">
        <v>15</v>
      </c>
      <c r="F1013" t="s">
        <v>12</v>
      </c>
      <c r="G1013" s="17">
        <v>5.6995880000000003</v>
      </c>
      <c r="H1013" t="s">
        <v>18</v>
      </c>
      <c r="I1013" t="s">
        <v>19</v>
      </c>
      <c r="J1013" s="18">
        <v>1108.4244559853344</v>
      </c>
      <c r="K1013" s="18">
        <v>696.34124740103857</v>
      </c>
      <c r="L1013" s="126">
        <v>2.7650236465024158E-12</v>
      </c>
      <c r="M1013" s="126">
        <v>4.3379869488850024E-16</v>
      </c>
      <c r="N1013" s="46"/>
      <c r="O1013" s="126">
        <f t="shared" si="425"/>
        <v>1.3013960846655008E-16</v>
      </c>
      <c r="P1013" s="126">
        <f t="shared" si="426"/>
        <v>4.7066363657022843E-5</v>
      </c>
      <c r="Q1013" s="126">
        <f t="shared" si="427"/>
        <v>2.2833160654164837E-8</v>
      </c>
      <c r="R1013" s="126">
        <f t="shared" si="428"/>
        <v>8257.8536653917508</v>
      </c>
      <c r="S1013" s="126">
        <f t="shared" si="429"/>
        <v>3.2790188344271249E-11</v>
      </c>
      <c r="T1013" s="17">
        <v>0.45500000000000002</v>
      </c>
      <c r="U1013" s="193">
        <f t="shared" si="418"/>
        <v>1.9737840617426761E-16</v>
      </c>
      <c r="V1013" s="185">
        <f t="shared" si="419"/>
        <v>7.1383984879817977E-5</v>
      </c>
      <c r="W1013" s="185">
        <f t="shared" si="420"/>
        <v>3.4630293658816672E-8</v>
      </c>
      <c r="X1013" s="185">
        <f t="shared" si="421"/>
        <v>12524.411392510821</v>
      </c>
      <c r="Y1013" s="395">
        <f t="shared" si="422"/>
        <v>4.9731785655478063E-11</v>
      </c>
      <c r="AA1013" s="259">
        <f t="shared" si="433"/>
        <v>2.8345068874053493E-19</v>
      </c>
      <c r="AB1013" s="260">
        <f t="shared" si="436"/>
        <v>3.9136514224857545E-19</v>
      </c>
      <c r="AC1013" s="17">
        <f t="shared" si="430"/>
        <v>7.0106948769689179</v>
      </c>
      <c r="AD1013" s="17">
        <f t="shared" si="431"/>
        <v>6.5458398381676313</v>
      </c>
      <c r="AE1013" s="17">
        <f t="shared" si="432"/>
        <v>-35.373951084060359</v>
      </c>
      <c r="AF1013" s="17">
        <f t="shared" ref="AF1013:AF1021" si="437">LN(W1013)</f>
        <v>-17.178536998671511</v>
      </c>
      <c r="AG1013" s="17">
        <f t="shared" ref="AG1013:AG1021" si="438">LN(X1013)</f>
        <v>9.4354349302388698</v>
      </c>
      <c r="AJ1013" s="138"/>
    </row>
    <row r="1014" spans="1:36">
      <c r="A1014" t="s">
        <v>61</v>
      </c>
      <c r="B1014" t="s">
        <v>63</v>
      </c>
      <c r="C1014" s="17">
        <v>38.654966666666667</v>
      </c>
      <c r="D1014" s="17">
        <v>-123.66443333333333</v>
      </c>
      <c r="E1014">
        <v>15</v>
      </c>
      <c r="F1014" t="s">
        <v>12</v>
      </c>
      <c r="G1014" s="17">
        <v>5.6995880000000003</v>
      </c>
      <c r="H1014" t="s">
        <v>18</v>
      </c>
      <c r="I1014" t="s">
        <v>19</v>
      </c>
      <c r="J1014" s="18">
        <v>484.18461514909592</v>
      </c>
      <c r="K1014" s="18">
        <v>348.35170944790895</v>
      </c>
      <c r="L1014" s="126">
        <v>2.570955604896856E-12</v>
      </c>
      <c r="M1014" s="126">
        <v>4.5362425646848517E-16</v>
      </c>
      <c r="N1014" s="46"/>
      <c r="O1014" s="126">
        <f t="shared" si="425"/>
        <v>1.3608727694054555E-16</v>
      </c>
      <c r="P1014" s="126">
        <f t="shared" si="426"/>
        <v>5.2932565883806936E-5</v>
      </c>
      <c r="Q1014" s="126">
        <f t="shared" si="427"/>
        <v>2.3876686690431926E-8</v>
      </c>
      <c r="R1014" s="126">
        <f t="shared" si="428"/>
        <v>9287.0863444527804</v>
      </c>
      <c r="S1014" s="126">
        <f t="shared" si="429"/>
        <v>6.8541896143622477E-11</v>
      </c>
      <c r="T1014" s="17">
        <v>0.45500000000000002</v>
      </c>
      <c r="U1014" s="193">
        <f t="shared" si="418"/>
        <v>2.0639903669316077E-16</v>
      </c>
      <c r="V1014" s="185">
        <f t="shared" si="419"/>
        <v>8.02810582571072E-5</v>
      </c>
      <c r="W1014" s="185">
        <f t="shared" si="420"/>
        <v>3.6212974813821758E-8</v>
      </c>
      <c r="X1014" s="185">
        <f t="shared" si="421"/>
        <v>14085.414289086719</v>
      </c>
      <c r="Y1014" s="395">
        <f t="shared" si="422"/>
        <v>1.0395520915116076E-10</v>
      </c>
      <c r="AA1014" s="259">
        <f t="shared" si="433"/>
        <v>5.9250186261544614E-19</v>
      </c>
      <c r="AB1014" s="260">
        <f t="shared" si="436"/>
        <v>9.3688283823061955E-19</v>
      </c>
      <c r="AC1014" s="17">
        <f t="shared" si="430"/>
        <v>6.1824662702467785</v>
      </c>
      <c r="AD1014" s="17">
        <f t="shared" si="431"/>
        <v>5.8532126287352479</v>
      </c>
      <c r="AE1014" s="17">
        <f t="shared" si="432"/>
        <v>-35.329262447449416</v>
      </c>
      <c r="AF1014" s="17">
        <f t="shared" si="437"/>
        <v>-17.133848362060569</v>
      </c>
      <c r="AG1014" s="17">
        <f t="shared" si="438"/>
        <v>9.5528950933735892</v>
      </c>
      <c r="AJ1014" s="138"/>
    </row>
    <row r="1015" spans="1:36">
      <c r="A1015" t="s">
        <v>61</v>
      </c>
      <c r="B1015" t="s">
        <v>63</v>
      </c>
      <c r="C1015" s="17">
        <v>38.654966666666667</v>
      </c>
      <c r="D1015" s="17">
        <v>-123.66443333333333</v>
      </c>
      <c r="E1015">
        <v>15</v>
      </c>
      <c r="F1015" t="s">
        <v>12</v>
      </c>
      <c r="G1015" s="17">
        <v>5.6995880000000003</v>
      </c>
      <c r="H1015" t="s">
        <v>18</v>
      </c>
      <c r="I1015" t="s">
        <v>19</v>
      </c>
      <c r="J1015" s="18">
        <v>526.16768593281301</v>
      </c>
      <c r="K1015" s="18">
        <v>389.55650449067787</v>
      </c>
      <c r="L1015" s="126">
        <v>2.0126962853612768E-12</v>
      </c>
      <c r="M1015" s="126">
        <v>3.0641148325821604E-16</v>
      </c>
      <c r="N1015" s="46"/>
      <c r="O1015" s="126">
        <f t="shared" si="425"/>
        <v>9.1923444977464814E-17</v>
      </c>
      <c r="P1015" s="126">
        <f t="shared" si="426"/>
        <v>4.5671791440189722E-5</v>
      </c>
      <c r="Q1015" s="126">
        <f t="shared" si="427"/>
        <v>1.6128085920853369E-8</v>
      </c>
      <c r="R1015" s="126">
        <f t="shared" si="428"/>
        <v>8013.1741873605106</v>
      </c>
      <c r="S1015" s="126">
        <f t="shared" si="429"/>
        <v>4.1401146521580709E-11</v>
      </c>
      <c r="T1015" s="17">
        <v>0.45500000000000002</v>
      </c>
      <c r="U1015" s="193">
        <f t="shared" si="418"/>
        <v>1.3941722488248831E-16</v>
      </c>
      <c r="V1015" s="185">
        <f t="shared" si="419"/>
        <v>6.9268883684287747E-5</v>
      </c>
      <c r="W1015" s="185">
        <f t="shared" si="420"/>
        <v>2.4460930313294274E-8</v>
      </c>
      <c r="X1015" s="185">
        <f t="shared" si="421"/>
        <v>12153.314184163441</v>
      </c>
      <c r="Y1015" s="395">
        <f t="shared" si="422"/>
        <v>6.2791738891064074E-11</v>
      </c>
      <c r="AA1015" s="259">
        <f t="shared" si="433"/>
        <v>3.5788704148264217E-19</v>
      </c>
      <c r="AB1015" s="260">
        <f t="shared" si="436"/>
        <v>5.8234568836167956E-19</v>
      </c>
      <c r="AC1015" s="17">
        <f t="shared" si="430"/>
        <v>6.265619956482599</v>
      </c>
      <c r="AD1015" s="17">
        <f t="shared" si="431"/>
        <v>5.9650089240849775</v>
      </c>
      <c r="AE1015" s="17">
        <f t="shared" si="432"/>
        <v>-35.721602758731883</v>
      </c>
      <c r="AF1015" s="17">
        <f t="shared" si="437"/>
        <v>-17.526188673343029</v>
      </c>
      <c r="AG1015" s="17">
        <f t="shared" si="438"/>
        <v>9.4053571839322085</v>
      </c>
      <c r="AJ1015" s="138"/>
    </row>
    <row r="1016" spans="1:36">
      <c r="A1016" t="s">
        <v>61</v>
      </c>
      <c r="B1016" t="s">
        <v>63</v>
      </c>
      <c r="C1016" s="17">
        <v>38.654966666666667</v>
      </c>
      <c r="D1016" s="17">
        <v>-123.66443333333333</v>
      </c>
      <c r="E1016">
        <v>15</v>
      </c>
      <c r="F1016" t="s">
        <v>12</v>
      </c>
      <c r="G1016" s="17">
        <v>5.6995880000000003</v>
      </c>
      <c r="H1016" t="s">
        <v>18</v>
      </c>
      <c r="I1016" t="s">
        <v>19</v>
      </c>
      <c r="J1016" s="18">
        <v>1050.6911218243179</v>
      </c>
      <c r="K1016" s="18">
        <v>635.25882022785663</v>
      </c>
      <c r="L1016" s="126">
        <v>3.1670288428143424E-12</v>
      </c>
      <c r="M1016" s="126">
        <v>2.7567803381514219E-16</v>
      </c>
      <c r="N1016" s="46"/>
      <c r="O1016" s="126">
        <f t="shared" si="425"/>
        <v>8.2703410144542658E-17</v>
      </c>
      <c r="P1016" s="126">
        <f t="shared" si="426"/>
        <v>2.6113879680062926E-5</v>
      </c>
      <c r="Q1016" s="126">
        <f t="shared" si="427"/>
        <v>1.4510419024066765E-8</v>
      </c>
      <c r="R1016" s="126">
        <f t="shared" si="428"/>
        <v>4581.7135694830786</v>
      </c>
      <c r="S1016" s="126">
        <f t="shared" si="429"/>
        <v>2.2841743494190482E-11</v>
      </c>
      <c r="T1016" s="17">
        <v>0.45500000000000002</v>
      </c>
      <c r="U1016" s="193">
        <f t="shared" si="418"/>
        <v>1.2543350538588971E-16</v>
      </c>
      <c r="V1016" s="185">
        <f t="shared" si="419"/>
        <v>3.9606050848095442E-5</v>
      </c>
      <c r="W1016" s="185">
        <f t="shared" si="420"/>
        <v>2.2007468853167931E-8</v>
      </c>
      <c r="X1016" s="185">
        <f t="shared" si="421"/>
        <v>6948.9322470493371</v>
      </c>
      <c r="Y1016" s="395">
        <f t="shared" si="422"/>
        <v>3.4643310966188903E-11</v>
      </c>
      <c r="AA1016" s="259">
        <f t="shared" si="433"/>
        <v>1.974525994631587E-19</v>
      </c>
      <c r="AB1016" s="260">
        <f t="shared" si="436"/>
        <v>2.6237780836720278E-19</v>
      </c>
      <c r="AC1016" s="17">
        <f t="shared" si="430"/>
        <v>6.9572034378868004</v>
      </c>
      <c r="AD1016" s="17">
        <f t="shared" si="431"/>
        <v>6.4540325067600914</v>
      </c>
      <c r="AE1016" s="17">
        <f t="shared" si="432"/>
        <v>-35.827298033265947</v>
      </c>
      <c r="AF1016" s="17">
        <f t="shared" si="437"/>
        <v>-17.6318839478771</v>
      </c>
      <c r="AG1016" s="17">
        <f t="shared" si="438"/>
        <v>8.8463432932379185</v>
      </c>
      <c r="AJ1016" s="138"/>
    </row>
    <row r="1017" spans="1:36">
      <c r="A1017" t="s">
        <v>61</v>
      </c>
      <c r="B1017" t="s">
        <v>63</v>
      </c>
      <c r="C1017" s="17">
        <v>38.654966666666667</v>
      </c>
      <c r="D1017" s="17">
        <v>-123.66443333333333</v>
      </c>
      <c r="E1017">
        <v>15</v>
      </c>
      <c r="F1017" t="s">
        <v>12</v>
      </c>
      <c r="G1017" s="17">
        <v>5.6995880000000003</v>
      </c>
      <c r="H1017" t="s">
        <v>18</v>
      </c>
      <c r="I1017" t="s">
        <v>19</v>
      </c>
      <c r="J1017" s="18">
        <v>786.61654525563313</v>
      </c>
      <c r="K1017" s="18">
        <v>500.50471409362416</v>
      </c>
      <c r="L1017" s="126">
        <v>3.013964732908497E-12</v>
      </c>
      <c r="M1017" s="126">
        <v>1.3257517560307288E-15</v>
      </c>
      <c r="N1017" s="46"/>
      <c r="O1017" s="126">
        <f t="shared" si="425"/>
        <v>3.9772552680921864E-16</v>
      </c>
      <c r="P1017" s="126">
        <f t="shared" si="426"/>
        <v>1.3196090931874002E-4</v>
      </c>
      <c r="Q1017" s="126">
        <f t="shared" si="427"/>
        <v>6.9781452064468266E-8</v>
      </c>
      <c r="R1017" s="126">
        <f t="shared" si="428"/>
        <v>23152.710216727944</v>
      </c>
      <c r="S1017" s="126">
        <f t="shared" si="429"/>
        <v>1.3942216746317196E-10</v>
      </c>
      <c r="T1017" s="17">
        <v>0.45500000000000002</v>
      </c>
      <c r="U1017" s="193">
        <f t="shared" si="418"/>
        <v>6.0321704899398167E-16</v>
      </c>
      <c r="V1017" s="185">
        <f t="shared" si="419"/>
        <v>2.001407124667557E-4</v>
      </c>
      <c r="W1017" s="185">
        <f t="shared" si="420"/>
        <v>1.0583520229777689E-7</v>
      </c>
      <c r="X1017" s="185">
        <f t="shared" si="421"/>
        <v>35114.943828704054</v>
      </c>
      <c r="Y1017" s="395">
        <f t="shared" si="422"/>
        <v>2.1145695398581083E-10</v>
      </c>
      <c r="AA1017" s="259">
        <f t="shared" si="433"/>
        <v>1.2052175174540797E-18</v>
      </c>
      <c r="AB1017" s="260">
        <f t="shared" si="436"/>
        <v>1.6853850380173335E-18</v>
      </c>
      <c r="AC1017" s="17">
        <f t="shared" si="430"/>
        <v>6.6677408936636509</v>
      </c>
      <c r="AD1017" s="17">
        <f t="shared" si="431"/>
        <v>6.2156170174793992</v>
      </c>
      <c r="AE1017" s="17">
        <f t="shared" si="432"/>
        <v>-34.256796733320002</v>
      </c>
      <c r="AF1017" s="17">
        <f t="shared" si="437"/>
        <v>-16.061382647931147</v>
      </c>
      <c r="AG1017" s="17">
        <f t="shared" si="438"/>
        <v>10.466382068953626</v>
      </c>
      <c r="AJ1017" s="138"/>
    </row>
    <row r="1018" spans="1:36">
      <c r="A1018" t="s">
        <v>61</v>
      </c>
      <c r="B1018" t="s">
        <v>63</v>
      </c>
      <c r="C1018" s="17">
        <v>38.654966666666667</v>
      </c>
      <c r="D1018" s="17">
        <v>-123.66443333333333</v>
      </c>
      <c r="E1018">
        <v>15</v>
      </c>
      <c r="F1018" t="s">
        <v>12</v>
      </c>
      <c r="G1018" s="17">
        <v>5.6995880000000003</v>
      </c>
      <c r="H1018" t="s">
        <v>18</v>
      </c>
      <c r="I1018" t="s">
        <v>19</v>
      </c>
      <c r="J1018" s="18">
        <v>848.42644858073663</v>
      </c>
      <c r="K1018" s="18">
        <v>542.33312466732752</v>
      </c>
      <c r="L1018" s="126">
        <v>2.8216291531962141E-12</v>
      </c>
      <c r="M1018" s="126">
        <v>1.3761271357784054E-15</v>
      </c>
      <c r="N1018" s="46"/>
      <c r="O1018" s="126">
        <f t="shared" si="425"/>
        <v>4.1283814073352158E-16</v>
      </c>
      <c r="P1018" s="126">
        <f t="shared" si="426"/>
        <v>1.4631197734325831E-4</v>
      </c>
      <c r="Q1018" s="126">
        <f t="shared" si="427"/>
        <v>7.2432979494925163E-8</v>
      </c>
      <c r="R1018" s="126">
        <f t="shared" si="428"/>
        <v>25670.623445634719</v>
      </c>
      <c r="S1018" s="126">
        <f t="shared" si="429"/>
        <v>1.3355809593846266E-10</v>
      </c>
      <c r="T1018" s="17">
        <v>0.45500000000000002</v>
      </c>
      <c r="U1018" s="193">
        <f t="shared" si="418"/>
        <v>6.2613784677917445E-16</v>
      </c>
      <c r="V1018" s="185">
        <f t="shared" si="419"/>
        <v>2.2190649897060844E-4</v>
      </c>
      <c r="W1018" s="185">
        <f t="shared" si="420"/>
        <v>1.0985668556730317E-7</v>
      </c>
      <c r="X1018" s="185">
        <f t="shared" si="421"/>
        <v>38933.77889254599</v>
      </c>
      <c r="Y1018" s="395">
        <f t="shared" si="422"/>
        <v>2.0256311217333506E-10</v>
      </c>
      <c r="AA1018" s="259">
        <f t="shared" si="433"/>
        <v>1.1545262833857945E-18</v>
      </c>
      <c r="AB1018" s="260">
        <f t="shared" si="436"/>
        <v>1.6219757624015802E-18</v>
      </c>
      <c r="AC1018" s="17">
        <f t="shared" si="430"/>
        <v>6.7433833968636563</v>
      </c>
      <c r="AD1018" s="17">
        <f t="shared" si="431"/>
        <v>6.2958804337948511</v>
      </c>
      <c r="AE1018" s="17">
        <f t="shared" si="432"/>
        <v>-34.219503264479911</v>
      </c>
      <c r="AF1018" s="17">
        <f t="shared" si="437"/>
        <v>-16.02408917909106</v>
      </c>
      <c r="AG1018" s="17">
        <f t="shared" si="438"/>
        <v>10.569617504800529</v>
      </c>
      <c r="AJ1018" s="138"/>
    </row>
    <row r="1019" spans="1:36">
      <c r="A1019" t="s">
        <v>61</v>
      </c>
      <c r="B1019" t="s">
        <v>63</v>
      </c>
      <c r="C1019" s="17">
        <v>38.654966666666667</v>
      </c>
      <c r="D1019" s="17">
        <v>-123.66443333333333</v>
      </c>
      <c r="E1019">
        <v>15</v>
      </c>
      <c r="F1019" t="s">
        <v>12</v>
      </c>
      <c r="G1019" s="17">
        <v>5.6995880000000003</v>
      </c>
      <c r="H1019" t="s">
        <v>18</v>
      </c>
      <c r="I1019" t="s">
        <v>19</v>
      </c>
      <c r="J1019" s="18">
        <v>930.72181820467438</v>
      </c>
      <c r="K1019" s="18">
        <v>558.48794590917475</v>
      </c>
      <c r="L1019" s="126">
        <v>3.4968134093540147E-12</v>
      </c>
      <c r="M1019" s="126">
        <v>1.528293860272704E-15</v>
      </c>
      <c r="N1019" s="46"/>
      <c r="O1019" s="126">
        <f t="shared" si="425"/>
        <v>4.5848815808181116E-16</v>
      </c>
      <c r="P1019" s="126">
        <f t="shared" si="426"/>
        <v>1.3111599173560426E-4</v>
      </c>
      <c r="Q1019" s="126">
        <f t="shared" si="427"/>
        <v>8.044233339002944E-8</v>
      </c>
      <c r="R1019" s="126">
        <f t="shared" si="428"/>
        <v>23004.468346765458</v>
      </c>
      <c r="S1019" s="126">
        <f t="shared" si="429"/>
        <v>1.4403593484739514E-10</v>
      </c>
      <c r="T1019" s="17">
        <v>0.45500000000000002</v>
      </c>
      <c r="U1019" s="193">
        <f t="shared" si="418"/>
        <v>6.9537370642408032E-16</v>
      </c>
      <c r="V1019" s="185">
        <f t="shared" si="419"/>
        <v>1.9885925413233314E-4</v>
      </c>
      <c r="W1019" s="185">
        <f t="shared" si="420"/>
        <v>1.2200420564154465E-7</v>
      </c>
      <c r="X1019" s="185">
        <f t="shared" si="421"/>
        <v>34890.110325927613</v>
      </c>
      <c r="Y1019" s="395">
        <f t="shared" si="422"/>
        <v>2.1845450118521596E-10</v>
      </c>
      <c r="AA1019" s="259">
        <f t="shared" si="433"/>
        <v>1.245100653501243E-18</v>
      </c>
      <c r="AB1019" s="260">
        <f t="shared" si="436"/>
        <v>1.6420522549054694E-18</v>
      </c>
      <c r="AC1019" s="17">
        <f t="shared" si="430"/>
        <v>6.8359604337069095</v>
      </c>
      <c r="AD1019" s="17">
        <f t="shared" si="431"/>
        <v>6.3252330353026149</v>
      </c>
      <c r="AE1019" s="17">
        <f t="shared" si="432"/>
        <v>-34.114624405724491</v>
      </c>
      <c r="AF1019" s="17">
        <f t="shared" si="437"/>
        <v>-15.919210320335639</v>
      </c>
      <c r="AG1019" s="17">
        <f t="shared" si="438"/>
        <v>10.459958696283232</v>
      </c>
      <c r="AJ1019" s="138"/>
    </row>
    <row r="1020" spans="1:36">
      <c r="A1020" t="s">
        <v>61</v>
      </c>
      <c r="B1020" t="s">
        <v>63</v>
      </c>
      <c r="C1020" s="17">
        <v>38.654966666666667</v>
      </c>
      <c r="D1020" s="17">
        <v>-123.66443333333333</v>
      </c>
      <c r="E1020">
        <v>15</v>
      </c>
      <c r="F1020" t="s">
        <v>12</v>
      </c>
      <c r="G1020" s="17">
        <v>5.6995880000000003</v>
      </c>
      <c r="H1020" t="s">
        <v>18</v>
      </c>
      <c r="I1020" t="s">
        <v>19</v>
      </c>
      <c r="J1020" s="18">
        <v>718.90372955307771</v>
      </c>
      <c r="K1020" s="18">
        <v>476.78176406608969</v>
      </c>
      <c r="L1020" s="126">
        <v>2.6597555499513202E-12</v>
      </c>
      <c r="M1020" s="126">
        <v>2.2537235050895389E-15</v>
      </c>
      <c r="N1020" s="46"/>
      <c r="O1020" s="126">
        <f t="shared" si="425"/>
        <v>6.7611705152686165E-16</v>
      </c>
      <c r="P1020" s="126">
        <f t="shared" si="426"/>
        <v>2.5420270353011809E-4</v>
      </c>
      <c r="Q1020" s="126">
        <f t="shared" si="427"/>
        <v>1.1862560092534084E-7</v>
      </c>
      <c r="R1020" s="126">
        <f t="shared" si="428"/>
        <v>44600.189264578083</v>
      </c>
      <c r="S1020" s="126">
        <f t="shared" si="429"/>
        <v>2.4880481986911188E-10</v>
      </c>
      <c r="T1020" s="17">
        <v>0.45500000000000002</v>
      </c>
      <c r="U1020" s="193">
        <f t="shared" si="418"/>
        <v>1.0254441948157402E-15</v>
      </c>
      <c r="V1020" s="185">
        <f t="shared" si="419"/>
        <v>3.8554076702067915E-4</v>
      </c>
      <c r="W1020" s="185">
        <f t="shared" si="420"/>
        <v>1.7991549473676696E-7</v>
      </c>
      <c r="X1020" s="185">
        <f t="shared" si="421"/>
        <v>67643.620384610098</v>
      </c>
      <c r="Y1020" s="395">
        <f t="shared" si="422"/>
        <v>3.7735397680148638E-10</v>
      </c>
      <c r="AA1020" s="259">
        <f t="shared" si="433"/>
        <v>2.1507621979300304E-18</v>
      </c>
      <c r="AB1020" s="260">
        <f t="shared" si="436"/>
        <v>3.1349447950292531E-18</v>
      </c>
      <c r="AC1020" s="17">
        <f t="shared" si="430"/>
        <v>6.5777274538370971</v>
      </c>
      <c r="AD1020" s="17">
        <f t="shared" si="431"/>
        <v>6.1670588685140393</v>
      </c>
      <c r="AE1020" s="17">
        <f t="shared" si="432"/>
        <v>-33.726192655366951</v>
      </c>
      <c r="AF1020" s="17">
        <f t="shared" si="437"/>
        <v>-15.530778569978104</v>
      </c>
      <c r="AG1020" s="17">
        <f t="shared" si="438"/>
        <v>11.122008325894306</v>
      </c>
      <c r="AJ1020" s="138"/>
    </row>
    <row r="1021" spans="1:36">
      <c r="A1021" t="s">
        <v>61</v>
      </c>
      <c r="B1021" t="s">
        <v>63</v>
      </c>
      <c r="C1021" s="17">
        <v>38.654966666666667</v>
      </c>
      <c r="D1021" s="17">
        <v>-123.66443333333333</v>
      </c>
      <c r="E1021">
        <v>15</v>
      </c>
      <c r="F1021" t="s">
        <v>12</v>
      </c>
      <c r="G1021" s="17">
        <v>5.6995880000000003</v>
      </c>
      <c r="H1021" t="s">
        <v>18</v>
      </c>
      <c r="I1021" t="s">
        <v>19</v>
      </c>
      <c r="J1021" s="18">
        <v>578.70239463614359</v>
      </c>
      <c r="K1021" s="18">
        <v>409.7072745306134</v>
      </c>
      <c r="L1021" s="126">
        <v>2.3013388186427911E-12</v>
      </c>
      <c r="M1021" s="126">
        <v>2.2486262822995985E-15</v>
      </c>
      <c r="N1021" s="46"/>
      <c r="O1021" s="126">
        <f t="shared" si="425"/>
        <v>6.7458788468987952E-16</v>
      </c>
      <c r="P1021" s="126">
        <f t="shared" si="426"/>
        <v>2.9312845167567112E-4</v>
      </c>
      <c r="Q1021" s="126">
        <f t="shared" si="427"/>
        <v>1.1835730664916121E-7</v>
      </c>
      <c r="R1021" s="126">
        <f t="shared" si="428"/>
        <v>51429.761532881166</v>
      </c>
      <c r="S1021" s="126">
        <f t="shared" si="429"/>
        <v>2.8888260962600392E-10</v>
      </c>
      <c r="T1021" s="17">
        <v>0.45500000000000002</v>
      </c>
      <c r="U1021" s="193">
        <f t="shared" si="418"/>
        <v>1.0231249584463174E-15</v>
      </c>
      <c r="V1021" s="185">
        <f t="shared" si="419"/>
        <v>4.4457815170810127E-4</v>
      </c>
      <c r="W1021" s="185">
        <f t="shared" si="420"/>
        <v>1.7950858175122784E-7</v>
      </c>
      <c r="X1021" s="185">
        <f t="shared" si="421"/>
        <v>78001.804991536439</v>
      </c>
      <c r="Y1021" s="395">
        <f t="shared" si="422"/>
        <v>4.3813862459943931E-10</v>
      </c>
      <c r="AA1021" s="259">
        <f t="shared" si="433"/>
        <v>2.4972096471034695E-18</v>
      </c>
      <c r="AB1021" s="260">
        <f t="shared" si="436"/>
        <v>3.8856350053872022E-18</v>
      </c>
      <c r="AC1021" s="17">
        <f t="shared" si="430"/>
        <v>6.3607883465289712</v>
      </c>
      <c r="AD1021" s="17">
        <f t="shared" si="431"/>
        <v>6.0154429401447995</v>
      </c>
      <c r="AE1021" s="17">
        <f t="shared" si="432"/>
        <v>-33.728456906350708</v>
      </c>
      <c r="AF1021" s="17">
        <f t="shared" si="437"/>
        <v>-15.53304282096186</v>
      </c>
      <c r="AG1021" s="17">
        <f t="shared" si="438"/>
        <v>11.264487246321115</v>
      </c>
      <c r="AJ1021" s="138"/>
    </row>
    <row r="1022" spans="1:36" s="25" customFormat="1">
      <c r="A1022" s="19"/>
      <c r="B1022" s="19"/>
      <c r="C1022" s="19"/>
      <c r="D1022" s="19"/>
      <c r="E1022" s="19"/>
      <c r="F1022" s="19"/>
      <c r="G1022" s="52"/>
      <c r="H1022" s="19"/>
      <c r="I1022" s="19"/>
      <c r="N1022" s="47"/>
    </row>
    <row r="1023" spans="1:36" s="25" customFormat="1">
      <c r="A1023" s="19"/>
      <c r="B1023" s="19"/>
      <c r="C1023" s="19"/>
      <c r="D1023" s="19"/>
      <c r="E1023" s="19"/>
      <c r="F1023" s="19"/>
      <c r="G1023" s="52"/>
      <c r="H1023" s="19"/>
      <c r="I1023" s="19"/>
      <c r="N1023" s="47"/>
    </row>
    <row r="1024" spans="1:36" s="296" customFormat="1">
      <c r="A1024" s="296" t="s">
        <v>171</v>
      </c>
      <c r="B1024" s="296">
        <v>2</v>
      </c>
      <c r="C1024" s="296">
        <v>4</v>
      </c>
      <c r="D1024" s="296">
        <v>-110</v>
      </c>
      <c r="E1024" s="297" t="s">
        <v>172</v>
      </c>
      <c r="F1024" s="297" t="s">
        <v>12</v>
      </c>
      <c r="G1024" s="298">
        <v>7.9000000000000001E-2</v>
      </c>
      <c r="H1024" s="299" t="s">
        <v>18</v>
      </c>
      <c r="I1024" s="297"/>
      <c r="J1024" s="300">
        <v>120.84780631912039</v>
      </c>
      <c r="K1024" s="300">
        <v>200.1117001537971</v>
      </c>
      <c r="L1024" s="301">
        <v>1.1719440683674345E-12</v>
      </c>
      <c r="M1024" s="302">
        <v>1.1124596212582188E-17</v>
      </c>
      <c r="N1024" s="304"/>
      <c r="O1024" s="303">
        <f>M1024*0.3</f>
        <v>3.3373788637746562E-18</v>
      </c>
      <c r="P1024" s="303">
        <f>0.3*M1024/L1024</f>
        <v>2.8477287900127863E-6</v>
      </c>
      <c r="Q1024" s="303">
        <f>O1024/(G1024*0.000000001)</f>
        <v>4.2245302073096908E-8</v>
      </c>
      <c r="R1024" s="303">
        <f>P1024/(G1024*0.000000001)</f>
        <v>36047.199873579571</v>
      </c>
      <c r="S1024" s="303">
        <f>Q1024/K1024</f>
        <v>2.1110860604666802E-10</v>
      </c>
      <c r="T1024" s="308">
        <v>0.59250000000000003</v>
      </c>
      <c r="U1024" s="305">
        <f>M1024*T1024</f>
        <v>6.5913232559549464E-18</v>
      </c>
      <c r="V1024" s="303">
        <f>T1024*M1024/L1024</f>
        <v>5.6242643602752535E-6</v>
      </c>
      <c r="W1024" s="303">
        <f>U1024/(G1024*0.000000001)</f>
        <v>8.34344715943664E-8</v>
      </c>
      <c r="X1024" s="303">
        <f>V1024/(G1024*0.000000001)</f>
        <v>71193.219750319651</v>
      </c>
      <c r="Y1024" s="306">
        <f>W1024/K1024</f>
        <v>4.1693949694216935E-10</v>
      </c>
      <c r="AA1024" s="303">
        <f>U1024/K1024</f>
        <v>3.2938220258431385E-20</v>
      </c>
      <c r="AB1024" s="307">
        <f>M1024/J1024</f>
        <v>9.2054597856792606E-20</v>
      </c>
      <c r="AC1024" s="308">
        <f>LN(J1024)</f>
        <v>4.7945319548880949</v>
      </c>
      <c r="AD1024" s="308">
        <f>LN(K1024)</f>
        <v>5.2988757114135128</v>
      </c>
      <c r="AE1024" s="308">
        <f>LN(M1024)</f>
        <v>-39.037373141997449</v>
      </c>
      <c r="AF1024" s="308">
        <f>LN(W1024)</f>
        <v>-16.299204284508772</v>
      </c>
      <c r="AG1024" s="308">
        <f>LN(X1024)</f>
        <v>11.173152864639723</v>
      </c>
      <c r="AJ1024" s="307"/>
    </row>
    <row r="1025" spans="1:42">
      <c r="A1025" t="s">
        <v>171</v>
      </c>
      <c r="B1025">
        <v>2</v>
      </c>
      <c r="C1025">
        <v>4</v>
      </c>
      <c r="D1025">
        <v>-110</v>
      </c>
      <c r="E1025" s="71" t="s">
        <v>172</v>
      </c>
      <c r="F1025" s="71" t="s">
        <v>12</v>
      </c>
      <c r="G1025" s="262">
        <v>7.9000000000000001E-2</v>
      </c>
      <c r="H1025" s="263" t="s">
        <v>18</v>
      </c>
      <c r="J1025" s="5"/>
      <c r="K1025" s="5"/>
      <c r="L1025" s="29"/>
      <c r="M1025" s="281">
        <v>6.7228478856995574E-18</v>
      </c>
      <c r="N1025" s="257"/>
      <c r="O1025" s="126">
        <f t="shared" ref="O1025:O1088" si="439">M1025*0.3</f>
        <v>2.0168543657098672E-18</v>
      </c>
      <c r="P1025" s="126"/>
      <c r="Q1025" s="126">
        <f t="shared" ref="Q1025:Q1088" si="440">O1025/(G1025*0.000000001)</f>
        <v>2.5529802097593251E-8</v>
      </c>
      <c r="R1025" s="126"/>
      <c r="S1025" s="126"/>
      <c r="T1025" s="17">
        <v>0.59250000000000003</v>
      </c>
      <c r="U1025" s="193">
        <f>M1025*T1025</f>
        <v>3.9832873722769878E-18</v>
      </c>
      <c r="V1025" s="185"/>
      <c r="W1025" s="185">
        <f t="shared" ref="W1025:W1088" si="441">U1025/(G1025*0.000000001)</f>
        <v>5.0421359142746675E-8</v>
      </c>
      <c r="X1025" s="185"/>
      <c r="Y1025" s="194"/>
      <c r="AA1025" s="259"/>
      <c r="AB1025" s="260"/>
      <c r="AC1025" s="17"/>
      <c r="AD1025" s="17"/>
      <c r="AE1025" s="17">
        <f t="shared" ref="AE1025:AE1088" si="442">LN(M1025)</f>
        <v>-39.541019816617634</v>
      </c>
      <c r="AF1025" s="17">
        <f>LN(W1025)</f>
        <v>-16.802850959128957</v>
      </c>
      <c r="AG1025" s="17"/>
      <c r="AI1025" s="380"/>
      <c r="AJ1025" s="381"/>
      <c r="AK1025" s="382" t="s">
        <v>180</v>
      </c>
      <c r="AL1025" s="382" t="s">
        <v>181</v>
      </c>
      <c r="AM1025" s="382" t="s">
        <v>182</v>
      </c>
      <c r="AN1025" s="382" t="s">
        <v>4</v>
      </c>
      <c r="AO1025" s="383" t="s">
        <v>183</v>
      </c>
    </row>
    <row r="1026" spans="1:42">
      <c r="A1026" t="s">
        <v>171</v>
      </c>
      <c r="B1026">
        <v>2</v>
      </c>
      <c r="C1026">
        <v>4</v>
      </c>
      <c r="D1026">
        <v>-110</v>
      </c>
      <c r="E1026" s="71" t="s">
        <v>172</v>
      </c>
      <c r="F1026" s="71" t="s">
        <v>12</v>
      </c>
      <c r="G1026" s="262">
        <v>7.9000000000000001E-2</v>
      </c>
      <c r="H1026" s="263" t="s">
        <v>18</v>
      </c>
      <c r="J1026" s="5">
        <v>97.396403269735217</v>
      </c>
      <c r="K1026" s="5">
        <v>168.0441633192475</v>
      </c>
      <c r="L1026" s="29">
        <v>9.8382883966943827E-13</v>
      </c>
      <c r="M1026" s="281">
        <v>4.930728018128165E-17</v>
      </c>
      <c r="N1026" s="257"/>
      <c r="O1026" s="126">
        <f t="shared" si="439"/>
        <v>1.4792184054384495E-17</v>
      </c>
      <c r="P1026" s="126">
        <f t="shared" ref="P1026:P1088" si="443">0.3*M1026/L1026</f>
        <v>1.5035322667868323E-5</v>
      </c>
      <c r="Q1026" s="126">
        <f t="shared" si="440"/>
        <v>1.8724283613144929E-7</v>
      </c>
      <c r="R1026" s="126">
        <f t="shared" ref="R1026:R1088" si="444">P1026/(G1026*0.000000001)</f>
        <v>190320.54009959899</v>
      </c>
      <c r="S1026" s="126">
        <f t="shared" ref="S1026:S1088" si="445">Q1026/K1026</f>
        <v>1.1142477812557433E-9</v>
      </c>
      <c r="T1026" s="17">
        <v>0.59250000000000003</v>
      </c>
      <c r="U1026" s="193">
        <f t="shared" ref="U1026:U1089" si="446">M1026*T1026</f>
        <v>2.9214563507409379E-17</v>
      </c>
      <c r="V1026" s="185">
        <f t="shared" ref="V1026:V1088" si="447">T1026*M1026/L1026</f>
        <v>2.9694762269039939E-5</v>
      </c>
      <c r="W1026" s="185">
        <f t="shared" si="441"/>
        <v>3.6980460135961234E-7</v>
      </c>
      <c r="X1026" s="185">
        <f t="shared" ref="X1026:X1088" si="448">V1026/(G1026*0.000000001)</f>
        <v>375883.06669670803</v>
      </c>
      <c r="Y1026" s="194"/>
      <c r="AA1026" s="259">
        <f t="shared" ref="AA1026:AA1088" si="449">U1026/K1026</f>
        <v>1.7385051007042738E-19</v>
      </c>
      <c r="AB1026" s="260">
        <f t="shared" ref="AB1026:AB1088" si="450">M1026/J1026</f>
        <v>5.0625360409590512E-19</v>
      </c>
      <c r="AC1026" s="17">
        <f t="shared" ref="AC1026:AC1088" si="451">LN(J1026)</f>
        <v>4.578789282551206</v>
      </c>
      <c r="AD1026" s="17">
        <f t="shared" ref="AD1026:AD1088" si="452">LN(K1026)</f>
        <v>5.1242268217574631</v>
      </c>
      <c r="AE1026" s="17">
        <f t="shared" si="442"/>
        <v>-37.548459932726558</v>
      </c>
      <c r="AF1026" s="17">
        <f>LN(W1026)</f>
        <v>-14.810291075237883</v>
      </c>
      <c r="AG1026" s="17">
        <f>LN(X1026)</f>
        <v>12.83703338117583</v>
      </c>
      <c r="AI1026" s="384" t="s">
        <v>186</v>
      </c>
      <c r="AJ1026" s="385"/>
      <c r="AK1026" s="386" t="s">
        <v>70</v>
      </c>
      <c r="AL1026" s="386" t="s">
        <v>136</v>
      </c>
      <c r="AM1026" s="173"/>
      <c r="AN1026" s="173"/>
      <c r="AO1026" s="398"/>
      <c r="AP1026" s="448" t="s">
        <v>203</v>
      </c>
    </row>
    <row r="1027" spans="1:42">
      <c r="A1027" t="s">
        <v>171</v>
      </c>
      <c r="B1027">
        <v>2</v>
      </c>
      <c r="C1027">
        <v>4</v>
      </c>
      <c r="D1027">
        <v>-110</v>
      </c>
      <c r="E1027" s="71" t="s">
        <v>172</v>
      </c>
      <c r="F1027" s="71" t="s">
        <v>12</v>
      </c>
      <c r="G1027" s="262">
        <v>7.9000000000000001E-2</v>
      </c>
      <c r="H1027" s="263" t="s">
        <v>18</v>
      </c>
      <c r="J1027" s="5">
        <v>98.075460709927924</v>
      </c>
      <c r="K1027" s="5">
        <v>180.77649013632885</v>
      </c>
      <c r="L1027" s="29">
        <v>9.8938811968170103E-13</v>
      </c>
      <c r="M1027" s="281">
        <v>7.5002639639077608E-18</v>
      </c>
      <c r="N1027" s="257"/>
      <c r="O1027" s="126">
        <f t="shared" si="439"/>
        <v>2.2500791891723282E-18</v>
      </c>
      <c r="P1027" s="126">
        <f t="shared" si="443"/>
        <v>2.2742128639023962E-6</v>
      </c>
      <c r="Q1027" s="126">
        <f t="shared" si="440"/>
        <v>2.8482015052814276E-8</v>
      </c>
      <c r="R1027" s="126">
        <f t="shared" si="444"/>
        <v>28787.504606359442</v>
      </c>
      <c r="S1027" s="126">
        <f t="shared" si="445"/>
        <v>1.575537561954829E-10</v>
      </c>
      <c r="T1027" s="17">
        <v>0.59250000000000003</v>
      </c>
      <c r="U1027" s="193">
        <f t="shared" si="446"/>
        <v>4.4439063986153482E-18</v>
      </c>
      <c r="V1027" s="185">
        <f t="shared" si="447"/>
        <v>4.4915704062072325E-6</v>
      </c>
      <c r="W1027" s="185">
        <f t="shared" si="441"/>
        <v>5.6251979729308195E-8</v>
      </c>
      <c r="X1027" s="185">
        <f t="shared" si="448"/>
        <v>56855.321597559894</v>
      </c>
      <c r="Y1027" s="194">
        <f t="shared" ref="Y1027:Y1088" si="453">W1027/K1027</f>
        <v>3.1116866848607873E-10</v>
      </c>
      <c r="AA1027" s="259">
        <f t="shared" si="449"/>
        <v>2.4582324810400226E-20</v>
      </c>
      <c r="AB1027" s="260">
        <f t="shared" si="450"/>
        <v>7.6474419896847133E-20</v>
      </c>
      <c r="AC1027" s="17">
        <f t="shared" si="451"/>
        <v>4.5857371896112502</v>
      </c>
      <c r="AD1027" s="17">
        <f t="shared" si="452"/>
        <v>5.1972614070713172</v>
      </c>
      <c r="AE1027" s="17">
        <f t="shared" si="442"/>
        <v>-39.431593458782196</v>
      </c>
      <c r="AF1027" s="17">
        <f t="shared" ref="AF1027:AF1053" si="454">LN(W1027)</f>
        <v>-16.693424601293515</v>
      </c>
      <c r="AG1027" s="17">
        <f t="shared" ref="AG1027:AG1053" si="455">LN(X1027)</f>
        <v>10.948265102494499</v>
      </c>
      <c r="AI1027" s="397"/>
      <c r="AJ1027" s="401" t="s">
        <v>205</v>
      </c>
      <c r="AK1027" s="388">
        <f>AVERAGE(Y1024:Y1048)</f>
        <v>5.7386780590911021E-10</v>
      </c>
      <c r="AL1027" s="388">
        <f>STDEV(Y1024:Y1048)</f>
        <v>2.1328520350274616E-10</v>
      </c>
      <c r="AM1027" s="173">
        <f>G1024</f>
        <v>7.9000000000000001E-2</v>
      </c>
      <c r="AN1027" s="173" t="s">
        <v>12</v>
      </c>
      <c r="AO1027" s="398" t="s">
        <v>184</v>
      </c>
      <c r="AP1027" s="449">
        <f>AL1027/AK1027</f>
        <v>0.37166260470887347</v>
      </c>
    </row>
    <row r="1028" spans="1:42">
      <c r="A1028" t="s">
        <v>171</v>
      </c>
      <c r="B1028">
        <v>2</v>
      </c>
      <c r="C1028">
        <v>4</v>
      </c>
      <c r="D1028">
        <v>-110</v>
      </c>
      <c r="E1028" s="71" t="s">
        <v>172</v>
      </c>
      <c r="F1028" s="71" t="s">
        <v>12</v>
      </c>
      <c r="G1028" s="262">
        <v>7.9000000000000001E-2</v>
      </c>
      <c r="H1028" s="263" t="s">
        <v>18</v>
      </c>
      <c r="J1028" s="5">
        <v>61.76150446878929</v>
      </c>
      <c r="K1028" s="5">
        <v>130.81540915746911</v>
      </c>
      <c r="L1028" s="29">
        <v>6.7996010378208587E-13</v>
      </c>
      <c r="M1028" s="281">
        <v>8.3318570764056212E-18</v>
      </c>
      <c r="N1028" s="257"/>
      <c r="O1028" s="126">
        <f t="shared" si="439"/>
        <v>2.4995571229216863E-18</v>
      </c>
      <c r="P1028" s="126">
        <f t="shared" si="443"/>
        <v>3.6760349747266146E-6</v>
      </c>
      <c r="Q1028" s="126">
        <f t="shared" si="440"/>
        <v>3.1639963581287162E-8</v>
      </c>
      <c r="R1028" s="126">
        <f t="shared" si="444"/>
        <v>46532.088287678656</v>
      </c>
      <c r="S1028" s="126">
        <f t="shared" si="445"/>
        <v>2.418672523754487E-10</v>
      </c>
      <c r="T1028" s="17">
        <v>0.59250000000000003</v>
      </c>
      <c r="U1028" s="193">
        <f t="shared" si="446"/>
        <v>4.9366253177703308E-18</v>
      </c>
      <c r="V1028" s="185">
        <f t="shared" si="447"/>
        <v>7.2601690750850643E-6</v>
      </c>
      <c r="W1028" s="185">
        <f t="shared" si="441"/>
        <v>6.2488928073042154E-8</v>
      </c>
      <c r="X1028" s="185">
        <f t="shared" si="448"/>
        <v>91900.874368165358</v>
      </c>
      <c r="Y1028" s="194">
        <f t="shared" si="453"/>
        <v>4.7768782344151124E-10</v>
      </c>
      <c r="AA1028" s="259">
        <f t="shared" si="449"/>
        <v>3.7737338051879394E-20</v>
      </c>
      <c r="AB1028" s="260">
        <f t="shared" si="450"/>
        <v>1.3490372600324304E-19</v>
      </c>
      <c r="AC1028" s="17">
        <f t="shared" si="451"/>
        <v>4.1232802653419292</v>
      </c>
      <c r="AD1028" s="17">
        <f t="shared" si="452"/>
        <v>4.8737872390986867</v>
      </c>
      <c r="AE1028" s="17">
        <f t="shared" si="442"/>
        <v>-39.326445304217117</v>
      </c>
      <c r="AF1028" s="17">
        <f t="shared" si="454"/>
        <v>-16.588276446728443</v>
      </c>
      <c r="AG1028" s="17">
        <f t="shared" si="455"/>
        <v>11.428465822641993</v>
      </c>
      <c r="AI1028" s="384"/>
      <c r="AJ1028" s="401" t="s">
        <v>206</v>
      </c>
      <c r="AK1028" s="388">
        <f>AVERAGE(Y1049:Y1064)</f>
        <v>7.1280719479368023E-10</v>
      </c>
      <c r="AL1028" s="388">
        <f>STDEV(Y1049:Y1064)</f>
        <v>2.5576073678210285E-10</v>
      </c>
      <c r="AM1028" s="173">
        <f>G1064</f>
        <v>7.9000000000000001E-2</v>
      </c>
      <c r="AN1028" s="173" t="s">
        <v>12</v>
      </c>
      <c r="AO1028" s="398" t="s">
        <v>184</v>
      </c>
      <c r="AP1028" s="449">
        <f>AL1028/AK1028</f>
        <v>0.35880773742208366</v>
      </c>
    </row>
    <row r="1029" spans="1:42">
      <c r="A1029" t="s">
        <v>171</v>
      </c>
      <c r="B1029">
        <v>2</v>
      </c>
      <c r="C1029">
        <v>4</v>
      </c>
      <c r="D1029">
        <v>-110</v>
      </c>
      <c r="E1029" s="71" t="s">
        <v>172</v>
      </c>
      <c r="F1029" s="71" t="s">
        <v>12</v>
      </c>
      <c r="G1029" s="262">
        <v>7.9000000000000001E-2</v>
      </c>
      <c r="H1029" s="263" t="s">
        <v>18</v>
      </c>
      <c r="J1029" s="5">
        <v>52.419203415397035</v>
      </c>
      <c r="K1029" s="5">
        <v>120.06595352157237</v>
      </c>
      <c r="L1029" s="29">
        <v>5.952754470440866E-13</v>
      </c>
      <c r="M1029" s="281">
        <v>8.6496204642482835E-18</v>
      </c>
      <c r="N1029" s="257"/>
      <c r="O1029" s="126">
        <f t="shared" si="439"/>
        <v>2.5948861392744851E-18</v>
      </c>
      <c r="P1029" s="126">
        <f t="shared" si="443"/>
        <v>4.3591351737413511E-6</v>
      </c>
      <c r="Q1029" s="126">
        <f t="shared" si="440"/>
        <v>3.2846659990816264E-8</v>
      </c>
      <c r="R1029" s="126">
        <f t="shared" si="444"/>
        <v>55178.926249890515</v>
      </c>
      <c r="S1029" s="126">
        <f t="shared" si="445"/>
        <v>2.7357180805560063E-10</v>
      </c>
      <c r="T1029" s="17">
        <v>0.59250000000000003</v>
      </c>
      <c r="U1029" s="193">
        <f t="shared" si="446"/>
        <v>5.1249001250671084E-18</v>
      </c>
      <c r="V1029" s="185">
        <f t="shared" si="447"/>
        <v>8.6092919681391696E-6</v>
      </c>
      <c r="W1029" s="185">
        <f t="shared" si="441"/>
        <v>6.4872153481862127E-8</v>
      </c>
      <c r="X1029" s="185">
        <f t="shared" si="448"/>
        <v>108978.37934353377</v>
      </c>
      <c r="Y1029" s="194">
        <f t="shared" si="453"/>
        <v>5.403043209098113E-10</v>
      </c>
      <c r="AA1029" s="259">
        <f t="shared" si="449"/>
        <v>4.2684041351875098E-20</v>
      </c>
      <c r="AB1029" s="260">
        <f t="shared" si="450"/>
        <v>1.650086208999437E-19</v>
      </c>
      <c r="AC1029" s="17">
        <f t="shared" si="451"/>
        <v>3.9592730015836319</v>
      </c>
      <c r="AD1029" s="17">
        <f t="shared" si="452"/>
        <v>4.7880412044800851</v>
      </c>
      <c r="AE1029" s="17">
        <f t="shared" si="442"/>
        <v>-39.289016230877174</v>
      </c>
      <c r="AF1029" s="17">
        <f t="shared" si="454"/>
        <v>-16.550847373388496</v>
      </c>
      <c r="AG1029" s="17">
        <f t="shared" si="455"/>
        <v>11.598904786889918</v>
      </c>
      <c r="AI1029" s="397"/>
      <c r="AJ1029" s="401" t="s">
        <v>204</v>
      </c>
      <c r="AK1029" s="388">
        <f>AVERAGE(Y1065:Y1086)</f>
        <v>9.9154340823278876E-10</v>
      </c>
      <c r="AL1029" s="388">
        <f>STDEV(Y1065:Y1086)</f>
        <v>4.8082952602148879E-10</v>
      </c>
      <c r="AM1029" s="173">
        <f>G1065</f>
        <v>7.9000000000000001E-2</v>
      </c>
      <c r="AN1029" s="173" t="s">
        <v>12</v>
      </c>
      <c r="AO1029" s="398" t="s">
        <v>184</v>
      </c>
      <c r="AP1029" s="449">
        <f t="shared" ref="AP1029:AP1038" si="456">AL1029/AK1029</f>
        <v>0.484930384317176</v>
      </c>
    </row>
    <row r="1030" spans="1:42">
      <c r="A1030" t="s">
        <v>171</v>
      </c>
      <c r="B1030">
        <v>2</v>
      </c>
      <c r="C1030">
        <v>4</v>
      </c>
      <c r="D1030">
        <v>-110</v>
      </c>
      <c r="E1030" s="71" t="s">
        <v>172</v>
      </c>
      <c r="F1030" s="71" t="s">
        <v>12</v>
      </c>
      <c r="G1030" s="262">
        <v>7.9000000000000001E-2</v>
      </c>
      <c r="H1030" s="263" t="s">
        <v>18</v>
      </c>
      <c r="J1030" s="5">
        <v>105.84752312105761</v>
      </c>
      <c r="K1030" s="5">
        <v>169.0114094318053</v>
      </c>
      <c r="L1030" s="29">
        <v>1.0525125651275249E-12</v>
      </c>
      <c r="M1030" s="281">
        <v>1.7543202711125356E-17</v>
      </c>
      <c r="N1030" s="257"/>
      <c r="O1030" s="126">
        <f t="shared" si="439"/>
        <v>5.2629608133376066E-18</v>
      </c>
      <c r="P1030" s="126">
        <f t="shared" si="443"/>
        <v>5.0003781310676644E-6</v>
      </c>
      <c r="Q1030" s="126">
        <f t="shared" si="440"/>
        <v>6.6619757130855766E-8</v>
      </c>
      <c r="R1030" s="126">
        <f t="shared" si="444"/>
        <v>63295.925709717259</v>
      </c>
      <c r="S1030" s="126">
        <f t="shared" si="445"/>
        <v>3.9417313514408788E-10</v>
      </c>
      <c r="T1030" s="17">
        <v>0.59250000000000003</v>
      </c>
      <c r="U1030" s="193">
        <f t="shared" si="446"/>
        <v>1.0394347606341774E-17</v>
      </c>
      <c r="V1030" s="185">
        <f t="shared" si="447"/>
        <v>9.8757468088586395E-6</v>
      </c>
      <c r="W1030" s="185">
        <f t="shared" si="441"/>
        <v>1.3157402033344016E-7</v>
      </c>
      <c r="X1030" s="185">
        <f t="shared" si="448"/>
        <v>125009.45327669162</v>
      </c>
      <c r="Y1030" s="194">
        <f t="shared" si="453"/>
        <v>7.7849194190957377E-10</v>
      </c>
      <c r="AA1030" s="259">
        <f t="shared" si="449"/>
        <v>6.1500863410856336E-20</v>
      </c>
      <c r="AB1030" s="260">
        <f t="shared" si="450"/>
        <v>1.6574032338065415E-19</v>
      </c>
      <c r="AC1030" s="17">
        <f t="shared" si="451"/>
        <v>4.6619995974115573</v>
      </c>
      <c r="AD1030" s="17">
        <f t="shared" si="452"/>
        <v>5.1299662240750799</v>
      </c>
      <c r="AE1030" s="17">
        <f t="shared" si="442"/>
        <v>-38.58186510891219</v>
      </c>
      <c r="AF1030" s="17">
        <f t="shared" si="454"/>
        <v>-15.843696251423513</v>
      </c>
      <c r="AG1030" s="17">
        <f t="shared" si="455"/>
        <v>11.736144639638454</v>
      </c>
      <c r="AI1030" s="397" t="s">
        <v>241</v>
      </c>
      <c r="AJ1030" s="444">
        <v>7</v>
      </c>
      <c r="AK1030" s="388">
        <f>AVERAGE(Y1087:Y1113)</f>
        <v>1.5926378123487512E-9</v>
      </c>
      <c r="AL1030" s="388">
        <f>STDEV(Y1087:Y1113)</f>
        <v>8.7641915458992988E-10</v>
      </c>
      <c r="AM1030" s="173">
        <f>G1066</f>
        <v>7.9000000000000001E-2</v>
      </c>
      <c r="AN1030" s="173" t="s">
        <v>12</v>
      </c>
      <c r="AO1030" s="398" t="s">
        <v>187</v>
      </c>
      <c r="AP1030" s="449">
        <f t="shared" si="456"/>
        <v>0.5502940767790927</v>
      </c>
    </row>
    <row r="1031" spans="1:42">
      <c r="A1031" t="s">
        <v>171</v>
      </c>
      <c r="B1031">
        <v>2</v>
      </c>
      <c r="C1031">
        <v>4</v>
      </c>
      <c r="D1031">
        <v>-110</v>
      </c>
      <c r="E1031" s="71" t="s">
        <v>172</v>
      </c>
      <c r="F1031" s="71" t="s">
        <v>12</v>
      </c>
      <c r="G1031" s="262">
        <v>7.9000000000000001E-2</v>
      </c>
      <c r="H1031" s="263" t="s">
        <v>18</v>
      </c>
      <c r="J1031" s="5">
        <v>59.289957086356587</v>
      </c>
      <c r="K1031" s="5">
        <v>129.07868018989689</v>
      </c>
      <c r="L1031" s="29">
        <v>6.5780768512728066E-13</v>
      </c>
      <c r="M1031" s="281">
        <v>1.6650219717564063E-17</v>
      </c>
      <c r="N1031" s="257"/>
      <c r="O1031" s="126">
        <f t="shared" si="439"/>
        <v>4.9950659152692184E-18</v>
      </c>
      <c r="P1031" s="126">
        <f t="shared" si="443"/>
        <v>7.5935049532033242E-6</v>
      </c>
      <c r="Q1031" s="126">
        <f t="shared" si="440"/>
        <v>6.3228682471762254E-8</v>
      </c>
      <c r="R1031" s="126">
        <f t="shared" si="444"/>
        <v>96120.315863333206</v>
      </c>
      <c r="S1031" s="126">
        <f t="shared" si="445"/>
        <v>4.8984605651949658E-10</v>
      </c>
      <c r="T1031" s="17">
        <v>0.59250000000000003</v>
      </c>
      <c r="U1031" s="193">
        <f t="shared" si="446"/>
        <v>9.8652551826567072E-18</v>
      </c>
      <c r="V1031" s="185">
        <f>T1031*M1031/L1031</f>
        <v>1.4997172282576567E-5</v>
      </c>
      <c r="W1031" s="185">
        <f t="shared" si="441"/>
        <v>1.2487664788173046E-7</v>
      </c>
      <c r="X1031" s="185">
        <f t="shared" si="448"/>
        <v>189837.62383008309</v>
      </c>
      <c r="Y1031" s="194">
        <f t="shared" si="453"/>
        <v>9.6744596162600589E-10</v>
      </c>
      <c r="AA1031" s="259">
        <f t="shared" si="449"/>
        <v>7.6428230968454471E-20</v>
      </c>
      <c r="AB1031" s="260">
        <f t="shared" si="450"/>
        <v>2.8082698210276664E-19</v>
      </c>
      <c r="AC1031" s="17">
        <f t="shared" si="451"/>
        <v>4.0824399339267492</v>
      </c>
      <c r="AD1031" s="17">
        <f t="shared" si="452"/>
        <v>4.8604221423863443</v>
      </c>
      <c r="AE1031" s="17">
        <f t="shared" si="442"/>
        <v>-38.634108261303346</v>
      </c>
      <c r="AF1031" s="17">
        <f t="shared" si="454"/>
        <v>-15.895939403814669</v>
      </c>
      <c r="AG1031" s="17">
        <f t="shared" si="455"/>
        <v>12.153924374333476</v>
      </c>
      <c r="AI1031" s="397" t="s">
        <v>241</v>
      </c>
      <c r="AJ1031" s="444">
        <v>10</v>
      </c>
      <c r="AK1031" s="388">
        <f>AVERAGE(Y1114:Y1131)</f>
        <v>1.0900552683831223E-9</v>
      </c>
      <c r="AL1031" s="388">
        <f>STDEV(Y1114:Y1131)</f>
        <v>8.0896784933618465E-10</v>
      </c>
      <c r="AM1031" s="173">
        <f>G1067</f>
        <v>7.9000000000000001E-2</v>
      </c>
      <c r="AN1031" s="173" t="s">
        <v>12</v>
      </c>
      <c r="AO1031" s="398" t="s">
        <v>187</v>
      </c>
      <c r="AP1031" s="449">
        <f t="shared" si="456"/>
        <v>0.74213470894565348</v>
      </c>
    </row>
    <row r="1032" spans="1:42">
      <c r="A1032" t="s">
        <v>171</v>
      </c>
      <c r="B1032">
        <v>2</v>
      </c>
      <c r="C1032">
        <v>4</v>
      </c>
      <c r="D1032">
        <v>-110</v>
      </c>
      <c r="E1032" s="71" t="s">
        <v>172</v>
      </c>
      <c r="F1032" s="71" t="s">
        <v>12</v>
      </c>
      <c r="G1032" s="262">
        <v>7.9000000000000001E-2</v>
      </c>
      <c r="H1032" s="263" t="s">
        <v>18</v>
      </c>
      <c r="J1032" s="5">
        <v>96.392685891269892</v>
      </c>
      <c r="K1032" s="5">
        <v>164.58678248450786</v>
      </c>
      <c r="L1032" s="29">
        <v>9.7559820351961794E-13</v>
      </c>
      <c r="M1032" s="281">
        <v>1.4332406955907243E-17</v>
      </c>
      <c r="N1032" s="257"/>
      <c r="O1032" s="126">
        <f t="shared" si="439"/>
        <v>4.2997220867721723E-18</v>
      </c>
      <c r="P1032" s="126">
        <f t="shared" si="443"/>
        <v>4.407267327123272E-6</v>
      </c>
      <c r="Q1032" s="126">
        <f t="shared" si="440"/>
        <v>5.4426861857875591E-8</v>
      </c>
      <c r="R1032" s="126">
        <f t="shared" si="444"/>
        <v>55788.194014218621</v>
      </c>
      <c r="S1032" s="126">
        <f t="shared" si="445"/>
        <v>3.3068792667478419E-10</v>
      </c>
      <c r="T1032" s="17">
        <v>0.59250000000000003</v>
      </c>
      <c r="U1032" s="193">
        <f t="shared" si="446"/>
        <v>8.4919511213750418E-18</v>
      </c>
      <c r="V1032" s="185">
        <f t="shared" si="447"/>
        <v>8.7043529710684638E-6</v>
      </c>
      <c r="W1032" s="185">
        <f t="shared" si="441"/>
        <v>1.0749305216930431E-7</v>
      </c>
      <c r="X1032" s="185">
        <f t="shared" si="448"/>
        <v>110181.6831780818</v>
      </c>
      <c r="Y1032" s="194">
        <f t="shared" si="453"/>
        <v>6.531086551826989E-10</v>
      </c>
      <c r="AA1032" s="259">
        <f t="shared" si="449"/>
        <v>5.1595583759433221E-20</v>
      </c>
      <c r="AB1032" s="260">
        <f t="shared" si="450"/>
        <v>1.4868770201168657E-19</v>
      </c>
      <c r="AC1032" s="17">
        <f t="shared" si="451"/>
        <v>4.5684303262408363</v>
      </c>
      <c r="AD1032" s="17">
        <f t="shared" si="452"/>
        <v>5.1034379841955255</v>
      </c>
      <c r="AE1032" s="17">
        <f t="shared" si="442"/>
        <v>-38.78400847993926</v>
      </c>
      <c r="AF1032" s="17">
        <f t="shared" si="454"/>
        <v>-16.045839622450583</v>
      </c>
      <c r="AG1032" s="17">
        <f t="shared" si="455"/>
        <v>11.60988594753084</v>
      </c>
      <c r="AI1032" s="397" t="s">
        <v>241</v>
      </c>
      <c r="AJ1032" s="444">
        <v>12</v>
      </c>
      <c r="AK1032" s="388">
        <f>AVERAGE(Y1132:Y1149)</f>
        <v>4.3305102554711451E-10</v>
      </c>
      <c r="AL1032" s="388">
        <f>STDEV(Y1132:Y1149)</f>
        <v>5.1915664341506284E-10</v>
      </c>
      <c r="AM1032" s="173">
        <v>0.2</v>
      </c>
      <c r="AN1032" s="173" t="s">
        <v>12</v>
      </c>
      <c r="AO1032" s="398" t="s">
        <v>187</v>
      </c>
      <c r="AP1032" s="449">
        <f t="shared" si="456"/>
        <v>1.1988348088061054</v>
      </c>
    </row>
    <row r="1033" spans="1:42">
      <c r="A1033" t="s">
        <v>171</v>
      </c>
      <c r="B1033">
        <v>2</v>
      </c>
      <c r="C1033">
        <v>4</v>
      </c>
      <c r="D1033">
        <v>-110</v>
      </c>
      <c r="E1033" s="71" t="s">
        <v>172</v>
      </c>
      <c r="F1033" s="71" t="s">
        <v>12</v>
      </c>
      <c r="G1033" s="262">
        <v>7.9000000000000001E-2</v>
      </c>
      <c r="H1033" s="263" t="s">
        <v>18</v>
      </c>
      <c r="J1033" s="5">
        <v>36.864736410431831</v>
      </c>
      <c r="K1033" s="5">
        <v>102.94994099265506</v>
      </c>
      <c r="L1033" s="29">
        <v>4.474380056377549E-13</v>
      </c>
      <c r="M1033" s="281">
        <v>8.6137607248248907E-18</v>
      </c>
      <c r="N1033" s="257"/>
      <c r="O1033" s="126">
        <f t="shared" si="439"/>
        <v>2.5841282174474672E-18</v>
      </c>
      <c r="P1033" s="126">
        <f t="shared" si="443"/>
        <v>5.7753882881812537E-6</v>
      </c>
      <c r="Q1033" s="126">
        <f t="shared" si="440"/>
        <v>3.2710483765157808E-8</v>
      </c>
      <c r="R1033" s="126">
        <f t="shared" si="444"/>
        <v>73106.180863053829</v>
      </c>
      <c r="S1033" s="126">
        <f t="shared" si="445"/>
        <v>3.1773193311001052E-10</v>
      </c>
      <c r="T1033" s="17">
        <v>0.59250000000000003</v>
      </c>
      <c r="U1033" s="193">
        <f t="shared" si="446"/>
        <v>5.1036532294587478E-18</v>
      </c>
      <c r="V1033" s="185">
        <f t="shared" si="447"/>
        <v>1.1406391869157975E-5</v>
      </c>
      <c r="W1033" s="185">
        <f t="shared" si="441"/>
        <v>6.4603205436186672E-8</v>
      </c>
      <c r="X1033" s="185">
        <f t="shared" si="448"/>
        <v>144384.7072045313</v>
      </c>
      <c r="Y1033" s="194">
        <f t="shared" si="453"/>
        <v>6.2752056789227078E-10</v>
      </c>
      <c r="AA1033" s="259">
        <f t="shared" si="449"/>
        <v>4.9574124863489402E-20</v>
      </c>
      <c r="AB1033" s="260">
        <f t="shared" si="450"/>
        <v>2.3365854644731446E-19</v>
      </c>
      <c r="AC1033" s="17">
        <f t="shared" si="451"/>
        <v>3.6072554412853539</v>
      </c>
      <c r="AD1033" s="17">
        <f t="shared" si="452"/>
        <v>4.6342428603085546</v>
      </c>
      <c r="AE1033" s="17">
        <f t="shared" si="442"/>
        <v>-39.293170665122339</v>
      </c>
      <c r="AF1033" s="17">
        <f t="shared" si="454"/>
        <v>-16.555001807633662</v>
      </c>
      <c r="AG1033" s="17">
        <f t="shared" si="455"/>
        <v>11.880236594046655</v>
      </c>
      <c r="AI1033" s="397" t="s">
        <v>241</v>
      </c>
      <c r="AJ1033" s="401">
        <v>14</v>
      </c>
      <c r="AK1033" s="388">
        <f>AVERAGE(Y1150:Y1180)</f>
        <v>4.9726729868117595E-10</v>
      </c>
      <c r="AL1033" s="388">
        <f>STDEV(Y1150:Y1180)</f>
        <v>4.7204575311077164E-10</v>
      </c>
      <c r="AM1033" s="173">
        <v>0.24</v>
      </c>
      <c r="AN1033" s="173" t="s">
        <v>12</v>
      </c>
      <c r="AO1033" s="398" t="s">
        <v>187</v>
      </c>
      <c r="AP1033" s="449">
        <f t="shared" si="456"/>
        <v>0.94927970200876777</v>
      </c>
    </row>
    <row r="1034" spans="1:42">
      <c r="A1034" t="s">
        <v>171</v>
      </c>
      <c r="B1034">
        <v>2</v>
      </c>
      <c r="C1034">
        <v>4</v>
      </c>
      <c r="D1034">
        <v>-110</v>
      </c>
      <c r="E1034" s="71" t="s">
        <v>172</v>
      </c>
      <c r="F1034" s="71" t="s">
        <v>12</v>
      </c>
      <c r="G1034" s="262">
        <v>7.9000000000000001E-2</v>
      </c>
      <c r="H1034" s="263" t="s">
        <v>18</v>
      </c>
      <c r="J1034" s="5">
        <v>33.077436350565236</v>
      </c>
      <c r="K1034" s="5">
        <v>69.931852468908801</v>
      </c>
      <c r="L1034" s="29">
        <v>4.0978076220343549E-13</v>
      </c>
      <c r="M1034" s="282">
        <v>5.1787932928364748E-18</v>
      </c>
      <c r="N1034" s="257"/>
      <c r="O1034" s="126">
        <f t="shared" si="439"/>
        <v>1.5536379878509424E-18</v>
      </c>
      <c r="P1034" s="126">
        <f t="shared" si="443"/>
        <v>3.7913883011414761E-6</v>
      </c>
      <c r="Q1034" s="126">
        <f t="shared" si="440"/>
        <v>1.9666303643682812E-8</v>
      </c>
      <c r="R1034" s="126">
        <f t="shared" si="444"/>
        <v>47992.256976474375</v>
      </c>
      <c r="S1034" s="126">
        <f t="shared" si="445"/>
        <v>2.8122097369616099E-10</v>
      </c>
      <c r="T1034" s="17">
        <v>0.59250000000000003</v>
      </c>
      <c r="U1034" s="193">
        <f t="shared" si="446"/>
        <v>3.0684350260056114E-18</v>
      </c>
      <c r="V1034" s="185">
        <f t="shared" si="447"/>
        <v>7.4879918947544156E-6</v>
      </c>
      <c r="W1034" s="185">
        <f t="shared" si="441"/>
        <v>3.8840949696273554E-8</v>
      </c>
      <c r="X1034" s="185">
        <f t="shared" si="448"/>
        <v>94784.707528536892</v>
      </c>
      <c r="Y1034" s="194">
        <f t="shared" si="453"/>
        <v>5.5541142304991797E-10</v>
      </c>
      <c r="AA1034" s="259">
        <f t="shared" si="449"/>
        <v>4.3877502420943528E-20</v>
      </c>
      <c r="AB1034" s="260">
        <f t="shared" si="450"/>
        <v>1.5656573979766657E-19</v>
      </c>
      <c r="AC1034" s="17">
        <f t="shared" si="451"/>
        <v>3.4988513686809033</v>
      </c>
      <c r="AD1034" s="17">
        <f t="shared" si="452"/>
        <v>4.2475212316967994</v>
      </c>
      <c r="AE1034" s="17">
        <f t="shared" si="442"/>
        <v>-39.801959599810544</v>
      </c>
      <c r="AF1034" s="17">
        <f t="shared" si="454"/>
        <v>-17.063790742321871</v>
      </c>
      <c r="AG1034" s="17">
        <f t="shared" si="455"/>
        <v>11.459363362240657</v>
      </c>
      <c r="AI1034" s="397" t="s">
        <v>241</v>
      </c>
      <c r="AJ1034" s="401">
        <v>16</v>
      </c>
      <c r="AK1034" s="388">
        <f>AVERAGE(Y1181:Y1206)</f>
        <v>5.8829556716842535E-10</v>
      </c>
      <c r="AL1034" s="388">
        <f>STDEV(Y1181:Y1206)</f>
        <v>4.5848357090989767E-10</v>
      </c>
      <c r="AM1034" s="173">
        <v>0.15</v>
      </c>
      <c r="AN1034" s="173" t="s">
        <v>12</v>
      </c>
      <c r="AO1034" s="398" t="s">
        <v>187</v>
      </c>
      <c r="AP1034" s="449">
        <f t="shared" si="456"/>
        <v>0.77934221588080854</v>
      </c>
    </row>
    <row r="1035" spans="1:42">
      <c r="A1035" t="s">
        <v>171</v>
      </c>
      <c r="B1035">
        <v>2</v>
      </c>
      <c r="C1035">
        <v>4</v>
      </c>
      <c r="D1035">
        <v>-110</v>
      </c>
      <c r="E1035" s="71" t="s">
        <v>172</v>
      </c>
      <c r="F1035" s="71" t="s">
        <v>12</v>
      </c>
      <c r="G1035" s="262">
        <v>7.9000000000000001E-2</v>
      </c>
      <c r="H1035" s="263" t="s">
        <v>18</v>
      </c>
      <c r="J1035" s="5">
        <v>85.28998054532461</v>
      </c>
      <c r="K1035" s="5">
        <v>157.79717244156956</v>
      </c>
      <c r="L1035" s="29">
        <v>8.8342468874122072E-13</v>
      </c>
      <c r="M1035" s="282">
        <v>1.004215354893577E-17</v>
      </c>
      <c r="N1035" s="257"/>
      <c r="O1035" s="126">
        <f t="shared" si="439"/>
        <v>3.0126460646807309E-18</v>
      </c>
      <c r="P1035" s="126">
        <f t="shared" si="443"/>
        <v>3.410190028731716E-6</v>
      </c>
      <c r="Q1035" s="126">
        <f t="shared" si="440"/>
        <v>3.8134760312414312E-8</v>
      </c>
      <c r="R1035" s="126">
        <f t="shared" si="444"/>
        <v>43166.962389009059</v>
      </c>
      <c r="S1035" s="126">
        <f t="shared" si="445"/>
        <v>2.4166947811777276E-10</v>
      </c>
      <c r="T1035" s="17">
        <v>0.59250000000000003</v>
      </c>
      <c r="U1035" s="193">
        <f t="shared" si="446"/>
        <v>5.9499759777444436E-18</v>
      </c>
      <c r="V1035" s="185">
        <f t="shared" si="447"/>
        <v>6.7351253067451393E-6</v>
      </c>
      <c r="W1035" s="185">
        <f t="shared" si="441"/>
        <v>7.5316151617018268E-8</v>
      </c>
      <c r="X1035" s="185">
        <f t="shared" si="448"/>
        <v>85254.750718292897</v>
      </c>
      <c r="Y1035" s="194">
        <f t="shared" si="453"/>
        <v>4.7729721928260127E-10</v>
      </c>
      <c r="AA1035" s="259">
        <f t="shared" si="449"/>
        <v>3.7706480323325499E-20</v>
      </c>
      <c r="AB1035" s="260">
        <f t="shared" si="450"/>
        <v>1.1774130425084563E-19</v>
      </c>
      <c r="AC1035" s="17">
        <f t="shared" si="451"/>
        <v>4.4460569862306825</v>
      </c>
      <c r="AD1035" s="17">
        <f t="shared" si="452"/>
        <v>5.0613104896300012</v>
      </c>
      <c r="AE1035" s="17">
        <f t="shared" si="442"/>
        <v>-39.139740085724455</v>
      </c>
      <c r="AF1035" s="17">
        <f t="shared" si="454"/>
        <v>-16.401571228235781</v>
      </c>
      <c r="AG1035" s="17">
        <f t="shared" si="455"/>
        <v>11.353399120493874</v>
      </c>
      <c r="AI1035" s="397" t="s">
        <v>241</v>
      </c>
      <c r="AJ1035" s="401">
        <v>20</v>
      </c>
      <c r="AK1035" s="388">
        <f>AVERAGE(Y1207:Y1236)</f>
        <v>4.2309124455354539E-10</v>
      </c>
      <c r="AL1035" s="388">
        <f>STDEV(Y1207:Y1236)</f>
        <v>3.0512995485541107E-10</v>
      </c>
      <c r="AM1035" s="173">
        <v>0.24</v>
      </c>
      <c r="AN1035" s="173" t="s">
        <v>12</v>
      </c>
      <c r="AO1035" s="398" t="s">
        <v>187</v>
      </c>
      <c r="AP1035" s="449">
        <f t="shared" si="456"/>
        <v>0.72119184403683534</v>
      </c>
    </row>
    <row r="1036" spans="1:42">
      <c r="A1036" t="s">
        <v>171</v>
      </c>
      <c r="B1036">
        <v>2</v>
      </c>
      <c r="C1036">
        <v>4</v>
      </c>
      <c r="D1036">
        <v>-110</v>
      </c>
      <c r="E1036" s="71" t="s">
        <v>172</v>
      </c>
      <c r="F1036" s="71" t="s">
        <v>12</v>
      </c>
      <c r="G1036" s="262">
        <v>7.9000000000000001E-2</v>
      </c>
      <c r="H1036" s="263" t="s">
        <v>18</v>
      </c>
      <c r="J1036" s="5">
        <v>94.700291471924231</v>
      </c>
      <c r="K1036" s="5">
        <v>166.30224915300056</v>
      </c>
      <c r="L1036" s="29">
        <v>9.6168348670810562E-13</v>
      </c>
      <c r="M1036" s="282">
        <v>1.1611875252317121E-17</v>
      </c>
      <c r="N1036" s="257"/>
      <c r="O1036" s="126">
        <f t="shared" si="439"/>
        <v>3.4835625756951361E-18</v>
      </c>
      <c r="P1036" s="126">
        <f t="shared" si="443"/>
        <v>3.6223587322057058E-6</v>
      </c>
      <c r="Q1036" s="126">
        <f t="shared" si="440"/>
        <v>4.409572880626754E-8</v>
      </c>
      <c r="R1036" s="126">
        <f t="shared" si="444"/>
        <v>45852.642179819057</v>
      </c>
      <c r="S1036" s="126">
        <f t="shared" si="445"/>
        <v>2.6515413369844932E-10</v>
      </c>
      <c r="T1036" s="17">
        <v>0.59250000000000003</v>
      </c>
      <c r="U1036" s="193">
        <f t="shared" si="446"/>
        <v>6.8800360869978946E-18</v>
      </c>
      <c r="V1036" s="185">
        <f t="shared" si="447"/>
        <v>7.1541584961062699E-6</v>
      </c>
      <c r="W1036" s="185">
        <f t="shared" si="441"/>
        <v>8.7089064392378405E-8</v>
      </c>
      <c r="X1036" s="185">
        <f t="shared" si="448"/>
        <v>90558.96830514264</v>
      </c>
      <c r="Y1036" s="194">
        <f t="shared" si="453"/>
        <v>5.2367941405443751E-10</v>
      </c>
      <c r="AA1036" s="259">
        <f t="shared" si="449"/>
        <v>4.1370673710300564E-20</v>
      </c>
      <c r="AB1036" s="260">
        <f t="shared" si="450"/>
        <v>1.226171015087075E-19</v>
      </c>
      <c r="AC1036" s="17">
        <f t="shared" si="451"/>
        <v>4.5507170780323252</v>
      </c>
      <c r="AD1036" s="17">
        <f t="shared" si="452"/>
        <v>5.1138069107797071</v>
      </c>
      <c r="AE1036" s="17">
        <f t="shared" si="442"/>
        <v>-38.994503370785296</v>
      </c>
      <c r="AF1036" s="17">
        <f t="shared" si="454"/>
        <v>-16.256334513296618</v>
      </c>
      <c r="AG1036" s="17">
        <f t="shared" si="455"/>
        <v>11.413756500981906</v>
      </c>
      <c r="AI1036" s="397" t="s">
        <v>241</v>
      </c>
      <c r="AJ1036" s="401">
        <v>22</v>
      </c>
      <c r="AK1036" s="388">
        <f>AVERAGE(Y1237:Y1252)</f>
        <v>9.8150885996615192E-10</v>
      </c>
      <c r="AL1036" s="388">
        <f>STDEV(Y1237:Y1252)</f>
        <v>1.8425931539577777E-9</v>
      </c>
      <c r="AM1036" s="173">
        <v>0.2</v>
      </c>
      <c r="AN1036" s="173" t="s">
        <v>12</v>
      </c>
      <c r="AO1036" s="398" t="s">
        <v>187</v>
      </c>
      <c r="AP1036" s="449">
        <f t="shared" si="456"/>
        <v>1.8773066949404011</v>
      </c>
    </row>
    <row r="1037" spans="1:42">
      <c r="A1037" t="s">
        <v>171</v>
      </c>
      <c r="B1037">
        <v>2</v>
      </c>
      <c r="C1037">
        <v>4</v>
      </c>
      <c r="D1037">
        <v>-110</v>
      </c>
      <c r="E1037" s="71" t="s">
        <v>172</v>
      </c>
      <c r="F1037" s="71" t="s">
        <v>12</v>
      </c>
      <c r="G1037" s="262">
        <v>7.9000000000000001E-2</v>
      </c>
      <c r="H1037" s="263" t="s">
        <v>18</v>
      </c>
      <c r="J1037" s="5">
        <v>62.053221113576093</v>
      </c>
      <c r="K1037" s="5">
        <v>101.19242724808672</v>
      </c>
      <c r="L1037" s="29">
        <v>6.8256358291206931E-13</v>
      </c>
      <c r="M1037" s="282">
        <v>6.1915917670914011E-18</v>
      </c>
      <c r="N1037" s="257"/>
      <c r="O1037" s="126">
        <f t="shared" si="439"/>
        <v>1.8574775301274201E-18</v>
      </c>
      <c r="P1037" s="126">
        <f t="shared" si="443"/>
        <v>2.7213252752259829E-6</v>
      </c>
      <c r="Q1037" s="126">
        <f t="shared" si="440"/>
        <v>2.3512373799081263E-8</v>
      </c>
      <c r="R1037" s="126">
        <f t="shared" si="444"/>
        <v>34447.155382607372</v>
      </c>
      <c r="S1037" s="126">
        <f t="shared" si="445"/>
        <v>2.3235309635806587E-10</v>
      </c>
      <c r="T1037" s="17">
        <v>0.59250000000000003</v>
      </c>
      <c r="U1037" s="193">
        <f t="shared" si="446"/>
        <v>3.6685181220016552E-18</v>
      </c>
      <c r="V1037" s="185">
        <f t="shared" si="447"/>
        <v>5.3746174185713174E-6</v>
      </c>
      <c r="W1037" s="185">
        <f t="shared" si="441"/>
        <v>4.6436938253185501E-8</v>
      </c>
      <c r="X1037" s="185">
        <f t="shared" si="448"/>
        <v>68033.131880649584</v>
      </c>
      <c r="Y1037" s="194">
        <f t="shared" si="453"/>
        <v>4.5889736530718017E-10</v>
      </c>
      <c r="AA1037" s="259">
        <f t="shared" si="449"/>
        <v>3.6252891859267242E-20</v>
      </c>
      <c r="AB1037" s="260">
        <f t="shared" si="450"/>
        <v>9.9778732771324186E-20</v>
      </c>
      <c r="AC1037" s="17">
        <f t="shared" si="451"/>
        <v>4.1279924218838548</v>
      </c>
      <c r="AD1037" s="17">
        <f t="shared" si="452"/>
        <v>4.6170239244891329</v>
      </c>
      <c r="AE1037" s="17">
        <f t="shared" si="442"/>
        <v>-39.623339468866121</v>
      </c>
      <c r="AF1037" s="17">
        <f t="shared" si="454"/>
        <v>-16.885170611377443</v>
      </c>
      <c r="AG1037" s="17">
        <f t="shared" si="455"/>
        <v>11.12775009903749</v>
      </c>
      <c r="AI1037" s="397" t="s">
        <v>241</v>
      </c>
      <c r="AJ1037" s="401">
        <v>26</v>
      </c>
      <c r="AK1037" s="388">
        <f>AVERAGE(Y1253:Y1309)</f>
        <v>4.2049266232760453E-10</v>
      </c>
      <c r="AL1037" s="388">
        <f>STDEV(Y1253:Y1309)</f>
        <v>4.755439692471306E-10</v>
      </c>
      <c r="AM1037" s="173">
        <v>0.16</v>
      </c>
      <c r="AN1037" s="173" t="s">
        <v>12</v>
      </c>
      <c r="AO1037" s="398" t="s">
        <v>187</v>
      </c>
      <c r="AP1037" s="449">
        <f t="shared" si="456"/>
        <v>1.1309209692620885</v>
      </c>
    </row>
    <row r="1038" spans="1:42">
      <c r="A1038" t="s">
        <v>171</v>
      </c>
      <c r="B1038">
        <v>2</v>
      </c>
      <c r="C1038">
        <v>4</v>
      </c>
      <c r="D1038">
        <v>-110</v>
      </c>
      <c r="E1038" s="71" t="s">
        <v>172</v>
      </c>
      <c r="F1038" s="71" t="s">
        <v>12</v>
      </c>
      <c r="G1038" s="262">
        <v>7.9000000000000001E-2</v>
      </c>
      <c r="H1038" s="263" t="s">
        <v>18</v>
      </c>
      <c r="J1038" s="5">
        <v>99.797088870994799</v>
      </c>
      <c r="K1038" s="5">
        <v>175.37626829399659</v>
      </c>
      <c r="L1038" s="29">
        <v>1.0034502295083836E-12</v>
      </c>
      <c r="M1038" s="282">
        <v>7.6556995660940109E-18</v>
      </c>
      <c r="N1038" s="257"/>
      <c r="O1038" s="126">
        <f t="shared" si="439"/>
        <v>2.2967098698282031E-18</v>
      </c>
      <c r="P1038" s="126">
        <f t="shared" si="443"/>
        <v>2.2888129398838455E-6</v>
      </c>
      <c r="Q1038" s="126">
        <f t="shared" si="440"/>
        <v>2.907227683326839E-8</v>
      </c>
      <c r="R1038" s="126">
        <f t="shared" si="444"/>
        <v>28972.315694732217</v>
      </c>
      <c r="S1038" s="126">
        <f t="shared" si="445"/>
        <v>1.6577087148719757E-10</v>
      </c>
      <c r="T1038" s="17">
        <v>0.59250000000000003</v>
      </c>
      <c r="U1038" s="193">
        <f t="shared" si="446"/>
        <v>4.5360019929107013E-18</v>
      </c>
      <c r="V1038" s="185">
        <f t="shared" si="447"/>
        <v>4.520405556270595E-6</v>
      </c>
      <c r="W1038" s="185">
        <f t="shared" si="441"/>
        <v>5.7417746745705073E-8</v>
      </c>
      <c r="X1038" s="185">
        <f t="shared" si="448"/>
        <v>57220.323497096135</v>
      </c>
      <c r="Y1038" s="194">
        <f t="shared" si="453"/>
        <v>3.2739747118721519E-10</v>
      </c>
      <c r="AA1038" s="259">
        <f t="shared" si="449"/>
        <v>2.5864400223790007E-20</v>
      </c>
      <c r="AB1038" s="260">
        <f t="shared" si="450"/>
        <v>7.6712654173613643E-20</v>
      </c>
      <c r="AC1038" s="17">
        <f t="shared" si="451"/>
        <v>4.6031390132626662</v>
      </c>
      <c r="AD1038" s="17">
        <f t="shared" si="452"/>
        <v>5.1669337702938183</v>
      </c>
      <c r="AE1038" s="17">
        <f t="shared" si="442"/>
        <v>-39.411081262140407</v>
      </c>
      <c r="AF1038" s="17">
        <f t="shared" si="454"/>
        <v>-16.672912404651729</v>
      </c>
      <c r="AG1038" s="17">
        <f t="shared" si="455"/>
        <v>10.954664420154987</v>
      </c>
      <c r="AI1038" s="397" t="s">
        <v>241</v>
      </c>
      <c r="AJ1038" s="402">
        <v>28</v>
      </c>
      <c r="AK1038" s="392">
        <f>AVERAGE(Y1310:Y1342)</f>
        <v>1.558107686999117E-10</v>
      </c>
      <c r="AL1038" s="392">
        <f>STDEV(Y1310:Y1342)</f>
        <v>1.4234040524872932E-10</v>
      </c>
      <c r="AM1038" s="179">
        <v>0.32</v>
      </c>
      <c r="AN1038" s="179" t="s">
        <v>12</v>
      </c>
      <c r="AO1038" s="400" t="s">
        <v>187</v>
      </c>
      <c r="AP1038" s="449">
        <f t="shared" si="456"/>
        <v>0.91354664659202078</v>
      </c>
    </row>
    <row r="1039" spans="1:42">
      <c r="A1039" t="s">
        <v>171</v>
      </c>
      <c r="B1039">
        <v>2</v>
      </c>
      <c r="C1039">
        <v>4</v>
      </c>
      <c r="D1039">
        <v>-110</v>
      </c>
      <c r="E1039" s="71" t="s">
        <v>172</v>
      </c>
      <c r="F1039" s="71" t="s">
        <v>12</v>
      </c>
      <c r="G1039" s="262">
        <v>7.9000000000000001E-2</v>
      </c>
      <c r="H1039" s="263" t="s">
        <v>18</v>
      </c>
      <c r="J1039" s="5">
        <v>68.581128634488692</v>
      </c>
      <c r="K1039" s="5">
        <v>144.07202537693382</v>
      </c>
      <c r="L1039" s="29">
        <v>7.4024110083270896E-13</v>
      </c>
      <c r="M1039" s="282">
        <v>9.2903781987721152E-18</v>
      </c>
      <c r="N1039" s="257"/>
      <c r="O1039" s="126">
        <f t="shared" si="439"/>
        <v>2.7871134596316343E-18</v>
      </c>
      <c r="P1039" s="126">
        <f t="shared" si="443"/>
        <v>3.765142811573643E-6</v>
      </c>
      <c r="Q1039" s="126">
        <f t="shared" si="440"/>
        <v>3.5279917210527014E-8</v>
      </c>
      <c r="R1039" s="126">
        <f t="shared" si="444"/>
        <v>47660.035589539781</v>
      </c>
      <c r="S1039" s="126">
        <f t="shared" si="445"/>
        <v>2.4487694344703362E-10</v>
      </c>
      <c r="T1039" s="17">
        <v>0.59250000000000003</v>
      </c>
      <c r="U1039" s="193">
        <f t="shared" si="446"/>
        <v>5.5045490827724787E-18</v>
      </c>
      <c r="V1039" s="185">
        <f t="shared" si="447"/>
        <v>7.4361570528579458E-6</v>
      </c>
      <c r="W1039" s="185">
        <f t="shared" si="441"/>
        <v>6.9677836490790859E-8</v>
      </c>
      <c r="X1039" s="185">
        <f t="shared" si="448"/>
        <v>94128.570289341078</v>
      </c>
      <c r="Y1039" s="194">
        <f t="shared" si="453"/>
        <v>4.836319633078914E-10</v>
      </c>
      <c r="AA1039" s="259">
        <f t="shared" si="449"/>
        <v>3.8206925101323429E-20</v>
      </c>
      <c r="AB1039" s="260">
        <f t="shared" si="450"/>
        <v>1.3546551921427677E-19</v>
      </c>
      <c r="AC1039" s="17">
        <f t="shared" si="451"/>
        <v>4.2280174040951666</v>
      </c>
      <c r="AD1039" s="17">
        <f t="shared" si="452"/>
        <v>4.9703133507582731</v>
      </c>
      <c r="AE1039" s="17">
        <f t="shared" si="442"/>
        <v>-39.217552411586553</v>
      </c>
      <c r="AF1039" s="17">
        <f t="shared" si="454"/>
        <v>-16.479383554097879</v>
      </c>
      <c r="AG1039" s="17">
        <f t="shared" si="455"/>
        <v>11.45241689574368</v>
      </c>
      <c r="AJ1039" s="138"/>
    </row>
    <row r="1040" spans="1:42">
      <c r="A1040" t="s">
        <v>171</v>
      </c>
      <c r="B1040">
        <v>2</v>
      </c>
      <c r="C1040">
        <v>4</v>
      </c>
      <c r="D1040">
        <v>-110</v>
      </c>
      <c r="E1040" s="71" t="s">
        <v>172</v>
      </c>
      <c r="F1040" s="71" t="s">
        <v>12</v>
      </c>
      <c r="G1040" s="262">
        <v>7.9000000000000001E-2</v>
      </c>
      <c r="H1040" s="263" t="s">
        <v>18</v>
      </c>
      <c r="J1040" s="5">
        <v>65.472927183815713</v>
      </c>
      <c r="K1040" s="5">
        <v>139.65258991149636</v>
      </c>
      <c r="L1040" s="29">
        <v>7.1291430211680991E-13</v>
      </c>
      <c r="M1040" s="282">
        <v>5.756105238211261E-18</v>
      </c>
      <c r="N1040" s="257"/>
      <c r="O1040" s="126">
        <f t="shared" si="439"/>
        <v>1.7268315714633781E-18</v>
      </c>
      <c r="P1040" s="126">
        <f t="shared" si="443"/>
        <v>2.4222147968360429E-6</v>
      </c>
      <c r="Q1040" s="126">
        <f t="shared" si="440"/>
        <v>2.1858627486878202E-8</v>
      </c>
      <c r="R1040" s="126">
        <f t="shared" si="444"/>
        <v>30660.946795392942</v>
      </c>
      <c r="S1040" s="126">
        <f t="shared" si="445"/>
        <v>1.5652146158356905E-10</v>
      </c>
      <c r="T1040" s="17">
        <v>0.59250000000000003</v>
      </c>
      <c r="U1040" s="193">
        <f t="shared" si="446"/>
        <v>3.4104923536401721E-18</v>
      </c>
      <c r="V1040" s="185">
        <f t="shared" si="447"/>
        <v>4.7838742237511855E-6</v>
      </c>
      <c r="W1040" s="185">
        <f t="shared" si="441"/>
        <v>4.3170789286584451E-8</v>
      </c>
      <c r="X1040" s="185">
        <f t="shared" si="448"/>
        <v>60555.369920901074</v>
      </c>
      <c r="Y1040" s="194">
        <f t="shared" si="453"/>
        <v>3.0912988662754889E-10</v>
      </c>
      <c r="AA1040" s="259">
        <f t="shared" si="449"/>
        <v>2.4421261043576366E-20</v>
      </c>
      <c r="AB1040" s="260">
        <f t="shared" si="450"/>
        <v>8.791580712514891E-20</v>
      </c>
      <c r="AC1040" s="17">
        <f t="shared" si="451"/>
        <v>4.1816367317607748</v>
      </c>
      <c r="AD1040" s="17">
        <f t="shared" si="452"/>
        <v>4.9391578379513774</v>
      </c>
      <c r="AE1040" s="17">
        <f t="shared" si="442"/>
        <v>-39.696270601815371</v>
      </c>
      <c r="AF1040" s="17">
        <f t="shared" si="454"/>
        <v>-16.958101744326694</v>
      </c>
      <c r="AG1040" s="17">
        <f t="shared" si="455"/>
        <v>11.011313430778058</v>
      </c>
      <c r="AJ1040" s="138"/>
    </row>
    <row r="1041" spans="1:36">
      <c r="A1041" t="s">
        <v>171</v>
      </c>
      <c r="B1041">
        <v>2</v>
      </c>
      <c r="C1041">
        <v>4</v>
      </c>
      <c r="D1041">
        <v>-110</v>
      </c>
      <c r="E1041" s="71" t="s">
        <v>172</v>
      </c>
      <c r="F1041" s="71" t="s">
        <v>12</v>
      </c>
      <c r="G1041" s="262">
        <v>7.9000000000000001E-2</v>
      </c>
      <c r="H1041" s="263" t="s">
        <v>18</v>
      </c>
      <c r="J1041" s="5">
        <v>96.24029155133411</v>
      </c>
      <c r="K1041" s="5">
        <v>163.2671564903674</v>
      </c>
      <c r="L1041" s="29">
        <v>9.7434713377321868E-13</v>
      </c>
      <c r="M1041" s="282">
        <v>1.1132606447677124E-17</v>
      </c>
      <c r="N1041" s="257"/>
      <c r="O1041" s="126">
        <f t="shared" si="439"/>
        <v>3.3397819343031369E-18</v>
      </c>
      <c r="P1041" s="126">
        <f t="shared" si="443"/>
        <v>3.427712586755018E-6</v>
      </c>
      <c r="Q1041" s="126">
        <f t="shared" si="440"/>
        <v>4.2275720687381475E-8</v>
      </c>
      <c r="R1041" s="126">
        <f t="shared" si="444"/>
        <v>43388.766920949587</v>
      </c>
      <c r="S1041" s="126">
        <f t="shared" si="445"/>
        <v>2.5893585455979751E-10</v>
      </c>
      <c r="T1041" s="17">
        <v>0.59250000000000003</v>
      </c>
      <c r="U1041" s="193">
        <f t="shared" si="446"/>
        <v>6.596069320248696E-18</v>
      </c>
      <c r="V1041" s="185">
        <f t="shared" si="447"/>
        <v>6.7697323588411609E-6</v>
      </c>
      <c r="W1041" s="185">
        <f t="shared" si="441"/>
        <v>8.3494548357578422E-8</v>
      </c>
      <c r="X1041" s="185">
        <f t="shared" si="448"/>
        <v>85692.814668875435</v>
      </c>
      <c r="Y1041" s="194">
        <f t="shared" si="453"/>
        <v>5.1139831275560014E-10</v>
      </c>
      <c r="AA1041" s="259">
        <f t="shared" si="449"/>
        <v>4.0400466707692415E-20</v>
      </c>
      <c r="AB1041" s="260">
        <f t="shared" si="450"/>
        <v>1.1567511141359173E-19</v>
      </c>
      <c r="AC1041" s="17">
        <f t="shared" si="451"/>
        <v>4.5668481010813498</v>
      </c>
      <c r="AD1041" s="17">
        <f t="shared" si="452"/>
        <v>5.0953878559906229</v>
      </c>
      <c r="AE1041" s="17">
        <f t="shared" si="442"/>
        <v>-39.036653353840499</v>
      </c>
      <c r="AF1041" s="17">
        <f t="shared" si="454"/>
        <v>-16.298484496351826</v>
      </c>
      <c r="AG1041" s="17">
        <f t="shared" si="455"/>
        <v>11.358524258233938</v>
      </c>
      <c r="AJ1041" s="138"/>
    </row>
    <row r="1042" spans="1:36">
      <c r="A1042" t="s">
        <v>171</v>
      </c>
      <c r="B1042">
        <v>2</v>
      </c>
      <c r="C1042">
        <v>4</v>
      </c>
      <c r="D1042">
        <v>-110</v>
      </c>
      <c r="E1042" s="71" t="s">
        <v>172</v>
      </c>
      <c r="F1042" s="71" t="s">
        <v>12</v>
      </c>
      <c r="G1042" s="262">
        <v>7.9000000000000001E-2</v>
      </c>
      <c r="H1042" s="263" t="s">
        <v>18</v>
      </c>
      <c r="J1042" s="5">
        <v>53.24672743658909</v>
      </c>
      <c r="K1042" s="5">
        <v>90.968428116244084</v>
      </c>
      <c r="L1042" s="29">
        <v>6.0288544710335907E-13</v>
      </c>
      <c r="M1042" s="282">
        <v>9.7001358891248809E-18</v>
      </c>
      <c r="N1042" s="257"/>
      <c r="O1042" s="126">
        <f t="shared" si="439"/>
        <v>2.9100407667374641E-18</v>
      </c>
      <c r="P1042" s="126">
        <f t="shared" si="443"/>
        <v>4.8268552188796906E-6</v>
      </c>
      <c r="Q1042" s="126">
        <f t="shared" si="440"/>
        <v>3.6835959072626124E-8</v>
      </c>
      <c r="R1042" s="126">
        <f t="shared" si="444"/>
        <v>61099.433150375822</v>
      </c>
      <c r="S1042" s="126">
        <f t="shared" si="445"/>
        <v>4.0493124741646917E-10</v>
      </c>
      <c r="T1042" s="17">
        <v>0.59250000000000003</v>
      </c>
      <c r="U1042" s="193">
        <f t="shared" si="446"/>
        <v>5.7473305143064925E-18</v>
      </c>
      <c r="V1042" s="185">
        <f t="shared" si="447"/>
        <v>9.5330390572873895E-6</v>
      </c>
      <c r="W1042" s="185">
        <f t="shared" si="441"/>
        <v>7.2751019168436608E-8</v>
      </c>
      <c r="X1042" s="185">
        <f t="shared" si="448"/>
        <v>120671.38047199225</v>
      </c>
      <c r="Y1042" s="194">
        <f t="shared" si="453"/>
        <v>7.9973921364752681E-10</v>
      </c>
      <c r="AA1042" s="259">
        <f t="shared" si="449"/>
        <v>6.317939787815462E-20</v>
      </c>
      <c r="AB1042" s="260">
        <f t="shared" si="450"/>
        <v>1.8217337207580804E-19</v>
      </c>
      <c r="AC1042" s="17">
        <f t="shared" si="451"/>
        <v>3.9749363461111247</v>
      </c>
      <c r="AD1042" s="17">
        <f t="shared" si="452"/>
        <v>4.5105125025403963</v>
      </c>
      <c r="AE1042" s="17">
        <f t="shared" si="442"/>
        <v>-39.174391779293479</v>
      </c>
      <c r="AF1042" s="17">
        <f t="shared" si="454"/>
        <v>-16.436222921804806</v>
      </c>
      <c r="AG1042" s="17">
        <f t="shared" si="455"/>
        <v>11.700826266061812</v>
      </c>
      <c r="AJ1042" s="138"/>
    </row>
    <row r="1043" spans="1:36">
      <c r="A1043" t="s">
        <v>171</v>
      </c>
      <c r="B1043">
        <v>2</v>
      </c>
      <c r="C1043">
        <v>4</v>
      </c>
      <c r="D1043">
        <v>-110</v>
      </c>
      <c r="E1043" s="71" t="s">
        <v>172</v>
      </c>
      <c r="F1043" s="71" t="s">
        <v>12</v>
      </c>
      <c r="G1043" s="262">
        <v>7.9000000000000001E-2</v>
      </c>
      <c r="H1043" s="263" t="s">
        <v>18</v>
      </c>
      <c r="J1043" s="5">
        <v>409.77638666455653</v>
      </c>
      <c r="K1043" s="5">
        <v>481.51583300652453</v>
      </c>
      <c r="L1043" s="29">
        <v>3.1549087370730948E-12</v>
      </c>
      <c r="M1043" s="282">
        <v>3.0531162779980066E-17</v>
      </c>
      <c r="N1043" s="257"/>
      <c r="O1043" s="126">
        <f t="shared" si="439"/>
        <v>9.1593488339940195E-18</v>
      </c>
      <c r="P1043" s="126">
        <f t="shared" si="443"/>
        <v>2.903205638363862E-6</v>
      </c>
      <c r="Q1043" s="126">
        <f t="shared" si="440"/>
        <v>1.1594112448093694E-7</v>
      </c>
      <c r="R1043" s="126">
        <f t="shared" si="444"/>
        <v>36749.438460302044</v>
      </c>
      <c r="S1043" s="126">
        <f t="shared" si="445"/>
        <v>2.407836181772364E-10</v>
      </c>
      <c r="T1043" s="17">
        <v>0.59250000000000003</v>
      </c>
      <c r="U1043" s="193">
        <f t="shared" si="446"/>
        <v>1.808971394713819E-17</v>
      </c>
      <c r="V1043" s="185">
        <f t="shared" si="447"/>
        <v>5.7338311357686274E-6</v>
      </c>
      <c r="W1043" s="185">
        <f t="shared" si="441"/>
        <v>2.2898372084985047E-7</v>
      </c>
      <c r="X1043" s="185">
        <f t="shared" si="448"/>
        <v>72580.140959096534</v>
      </c>
      <c r="Y1043" s="194">
        <f t="shared" si="453"/>
        <v>4.7554764590004192E-10</v>
      </c>
      <c r="AA1043" s="259">
        <f t="shared" si="449"/>
        <v>3.7568264026103321E-20</v>
      </c>
      <c r="AB1043" s="260">
        <f t="shared" si="450"/>
        <v>7.4506886618073765E-20</v>
      </c>
      <c r="AC1043" s="17">
        <f t="shared" si="451"/>
        <v>6.0156116125354266</v>
      </c>
      <c r="AD1043" s="17">
        <f t="shared" si="452"/>
        <v>6.1769391133694667</v>
      </c>
      <c r="AE1043" s="17">
        <f t="shared" si="442"/>
        <v>-38.027783781399634</v>
      </c>
      <c r="AF1043" s="17">
        <f t="shared" si="454"/>
        <v>-15.289614923910962</v>
      </c>
      <c r="AG1043" s="17">
        <f t="shared" si="455"/>
        <v>11.192446622885546</v>
      </c>
      <c r="AJ1043" s="138"/>
    </row>
    <row r="1044" spans="1:36">
      <c r="A1044" t="s">
        <v>171</v>
      </c>
      <c r="B1044">
        <v>2</v>
      </c>
      <c r="C1044">
        <v>4</v>
      </c>
      <c r="D1044">
        <v>-110</v>
      </c>
      <c r="E1044" s="71" t="s">
        <v>172</v>
      </c>
      <c r="F1044" s="71" t="s">
        <v>12</v>
      </c>
      <c r="G1044" s="262">
        <v>7.9000000000000001E-2</v>
      </c>
      <c r="H1044" s="263" t="s">
        <v>18</v>
      </c>
      <c r="J1044" s="5">
        <v>42.912408922521173</v>
      </c>
      <c r="K1044" s="5">
        <v>81.481603700566311</v>
      </c>
      <c r="L1044" s="29">
        <v>5.0609957114803071E-13</v>
      </c>
      <c r="M1044" s="282">
        <v>5.2373662572064103E-18</v>
      </c>
      <c r="N1044" s="257"/>
      <c r="O1044" s="126">
        <f t="shared" si="439"/>
        <v>1.571209877161923E-18</v>
      </c>
      <c r="P1044" s="126">
        <f t="shared" si="443"/>
        <v>3.1045469443844968E-6</v>
      </c>
      <c r="Q1044" s="126">
        <f t="shared" si="440"/>
        <v>1.9888732622302819E-8</v>
      </c>
      <c r="R1044" s="126">
        <f t="shared" si="444"/>
        <v>39298.06258714552</v>
      </c>
      <c r="S1044" s="126">
        <f t="shared" si="445"/>
        <v>2.4408862515017718E-10</v>
      </c>
      <c r="T1044" s="17">
        <v>0.59250000000000003</v>
      </c>
      <c r="U1044" s="193">
        <f t="shared" si="446"/>
        <v>3.1031395073947984E-18</v>
      </c>
      <c r="V1044" s="185">
        <f t="shared" si="447"/>
        <v>6.1314802151593824E-6</v>
      </c>
      <c r="W1044" s="185">
        <f t="shared" si="441"/>
        <v>3.9280246929048074E-8</v>
      </c>
      <c r="X1044" s="185">
        <f t="shared" si="448"/>
        <v>77613.673609612422</v>
      </c>
      <c r="Y1044" s="194">
        <f t="shared" si="453"/>
        <v>4.8207503467159995E-10</v>
      </c>
      <c r="AA1044" s="259">
        <f t="shared" si="449"/>
        <v>3.8083927739056408E-20</v>
      </c>
      <c r="AB1044" s="260">
        <f t="shared" si="450"/>
        <v>1.2204782692723059E-19</v>
      </c>
      <c r="AC1044" s="17">
        <f t="shared" si="451"/>
        <v>3.7591610363818186</v>
      </c>
      <c r="AD1044" s="17">
        <f t="shared" si="452"/>
        <v>4.4003772733024489</v>
      </c>
      <c r="AE1044" s="17">
        <f t="shared" si="442"/>
        <v>-39.790712924587517</v>
      </c>
      <c r="AF1044" s="17">
        <f t="shared" si="454"/>
        <v>-17.052544067098843</v>
      </c>
      <c r="AG1044" s="17">
        <f t="shared" si="455"/>
        <v>11.25949889695824</v>
      </c>
      <c r="AJ1044" s="138"/>
    </row>
    <row r="1045" spans="1:36">
      <c r="A1045" t="s">
        <v>171</v>
      </c>
      <c r="B1045">
        <v>2</v>
      </c>
      <c r="C1045">
        <v>4</v>
      </c>
      <c r="D1045">
        <v>-110</v>
      </c>
      <c r="E1045" s="71" t="s">
        <v>172</v>
      </c>
      <c r="F1045" s="71" t="s">
        <v>12</v>
      </c>
      <c r="G1045" s="262">
        <v>7.9000000000000001E-2</v>
      </c>
      <c r="H1045" s="263" t="s">
        <v>18</v>
      </c>
      <c r="J1045" s="5">
        <v>53.914736124504081</v>
      </c>
      <c r="K1045" s="5">
        <v>92.147131704430365</v>
      </c>
      <c r="L1045" s="29">
        <v>6.090122259708556E-13</v>
      </c>
      <c r="M1045" s="282">
        <v>8.9852335904350823E-18</v>
      </c>
      <c r="N1045" s="257"/>
      <c r="O1045" s="126">
        <f t="shared" si="439"/>
        <v>2.6955700771305246E-18</v>
      </c>
      <c r="P1045" s="126">
        <f t="shared" si="443"/>
        <v>4.4261345867620101E-6</v>
      </c>
      <c r="Q1045" s="126">
        <f t="shared" si="440"/>
        <v>3.4121140216842079E-8</v>
      </c>
      <c r="R1045" s="126">
        <f t="shared" si="444"/>
        <v>56027.020085595053</v>
      </c>
      <c r="S1045" s="126">
        <f t="shared" si="445"/>
        <v>3.7028977012858624E-10</v>
      </c>
      <c r="T1045" s="17">
        <v>0.59250000000000003</v>
      </c>
      <c r="U1045" s="193">
        <f t="shared" si="446"/>
        <v>5.3237509023327863E-18</v>
      </c>
      <c r="V1045" s="185">
        <f t="shared" si="447"/>
        <v>8.7416158088549688E-6</v>
      </c>
      <c r="W1045" s="185">
        <f t="shared" si="441"/>
        <v>6.7389251928263109E-8</v>
      </c>
      <c r="X1045" s="185">
        <f t="shared" si="448"/>
        <v>110653.36466905022</v>
      </c>
      <c r="Y1045" s="194">
        <f t="shared" si="453"/>
        <v>7.313222960039578E-10</v>
      </c>
      <c r="AA1045" s="259">
        <f t="shared" si="449"/>
        <v>5.777446138431268E-20</v>
      </c>
      <c r="AB1045" s="260">
        <f t="shared" si="450"/>
        <v>1.6665635847100661E-19</v>
      </c>
      <c r="AC1045" s="17">
        <f t="shared" si="451"/>
        <v>3.98740383803483</v>
      </c>
      <c r="AD1045" s="17">
        <f t="shared" si="452"/>
        <v>4.5233865572551659</v>
      </c>
      <c r="AE1045" s="17">
        <f t="shared" si="442"/>
        <v>-39.250949156172744</v>
      </c>
      <c r="AF1045" s="17">
        <f t="shared" si="454"/>
        <v>-16.512780298684071</v>
      </c>
      <c r="AG1045" s="17">
        <f t="shared" si="455"/>
        <v>11.614157753232421</v>
      </c>
      <c r="AJ1045" s="138"/>
    </row>
    <row r="1046" spans="1:36">
      <c r="A1046" t="s">
        <v>171</v>
      </c>
      <c r="B1046">
        <v>2</v>
      </c>
      <c r="C1046">
        <v>4</v>
      </c>
      <c r="D1046">
        <v>-110</v>
      </c>
      <c r="E1046" s="71" t="s">
        <v>172</v>
      </c>
      <c r="F1046" s="71" t="s">
        <v>12</v>
      </c>
      <c r="G1046" s="262">
        <v>7.9000000000000001E-2</v>
      </c>
      <c r="H1046" s="263" t="s">
        <v>18</v>
      </c>
      <c r="J1046" s="5">
        <v>54.446624237307603</v>
      </c>
      <c r="K1046" s="5">
        <v>110.47283721403527</v>
      </c>
      <c r="L1046" s="29">
        <v>6.1388028875315507E-13</v>
      </c>
      <c r="M1046" s="282">
        <v>1.6979250929753124E-17</v>
      </c>
      <c r="N1046" s="257"/>
      <c r="O1046" s="126">
        <f t="shared" si="439"/>
        <v>5.093775278925937E-18</v>
      </c>
      <c r="P1046" s="126">
        <f t="shared" si="443"/>
        <v>8.2976687348470546E-6</v>
      </c>
      <c r="Q1046" s="126">
        <f t="shared" si="440"/>
        <v>6.4478168087670085E-8</v>
      </c>
      <c r="R1046" s="126">
        <f t="shared" si="444"/>
        <v>105033.78145376017</v>
      </c>
      <c r="S1046" s="126">
        <f t="shared" si="445"/>
        <v>5.8365630605419372E-10</v>
      </c>
      <c r="T1046" s="17">
        <v>0.59250000000000003</v>
      </c>
      <c r="U1046" s="193">
        <f t="shared" si="446"/>
        <v>1.0060206175878727E-17</v>
      </c>
      <c r="V1046" s="185">
        <f t="shared" si="447"/>
        <v>1.6387895751322936E-5</v>
      </c>
      <c r="W1046" s="185">
        <f t="shared" si="441"/>
        <v>1.2734438197314841E-7</v>
      </c>
      <c r="X1046" s="185">
        <f t="shared" si="448"/>
        <v>207441.71837117636</v>
      </c>
      <c r="Y1046" s="194">
        <f t="shared" si="453"/>
        <v>1.1527212044570325E-9</v>
      </c>
      <c r="AA1046" s="259">
        <f t="shared" si="449"/>
        <v>9.106497515210558E-20</v>
      </c>
      <c r="AB1046" s="260">
        <f t="shared" si="450"/>
        <v>3.11851306992853E-19</v>
      </c>
      <c r="AC1046" s="17">
        <f t="shared" si="451"/>
        <v>3.9972208499787656</v>
      </c>
      <c r="AD1046" s="17">
        <f t="shared" si="452"/>
        <v>4.7047696736722857</v>
      </c>
      <c r="AE1046" s="17">
        <f t="shared" si="442"/>
        <v>-38.614539608838236</v>
      </c>
      <c r="AF1046" s="17">
        <f t="shared" si="454"/>
        <v>-15.876370751349564</v>
      </c>
      <c r="AG1046" s="17">
        <f t="shared" si="455"/>
        <v>12.242605703880399</v>
      </c>
      <c r="AJ1046" s="138"/>
    </row>
    <row r="1047" spans="1:36">
      <c r="A1047" t="s">
        <v>171</v>
      </c>
      <c r="B1047">
        <v>2</v>
      </c>
      <c r="C1047">
        <v>4</v>
      </c>
      <c r="D1047">
        <v>-110</v>
      </c>
      <c r="E1047" s="71" t="s">
        <v>172</v>
      </c>
      <c r="F1047" s="71" t="s">
        <v>12</v>
      </c>
      <c r="G1047" s="262">
        <v>7.9000000000000001E-2</v>
      </c>
      <c r="H1047" s="263" t="s">
        <v>18</v>
      </c>
      <c r="J1047" s="5">
        <v>47.409119902354043</v>
      </c>
      <c r="K1047" s="5">
        <v>87.502011118554904</v>
      </c>
      <c r="L1047" s="29">
        <v>5.4870034984351814E-13</v>
      </c>
      <c r="M1047" s="282">
        <v>9.1619107770343352E-18</v>
      </c>
      <c r="N1047" s="257"/>
      <c r="O1047" s="126">
        <f t="shared" si="439"/>
        <v>2.7485732331103005E-18</v>
      </c>
      <c r="P1047" s="126">
        <f t="shared" si="443"/>
        <v>5.0092427203557574E-6</v>
      </c>
      <c r="Q1047" s="126">
        <f t="shared" si="440"/>
        <v>3.4792066241902531E-8</v>
      </c>
      <c r="R1047" s="126">
        <f t="shared" si="444"/>
        <v>63408.135700705781</v>
      </c>
      <c r="S1047" s="126">
        <f t="shared" si="445"/>
        <v>3.9761447533775404E-10</v>
      </c>
      <c r="T1047" s="17">
        <v>0.59250000000000003</v>
      </c>
      <c r="U1047" s="193">
        <f t="shared" si="446"/>
        <v>5.4284321353928436E-18</v>
      </c>
      <c r="V1047" s="185">
        <f t="shared" si="447"/>
        <v>9.8932543727026213E-6</v>
      </c>
      <c r="W1047" s="185">
        <f t="shared" si="441"/>
        <v>6.8714330827757503E-8</v>
      </c>
      <c r="X1047" s="185">
        <f t="shared" si="448"/>
        <v>125231.06800889393</v>
      </c>
      <c r="Y1047" s="194">
        <f t="shared" si="453"/>
        <v>7.8528858879206434E-10</v>
      </c>
      <c r="AA1047" s="259">
        <f t="shared" si="449"/>
        <v>6.2037798514573087E-20</v>
      </c>
      <c r="AB1047" s="260">
        <f t="shared" si="450"/>
        <v>1.9325207461991741E-19</v>
      </c>
      <c r="AC1047" s="17">
        <f t="shared" si="451"/>
        <v>3.8588146131971968</v>
      </c>
      <c r="AD1047" s="17">
        <f t="shared" si="452"/>
        <v>4.4716617773114917</v>
      </c>
      <c r="AE1047" s="17">
        <f t="shared" si="442"/>
        <v>-39.231476916847846</v>
      </c>
      <c r="AF1047" s="17">
        <f t="shared" si="454"/>
        <v>-16.493308059359169</v>
      </c>
      <c r="AG1047" s="17">
        <f t="shared" si="455"/>
        <v>11.737915853900645</v>
      </c>
      <c r="AJ1047" s="138"/>
    </row>
    <row r="1048" spans="1:36">
      <c r="A1048" t="s">
        <v>171</v>
      </c>
      <c r="B1048">
        <v>2</v>
      </c>
      <c r="C1048">
        <v>4</v>
      </c>
      <c r="D1048">
        <v>-110</v>
      </c>
      <c r="E1048" s="71" t="s">
        <v>172</v>
      </c>
      <c r="F1048" s="71" t="s">
        <v>12</v>
      </c>
      <c r="G1048" s="262">
        <v>7.9000000000000001E-2</v>
      </c>
      <c r="H1048" s="263" t="s">
        <v>18</v>
      </c>
      <c r="J1048" s="5">
        <v>59.381853351514486</v>
      </c>
      <c r="K1048" s="5">
        <v>102.45188687344226</v>
      </c>
      <c r="L1048" s="29">
        <v>6.5863443273267997E-13</v>
      </c>
      <c r="M1048" s="282">
        <v>4.8187228733064487E-18</v>
      </c>
      <c r="N1048" s="257"/>
      <c r="O1048" s="126">
        <f t="shared" si="439"/>
        <v>1.4456168619919345E-18</v>
      </c>
      <c r="P1048" s="126">
        <f t="shared" si="443"/>
        <v>2.1948698551851559E-6</v>
      </c>
      <c r="Q1048" s="126">
        <f t="shared" si="440"/>
        <v>1.8298947620151066E-8</v>
      </c>
      <c r="R1048" s="126">
        <f t="shared" si="444"/>
        <v>27783.16272386273</v>
      </c>
      <c r="S1048" s="126">
        <f t="shared" si="445"/>
        <v>1.7861015720242971E-10</v>
      </c>
      <c r="T1048" s="17">
        <v>0.59250000000000003</v>
      </c>
      <c r="U1048" s="193">
        <f t="shared" si="446"/>
        <v>2.8550933024340711E-18</v>
      </c>
      <c r="V1048" s="185">
        <f t="shared" si="447"/>
        <v>4.3348679639906835E-6</v>
      </c>
      <c r="W1048" s="185">
        <f t="shared" si="441"/>
        <v>3.6140421549798362E-8</v>
      </c>
      <c r="X1048" s="185">
        <f t="shared" si="448"/>
        <v>54871.746379628894</v>
      </c>
      <c r="Y1048" s="194">
        <f t="shared" si="453"/>
        <v>3.5275506047479872E-10</v>
      </c>
      <c r="AA1048" s="259">
        <f t="shared" si="449"/>
        <v>2.7867649777509105E-20</v>
      </c>
      <c r="AB1048" s="260">
        <f t="shared" si="450"/>
        <v>8.1148071360820046E-20</v>
      </c>
      <c r="AC1048" s="17">
        <f t="shared" si="451"/>
        <v>4.0839886805614798</v>
      </c>
      <c r="AD1048" s="17">
        <f t="shared" si="452"/>
        <v>4.6293932920208452</v>
      </c>
      <c r="AE1048" s="17">
        <f t="shared" si="442"/>
        <v>-39.87402274498379</v>
      </c>
      <c r="AF1048" s="17">
        <f t="shared" si="454"/>
        <v>-17.135853887495117</v>
      </c>
      <c r="AG1048" s="17">
        <f t="shared" si="455"/>
        <v>10.912753857132262</v>
      </c>
      <c r="AJ1048" s="138"/>
    </row>
    <row r="1049" spans="1:36" s="59" customFormat="1">
      <c r="A1049" s="59" t="s">
        <v>171</v>
      </c>
      <c r="B1049" s="59">
        <v>4</v>
      </c>
      <c r="C1049" s="59">
        <v>2</v>
      </c>
      <c r="D1049" s="59">
        <v>-110</v>
      </c>
      <c r="E1049" s="55" t="s">
        <v>172</v>
      </c>
      <c r="F1049" s="55" t="s">
        <v>12</v>
      </c>
      <c r="G1049" s="309">
        <v>7.9000000000000001E-2</v>
      </c>
      <c r="H1049" s="310" t="s">
        <v>18</v>
      </c>
      <c r="I1049" s="55"/>
      <c r="J1049" s="311">
        <v>76.973131045829533</v>
      </c>
      <c r="K1049" s="311">
        <v>154.33200579775652</v>
      </c>
      <c r="L1049" s="65">
        <v>8.1289096136995368E-13</v>
      </c>
      <c r="M1049" s="312">
        <v>1.6233017404895305E-17</v>
      </c>
      <c r="N1049" s="257"/>
      <c r="O1049" s="231">
        <f t="shared" si="439"/>
        <v>4.8699052214685912E-18</v>
      </c>
      <c r="P1049" s="231">
        <f t="shared" si="443"/>
        <v>5.9908468083608757E-6</v>
      </c>
      <c r="Q1049" s="231">
        <f t="shared" si="440"/>
        <v>6.164436989200748E-8</v>
      </c>
      <c r="R1049" s="231">
        <f t="shared" si="444"/>
        <v>75833.503903302219</v>
      </c>
      <c r="S1049" s="231">
        <f t="shared" si="445"/>
        <v>3.9942699878331773E-10</v>
      </c>
      <c r="T1049" s="232">
        <v>0.76049999999999995</v>
      </c>
      <c r="U1049" s="193">
        <f t="shared" si="446"/>
        <v>1.2345209736422879E-17</v>
      </c>
      <c r="V1049" s="231">
        <f t="shared" si="447"/>
        <v>1.518679665919482E-5</v>
      </c>
      <c r="W1049" s="231">
        <f t="shared" si="441"/>
        <v>1.5626847767623893E-7</v>
      </c>
      <c r="X1049" s="231">
        <f t="shared" si="448"/>
        <v>192237.93239487111</v>
      </c>
      <c r="Y1049" s="251">
        <f t="shared" si="453"/>
        <v>1.0125474419157103E-9</v>
      </c>
      <c r="AA1049" s="231">
        <f t="shared" si="449"/>
        <v>7.9991247911341127E-20</v>
      </c>
      <c r="AB1049" s="233">
        <f t="shared" si="450"/>
        <v>2.1089199808216484E-19</v>
      </c>
      <c r="AC1049" s="232">
        <f t="shared" si="451"/>
        <v>4.3434564135005935</v>
      </c>
      <c r="AD1049" s="232">
        <f t="shared" si="452"/>
        <v>5.0391061636387304</v>
      </c>
      <c r="AE1049" s="232">
        <f t="shared" si="442"/>
        <v>-38.659484394372534</v>
      </c>
      <c r="AF1049" s="17">
        <f t="shared" si="454"/>
        <v>-15.671690298193795</v>
      </c>
      <c r="AG1049" s="17">
        <f t="shared" si="455"/>
        <v>12.166489115019964</v>
      </c>
      <c r="AJ1049" s="233"/>
    </row>
    <row r="1050" spans="1:36">
      <c r="A1050" t="s">
        <v>171</v>
      </c>
      <c r="B1050">
        <v>4</v>
      </c>
      <c r="C1050">
        <v>2</v>
      </c>
      <c r="D1050">
        <v>-110</v>
      </c>
      <c r="E1050" s="71" t="s">
        <v>172</v>
      </c>
      <c r="F1050" s="71" t="s">
        <v>12</v>
      </c>
      <c r="G1050" s="262">
        <v>7.9000000000000001E-2</v>
      </c>
      <c r="H1050" s="263" t="s">
        <v>18</v>
      </c>
      <c r="J1050" s="5">
        <v>154.48541583262991</v>
      </c>
      <c r="K1050" s="5">
        <v>251.2819037414902</v>
      </c>
      <c r="L1050" s="29">
        <v>1.4302073085851398E-12</v>
      </c>
      <c r="M1050" s="282">
        <v>1.3879565440487103E-17</v>
      </c>
      <c r="N1050" s="257"/>
      <c r="O1050" s="126">
        <f t="shared" si="439"/>
        <v>4.1638696321461309E-18</v>
      </c>
      <c r="P1050" s="126">
        <f t="shared" si="443"/>
        <v>2.9113748805166707E-6</v>
      </c>
      <c r="Q1050" s="126">
        <f t="shared" si="440"/>
        <v>5.2707210533495322E-8</v>
      </c>
      <c r="R1050" s="126">
        <f t="shared" si="444"/>
        <v>36852.846588818611</v>
      </c>
      <c r="S1050" s="126">
        <f t="shared" si="445"/>
        <v>2.0975330793306392E-10</v>
      </c>
      <c r="T1050" s="17">
        <v>0.76049999999999995</v>
      </c>
      <c r="U1050" s="193">
        <f t="shared" si="446"/>
        <v>1.0555409517490441E-17</v>
      </c>
      <c r="V1050" s="185">
        <f t="shared" si="447"/>
        <v>7.3803353221097605E-6</v>
      </c>
      <c r="W1050" s="185">
        <f t="shared" si="441"/>
        <v>1.3361277870241063E-7</v>
      </c>
      <c r="X1050" s="185">
        <f t="shared" si="448"/>
        <v>93421.966102655177</v>
      </c>
      <c r="Y1050" s="194">
        <f t="shared" si="453"/>
        <v>5.3172463561031699E-10</v>
      </c>
      <c r="AA1050" s="259">
        <f t="shared" si="449"/>
        <v>4.2006246213215049E-20</v>
      </c>
      <c r="AB1050" s="260">
        <f t="shared" si="450"/>
        <v>8.9843855911449126E-20</v>
      </c>
      <c r="AC1050" s="17">
        <f t="shared" si="451"/>
        <v>5.0400996959769184</v>
      </c>
      <c r="AD1050" s="17">
        <f t="shared" si="452"/>
        <v>5.5265754313776316</v>
      </c>
      <c r="AE1050" s="17">
        <f t="shared" si="442"/>
        <v>-38.816114027626533</v>
      </c>
      <c r="AF1050" s="17">
        <f t="shared" si="454"/>
        <v>-15.828319931447798</v>
      </c>
      <c r="AG1050" s="17">
        <f t="shared" si="455"/>
        <v>11.444881779677662</v>
      </c>
      <c r="AJ1050" s="138"/>
    </row>
    <row r="1051" spans="1:36">
      <c r="A1051" t="s">
        <v>171</v>
      </c>
      <c r="B1051">
        <v>4</v>
      </c>
      <c r="C1051">
        <v>2</v>
      </c>
      <c r="D1051">
        <v>-110</v>
      </c>
      <c r="E1051" s="71" t="s">
        <v>172</v>
      </c>
      <c r="F1051" s="71" t="s">
        <v>12</v>
      </c>
      <c r="G1051" s="262">
        <v>7.9000000000000001E-2</v>
      </c>
      <c r="H1051" s="263" t="s">
        <v>18</v>
      </c>
      <c r="J1051" s="5">
        <v>184.24818947073766</v>
      </c>
      <c r="K1051" s="5">
        <v>319.54311322040104</v>
      </c>
      <c r="L1051" s="29">
        <v>1.6498834280454754E-12</v>
      </c>
      <c r="M1051" s="282">
        <v>2.1786936891748095E-17</v>
      </c>
      <c r="N1051" s="257"/>
      <c r="O1051" s="126">
        <f t="shared" si="439"/>
        <v>6.5360810675244284E-18</v>
      </c>
      <c r="P1051" s="126">
        <f t="shared" si="443"/>
        <v>3.9615411346166184E-6</v>
      </c>
      <c r="Q1051" s="126">
        <f t="shared" si="440"/>
        <v>8.2735203386385158E-8</v>
      </c>
      <c r="R1051" s="126">
        <f t="shared" si="444"/>
        <v>50146.090311602755</v>
      </c>
      <c r="S1051" s="126">
        <f t="shared" si="445"/>
        <v>2.5891718507893344E-10</v>
      </c>
      <c r="T1051" s="17">
        <v>0.76049999999999995</v>
      </c>
      <c r="U1051" s="193">
        <f t="shared" si="446"/>
        <v>1.6568965506174426E-17</v>
      </c>
      <c r="V1051" s="185">
        <f t="shared" si="447"/>
        <v>1.0042506776253126E-5</v>
      </c>
      <c r="W1051" s="185">
        <f t="shared" si="441"/>
        <v>2.0973374058448638E-7</v>
      </c>
      <c r="X1051" s="185">
        <f t="shared" si="448"/>
        <v>127120.33893991298</v>
      </c>
      <c r="Y1051" s="194">
        <f t="shared" si="453"/>
        <v>6.5635506417509624E-10</v>
      </c>
      <c r="AA1051" s="259">
        <f t="shared" si="449"/>
        <v>5.1852050069832614E-20</v>
      </c>
      <c r="AB1051" s="260">
        <f t="shared" si="450"/>
        <v>1.182477665280304E-19</v>
      </c>
      <c r="AC1051" s="17">
        <f t="shared" si="451"/>
        <v>5.2162837045394159</v>
      </c>
      <c r="AD1051" s="17">
        <f t="shared" si="452"/>
        <v>5.76689220437102</v>
      </c>
      <c r="AE1051" s="17">
        <f t="shared" si="442"/>
        <v>-38.365221108854094</v>
      </c>
      <c r="AF1051" s="17">
        <f t="shared" si="454"/>
        <v>-15.377427012675355</v>
      </c>
      <c r="AG1051" s="17">
        <f t="shared" si="455"/>
        <v>11.752889467505918</v>
      </c>
      <c r="AJ1051" s="138"/>
    </row>
    <row r="1052" spans="1:36">
      <c r="A1052" t="s">
        <v>171</v>
      </c>
      <c r="B1052">
        <v>4</v>
      </c>
      <c r="C1052">
        <v>2</v>
      </c>
      <c r="D1052">
        <v>-110</v>
      </c>
      <c r="E1052" s="71" t="s">
        <v>172</v>
      </c>
      <c r="F1052" s="71" t="s">
        <v>12</v>
      </c>
      <c r="G1052" s="262">
        <v>7.9000000000000001E-2</v>
      </c>
      <c r="H1052" s="263" t="s">
        <v>18</v>
      </c>
      <c r="J1052" s="5">
        <v>85.920380696362145</v>
      </c>
      <c r="K1052" s="5">
        <v>158.07217351379347</v>
      </c>
      <c r="L1052" s="29">
        <v>8.8871652156672778E-13</v>
      </c>
      <c r="M1052" s="282">
        <v>1.0972119745246526E-17</v>
      </c>
      <c r="N1052" s="257"/>
      <c r="O1052" s="126">
        <f t="shared" si="439"/>
        <v>3.2916359235739576E-18</v>
      </c>
      <c r="P1052" s="126">
        <f t="shared" si="443"/>
        <v>3.7038086315432705E-6</v>
      </c>
      <c r="Q1052" s="126">
        <f t="shared" si="440"/>
        <v>4.1666277513594394E-8</v>
      </c>
      <c r="R1052" s="126">
        <f t="shared" si="444"/>
        <v>46883.65356383886</v>
      </c>
      <c r="S1052" s="126">
        <f t="shared" si="445"/>
        <v>2.6359021064487716E-10</v>
      </c>
      <c r="T1052" s="17">
        <v>0.76049999999999995</v>
      </c>
      <c r="U1052" s="193">
        <f t="shared" si="446"/>
        <v>8.3442970662599814E-18</v>
      </c>
      <c r="V1052" s="185">
        <f t="shared" si="447"/>
        <v>9.3891548809621892E-6</v>
      </c>
      <c r="W1052" s="185">
        <f t="shared" si="441"/>
        <v>1.0562401349696177E-7</v>
      </c>
      <c r="X1052" s="185">
        <f t="shared" si="448"/>
        <v>118850.0617843315</v>
      </c>
      <c r="Y1052" s="194">
        <f t="shared" si="453"/>
        <v>6.6820118398476353E-10</v>
      </c>
      <c r="AA1052" s="259">
        <f t="shared" si="449"/>
        <v>5.2787893534796327E-20</v>
      </c>
      <c r="AB1052" s="260">
        <f t="shared" si="450"/>
        <v>1.2770101408211153E-19</v>
      </c>
      <c r="AC1052" s="17">
        <f t="shared" si="451"/>
        <v>4.4534210615743204</v>
      </c>
      <c r="AD1052" s="17">
        <f t="shared" si="452"/>
        <v>5.0630517231192673</v>
      </c>
      <c r="AE1052" s="17">
        <f t="shared" si="442"/>
        <v>-39.051174187165159</v>
      </c>
      <c r="AF1052" s="17">
        <f t="shared" si="454"/>
        <v>-16.063380090986424</v>
      </c>
      <c r="AG1052" s="17">
        <f t="shared" si="455"/>
        <v>11.685617992639543</v>
      </c>
      <c r="AJ1052" s="138"/>
    </row>
    <row r="1053" spans="1:36">
      <c r="A1053" t="s">
        <v>171</v>
      </c>
      <c r="B1053">
        <v>4</v>
      </c>
      <c r="C1053">
        <v>2</v>
      </c>
      <c r="D1053">
        <v>-110</v>
      </c>
      <c r="E1053" s="71" t="s">
        <v>172</v>
      </c>
      <c r="F1053" s="71" t="s">
        <v>12</v>
      </c>
      <c r="G1053" s="262">
        <v>7.9000000000000001E-2</v>
      </c>
      <c r="H1053" s="263" t="s">
        <v>18</v>
      </c>
      <c r="J1053" s="5">
        <v>27.930092296494713</v>
      </c>
      <c r="K1053" s="5">
        <v>62.361399571920792</v>
      </c>
      <c r="L1053" s="29">
        <v>3.572530411681549E-13</v>
      </c>
      <c r="M1053" s="282">
        <v>6.3762103196466658E-18</v>
      </c>
      <c r="N1053" s="257"/>
      <c r="O1053" s="126">
        <f t="shared" si="439"/>
        <v>1.9128630958939998E-18</v>
      </c>
      <c r="P1053" s="126">
        <f t="shared" si="443"/>
        <v>5.3543647652075187E-6</v>
      </c>
      <c r="Q1053" s="126">
        <f t="shared" si="440"/>
        <v>2.4213456910050626E-8</v>
      </c>
      <c r="R1053" s="126">
        <f t="shared" si="444"/>
        <v>67776.769179841998</v>
      </c>
      <c r="S1053" s="126">
        <f t="shared" si="445"/>
        <v>3.882763548647667E-10</v>
      </c>
      <c r="T1053" s="17">
        <v>0.76049999999999995</v>
      </c>
      <c r="U1053" s="193">
        <f t="shared" si="446"/>
        <v>4.849107948091289E-18</v>
      </c>
      <c r="V1053" s="185">
        <f t="shared" si="447"/>
        <v>1.357331467980106E-5</v>
      </c>
      <c r="W1053" s="185">
        <f t="shared" si="441"/>
        <v>6.1381113266978338E-8</v>
      </c>
      <c r="X1053" s="185">
        <f t="shared" si="448"/>
        <v>171814.10987089947</v>
      </c>
      <c r="Y1053" s="194">
        <f t="shared" si="453"/>
        <v>9.8428055958218347E-10</v>
      </c>
      <c r="AA1053" s="259">
        <f t="shared" si="449"/>
        <v>7.7758164206992501E-20</v>
      </c>
      <c r="AB1053" s="260">
        <f t="shared" si="450"/>
        <v>2.2829177404640705E-19</v>
      </c>
      <c r="AC1053" s="17">
        <f t="shared" si="451"/>
        <v>3.32970468451642</v>
      </c>
      <c r="AD1053" s="17">
        <f t="shared" si="452"/>
        <v>4.1329464873617283</v>
      </c>
      <c r="AE1053" s="17">
        <f t="shared" si="442"/>
        <v>-39.593957746806112</v>
      </c>
      <c r="AF1053" s="17">
        <f t="shared" si="454"/>
        <v>-16.606163650627376</v>
      </c>
      <c r="AG1053" s="17">
        <f t="shared" si="455"/>
        <v>12.054168414792548</v>
      </c>
      <c r="AJ1053" s="138"/>
    </row>
    <row r="1054" spans="1:36">
      <c r="A1054" t="s">
        <v>171</v>
      </c>
      <c r="B1054">
        <v>4</v>
      </c>
      <c r="C1054">
        <v>2</v>
      </c>
      <c r="D1054">
        <v>-110</v>
      </c>
      <c r="E1054" s="71" t="s">
        <v>172</v>
      </c>
      <c r="F1054" s="71" t="s">
        <v>12</v>
      </c>
      <c r="G1054" s="262">
        <v>7.9000000000000001E-2</v>
      </c>
      <c r="H1054" s="263" t="s">
        <v>18</v>
      </c>
      <c r="J1054" s="5"/>
      <c r="K1054" s="5"/>
      <c r="L1054" s="29"/>
      <c r="M1054" s="282">
        <v>8.6669542639648346E-18</v>
      </c>
      <c r="N1054" s="257"/>
      <c r="O1054" s="126">
        <f t="shared" si="439"/>
        <v>2.6000862791894504E-18</v>
      </c>
      <c r="P1054" s="126"/>
      <c r="Q1054" s="126">
        <f t="shared" si="440"/>
        <v>3.2912484546701897E-8</v>
      </c>
      <c r="R1054" s="126"/>
      <c r="S1054" s="126"/>
      <c r="T1054" s="17">
        <v>0.76049999999999995</v>
      </c>
      <c r="U1054" s="193">
        <f t="shared" si="446"/>
        <v>6.5912187177452561E-18</v>
      </c>
      <c r="V1054" s="185"/>
      <c r="W1054" s="185">
        <f t="shared" si="441"/>
        <v>8.3433148325889307E-8</v>
      </c>
      <c r="X1054" s="185"/>
      <c r="Y1054" s="194"/>
      <c r="AA1054" s="259"/>
      <c r="AB1054" s="260"/>
      <c r="AC1054" s="17"/>
      <c r="AD1054" s="17"/>
      <c r="AE1054" s="17">
        <f t="shared" si="442"/>
        <v>-39.287014240786405</v>
      </c>
      <c r="AF1054" s="17">
        <f t="shared" ref="AF1054:AF1064" si="457">LN(W1054)</f>
        <v>-16.299220144607666</v>
      </c>
      <c r="AG1054" s="17"/>
      <c r="AJ1054" s="138"/>
    </row>
    <row r="1055" spans="1:36">
      <c r="A1055" t="s">
        <v>171</v>
      </c>
      <c r="B1055">
        <v>4</v>
      </c>
      <c r="C1055">
        <v>2</v>
      </c>
      <c r="D1055">
        <v>-110</v>
      </c>
      <c r="E1055" s="71" t="s">
        <v>172</v>
      </c>
      <c r="F1055" s="71" t="s">
        <v>12</v>
      </c>
      <c r="G1055" s="262">
        <v>7.9000000000000001E-2</v>
      </c>
      <c r="H1055" s="263" t="s">
        <v>18</v>
      </c>
      <c r="J1055" s="5">
        <v>65.131087345585968</v>
      </c>
      <c r="K1055" s="5">
        <v>94.549372502438416</v>
      </c>
      <c r="L1055" s="29">
        <v>7.0989411557974202E-13</v>
      </c>
      <c r="M1055" s="282">
        <v>4.3753844269551869E-18</v>
      </c>
      <c r="N1055" s="257"/>
      <c r="O1055" s="126">
        <f t="shared" si="439"/>
        <v>1.312615328086556E-18</v>
      </c>
      <c r="P1055" s="126">
        <f t="shared" si="443"/>
        <v>1.8490297345465328E-6</v>
      </c>
      <c r="Q1055" s="126">
        <f t="shared" si="440"/>
        <v>1.6615383899829821E-8</v>
      </c>
      <c r="R1055" s="126">
        <f t="shared" si="444"/>
        <v>23405.43967780421</v>
      </c>
      <c r="S1055" s="126">
        <f t="shared" si="445"/>
        <v>1.7573235506561731E-10</v>
      </c>
      <c r="T1055" s="17">
        <v>0.76049999999999995</v>
      </c>
      <c r="U1055" s="193">
        <f t="shared" si="446"/>
        <v>3.3274798566994194E-18</v>
      </c>
      <c r="V1055" s="185">
        <f t="shared" si="447"/>
        <v>4.6872903770754606E-6</v>
      </c>
      <c r="W1055" s="185">
        <f t="shared" si="441"/>
        <v>4.2119998186068596E-8</v>
      </c>
      <c r="X1055" s="185">
        <f t="shared" si="448"/>
        <v>59332.789583233673</v>
      </c>
      <c r="Y1055" s="194">
        <f t="shared" si="453"/>
        <v>4.4548152009133986E-10</v>
      </c>
      <c r="AA1055" s="259">
        <f t="shared" si="449"/>
        <v>3.5193040087215852E-20</v>
      </c>
      <c r="AB1055" s="260">
        <f t="shared" si="450"/>
        <v>6.7178126533330684E-20</v>
      </c>
      <c r="AC1055" s="17">
        <f t="shared" si="451"/>
        <v>4.1764019674225734</v>
      </c>
      <c r="AD1055" s="17">
        <f t="shared" si="452"/>
        <v>4.5491221584080748</v>
      </c>
      <c r="AE1055" s="17">
        <f t="shared" si="442"/>
        <v>-39.970537288925172</v>
      </c>
      <c r="AF1055" s="17">
        <f t="shared" si="457"/>
        <v>-16.982743192746437</v>
      </c>
      <c r="AG1055" s="17">
        <f t="shared" ref="AG1055:AG1064" si="458">LN(X1055)</f>
        <v>10.990917376236597</v>
      </c>
      <c r="AJ1055" s="138"/>
    </row>
    <row r="1056" spans="1:36">
      <c r="A1056" t="s">
        <v>171</v>
      </c>
      <c r="B1056">
        <v>4</v>
      </c>
      <c r="C1056">
        <v>2</v>
      </c>
      <c r="D1056">
        <v>-110</v>
      </c>
      <c r="E1056" s="71" t="s">
        <v>172</v>
      </c>
      <c r="F1056" s="71" t="s">
        <v>12</v>
      </c>
      <c r="G1056" s="262">
        <v>7.9000000000000001E-2</v>
      </c>
      <c r="H1056" s="263" t="s">
        <v>18</v>
      </c>
      <c r="J1056" s="5"/>
      <c r="K1056" s="5"/>
      <c r="L1056" s="29"/>
      <c r="M1056" s="282">
        <v>8.4616069299354831E-18</v>
      </c>
      <c r="N1056" s="257"/>
      <c r="O1056" s="126">
        <f t="shared" si="439"/>
        <v>2.5384820789806448E-18</v>
      </c>
      <c r="P1056" s="126"/>
      <c r="Q1056" s="126">
        <f t="shared" si="440"/>
        <v>3.213268454405879E-8</v>
      </c>
      <c r="R1056" s="126"/>
      <c r="S1056" s="126"/>
      <c r="T1056" s="17">
        <v>0.76049999999999995</v>
      </c>
      <c r="U1056" s="193">
        <f t="shared" si="446"/>
        <v>6.4350520702159346E-18</v>
      </c>
      <c r="V1056" s="185"/>
      <c r="W1056" s="185">
        <f t="shared" si="441"/>
        <v>8.1456355319189029E-8</v>
      </c>
      <c r="X1056" s="185"/>
      <c r="Y1056" s="194"/>
      <c r="AA1056" s="259"/>
      <c r="AB1056" s="260"/>
      <c r="AC1056" s="17"/>
      <c r="AD1056" s="17"/>
      <c r="AE1056" s="17">
        <f t="shared" si="442"/>
        <v>-39.310992573875033</v>
      </c>
      <c r="AF1056" s="17">
        <f t="shared" si="457"/>
        <v>-16.323198477696295</v>
      </c>
      <c r="AG1056" s="17"/>
      <c r="AJ1056" s="138"/>
    </row>
    <row r="1057" spans="1:36">
      <c r="A1057" t="s">
        <v>171</v>
      </c>
      <c r="B1057">
        <v>4</v>
      </c>
      <c r="C1057">
        <v>2</v>
      </c>
      <c r="D1057">
        <v>-110</v>
      </c>
      <c r="E1057" s="71" t="s">
        <v>172</v>
      </c>
      <c r="F1057" s="71" t="s">
        <v>12</v>
      </c>
      <c r="G1057" s="262">
        <v>7.9000000000000001E-2</v>
      </c>
      <c r="H1057" s="263" t="s">
        <v>18</v>
      </c>
      <c r="J1057" s="5">
        <v>92.812847738388697</v>
      </c>
      <c r="K1057" s="5">
        <v>124.5578655295281</v>
      </c>
      <c r="L1057" s="29">
        <v>9.4610951308604132E-13</v>
      </c>
      <c r="M1057" s="282">
        <v>9.3212174467617613E-18</v>
      </c>
      <c r="N1057" s="257"/>
      <c r="O1057" s="126">
        <f t="shared" si="439"/>
        <v>2.7963652340285284E-18</v>
      </c>
      <c r="P1057" s="126">
        <f t="shared" si="443"/>
        <v>2.9556464609549069E-6</v>
      </c>
      <c r="Q1057" s="126">
        <f t="shared" si="440"/>
        <v>3.5397028278842126E-8</v>
      </c>
      <c r="R1057" s="126">
        <f t="shared" si="444"/>
        <v>37413.246341201346</v>
      </c>
      <c r="S1057" s="126">
        <f t="shared" si="445"/>
        <v>2.8418139736386852E-10</v>
      </c>
      <c r="T1057" s="17">
        <v>0.76049999999999995</v>
      </c>
      <c r="U1057" s="193">
        <f t="shared" si="446"/>
        <v>7.0887858682623191E-18</v>
      </c>
      <c r="V1057" s="185">
        <f t="shared" si="447"/>
        <v>7.4925637785206887E-6</v>
      </c>
      <c r="W1057" s="185">
        <f t="shared" si="441"/>
        <v>8.9731466686864782E-8</v>
      </c>
      <c r="X1057" s="185">
        <f t="shared" si="448"/>
        <v>94842.579474945407</v>
      </c>
      <c r="Y1057" s="194">
        <f t="shared" si="453"/>
        <v>7.2039984231740659E-10</v>
      </c>
      <c r="AA1057" s="259">
        <f t="shared" si="449"/>
        <v>5.6911587543075139E-20</v>
      </c>
      <c r="AB1057" s="260">
        <f t="shared" si="450"/>
        <v>1.0043024940938619E-19</v>
      </c>
      <c r="AC1057" s="17">
        <f t="shared" si="451"/>
        <v>4.5305850756662416</v>
      </c>
      <c r="AD1057" s="17">
        <f t="shared" si="452"/>
        <v>4.8247703912961324</v>
      </c>
      <c r="AE1057" s="17">
        <f t="shared" si="442"/>
        <v>-39.214238426391375</v>
      </c>
      <c r="AF1057" s="17">
        <f t="shared" si="457"/>
        <v>-16.22644433021264</v>
      </c>
      <c r="AG1057" s="17">
        <f t="shared" si="458"/>
        <v>11.459973737984777</v>
      </c>
      <c r="AJ1057" s="138"/>
    </row>
    <row r="1058" spans="1:36">
      <c r="A1058" t="s">
        <v>171</v>
      </c>
      <c r="B1058">
        <v>4</v>
      </c>
      <c r="C1058">
        <v>2</v>
      </c>
      <c r="D1058">
        <v>-110</v>
      </c>
      <c r="E1058" s="71" t="s">
        <v>172</v>
      </c>
      <c r="F1058" s="71" t="s">
        <v>12</v>
      </c>
      <c r="G1058" s="262">
        <v>7.9000000000000001E-2</v>
      </c>
      <c r="H1058" s="263" t="s">
        <v>18</v>
      </c>
      <c r="J1058" s="5">
        <v>41.489389784062944</v>
      </c>
      <c r="K1058" s="5">
        <v>80.058853356775515</v>
      </c>
      <c r="L1058" s="29">
        <v>4.9244551581069844E-13</v>
      </c>
      <c r="M1058" s="282">
        <v>5.3414145572110137E-18</v>
      </c>
      <c r="N1058" s="257"/>
      <c r="O1058" s="126">
        <f t="shared" si="439"/>
        <v>1.6024243671633041E-18</v>
      </c>
      <c r="P1058" s="126">
        <f t="shared" si="443"/>
        <v>3.2540135217299733E-6</v>
      </c>
      <c r="Q1058" s="126">
        <f t="shared" si="440"/>
        <v>2.028385274890258E-8</v>
      </c>
      <c r="R1058" s="126">
        <f t="shared" si="444"/>
        <v>41190.044578860419</v>
      </c>
      <c r="S1058" s="126">
        <f t="shared" si="445"/>
        <v>2.5336176947862725E-10</v>
      </c>
      <c r="T1058" s="17">
        <v>0.76049999999999995</v>
      </c>
      <c r="U1058" s="193">
        <f t="shared" si="446"/>
        <v>4.0621457707589754E-18</v>
      </c>
      <c r="V1058" s="185">
        <f t="shared" si="447"/>
        <v>8.2489242775854808E-6</v>
      </c>
      <c r="W1058" s="185">
        <f t="shared" si="441"/>
        <v>5.1419566718468037E-8</v>
      </c>
      <c r="X1058" s="185">
        <f t="shared" si="448"/>
        <v>104416.76300741114</v>
      </c>
      <c r="Y1058" s="194">
        <f t="shared" si="453"/>
        <v>6.4227208562831996E-10</v>
      </c>
      <c r="AA1058" s="259">
        <f t="shared" si="449"/>
        <v>5.0739494764637283E-20</v>
      </c>
      <c r="AB1058" s="260">
        <f t="shared" si="450"/>
        <v>1.2874169962516002E-19</v>
      </c>
      <c r="AC1058" s="17">
        <f t="shared" si="451"/>
        <v>3.7254377266941501</v>
      </c>
      <c r="AD1058" s="17">
        <f t="shared" si="452"/>
        <v>4.3827620311632804</v>
      </c>
      <c r="AE1058" s="17">
        <f t="shared" si="442"/>
        <v>-39.771041157645968</v>
      </c>
      <c r="AF1058" s="17">
        <f t="shared" si="457"/>
        <v>-16.783247061467232</v>
      </c>
      <c r="AG1058" s="17">
        <f t="shared" si="458"/>
        <v>11.55614550674655</v>
      </c>
      <c r="AJ1058" s="138"/>
    </row>
    <row r="1059" spans="1:36">
      <c r="A1059" t="s">
        <v>171</v>
      </c>
      <c r="B1059">
        <v>4</v>
      </c>
      <c r="C1059">
        <v>2</v>
      </c>
      <c r="D1059">
        <v>-110</v>
      </c>
      <c r="E1059" s="71" t="s">
        <v>172</v>
      </c>
      <c r="F1059" s="71" t="s">
        <v>12</v>
      </c>
      <c r="G1059" s="262">
        <v>7.9000000000000001E-2</v>
      </c>
      <c r="H1059" s="263" t="s">
        <v>18</v>
      </c>
      <c r="J1059" s="5">
        <v>59.517158662993275</v>
      </c>
      <c r="K1059" s="5">
        <v>102.18344265066162</v>
      </c>
      <c r="L1059" s="29">
        <v>6.598512712355197E-13</v>
      </c>
      <c r="M1059" s="282">
        <v>3.6156455314532243E-18</v>
      </c>
      <c r="N1059" s="257"/>
      <c r="O1059" s="126">
        <f t="shared" si="439"/>
        <v>1.0846936594359673E-18</v>
      </c>
      <c r="P1059" s="126">
        <f t="shared" si="443"/>
        <v>1.6438456766249211E-6</v>
      </c>
      <c r="Q1059" s="126">
        <f t="shared" si="440"/>
        <v>1.3730299486531229E-8</v>
      </c>
      <c r="R1059" s="126">
        <f t="shared" si="444"/>
        <v>20808.173121834443</v>
      </c>
      <c r="S1059" s="126">
        <f t="shared" si="445"/>
        <v>1.3436912214311982E-10</v>
      </c>
      <c r="T1059" s="17">
        <v>0.76049999999999995</v>
      </c>
      <c r="U1059" s="193">
        <f t="shared" si="446"/>
        <v>2.749698426670177E-18</v>
      </c>
      <c r="V1059" s="185">
        <f t="shared" si="447"/>
        <v>4.1671487902441755E-6</v>
      </c>
      <c r="W1059" s="185">
        <f t="shared" si="441"/>
        <v>3.4806309198356664E-8</v>
      </c>
      <c r="X1059" s="185">
        <f t="shared" si="448"/>
        <v>52748.718863850314</v>
      </c>
      <c r="Y1059" s="194">
        <f t="shared" si="453"/>
        <v>3.4062572463280871E-10</v>
      </c>
      <c r="AA1059" s="259">
        <f t="shared" si="449"/>
        <v>2.6909432245991894E-20</v>
      </c>
      <c r="AB1059" s="260">
        <f t="shared" si="450"/>
        <v>6.0749632755929412E-20</v>
      </c>
      <c r="AC1059" s="17">
        <f t="shared" si="451"/>
        <v>4.0862646518684507</v>
      </c>
      <c r="AD1059" s="17">
        <f t="shared" si="452"/>
        <v>4.6267696553556563</v>
      </c>
      <c r="AE1059" s="17">
        <f t="shared" si="442"/>
        <v>-40.161261263974012</v>
      </c>
      <c r="AF1059" s="17">
        <f t="shared" si="457"/>
        <v>-17.173467167795273</v>
      </c>
      <c r="AG1059" s="17">
        <f t="shared" si="458"/>
        <v>10.873294764102154</v>
      </c>
      <c r="AJ1059" s="138"/>
    </row>
    <row r="1060" spans="1:36">
      <c r="A1060" t="s">
        <v>171</v>
      </c>
      <c r="B1060">
        <v>4</v>
      </c>
      <c r="C1060">
        <v>2</v>
      </c>
      <c r="D1060">
        <v>-110</v>
      </c>
      <c r="E1060" s="71" t="s">
        <v>172</v>
      </c>
      <c r="F1060" s="71" t="s">
        <v>12</v>
      </c>
      <c r="G1060" s="262">
        <v>7.9000000000000001E-2</v>
      </c>
      <c r="H1060" s="263" t="s">
        <v>18</v>
      </c>
      <c r="J1060" s="5">
        <v>79.891103741329474</v>
      </c>
      <c r="K1060" s="5">
        <v>116.07616855062516</v>
      </c>
      <c r="L1060" s="29">
        <v>8.3779441583884631E-13</v>
      </c>
      <c r="M1060" s="282">
        <v>7.6272451284305845E-18</v>
      </c>
      <c r="N1060" s="257"/>
      <c r="O1060" s="126">
        <f t="shared" si="439"/>
        <v>2.2881735385291754E-18</v>
      </c>
      <c r="P1060" s="126">
        <f t="shared" si="443"/>
        <v>2.7311873835278899E-6</v>
      </c>
      <c r="Q1060" s="126">
        <f t="shared" si="440"/>
        <v>2.8964222006698418E-8</v>
      </c>
      <c r="R1060" s="126">
        <f t="shared" si="444"/>
        <v>34571.992196555562</v>
      </c>
      <c r="S1060" s="126">
        <f t="shared" si="445"/>
        <v>2.4952772277339633E-10</v>
      </c>
      <c r="T1060" s="17">
        <v>0.76049999999999995</v>
      </c>
      <c r="U1060" s="193">
        <f t="shared" si="446"/>
        <v>5.8005199201714591E-18</v>
      </c>
      <c r="V1060" s="185">
        <f t="shared" si="447"/>
        <v>6.9235600172431995E-6</v>
      </c>
      <c r="W1060" s="185">
        <f t="shared" si="441"/>
        <v>7.3424302786980488E-8</v>
      </c>
      <c r="X1060" s="185">
        <f t="shared" si="448"/>
        <v>87640.000218268338</v>
      </c>
      <c r="Y1060" s="194">
        <f t="shared" si="453"/>
        <v>6.3255277723055964E-10</v>
      </c>
      <c r="AA1060" s="259">
        <f t="shared" si="449"/>
        <v>4.9971669401214219E-20</v>
      </c>
      <c r="AB1060" s="260">
        <f t="shared" si="450"/>
        <v>9.5470518884380345E-20</v>
      </c>
      <c r="AC1060" s="17">
        <f t="shared" si="451"/>
        <v>4.3806645041618069</v>
      </c>
      <c r="AD1060" s="17">
        <f t="shared" si="452"/>
        <v>4.7542466010586297</v>
      </c>
      <c r="AE1060" s="17">
        <f t="shared" si="442"/>
        <v>-39.414804951666341</v>
      </c>
      <c r="AF1060" s="17">
        <f t="shared" si="457"/>
        <v>-16.427010855487602</v>
      </c>
      <c r="AG1060" s="17">
        <f t="shared" si="458"/>
        <v>11.380992796199914</v>
      </c>
      <c r="AJ1060" s="138"/>
    </row>
    <row r="1061" spans="1:36">
      <c r="A1061" t="s">
        <v>171</v>
      </c>
      <c r="B1061">
        <v>4</v>
      </c>
      <c r="C1061">
        <v>2</v>
      </c>
      <c r="D1061">
        <v>-110</v>
      </c>
      <c r="E1061" s="71" t="s">
        <v>172</v>
      </c>
      <c r="F1061" s="71" t="s">
        <v>12</v>
      </c>
      <c r="G1061" s="262">
        <v>7.9000000000000001E-2</v>
      </c>
      <c r="H1061" s="263" t="s">
        <v>18</v>
      </c>
      <c r="J1061" s="5">
        <v>141.32778964215163</v>
      </c>
      <c r="K1061" s="5">
        <v>215.32179286579196</v>
      </c>
      <c r="L1061" s="29">
        <v>1.3305947277061605E-12</v>
      </c>
      <c r="M1061" s="282">
        <v>1.3123074403271697E-17</v>
      </c>
      <c r="N1061" s="257"/>
      <c r="O1061" s="126">
        <f t="shared" si="439"/>
        <v>3.9369223209815091E-18</v>
      </c>
      <c r="P1061" s="126">
        <f t="shared" si="443"/>
        <v>2.9587689166395919E-6</v>
      </c>
      <c r="Q1061" s="126">
        <f t="shared" si="440"/>
        <v>4.98344597592596E-8</v>
      </c>
      <c r="R1061" s="126">
        <f t="shared" si="444"/>
        <v>37452.771096703691</v>
      </c>
      <c r="S1061" s="126">
        <f t="shared" si="445"/>
        <v>2.3144178346276796E-10</v>
      </c>
      <c r="T1061" s="17">
        <v>0.76049999999999995</v>
      </c>
      <c r="U1061" s="193">
        <f t="shared" si="446"/>
        <v>9.9800980836881249E-18</v>
      </c>
      <c r="V1061" s="185">
        <f t="shared" si="447"/>
        <v>7.500479203681364E-6</v>
      </c>
      <c r="W1061" s="185">
        <f t="shared" si="441"/>
        <v>1.2633035548972309E-7</v>
      </c>
      <c r="X1061" s="185">
        <f t="shared" si="448"/>
        <v>94942.774730143836</v>
      </c>
      <c r="Y1061" s="194">
        <f t="shared" si="453"/>
        <v>5.8670492107811686E-10</v>
      </c>
      <c r="AA1061" s="259">
        <f t="shared" si="449"/>
        <v>4.6349688765171234E-20</v>
      </c>
      <c r="AB1061" s="260">
        <f t="shared" si="450"/>
        <v>9.2855583721360935E-20</v>
      </c>
      <c r="AC1061" s="17">
        <f t="shared" si="451"/>
        <v>4.9510819415644987</v>
      </c>
      <c r="AD1061" s="17">
        <f t="shared" si="452"/>
        <v>5.372133620175795</v>
      </c>
      <c r="AE1061" s="17">
        <f t="shared" si="442"/>
        <v>-38.87215958831009</v>
      </c>
      <c r="AF1061" s="17">
        <f t="shared" si="457"/>
        <v>-15.884365492131355</v>
      </c>
      <c r="AG1061" s="17">
        <f t="shared" si="458"/>
        <v>11.461029617822575</v>
      </c>
      <c r="AJ1061" s="138"/>
    </row>
    <row r="1062" spans="1:36">
      <c r="A1062" t="s">
        <v>171</v>
      </c>
      <c r="B1062">
        <v>4</v>
      </c>
      <c r="C1062">
        <v>2</v>
      </c>
      <c r="D1062">
        <v>-110</v>
      </c>
      <c r="E1062" s="71" t="s">
        <v>172</v>
      </c>
      <c r="F1062" s="71" t="s">
        <v>12</v>
      </c>
      <c r="G1062" s="262">
        <v>7.9000000000000001E-2</v>
      </c>
      <c r="H1062" s="263" t="s">
        <v>18</v>
      </c>
      <c r="J1062" s="5">
        <v>24.761113311366451</v>
      </c>
      <c r="K1062" s="5">
        <v>60.089180481677424</v>
      </c>
      <c r="L1062" s="29">
        <v>3.2401032339032095E-13</v>
      </c>
      <c r="M1062" s="282">
        <v>8.1159654856137267E-18</v>
      </c>
      <c r="N1062" s="257"/>
      <c r="O1062" s="126">
        <f t="shared" si="439"/>
        <v>2.434789645684118E-18</v>
      </c>
      <c r="P1062" s="126">
        <f t="shared" si="443"/>
        <v>7.5145434262939649E-6</v>
      </c>
      <c r="Q1062" s="126">
        <f t="shared" si="440"/>
        <v>3.0820122097267314E-8</v>
      </c>
      <c r="R1062" s="126">
        <f t="shared" si="444"/>
        <v>95120.80286448056</v>
      </c>
      <c r="S1062" s="126">
        <f t="shared" si="445"/>
        <v>5.1290634770206394E-10</v>
      </c>
      <c r="T1062" s="17">
        <v>0.76049999999999995</v>
      </c>
      <c r="U1062" s="193">
        <f t="shared" si="446"/>
        <v>6.1721917518092386E-18</v>
      </c>
      <c r="V1062" s="185">
        <f t="shared" si="447"/>
        <v>1.9049367585655199E-5</v>
      </c>
      <c r="W1062" s="185">
        <f t="shared" si="441"/>
        <v>7.8129009516572629E-8</v>
      </c>
      <c r="X1062" s="185">
        <f t="shared" si="448"/>
        <v>241131.23526145818</v>
      </c>
      <c r="Y1062" s="194">
        <f t="shared" si="453"/>
        <v>1.3002175914247319E-9</v>
      </c>
      <c r="AA1062" s="259">
        <f t="shared" si="449"/>
        <v>1.0271718972255383E-19</v>
      </c>
      <c r="AB1062" s="260">
        <f t="shared" si="450"/>
        <v>3.2777062095540502E-19</v>
      </c>
      <c r="AC1062" s="17">
        <f t="shared" si="451"/>
        <v>3.209274410915655</v>
      </c>
      <c r="AD1062" s="17">
        <f t="shared" si="452"/>
        <v>4.0958298000713986</v>
      </c>
      <c r="AE1062" s="17">
        <f t="shared" si="442"/>
        <v>-39.352698504573375</v>
      </c>
      <c r="AF1062" s="17">
        <f t="shared" si="457"/>
        <v>-16.364904408394636</v>
      </c>
      <c r="AG1062" s="17">
        <f t="shared" si="458"/>
        <v>12.393096608915508</v>
      </c>
      <c r="AJ1062" s="138"/>
    </row>
    <row r="1063" spans="1:36">
      <c r="A1063" t="s">
        <v>171</v>
      </c>
      <c r="B1063">
        <v>4</v>
      </c>
      <c r="C1063">
        <v>2</v>
      </c>
      <c r="D1063">
        <v>-110</v>
      </c>
      <c r="E1063" s="71" t="s">
        <v>172</v>
      </c>
      <c r="F1063" s="71" t="s">
        <v>12</v>
      </c>
      <c r="G1063" s="262">
        <v>7.9000000000000001E-2</v>
      </c>
      <c r="H1063" s="263" t="s">
        <v>18</v>
      </c>
      <c r="J1063" s="5"/>
      <c r="K1063" s="5"/>
      <c r="L1063" s="29"/>
      <c r="M1063" s="282">
        <v>1.1295411010821369E-17</v>
      </c>
      <c r="N1063" s="257"/>
      <c r="O1063" s="126">
        <f t="shared" si="439"/>
        <v>3.3886233032464105E-18</v>
      </c>
      <c r="P1063" s="126"/>
      <c r="Q1063" s="126">
        <f t="shared" si="440"/>
        <v>4.2893965863878605E-8</v>
      </c>
      <c r="R1063" s="126"/>
      <c r="S1063" s="126"/>
      <c r="T1063" s="17">
        <v>0.76049999999999995</v>
      </c>
      <c r="U1063" s="193">
        <f t="shared" si="446"/>
        <v>8.5901600737296506E-18</v>
      </c>
      <c r="V1063" s="185"/>
      <c r="W1063" s="185">
        <f t="shared" si="441"/>
        <v>1.0873620346493227E-7</v>
      </c>
      <c r="X1063" s="185"/>
      <c r="Y1063" s="194"/>
      <c r="AA1063" s="259"/>
      <c r="AB1063" s="260"/>
      <c r="AC1063" s="17"/>
      <c r="AD1063" s="17"/>
      <c r="AE1063" s="17">
        <f t="shared" si="442"/>
        <v>-39.022135135894636</v>
      </c>
      <c r="AF1063" s="17">
        <f t="shared" si="457"/>
        <v>-16.034341039715901</v>
      </c>
      <c r="AG1063" s="17"/>
      <c r="AJ1063" s="138"/>
    </row>
    <row r="1064" spans="1:36">
      <c r="A1064" t="s">
        <v>171</v>
      </c>
      <c r="B1064">
        <v>4</v>
      </c>
      <c r="C1064">
        <v>2</v>
      </c>
      <c r="D1064">
        <v>-110</v>
      </c>
      <c r="E1064" s="71" t="s">
        <v>172</v>
      </c>
      <c r="F1064" s="71" t="s">
        <v>12</v>
      </c>
      <c r="G1064" s="262">
        <v>7.9000000000000001E-2</v>
      </c>
      <c r="H1064" s="263" t="s">
        <v>18</v>
      </c>
      <c r="J1064" s="5">
        <v>60.94708832686792</v>
      </c>
      <c r="K1064" s="5">
        <v>106.05762777710932</v>
      </c>
      <c r="L1064" s="29">
        <v>6.7267934765929217E-13</v>
      </c>
      <c r="M1064" s="282">
        <v>8.2092208306763345E-18</v>
      </c>
      <c r="N1064" s="257"/>
      <c r="O1064" s="126">
        <f t="shared" si="439"/>
        <v>2.4627662492029004E-18</v>
      </c>
      <c r="P1064" s="126">
        <f t="shared" si="443"/>
        <v>3.661129567560733E-6</v>
      </c>
      <c r="Q1064" s="126">
        <f t="shared" si="440"/>
        <v>3.1174256319024048E-8</v>
      </c>
      <c r="R1064" s="126">
        <f t="shared" si="444"/>
        <v>46343.41224760421</v>
      </c>
      <c r="S1064" s="126">
        <f t="shared" si="445"/>
        <v>2.9393695646804262E-10</v>
      </c>
      <c r="T1064" s="17">
        <v>0.76049999999999995</v>
      </c>
      <c r="U1064" s="193">
        <f t="shared" si="446"/>
        <v>6.2431124417293521E-18</v>
      </c>
      <c r="V1064" s="185">
        <f t="shared" si="447"/>
        <v>9.2809634537664581E-6</v>
      </c>
      <c r="W1064" s="185">
        <f t="shared" si="441"/>
        <v>7.9026739768725959E-8</v>
      </c>
      <c r="X1064" s="185">
        <f t="shared" si="448"/>
        <v>117480.55004767666</v>
      </c>
      <c r="Y1064" s="194">
        <f t="shared" si="453"/>
        <v>7.4513018464648802E-10</v>
      </c>
      <c r="AA1064" s="259">
        <f t="shared" si="449"/>
        <v>5.8865284587072567E-20</v>
      </c>
      <c r="AB1064" s="260">
        <f t="shared" si="450"/>
        <v>1.3469422504072899E-19</v>
      </c>
      <c r="AC1064" s="17">
        <f t="shared" si="451"/>
        <v>4.110006083282788</v>
      </c>
      <c r="AD1064" s="17">
        <f t="shared" si="452"/>
        <v>4.6639826046580639</v>
      </c>
      <c r="AE1064" s="17">
        <f t="shared" si="442"/>
        <v>-39.341273659843772</v>
      </c>
      <c r="AF1064" s="17">
        <f t="shared" si="457"/>
        <v>-16.353479563665037</v>
      </c>
      <c r="AG1064" s="17">
        <f t="shared" si="458"/>
        <v>11.674028067355364</v>
      </c>
      <c r="AJ1064" s="138"/>
    </row>
    <row r="1065" spans="1:36" s="112" customFormat="1">
      <c r="A1065" s="112" t="s">
        <v>171</v>
      </c>
      <c r="B1065" s="112">
        <v>7</v>
      </c>
      <c r="C1065" s="112">
        <v>0</v>
      </c>
      <c r="D1065" s="112">
        <v>-110</v>
      </c>
      <c r="E1065" s="313" t="s">
        <v>172</v>
      </c>
      <c r="F1065" s="313" t="s">
        <v>12</v>
      </c>
      <c r="G1065" s="243">
        <v>7.9000000000000001E-2</v>
      </c>
      <c r="H1065" s="314" t="s">
        <v>18</v>
      </c>
      <c r="I1065" s="313"/>
      <c r="J1065" s="13">
        <v>510.90242518184743</v>
      </c>
      <c r="K1065" s="13">
        <v>380.61975993747689</v>
      </c>
      <c r="L1065" s="315">
        <v>3.7728829399808876E-12</v>
      </c>
      <c r="M1065" s="316">
        <v>1.845668786748278E-17</v>
      </c>
      <c r="N1065" s="257"/>
      <c r="O1065" s="129">
        <f t="shared" si="439"/>
        <v>5.5370063602448341E-18</v>
      </c>
      <c r="P1065" s="129">
        <f t="shared" si="443"/>
        <v>1.4675796859663192E-6</v>
      </c>
      <c r="Q1065" s="129">
        <f t="shared" si="440"/>
        <v>7.0088688104364974E-8</v>
      </c>
      <c r="R1065" s="129">
        <f t="shared" si="444"/>
        <v>18576.958050206569</v>
      </c>
      <c r="S1065" s="129">
        <f t="shared" si="445"/>
        <v>1.8414358759481695E-10</v>
      </c>
      <c r="T1065" s="113">
        <v>0.90300000000000002</v>
      </c>
      <c r="U1065" s="193">
        <f t="shared" si="446"/>
        <v>1.6666389144336949E-17</v>
      </c>
      <c r="V1065" s="129">
        <f t="shared" si="447"/>
        <v>4.4174148547586206E-6</v>
      </c>
      <c r="W1065" s="129">
        <f t="shared" si="441"/>
        <v>2.1096695119413857E-7</v>
      </c>
      <c r="X1065" s="129">
        <f t="shared" si="448"/>
        <v>55916.643731121774</v>
      </c>
      <c r="Y1065" s="241">
        <f t="shared" si="453"/>
        <v>5.5427219866039906E-10</v>
      </c>
      <c r="AA1065" s="129">
        <f t="shared" si="449"/>
        <v>4.3787503694171531E-20</v>
      </c>
      <c r="AB1065" s="39">
        <f t="shared" si="450"/>
        <v>3.6125661100382174E-20</v>
      </c>
      <c r="AC1065" s="113">
        <f t="shared" si="451"/>
        <v>6.2361786232071603</v>
      </c>
      <c r="AD1065" s="113">
        <f t="shared" si="452"/>
        <v>5.9418008713742605</v>
      </c>
      <c r="AE1065" s="113">
        <f t="shared" si="442"/>
        <v>-38.531104883046055</v>
      </c>
      <c r="AF1065" s="17">
        <f t="shared" ref="AF1065:AF1121" si="459">LN(W1065)</f>
        <v>-15.371564345149677</v>
      </c>
      <c r="AG1065" s="17">
        <f t="shared" ref="AG1065:AG1120" si="460">LN(X1065)</f>
        <v>10.931617355992055</v>
      </c>
      <c r="AJ1065" s="39"/>
    </row>
    <row r="1066" spans="1:36">
      <c r="A1066" t="s">
        <v>171</v>
      </c>
      <c r="B1066">
        <v>7</v>
      </c>
      <c r="C1066">
        <v>0</v>
      </c>
      <c r="D1066">
        <v>-110</v>
      </c>
      <c r="E1066" s="71" t="s">
        <v>172</v>
      </c>
      <c r="F1066" s="71" t="s">
        <v>12</v>
      </c>
      <c r="G1066" s="262">
        <v>7.9000000000000001E-2</v>
      </c>
      <c r="H1066" s="263" t="s">
        <v>18</v>
      </c>
      <c r="J1066" s="5">
        <v>57.682525908977397</v>
      </c>
      <c r="K1066" s="5">
        <v>106.10022570112625</v>
      </c>
      <c r="L1066" s="29">
        <v>6.4330680362727774E-13</v>
      </c>
      <c r="M1066" s="282">
        <v>1.1609428826461336E-17</v>
      </c>
      <c r="N1066" s="257"/>
      <c r="O1066" s="126">
        <f t="shared" si="439"/>
        <v>3.4828286479384009E-18</v>
      </c>
      <c r="P1066" s="126">
        <f t="shared" si="443"/>
        <v>5.4139465466562972E-6</v>
      </c>
      <c r="Q1066" s="126">
        <f t="shared" si="440"/>
        <v>4.4086438581498742E-8</v>
      </c>
      <c r="R1066" s="126">
        <f t="shared" si="444"/>
        <v>68530.968945016415</v>
      </c>
      <c r="S1066" s="126">
        <f t="shared" si="445"/>
        <v>4.1551691610615269E-10</v>
      </c>
      <c r="T1066" s="17">
        <v>0.90300000000000002</v>
      </c>
      <c r="U1066" s="193">
        <f t="shared" si="446"/>
        <v>1.0483314230294586E-17</v>
      </c>
      <c r="V1066" s="185">
        <f t="shared" si="447"/>
        <v>1.6295979105435453E-5</v>
      </c>
      <c r="W1066" s="185">
        <f t="shared" si="441"/>
        <v>1.3270018013031118E-7</v>
      </c>
      <c r="X1066" s="185">
        <f t="shared" si="448"/>
        <v>206278.21652449938</v>
      </c>
      <c r="Y1066" s="194">
        <f t="shared" si="453"/>
        <v>1.2507059174795194E-9</v>
      </c>
      <c r="AA1066" s="259">
        <f t="shared" si="449"/>
        <v>9.880576748088205E-20</v>
      </c>
      <c r="AB1066" s="260">
        <f t="shared" si="450"/>
        <v>2.0126422419123825E-19</v>
      </c>
      <c r="AC1066" s="17">
        <f t="shared" si="451"/>
        <v>4.0549542837823802</v>
      </c>
      <c r="AD1066" s="17">
        <f t="shared" si="452"/>
        <v>4.6643841728667441</v>
      </c>
      <c r="AE1066" s="17">
        <f t="shared" si="442"/>
        <v>-38.994714076080442</v>
      </c>
      <c r="AF1066" s="17">
        <f t="shared" si="459"/>
        <v>-15.835173538184067</v>
      </c>
      <c r="AG1066" s="17">
        <f t="shared" si="460"/>
        <v>12.236981102231162</v>
      </c>
      <c r="AJ1066" s="138"/>
    </row>
    <row r="1067" spans="1:36">
      <c r="A1067" t="s">
        <v>171</v>
      </c>
      <c r="B1067">
        <v>7</v>
      </c>
      <c r="C1067">
        <v>0</v>
      </c>
      <c r="D1067">
        <v>-110</v>
      </c>
      <c r="E1067" s="71" t="s">
        <v>172</v>
      </c>
      <c r="F1067" s="71" t="s">
        <v>12</v>
      </c>
      <c r="G1067" s="262">
        <v>7.9000000000000001E-2</v>
      </c>
      <c r="H1067" s="263" t="s">
        <v>18</v>
      </c>
      <c r="J1067" s="5">
        <v>158.3094504378623</v>
      </c>
      <c r="K1067" s="5">
        <v>264.87710498101853</v>
      </c>
      <c r="L1067" s="29">
        <v>1.4588521843158791E-12</v>
      </c>
      <c r="M1067" s="282">
        <v>5.1336165739731843E-17</v>
      </c>
      <c r="N1067" s="257"/>
      <c r="O1067" s="126">
        <f t="shared" si="439"/>
        <v>1.5400849721919554E-17</v>
      </c>
      <c r="P1067" s="126">
        <f t="shared" si="443"/>
        <v>1.0556826721373214E-5</v>
      </c>
      <c r="Q1067" s="126">
        <f t="shared" si="440"/>
        <v>1.949474648344247E-7</v>
      </c>
      <c r="R1067" s="126">
        <f t="shared" si="444"/>
        <v>133630.71799206597</v>
      </c>
      <c r="S1067" s="126">
        <f t="shared" si="445"/>
        <v>7.3599213057087326E-10</v>
      </c>
      <c r="T1067" s="17">
        <v>0.90300000000000002</v>
      </c>
      <c r="U1067" s="193">
        <f t="shared" si="446"/>
        <v>4.6356557662977856E-17</v>
      </c>
      <c r="V1067" s="185">
        <f t="shared" si="447"/>
        <v>3.1776048431333375E-5</v>
      </c>
      <c r="W1067" s="185">
        <f t="shared" si="441"/>
        <v>5.8679186915161835E-7</v>
      </c>
      <c r="X1067" s="185">
        <f t="shared" si="448"/>
        <v>402228.4611561186</v>
      </c>
      <c r="Y1067" s="194">
        <f t="shared" si="453"/>
        <v>2.2153363130183285E-9</v>
      </c>
      <c r="AA1067" s="259">
        <f t="shared" si="449"/>
        <v>1.7501156872844798E-19</v>
      </c>
      <c r="AB1067" s="260">
        <f t="shared" si="450"/>
        <v>3.2427732897652686E-19</v>
      </c>
      <c r="AC1067" s="17">
        <f t="shared" si="451"/>
        <v>5.0645516646493167</v>
      </c>
      <c r="AD1067" s="17">
        <f t="shared" si="452"/>
        <v>5.5792659636301032</v>
      </c>
      <c r="AE1067" s="17">
        <f t="shared" si="442"/>
        <v>-37.508136184921462</v>
      </c>
      <c r="AF1067" s="17">
        <f t="shared" si="459"/>
        <v>-14.348595647025085</v>
      </c>
      <c r="AG1067" s="17">
        <f t="shared" si="460"/>
        <v>12.904775517507058</v>
      </c>
      <c r="AJ1067" s="138"/>
    </row>
    <row r="1068" spans="1:36">
      <c r="A1068" t="s">
        <v>171</v>
      </c>
      <c r="B1068">
        <v>7</v>
      </c>
      <c r="C1068">
        <v>0</v>
      </c>
      <c r="D1068">
        <v>-110</v>
      </c>
      <c r="E1068" s="71" t="s">
        <v>172</v>
      </c>
      <c r="F1068" s="71" t="s">
        <v>12</v>
      </c>
      <c r="G1068" s="262">
        <v>7.9000000000000001E-2</v>
      </c>
      <c r="H1068" s="263" t="s">
        <v>18</v>
      </c>
      <c r="J1068" s="5">
        <v>447.48633097435794</v>
      </c>
      <c r="K1068" s="5">
        <v>340.89872859728268</v>
      </c>
      <c r="L1068" s="29">
        <v>3.3883919263118626E-12</v>
      </c>
      <c r="M1068" s="282">
        <v>2.7106781965166408E-17</v>
      </c>
      <c r="N1068" s="257"/>
      <c r="O1068" s="126">
        <f t="shared" si="439"/>
        <v>8.1320345895499219E-18</v>
      </c>
      <c r="P1068" s="126">
        <f t="shared" si="443"/>
        <v>2.399968706808169E-6</v>
      </c>
      <c r="Q1068" s="126">
        <f t="shared" si="440"/>
        <v>1.0293714670316356E-7</v>
      </c>
      <c r="R1068" s="126">
        <f t="shared" si="444"/>
        <v>30379.350719090744</v>
      </c>
      <c r="S1068" s="126">
        <f t="shared" si="445"/>
        <v>3.0195814201691355E-10</v>
      </c>
      <c r="T1068" s="17">
        <v>0.90300000000000002</v>
      </c>
      <c r="U1068" s="193">
        <f t="shared" si="446"/>
        <v>2.4477424114545268E-17</v>
      </c>
      <c r="V1068" s="185">
        <f t="shared" si="447"/>
        <v>7.2239058074925903E-6</v>
      </c>
      <c r="W1068" s="185">
        <f t="shared" si="441"/>
        <v>3.0984081157652234E-7</v>
      </c>
      <c r="X1068" s="185">
        <f t="shared" si="448"/>
        <v>91441.845664463151</v>
      </c>
      <c r="Y1068" s="194">
        <f t="shared" si="453"/>
        <v>9.0889400747090988E-10</v>
      </c>
      <c r="AA1068" s="259">
        <f t="shared" si="449"/>
        <v>7.1802626590201891E-20</v>
      </c>
      <c r="AB1068" s="260">
        <f t="shared" si="450"/>
        <v>6.0575664749678559E-20</v>
      </c>
      <c r="AC1068" s="17">
        <f t="shared" si="451"/>
        <v>6.103645991939695</v>
      </c>
      <c r="AD1068" s="17">
        <f t="shared" si="452"/>
        <v>5.8315854495894772</v>
      </c>
      <c r="AE1068" s="17">
        <f t="shared" si="442"/>
        <v>-38.146747720299018</v>
      </c>
      <c r="AF1068" s="17">
        <f t="shared" si="459"/>
        <v>-14.987207182402646</v>
      </c>
      <c r="AG1068" s="17">
        <f t="shared" si="460"/>
        <v>11.423458482697001</v>
      </c>
      <c r="AJ1068" s="138"/>
    </row>
    <row r="1069" spans="1:36">
      <c r="A1069" t="s">
        <v>171</v>
      </c>
      <c r="B1069">
        <v>7</v>
      </c>
      <c r="C1069">
        <v>0</v>
      </c>
      <c r="D1069">
        <v>-110</v>
      </c>
      <c r="E1069" s="71" t="s">
        <v>172</v>
      </c>
      <c r="F1069" s="71" t="s">
        <v>12</v>
      </c>
      <c r="G1069" s="262">
        <v>7.9000000000000001E-2</v>
      </c>
      <c r="H1069" s="263" t="s">
        <v>18</v>
      </c>
      <c r="J1069" s="5">
        <v>157.23231748794058</v>
      </c>
      <c r="K1069" s="5">
        <v>233.84762846172171</v>
      </c>
      <c r="L1069" s="29">
        <v>1.4507970178384826E-12</v>
      </c>
      <c r="M1069" s="282">
        <v>1.7901147683956291E-17</v>
      </c>
      <c r="N1069" s="257"/>
      <c r="O1069" s="126">
        <f t="shared" si="439"/>
        <v>5.3703443051868872E-18</v>
      </c>
      <c r="P1069" s="126">
        <f t="shared" si="443"/>
        <v>3.7016510505295016E-6</v>
      </c>
      <c r="Q1069" s="126">
        <f t="shared" si="440"/>
        <v>6.7979041837808685E-8</v>
      </c>
      <c r="R1069" s="126">
        <f t="shared" si="444"/>
        <v>46856.342411765836</v>
      </c>
      <c r="S1069" s="126">
        <f t="shared" si="445"/>
        <v>2.9069801684534129E-10</v>
      </c>
      <c r="T1069" s="17">
        <v>0.90300000000000002</v>
      </c>
      <c r="U1069" s="193">
        <f t="shared" si="446"/>
        <v>1.6164736358612531E-17</v>
      </c>
      <c r="V1069" s="185">
        <f t="shared" si="447"/>
        <v>1.1141969662093799E-5</v>
      </c>
      <c r="W1069" s="185">
        <f t="shared" si="441"/>
        <v>2.0461691593180416E-7</v>
      </c>
      <c r="X1069" s="185">
        <f t="shared" si="448"/>
        <v>141037.59065941515</v>
      </c>
      <c r="Y1069" s="194">
        <f t="shared" si="453"/>
        <v>8.7500103070447728E-10</v>
      </c>
      <c r="AA1069" s="259">
        <f t="shared" si="449"/>
        <v>6.9125081425653713E-20</v>
      </c>
      <c r="AB1069" s="260">
        <f t="shared" si="450"/>
        <v>1.1385157943327571E-19</v>
      </c>
      <c r="AC1069" s="17">
        <f t="shared" si="451"/>
        <v>5.0577244408503805</v>
      </c>
      <c r="AD1069" s="17">
        <f t="shared" si="452"/>
        <v>5.454669742840685</v>
      </c>
      <c r="AE1069" s="17">
        <f t="shared" si="442"/>
        <v>-38.561666846679344</v>
      </c>
      <c r="AF1069" s="17">
        <f t="shared" si="459"/>
        <v>-15.402126308782968</v>
      </c>
      <c r="AG1069" s="17">
        <f t="shared" si="460"/>
        <v>11.856781734250111</v>
      </c>
      <c r="AJ1069" s="138"/>
    </row>
    <row r="1070" spans="1:36">
      <c r="A1070" t="s">
        <v>171</v>
      </c>
      <c r="B1070">
        <v>7</v>
      </c>
      <c r="C1070">
        <v>0</v>
      </c>
      <c r="D1070">
        <v>-110</v>
      </c>
      <c r="E1070" s="71" t="s">
        <v>172</v>
      </c>
      <c r="F1070" s="71" t="s">
        <v>12</v>
      </c>
      <c r="G1070" s="262">
        <v>7.9000000000000001E-2</v>
      </c>
      <c r="H1070" s="263" t="s">
        <v>18</v>
      </c>
      <c r="J1070" s="5">
        <v>123.0599433985589</v>
      </c>
      <c r="K1070" s="5">
        <v>196.37531460115585</v>
      </c>
      <c r="L1070" s="29">
        <v>1.1893122559180566E-12</v>
      </c>
      <c r="M1070" s="282">
        <v>1.1141164702560952E-17</v>
      </c>
      <c r="N1070" s="257"/>
      <c r="O1070" s="126">
        <f t="shared" si="439"/>
        <v>3.3423494107682853E-18</v>
      </c>
      <c r="P1070" s="126">
        <f t="shared" si="443"/>
        <v>2.810321170186085E-6</v>
      </c>
      <c r="Q1070" s="126">
        <f t="shared" si="440"/>
        <v>4.2308220389471958E-8</v>
      </c>
      <c r="R1070" s="126">
        <f t="shared" si="444"/>
        <v>35573.685698558031</v>
      </c>
      <c r="S1070" s="126">
        <f t="shared" si="445"/>
        <v>2.1544571666454729E-10</v>
      </c>
      <c r="T1070" s="17">
        <v>0.90300000000000002</v>
      </c>
      <c r="U1070" s="193">
        <f t="shared" si="446"/>
        <v>1.0060471726412539E-17</v>
      </c>
      <c r="V1070" s="185">
        <f t="shared" si="447"/>
        <v>8.4590667222601156E-6</v>
      </c>
      <c r="W1070" s="185">
        <f t="shared" si="441"/>
        <v>1.2734774337231061E-7</v>
      </c>
      <c r="X1070" s="185">
        <f t="shared" si="448"/>
        <v>107076.79395265967</v>
      </c>
      <c r="Y1070" s="194">
        <f t="shared" si="453"/>
        <v>6.4849160716028744E-10</v>
      </c>
      <c r="AA1070" s="259">
        <f t="shared" si="449"/>
        <v>5.1230836965662709E-20</v>
      </c>
      <c r="AB1070" s="260">
        <f t="shared" si="450"/>
        <v>9.0534453331232566E-20</v>
      </c>
      <c r="AC1070" s="17">
        <f t="shared" si="451"/>
        <v>4.8126715813622862</v>
      </c>
      <c r="AD1070" s="17">
        <f t="shared" si="452"/>
        <v>5.2800276986173067</v>
      </c>
      <c r="AE1070" s="17">
        <f t="shared" si="442"/>
        <v>-39.035884893461947</v>
      </c>
      <c r="AF1070" s="17">
        <f t="shared" si="459"/>
        <v>-15.876344355565571</v>
      </c>
      <c r="AG1070" s="17">
        <f t="shared" si="460"/>
        <v>11.581301556512352</v>
      </c>
      <c r="AJ1070" s="138"/>
    </row>
    <row r="1071" spans="1:36">
      <c r="A1071" t="s">
        <v>171</v>
      </c>
      <c r="B1071">
        <v>7</v>
      </c>
      <c r="C1071">
        <v>0</v>
      </c>
      <c r="D1071">
        <v>-110</v>
      </c>
      <c r="E1071" s="71" t="s">
        <v>172</v>
      </c>
      <c r="F1071" s="71" t="s">
        <v>12</v>
      </c>
      <c r="G1071" s="262">
        <v>7.9000000000000001E-2</v>
      </c>
      <c r="H1071" s="263" t="s">
        <v>18</v>
      </c>
      <c r="J1071" s="5">
        <v>99.866194223843621</v>
      </c>
      <c r="K1071" s="5">
        <v>177.82080594040423</v>
      </c>
      <c r="L1071" s="29">
        <v>1.0040137141644829E-12</v>
      </c>
      <c r="M1071" s="282">
        <v>1.1394161844107327E-17</v>
      </c>
      <c r="N1071" s="257"/>
      <c r="O1071" s="126">
        <f t="shared" si="439"/>
        <v>3.4182485532321978E-18</v>
      </c>
      <c r="P1071" s="126">
        <f t="shared" si="443"/>
        <v>3.4045835281012924E-6</v>
      </c>
      <c r="Q1071" s="126">
        <f t="shared" si="440"/>
        <v>4.3268969028255664E-8</v>
      </c>
      <c r="R1071" s="126">
        <f t="shared" si="444"/>
        <v>43095.99402659863</v>
      </c>
      <c r="S1071" s="126">
        <f t="shared" si="445"/>
        <v>2.4332905702135356E-10</v>
      </c>
      <c r="T1071" s="17">
        <v>0.90300000000000002</v>
      </c>
      <c r="U1071" s="193">
        <f t="shared" si="446"/>
        <v>1.0288928145228916E-17</v>
      </c>
      <c r="V1071" s="185">
        <f t="shared" si="447"/>
        <v>1.0247796419584892E-5</v>
      </c>
      <c r="W1071" s="185">
        <f t="shared" si="441"/>
        <v>1.3023959677504954E-7</v>
      </c>
      <c r="X1071" s="185">
        <f t="shared" si="448"/>
        <v>129718.94202006191</v>
      </c>
      <c r="Y1071" s="194">
        <f t="shared" si="453"/>
        <v>7.324204616342742E-10</v>
      </c>
      <c r="AA1071" s="259">
        <f t="shared" si="449"/>
        <v>5.7861216469107668E-20</v>
      </c>
      <c r="AB1071" s="260">
        <f t="shared" si="450"/>
        <v>1.1409428318223533E-19</v>
      </c>
      <c r="AC1071" s="17">
        <f t="shared" si="451"/>
        <v>4.6038312322278863</v>
      </c>
      <c r="AD1071" s="17">
        <f t="shared" si="452"/>
        <v>5.1807763350210649</v>
      </c>
      <c r="AE1071" s="17">
        <f t="shared" si="442"/>
        <v>-39.013430568608015</v>
      </c>
      <c r="AF1071" s="17">
        <f t="shared" si="459"/>
        <v>-15.853890030711643</v>
      </c>
      <c r="AG1071" s="17">
        <f t="shared" si="460"/>
        <v>11.773125404514282</v>
      </c>
      <c r="AJ1071" s="138"/>
    </row>
    <row r="1072" spans="1:36">
      <c r="A1072" t="s">
        <v>171</v>
      </c>
      <c r="B1072">
        <v>7</v>
      </c>
      <c r="C1072">
        <v>0</v>
      </c>
      <c r="D1072">
        <v>-110</v>
      </c>
      <c r="E1072" s="71" t="s">
        <v>172</v>
      </c>
      <c r="F1072" s="71" t="s">
        <v>12</v>
      </c>
      <c r="G1072" s="262">
        <v>7.9000000000000001E-2</v>
      </c>
      <c r="H1072" s="263" t="s">
        <v>18</v>
      </c>
      <c r="J1072" s="5">
        <v>100.62890720744171</v>
      </c>
      <c r="K1072" s="5">
        <v>122.18030820929137</v>
      </c>
      <c r="L1072" s="29">
        <v>1.0102279900220031E-12</v>
      </c>
      <c r="M1072" s="282">
        <v>1.4996654586843781E-17</v>
      </c>
      <c r="N1072" s="257"/>
      <c r="O1072" s="126">
        <f t="shared" si="439"/>
        <v>4.4989963760531344E-18</v>
      </c>
      <c r="P1072" s="126">
        <f t="shared" si="443"/>
        <v>4.4534465689820618E-6</v>
      </c>
      <c r="Q1072" s="126">
        <f t="shared" si="440"/>
        <v>5.6949321215862451E-8</v>
      </c>
      <c r="R1072" s="126">
        <f t="shared" si="444"/>
        <v>56372.741379519764</v>
      </c>
      <c r="S1072" s="126">
        <f t="shared" si="445"/>
        <v>4.6610883578972395E-10</v>
      </c>
      <c r="T1072" s="17">
        <v>0.90300000000000002</v>
      </c>
      <c r="U1072" s="193">
        <f t="shared" si="446"/>
        <v>1.3541979091919936E-17</v>
      </c>
      <c r="V1072" s="185">
        <f t="shared" si="447"/>
        <v>1.3404874172636007E-5</v>
      </c>
      <c r="W1072" s="185">
        <f t="shared" si="441"/>
        <v>1.71417456859746E-7</v>
      </c>
      <c r="X1072" s="185">
        <f t="shared" si="448"/>
        <v>169681.9515523545</v>
      </c>
      <c r="Y1072" s="194">
        <f t="shared" si="453"/>
        <v>1.4029875957270693E-9</v>
      </c>
      <c r="AA1072" s="259">
        <f t="shared" si="449"/>
        <v>1.1083602006243849E-19</v>
      </c>
      <c r="AB1072" s="260">
        <f t="shared" si="450"/>
        <v>1.4902928992291342E-19</v>
      </c>
      <c r="AC1072" s="17">
        <f t="shared" si="451"/>
        <v>4.611439564375611</v>
      </c>
      <c r="AD1072" s="17">
        <f t="shared" si="452"/>
        <v>4.8054978898022611</v>
      </c>
      <c r="AE1072" s="17">
        <f t="shared" si="442"/>
        <v>-38.738704525208703</v>
      </c>
      <c r="AF1072" s="17">
        <f t="shared" si="459"/>
        <v>-15.579163987312326</v>
      </c>
      <c r="AG1072" s="17">
        <f t="shared" si="460"/>
        <v>12.041681090541793</v>
      </c>
      <c r="AJ1072" s="138"/>
    </row>
    <row r="1073" spans="1:36">
      <c r="A1073" t="s">
        <v>171</v>
      </c>
      <c r="B1073">
        <v>7</v>
      </c>
      <c r="C1073">
        <v>0</v>
      </c>
      <c r="D1073">
        <v>-110</v>
      </c>
      <c r="E1073" s="71" t="s">
        <v>172</v>
      </c>
      <c r="F1073" s="71" t="s">
        <v>12</v>
      </c>
      <c r="G1073" s="262">
        <v>7.9000000000000001E-2</v>
      </c>
      <c r="H1073" s="263" t="s">
        <v>18</v>
      </c>
      <c r="J1073" s="5">
        <v>58.171360060455825</v>
      </c>
      <c r="K1073" s="5">
        <v>90.749302028656203</v>
      </c>
      <c r="L1073" s="29">
        <v>6.4772463860872892E-13</v>
      </c>
      <c r="M1073" s="282">
        <v>7.8562895189566388E-18</v>
      </c>
      <c r="N1073" s="257"/>
      <c r="O1073" s="126">
        <f t="shared" si="439"/>
        <v>2.3568868556869916E-18</v>
      </c>
      <c r="P1073" s="126">
        <f t="shared" si="443"/>
        <v>3.6387173116487182E-6</v>
      </c>
      <c r="Q1073" s="126">
        <f t="shared" si="440"/>
        <v>2.9834010831480904E-8</v>
      </c>
      <c r="R1073" s="126">
        <f t="shared" si="444"/>
        <v>46059.71280567997</v>
      </c>
      <c r="S1073" s="126">
        <f t="shared" si="445"/>
        <v>3.2875195912867873E-10</v>
      </c>
      <c r="T1073" s="17">
        <v>0.90300000000000002</v>
      </c>
      <c r="U1073" s="193">
        <f t="shared" si="446"/>
        <v>7.094229435617845E-18</v>
      </c>
      <c r="V1073" s="185">
        <f t="shared" si="447"/>
        <v>1.0952539108062641E-5</v>
      </c>
      <c r="W1073" s="185">
        <f t="shared" si="441"/>
        <v>8.9800372602757522E-8</v>
      </c>
      <c r="X1073" s="185">
        <f t="shared" si="448"/>
        <v>138639.73554509672</v>
      </c>
      <c r="Y1073" s="194">
        <f t="shared" si="453"/>
        <v>9.8954339697732294E-10</v>
      </c>
      <c r="AA1073" s="259">
        <f t="shared" si="449"/>
        <v>7.8173928361208524E-20</v>
      </c>
      <c r="AB1073" s="260">
        <f t="shared" si="450"/>
        <v>1.3505425196852579E-19</v>
      </c>
      <c r="AC1073" s="17">
        <f t="shared" si="451"/>
        <v>4.0633931384376512</v>
      </c>
      <c r="AD1073" s="17">
        <f t="shared" si="452"/>
        <v>4.5081007819710992</v>
      </c>
      <c r="AE1073" s="17">
        <f t="shared" si="442"/>
        <v>-39.385217250292044</v>
      </c>
      <c r="AF1073" s="17">
        <f t="shared" si="459"/>
        <v>-16.225676712395668</v>
      </c>
      <c r="AG1073" s="17">
        <f t="shared" si="460"/>
        <v>11.839634016894136</v>
      </c>
      <c r="AJ1073" s="138"/>
    </row>
    <row r="1074" spans="1:36">
      <c r="A1074" t="s">
        <v>171</v>
      </c>
      <c r="B1074">
        <v>7</v>
      </c>
      <c r="C1074">
        <v>0</v>
      </c>
      <c r="D1074">
        <v>-110</v>
      </c>
      <c r="E1074" s="71" t="s">
        <v>172</v>
      </c>
      <c r="F1074" s="71" t="s">
        <v>12</v>
      </c>
      <c r="G1074" s="262">
        <v>7.9000000000000001E-2</v>
      </c>
      <c r="H1074" s="263" t="s">
        <v>18</v>
      </c>
      <c r="J1074" s="5">
        <v>23.505326666731111</v>
      </c>
      <c r="K1074" s="5">
        <v>55.398593525990123</v>
      </c>
      <c r="L1074" s="29">
        <v>3.1061834675963299E-13</v>
      </c>
      <c r="M1074" s="282">
        <v>1.3950300014820927E-18</v>
      </c>
      <c r="N1074" s="257"/>
      <c r="O1074" s="126">
        <f t="shared" si="439"/>
        <v>4.1850900044462781E-19</v>
      </c>
      <c r="P1074" s="126">
        <f t="shared" si="443"/>
        <v>1.3473415360377418E-6</v>
      </c>
      <c r="Q1074" s="126">
        <f t="shared" si="440"/>
        <v>5.2975822841092116E-9</v>
      </c>
      <c r="R1074" s="126">
        <f t="shared" si="444"/>
        <v>17054.956152376475</v>
      </c>
      <c r="S1074" s="126">
        <f t="shared" si="445"/>
        <v>9.5626656688023377E-11</v>
      </c>
      <c r="T1074" s="17">
        <v>0.90300000000000002</v>
      </c>
      <c r="U1074" s="193">
        <f t="shared" si="446"/>
        <v>1.2597120913383297E-18</v>
      </c>
      <c r="V1074" s="185">
        <f t="shared" si="447"/>
        <v>4.0554980234736029E-6</v>
      </c>
      <c r="W1074" s="185">
        <f t="shared" si="441"/>
        <v>1.5945722675168728E-8</v>
      </c>
      <c r="X1074" s="185">
        <f t="shared" si="448"/>
        <v>51335.418018653196</v>
      </c>
      <c r="Y1074" s="194">
        <f t="shared" si="453"/>
        <v>2.8783623663095035E-10</v>
      </c>
      <c r="AA1074" s="259">
        <f t="shared" si="449"/>
        <v>2.2739062693845082E-20</v>
      </c>
      <c r="AB1074" s="260">
        <f t="shared" si="450"/>
        <v>5.9349526227031147E-20</v>
      </c>
      <c r="AC1074" s="17">
        <f t="shared" si="451"/>
        <v>3.1572270621345138</v>
      </c>
      <c r="AD1074" s="17">
        <f t="shared" si="452"/>
        <v>4.01455420581346</v>
      </c>
      <c r="AE1074" s="17">
        <f t="shared" si="442"/>
        <v>-41.113615752411974</v>
      </c>
      <c r="AF1074" s="17">
        <f t="shared" si="459"/>
        <v>-17.954075214515601</v>
      </c>
      <c r="AG1074" s="17">
        <f t="shared" si="460"/>
        <v>10.846136202656046</v>
      </c>
      <c r="AJ1074" s="138"/>
    </row>
    <row r="1075" spans="1:36">
      <c r="A1075" t="s">
        <v>171</v>
      </c>
      <c r="B1075">
        <v>7</v>
      </c>
      <c r="C1075">
        <v>0</v>
      </c>
      <c r="D1075">
        <v>-110</v>
      </c>
      <c r="E1075" s="71" t="s">
        <v>172</v>
      </c>
      <c r="F1075" s="71" t="s">
        <v>12</v>
      </c>
      <c r="G1075" s="262">
        <v>7.9000000000000001E-2</v>
      </c>
      <c r="H1075" s="263" t="s">
        <v>18</v>
      </c>
      <c r="J1075" s="5">
        <v>36.287488804952467</v>
      </c>
      <c r="K1075" s="5">
        <v>78.11443062011368</v>
      </c>
      <c r="L1075" s="29">
        <v>4.417474992824826E-13</v>
      </c>
      <c r="M1075" s="282">
        <v>7.7426265039862706E-18</v>
      </c>
      <c r="N1075" s="257"/>
      <c r="O1075" s="126">
        <f t="shared" si="439"/>
        <v>2.3227879511958811E-18</v>
      </c>
      <c r="P1075" s="126">
        <f t="shared" si="443"/>
        <v>5.258180193365479E-6</v>
      </c>
      <c r="Q1075" s="126">
        <f t="shared" si="440"/>
        <v>2.9402379129061781E-8</v>
      </c>
      <c r="R1075" s="126">
        <f t="shared" si="444"/>
        <v>66559.242953993395</v>
      </c>
      <c r="S1075" s="126">
        <f t="shared" si="445"/>
        <v>3.7640137546481666E-10</v>
      </c>
      <c r="T1075" s="17">
        <v>0.90300000000000002</v>
      </c>
      <c r="U1075" s="193">
        <f t="shared" si="446"/>
        <v>6.9915917330996023E-18</v>
      </c>
      <c r="V1075" s="185">
        <f t="shared" si="447"/>
        <v>1.5827122382030091E-5</v>
      </c>
      <c r="W1075" s="185">
        <f t="shared" si="441"/>
        <v>8.8501161178475964E-8</v>
      </c>
      <c r="X1075" s="185">
        <f t="shared" si="448"/>
        <v>200343.32129152011</v>
      </c>
      <c r="Y1075" s="194">
        <f t="shared" si="453"/>
        <v>1.1329681401490981E-9</v>
      </c>
      <c r="AA1075" s="259">
        <f t="shared" si="449"/>
        <v>8.9504483071778769E-20</v>
      </c>
      <c r="AB1075" s="260">
        <f t="shared" si="450"/>
        <v>2.1336903596728268E-19</v>
      </c>
      <c r="AC1075" s="17">
        <f t="shared" si="451"/>
        <v>3.5914730208409513</v>
      </c>
      <c r="AD1075" s="17">
        <f t="shared" si="452"/>
        <v>4.3581748108417653</v>
      </c>
      <c r="AE1075" s="17">
        <f t="shared" si="442"/>
        <v>-39.399790702254229</v>
      </c>
      <c r="AF1075" s="17">
        <f t="shared" si="459"/>
        <v>-16.240250164357857</v>
      </c>
      <c r="AG1075" s="17">
        <f t="shared" si="460"/>
        <v>12.207787780302871</v>
      </c>
      <c r="AJ1075" s="138"/>
    </row>
    <row r="1076" spans="1:36">
      <c r="A1076" t="s">
        <v>171</v>
      </c>
      <c r="B1076">
        <v>7</v>
      </c>
      <c r="C1076">
        <v>0</v>
      </c>
      <c r="D1076">
        <v>-110</v>
      </c>
      <c r="E1076" s="71" t="s">
        <v>172</v>
      </c>
      <c r="F1076" s="71" t="s">
        <v>12</v>
      </c>
      <c r="G1076" s="262">
        <v>7.9000000000000001E-2</v>
      </c>
      <c r="H1076" s="263" t="s">
        <v>18</v>
      </c>
      <c r="J1076" s="5">
        <v>44.318557366875694</v>
      </c>
      <c r="K1076" s="5">
        <v>80.18669424945989</v>
      </c>
      <c r="L1076" s="29">
        <v>5.1950792318023455E-13</v>
      </c>
      <c r="M1076" s="282">
        <v>6.5828063149428798E-18</v>
      </c>
      <c r="N1076" s="257"/>
      <c r="O1076" s="126">
        <f t="shared" si="439"/>
        <v>1.9748418944828639E-18</v>
      </c>
      <c r="P1076" s="126">
        <f t="shared" si="443"/>
        <v>3.8013701165395428E-6</v>
      </c>
      <c r="Q1076" s="126">
        <f t="shared" si="440"/>
        <v>2.4997998664340046E-8</v>
      </c>
      <c r="R1076" s="126">
        <f t="shared" si="444"/>
        <v>48118.609070120787</v>
      </c>
      <c r="S1076" s="126">
        <f t="shared" si="445"/>
        <v>3.1174746506660516E-10</v>
      </c>
      <c r="T1076" s="17">
        <v>0.90300000000000002</v>
      </c>
      <c r="U1076" s="193">
        <f t="shared" si="446"/>
        <v>5.944274102393421E-18</v>
      </c>
      <c r="V1076" s="185">
        <f t="shared" si="447"/>
        <v>1.1442124050784024E-5</v>
      </c>
      <c r="W1076" s="185">
        <f t="shared" si="441"/>
        <v>7.5243975979663547E-8</v>
      </c>
      <c r="X1076" s="185">
        <f t="shared" si="448"/>
        <v>144837.01330106356</v>
      </c>
      <c r="Y1076" s="194">
        <f t="shared" si="453"/>
        <v>9.3835986985048162E-10</v>
      </c>
      <c r="AA1076" s="259">
        <f t="shared" si="449"/>
        <v>7.4130429718188059E-20</v>
      </c>
      <c r="AB1076" s="260">
        <f t="shared" si="450"/>
        <v>1.4853385818607354E-19</v>
      </c>
      <c r="AC1076" s="17">
        <f t="shared" si="451"/>
        <v>3.7914034915228743</v>
      </c>
      <c r="AD1076" s="17">
        <f t="shared" si="452"/>
        <v>4.3843575939943946</v>
      </c>
      <c r="AE1076" s="17">
        <f t="shared" si="442"/>
        <v>-39.562070527844647</v>
      </c>
      <c r="AF1076" s="17">
        <f t="shared" si="459"/>
        <v>-16.40252998994827</v>
      </c>
      <c r="AG1076" s="17">
        <f t="shared" si="460"/>
        <v>11.883364342989418</v>
      </c>
      <c r="AJ1076" s="138"/>
    </row>
    <row r="1077" spans="1:36">
      <c r="A1077" t="s">
        <v>171</v>
      </c>
      <c r="B1077">
        <v>7</v>
      </c>
      <c r="C1077">
        <v>0</v>
      </c>
      <c r="D1077">
        <v>-110</v>
      </c>
      <c r="E1077" s="71" t="s">
        <v>172</v>
      </c>
      <c r="F1077" s="71" t="s">
        <v>12</v>
      </c>
      <c r="G1077" s="262">
        <v>7.9000000000000001E-2</v>
      </c>
      <c r="H1077" s="263" t="s">
        <v>18</v>
      </c>
      <c r="J1077" s="5">
        <v>84.897855425456569</v>
      </c>
      <c r="K1077" s="5">
        <v>116.11860706914545</v>
      </c>
      <c r="L1077" s="29">
        <v>8.8012930475915286E-13</v>
      </c>
      <c r="M1077" s="282">
        <v>2.0630982390820588E-17</v>
      </c>
      <c r="N1077" s="257"/>
      <c r="O1077" s="126">
        <f t="shared" si="439"/>
        <v>6.189294717246176E-18</v>
      </c>
      <c r="P1077" s="126">
        <f t="shared" si="443"/>
        <v>7.0322561512025496E-6</v>
      </c>
      <c r="Q1077" s="126">
        <f t="shared" si="440"/>
        <v>7.8345502749951588E-8</v>
      </c>
      <c r="R1077" s="126">
        <f t="shared" si="444"/>
        <v>89015.900648133524</v>
      </c>
      <c r="S1077" s="126">
        <f t="shared" si="445"/>
        <v>6.7470239892990611E-10</v>
      </c>
      <c r="T1077" s="17">
        <v>0.90300000000000002</v>
      </c>
      <c r="U1077" s="193">
        <f t="shared" si="446"/>
        <v>1.8629777098910992E-17</v>
      </c>
      <c r="V1077" s="185">
        <f t="shared" si="447"/>
        <v>2.1167091015119675E-5</v>
      </c>
      <c r="W1077" s="185">
        <f t="shared" si="441"/>
        <v>2.358199632773543E-7</v>
      </c>
      <c r="X1077" s="185">
        <f t="shared" si="448"/>
        <v>267937.86095088191</v>
      </c>
      <c r="Y1077" s="194">
        <f t="shared" si="453"/>
        <v>2.0308542207790172E-9</v>
      </c>
      <c r="AA1077" s="259">
        <f t="shared" si="449"/>
        <v>1.6043748344154239E-19</v>
      </c>
      <c r="AB1077" s="260">
        <f t="shared" si="450"/>
        <v>2.4300946457870597E-19</v>
      </c>
      <c r="AC1077" s="17">
        <f t="shared" si="451"/>
        <v>4.4414488329918616</v>
      </c>
      <c r="AD1077" s="17">
        <f t="shared" si="452"/>
        <v>4.7546121434691306</v>
      </c>
      <c r="AE1077" s="17">
        <f t="shared" si="442"/>
        <v>-38.419737728417473</v>
      </c>
      <c r="AF1077" s="17">
        <f t="shared" si="459"/>
        <v>-15.260197190521099</v>
      </c>
      <c r="AG1077" s="17">
        <f t="shared" si="460"/>
        <v>12.49851037048524</v>
      </c>
      <c r="AJ1077" s="138"/>
    </row>
    <row r="1078" spans="1:36">
      <c r="A1078" t="s">
        <v>171</v>
      </c>
      <c r="B1078">
        <v>7</v>
      </c>
      <c r="C1078">
        <v>0</v>
      </c>
      <c r="D1078">
        <v>-110</v>
      </c>
      <c r="E1078" s="71" t="s">
        <v>172</v>
      </c>
      <c r="F1078" s="71" t="s">
        <v>12</v>
      </c>
      <c r="G1078" s="262">
        <v>7.9000000000000001E-2</v>
      </c>
      <c r="H1078" s="263" t="s">
        <v>18</v>
      </c>
      <c r="J1078" s="5">
        <v>28.917037421903437</v>
      </c>
      <c r="K1078" s="5">
        <v>64.407310343991441</v>
      </c>
      <c r="L1078" s="29">
        <v>3.6745737740710324E-13</v>
      </c>
      <c r="M1078" s="282">
        <v>2.281800988710434E-18</v>
      </c>
      <c r="N1078" s="257"/>
      <c r="O1078" s="126">
        <f t="shared" si="439"/>
        <v>6.8454029661313019E-19</v>
      </c>
      <c r="P1078" s="126">
        <f t="shared" si="443"/>
        <v>1.8629107447602915E-6</v>
      </c>
      <c r="Q1078" s="126">
        <f t="shared" si="440"/>
        <v>8.6650670457358236E-9</v>
      </c>
      <c r="R1078" s="126">
        <f t="shared" si="444"/>
        <v>23581.148667851787</v>
      </c>
      <c r="S1078" s="126">
        <f t="shared" si="445"/>
        <v>1.345354587772223E-10</v>
      </c>
      <c r="T1078" s="17">
        <v>0.90300000000000002</v>
      </c>
      <c r="U1078" s="193">
        <f t="shared" si="446"/>
        <v>2.060466292805522E-18</v>
      </c>
      <c r="V1078" s="185">
        <f t="shared" si="447"/>
        <v>5.6073613417284773E-6</v>
      </c>
      <c r="W1078" s="185">
        <f t="shared" si="441"/>
        <v>2.6081851807664832E-8</v>
      </c>
      <c r="X1078" s="185">
        <f t="shared" si="448"/>
        <v>70979.257490233882</v>
      </c>
      <c r="Y1078" s="194">
        <f t="shared" si="453"/>
        <v>4.0495173091943915E-10</v>
      </c>
      <c r="AA1078" s="259">
        <f t="shared" si="449"/>
        <v>3.1991186742635695E-20</v>
      </c>
      <c r="AB1078" s="260">
        <f t="shared" si="450"/>
        <v>7.8908532551888109E-20</v>
      </c>
      <c r="AC1078" s="17">
        <f t="shared" si="451"/>
        <v>3.3644309515834112</v>
      </c>
      <c r="AD1078" s="17">
        <f t="shared" si="452"/>
        <v>4.1652271413262589</v>
      </c>
      <c r="AE1078" s="17">
        <f t="shared" si="442"/>
        <v>-40.621566635409941</v>
      </c>
      <c r="AF1078" s="17">
        <f t="shared" si="459"/>
        <v>-17.462026097513565</v>
      </c>
      <c r="AG1078" s="17">
        <f t="shared" si="460"/>
        <v>11.17014296531503</v>
      </c>
      <c r="AJ1078" s="138"/>
    </row>
    <row r="1079" spans="1:36">
      <c r="A1079" t="s">
        <v>171</v>
      </c>
      <c r="B1079">
        <v>7</v>
      </c>
      <c r="C1079">
        <v>0</v>
      </c>
      <c r="D1079">
        <v>-110</v>
      </c>
      <c r="E1079" s="71" t="s">
        <v>172</v>
      </c>
      <c r="F1079" s="71" t="s">
        <v>12</v>
      </c>
      <c r="G1079" s="262">
        <v>7.9000000000000001E-2</v>
      </c>
      <c r="H1079" s="263" t="s">
        <v>18</v>
      </c>
      <c r="J1079" s="5">
        <v>25.103742105581873</v>
      </c>
      <c r="K1079" s="5">
        <v>62.302779981986895</v>
      </c>
      <c r="L1079" s="29">
        <v>3.2764167430038939E-13</v>
      </c>
      <c r="M1079" s="282">
        <v>6.4494898974842433E-18</v>
      </c>
      <c r="N1079" s="257"/>
      <c r="O1079" s="126">
        <f t="shared" si="439"/>
        <v>1.9348469692452728E-18</v>
      </c>
      <c r="P1079" s="126">
        <f t="shared" si="443"/>
        <v>5.9053750515001972E-6</v>
      </c>
      <c r="Q1079" s="126">
        <f t="shared" si="440"/>
        <v>2.4491733787914841E-8</v>
      </c>
      <c r="R1079" s="126">
        <f t="shared" si="444"/>
        <v>74751.582930382225</v>
      </c>
      <c r="S1079" s="126">
        <f t="shared" si="445"/>
        <v>3.9310820151197009E-10</v>
      </c>
      <c r="T1079" s="17">
        <v>0.90300000000000002</v>
      </c>
      <c r="U1079" s="193">
        <f t="shared" si="446"/>
        <v>5.8238893774282717E-18</v>
      </c>
      <c r="V1079" s="185">
        <f t="shared" si="447"/>
        <v>1.7775178905015594E-5</v>
      </c>
      <c r="W1079" s="185">
        <f t="shared" si="441"/>
        <v>7.372011870162368E-8</v>
      </c>
      <c r="X1079" s="185">
        <f t="shared" si="448"/>
        <v>225002.26462045053</v>
      </c>
      <c r="Y1079" s="194">
        <f t="shared" si="453"/>
        <v>1.18325568655103E-9</v>
      </c>
      <c r="AA1079" s="259">
        <f t="shared" si="449"/>
        <v>9.3477199237531393E-20</v>
      </c>
      <c r="AB1079" s="260">
        <f t="shared" si="450"/>
        <v>2.5691348605952199E-19</v>
      </c>
      <c r="AC1079" s="17">
        <f t="shared" si="451"/>
        <v>3.2230169228970338</v>
      </c>
      <c r="AD1079" s="17">
        <f t="shared" si="452"/>
        <v>4.1320060473016555</v>
      </c>
      <c r="AE1079" s="17">
        <f t="shared" si="442"/>
        <v>-39.582530631873936</v>
      </c>
      <c r="AF1079" s="17">
        <f t="shared" si="459"/>
        <v>-16.42299009397756</v>
      </c>
      <c r="AG1079" s="17">
        <f t="shared" si="460"/>
        <v>12.323865746115686</v>
      </c>
      <c r="AJ1079" s="138"/>
    </row>
    <row r="1080" spans="1:36">
      <c r="A1080" t="s">
        <v>171</v>
      </c>
      <c r="B1080">
        <v>7</v>
      </c>
      <c r="C1080">
        <v>0</v>
      </c>
      <c r="D1080">
        <v>-110</v>
      </c>
      <c r="E1080" s="71" t="s">
        <v>172</v>
      </c>
      <c r="F1080" s="71" t="s">
        <v>12</v>
      </c>
      <c r="G1080" s="262">
        <v>7.9000000000000001E-2</v>
      </c>
      <c r="H1080" s="263" t="s">
        <v>18</v>
      </c>
      <c r="J1080" s="5">
        <v>52.923067983755573</v>
      </c>
      <c r="K1080" s="5">
        <v>91.524714247105138</v>
      </c>
      <c r="L1080" s="29">
        <v>5.9991172057928882E-13</v>
      </c>
      <c r="M1080" s="282">
        <v>1.157257403159422E-17</v>
      </c>
      <c r="N1080" s="257"/>
      <c r="O1080" s="126">
        <f t="shared" si="439"/>
        <v>3.4717722094782656E-18</v>
      </c>
      <c r="P1080" s="126">
        <f t="shared" si="443"/>
        <v>5.7871384911864049E-6</v>
      </c>
      <c r="Q1080" s="126">
        <f t="shared" si="440"/>
        <v>4.3946483664281837E-8</v>
      </c>
      <c r="R1080" s="126">
        <f t="shared" si="444"/>
        <v>73254.917609954486</v>
      </c>
      <c r="S1080" s="126">
        <f t="shared" si="445"/>
        <v>4.8015974729658149E-10</v>
      </c>
      <c r="T1080" s="17">
        <v>0.90300000000000002</v>
      </c>
      <c r="U1080" s="193">
        <f t="shared" si="446"/>
        <v>1.045003435052958E-17</v>
      </c>
      <c r="V1080" s="185">
        <f t="shared" si="447"/>
        <v>1.741928685847108E-5</v>
      </c>
      <c r="W1080" s="185">
        <f t="shared" si="441"/>
        <v>1.3227891582948833E-7</v>
      </c>
      <c r="X1080" s="185">
        <f t="shared" si="448"/>
        <v>220497.30200596299</v>
      </c>
      <c r="Y1080" s="194">
        <f t="shared" si="453"/>
        <v>1.4452808393627103E-9</v>
      </c>
      <c r="AA1080" s="259">
        <f t="shared" si="449"/>
        <v>1.1417718630965413E-19</v>
      </c>
      <c r="AB1080" s="260">
        <f t="shared" si="450"/>
        <v>2.1866786020693949E-19</v>
      </c>
      <c r="AC1080" s="17">
        <f t="shared" si="451"/>
        <v>3.9688393115601972</v>
      </c>
      <c r="AD1080" s="17">
        <f t="shared" si="452"/>
        <v>4.5166090368720093</v>
      </c>
      <c r="AE1080" s="17">
        <f t="shared" si="442"/>
        <v>-38.997893682790234</v>
      </c>
      <c r="AF1080" s="17">
        <f t="shared" si="459"/>
        <v>-15.838353144893862</v>
      </c>
      <c r="AG1080" s="17">
        <f t="shared" si="460"/>
        <v>12.303640737993558</v>
      </c>
      <c r="AJ1080" s="138"/>
    </row>
    <row r="1081" spans="1:36">
      <c r="A1081" t="s">
        <v>171</v>
      </c>
      <c r="B1081">
        <v>7</v>
      </c>
      <c r="C1081">
        <v>0</v>
      </c>
      <c r="D1081">
        <v>-110</v>
      </c>
      <c r="E1081" s="71" t="s">
        <v>172</v>
      </c>
      <c r="F1081" s="71" t="s">
        <v>12</v>
      </c>
      <c r="G1081" s="262">
        <v>7.9000000000000001E-2</v>
      </c>
      <c r="H1081" s="263" t="s">
        <v>18</v>
      </c>
      <c r="J1081" s="5">
        <v>108.95768531476459</v>
      </c>
      <c r="K1081" s="5">
        <v>179.06206320934078</v>
      </c>
      <c r="L1081" s="29">
        <v>1.0775250445637338E-12</v>
      </c>
      <c r="M1081" s="282">
        <v>1.4163203529208641E-17</v>
      </c>
      <c r="N1081" s="257"/>
      <c r="O1081" s="126">
        <f t="shared" si="439"/>
        <v>4.2489610587625917E-18</v>
      </c>
      <c r="P1081" s="126">
        <f t="shared" si="443"/>
        <v>3.9432596766072412E-6</v>
      </c>
      <c r="Q1081" s="126">
        <f t="shared" si="440"/>
        <v>5.3784317199526471E-8</v>
      </c>
      <c r="R1081" s="126">
        <f t="shared" si="444"/>
        <v>49914.679450724565</v>
      </c>
      <c r="S1081" s="126">
        <f t="shared" si="445"/>
        <v>3.0036690204249144E-10</v>
      </c>
      <c r="T1081" s="17">
        <v>0.90300000000000002</v>
      </c>
      <c r="U1081" s="193">
        <f t="shared" si="446"/>
        <v>1.2789372786875403E-17</v>
      </c>
      <c r="V1081" s="185">
        <f t="shared" si="447"/>
        <v>1.1869211626587796E-5</v>
      </c>
      <c r="W1081" s="185">
        <f t="shared" si="441"/>
        <v>1.618907947705747E-7</v>
      </c>
      <c r="X1081" s="185">
        <f t="shared" si="448"/>
        <v>150243.18514668095</v>
      </c>
      <c r="Y1081" s="194">
        <f t="shared" si="453"/>
        <v>9.0410437514789933E-10</v>
      </c>
      <c r="AA1081" s="259">
        <f t="shared" si="449"/>
        <v>7.1424245636684057E-20</v>
      </c>
      <c r="AB1081" s="260">
        <f t="shared" si="450"/>
        <v>1.2998810949675542E-19</v>
      </c>
      <c r="AC1081" s="17">
        <f t="shared" si="451"/>
        <v>4.6909595987354376</v>
      </c>
      <c r="AD1081" s="17">
        <f t="shared" si="452"/>
        <v>5.1877324675865211</v>
      </c>
      <c r="AE1081" s="17">
        <f t="shared" si="442"/>
        <v>-38.795884373276728</v>
      </c>
      <c r="AF1081" s="17">
        <f t="shared" si="459"/>
        <v>-15.636343835380353</v>
      </c>
      <c r="AG1081" s="17">
        <f t="shared" si="460"/>
        <v>11.920010494607945</v>
      </c>
      <c r="AJ1081" s="138"/>
    </row>
    <row r="1082" spans="1:36">
      <c r="A1082" t="s">
        <v>171</v>
      </c>
      <c r="B1082">
        <v>7</v>
      </c>
      <c r="C1082">
        <v>0</v>
      </c>
      <c r="D1082">
        <v>-110</v>
      </c>
      <c r="E1082" s="71" t="s">
        <v>172</v>
      </c>
      <c r="F1082" s="71" t="s">
        <v>12</v>
      </c>
      <c r="G1082" s="262">
        <v>7.9000000000000001E-2</v>
      </c>
      <c r="H1082" s="263" t="s">
        <v>18</v>
      </c>
      <c r="J1082" s="5">
        <v>52.531231528779003</v>
      </c>
      <c r="K1082" s="5">
        <v>77.713317473642704</v>
      </c>
      <c r="L1082" s="29">
        <v>5.9630699110750175E-13</v>
      </c>
      <c r="M1082" s="282">
        <v>5.9626736483447668E-18</v>
      </c>
      <c r="N1082" s="257"/>
      <c r="O1082" s="126">
        <f t="shared" si="439"/>
        <v>1.7888020945034301E-18</v>
      </c>
      <c r="P1082" s="126">
        <f t="shared" si="443"/>
        <v>2.99980064158085E-6</v>
      </c>
      <c r="Q1082" s="126">
        <f t="shared" si="440"/>
        <v>2.2643064487385187E-8</v>
      </c>
      <c r="R1082" s="126">
        <f t="shared" si="444"/>
        <v>37972.160020010757</v>
      </c>
      <c r="S1082" s="126">
        <f t="shared" si="445"/>
        <v>2.9136659228406793E-10</v>
      </c>
      <c r="T1082" s="17">
        <v>0.90300000000000002</v>
      </c>
      <c r="U1082" s="193">
        <f t="shared" si="446"/>
        <v>5.3842943044553249E-18</v>
      </c>
      <c r="V1082" s="185">
        <f t="shared" si="447"/>
        <v>9.0293999311583598E-6</v>
      </c>
      <c r="W1082" s="185">
        <f t="shared" si="441"/>
        <v>6.815562410702942E-8</v>
      </c>
      <c r="X1082" s="185">
        <f t="shared" si="448"/>
        <v>114296.20166023239</v>
      </c>
      <c r="Y1082" s="194">
        <f t="shared" si="453"/>
        <v>8.7701344277504462E-10</v>
      </c>
      <c r="AA1082" s="259">
        <f t="shared" si="449"/>
        <v>6.9284061979228537E-20</v>
      </c>
      <c r="AB1082" s="260">
        <f t="shared" si="450"/>
        <v>1.1350721227767414E-19</v>
      </c>
      <c r="AC1082" s="17">
        <f t="shared" si="451"/>
        <v>3.9614078789853462</v>
      </c>
      <c r="AD1082" s="17">
        <f t="shared" si="452"/>
        <v>4.3530266387441534</v>
      </c>
      <c r="AE1082" s="17">
        <f t="shared" si="442"/>
        <v>-39.661012694690321</v>
      </c>
      <c r="AF1082" s="17">
        <f t="shared" si="459"/>
        <v>-16.501472156793945</v>
      </c>
      <c r="AG1082" s="17">
        <f t="shared" si="460"/>
        <v>11.646548617911678</v>
      </c>
      <c r="AJ1082" s="138"/>
    </row>
    <row r="1083" spans="1:36">
      <c r="A1083" t="s">
        <v>171</v>
      </c>
      <c r="B1083">
        <v>7</v>
      </c>
      <c r="C1083">
        <v>0</v>
      </c>
      <c r="D1083">
        <v>-110</v>
      </c>
      <c r="E1083" s="71" t="s">
        <v>172</v>
      </c>
      <c r="F1083" s="71" t="s">
        <v>12</v>
      </c>
      <c r="G1083" s="262">
        <v>7.9000000000000001E-2</v>
      </c>
      <c r="H1083" s="263" t="s">
        <v>18</v>
      </c>
      <c r="J1083" s="5">
        <v>96.486696552888858</v>
      </c>
      <c r="K1083" s="5">
        <v>127.39952562009071</v>
      </c>
      <c r="L1083" s="29">
        <v>9.7636979044629485E-13</v>
      </c>
      <c r="M1083" s="282">
        <v>9.5095949249634166E-18</v>
      </c>
      <c r="N1083" s="257"/>
      <c r="O1083" s="126">
        <f t="shared" si="439"/>
        <v>2.8528784774890249E-18</v>
      </c>
      <c r="P1083" s="126">
        <f t="shared" si="443"/>
        <v>2.9219241576339485E-6</v>
      </c>
      <c r="Q1083" s="126">
        <f t="shared" si="440"/>
        <v>3.6112385791000308E-8</v>
      </c>
      <c r="R1083" s="126">
        <f t="shared" si="444"/>
        <v>36986.381742201876</v>
      </c>
      <c r="S1083" s="126">
        <f t="shared" si="445"/>
        <v>2.8345777282317794E-10</v>
      </c>
      <c r="T1083" s="17">
        <v>0.90300000000000002</v>
      </c>
      <c r="U1083" s="193">
        <f t="shared" si="446"/>
        <v>8.5871642172419648E-18</v>
      </c>
      <c r="V1083" s="185">
        <f t="shared" si="447"/>
        <v>8.7949917144781847E-6</v>
      </c>
      <c r="W1083" s="185">
        <f t="shared" si="441"/>
        <v>1.0869828123091093E-7</v>
      </c>
      <c r="X1083" s="185">
        <f t="shared" si="448"/>
        <v>111329.00904402764</v>
      </c>
      <c r="Y1083" s="194">
        <f t="shared" si="453"/>
        <v>8.5320789619776562E-10</v>
      </c>
      <c r="AA1083" s="259">
        <f t="shared" si="449"/>
        <v>6.7403423799623491E-20</v>
      </c>
      <c r="AB1083" s="260">
        <f t="shared" si="450"/>
        <v>9.8558612375652883E-20</v>
      </c>
      <c r="AC1083" s="17">
        <f t="shared" si="451"/>
        <v>4.5694051392858821</v>
      </c>
      <c r="AD1083" s="17">
        <f t="shared" si="452"/>
        <v>4.8473280195839621</v>
      </c>
      <c r="AE1083" s="17">
        <f t="shared" si="442"/>
        <v>-39.194230392883775</v>
      </c>
      <c r="AF1083" s="17">
        <f t="shared" si="459"/>
        <v>-16.034689854987398</v>
      </c>
      <c r="AG1083" s="17">
        <f t="shared" si="460"/>
        <v>11.620245141614491</v>
      </c>
      <c r="AJ1083" s="138"/>
    </row>
    <row r="1084" spans="1:36">
      <c r="A1084" t="s">
        <v>171</v>
      </c>
      <c r="B1084">
        <v>7</v>
      </c>
      <c r="C1084">
        <v>0</v>
      </c>
      <c r="D1084">
        <v>-110</v>
      </c>
      <c r="E1084" s="71" t="s">
        <v>172</v>
      </c>
      <c r="F1084" s="71" t="s">
        <v>12</v>
      </c>
      <c r="G1084" s="262">
        <v>7.9000000000000001E-2</v>
      </c>
      <c r="H1084" s="263" t="s">
        <v>18</v>
      </c>
      <c r="J1084" s="5">
        <v>28.172246965091759</v>
      </c>
      <c r="K1084" s="5">
        <v>67.405195161332657</v>
      </c>
      <c r="L1084" s="29">
        <v>3.5976297637926412E-13</v>
      </c>
      <c r="M1084" s="282">
        <v>6.8413480014861658E-18</v>
      </c>
      <c r="N1084" s="257"/>
      <c r="O1084" s="126">
        <f t="shared" si="439"/>
        <v>2.0524044004458497E-18</v>
      </c>
      <c r="P1084" s="126">
        <f t="shared" si="443"/>
        <v>5.7048794211725491E-6</v>
      </c>
      <c r="Q1084" s="126">
        <f t="shared" si="440"/>
        <v>2.5979802537289232E-8</v>
      </c>
      <c r="R1084" s="126">
        <f t="shared" si="444"/>
        <v>72213.663559146182</v>
      </c>
      <c r="S1084" s="126">
        <f t="shared" si="445"/>
        <v>3.8542730237791348E-10</v>
      </c>
      <c r="T1084" s="17">
        <v>0.90300000000000002</v>
      </c>
      <c r="U1084" s="193">
        <f t="shared" si="446"/>
        <v>6.177737245342008E-18</v>
      </c>
      <c r="V1084" s="185">
        <f t="shared" si="447"/>
        <v>1.7171687057729373E-5</v>
      </c>
      <c r="W1084" s="185">
        <f t="shared" si="441"/>
        <v>7.8199205637240595E-8</v>
      </c>
      <c r="X1084" s="185">
        <f t="shared" si="448"/>
        <v>217363.12731303001</v>
      </c>
      <c r="Y1084" s="194">
        <f t="shared" si="453"/>
        <v>1.1601361801575196E-9</v>
      </c>
      <c r="AA1084" s="259">
        <f t="shared" si="449"/>
        <v>9.1650758232444065E-20</v>
      </c>
      <c r="AB1084" s="260">
        <f t="shared" si="450"/>
        <v>2.4283998397299595E-19</v>
      </c>
      <c r="AC1084" s="17">
        <f t="shared" si="451"/>
        <v>3.3383373431762662</v>
      </c>
      <c r="AD1084" s="17">
        <f t="shared" si="452"/>
        <v>4.2107220944927803</v>
      </c>
      <c r="AE1084" s="17">
        <f t="shared" si="442"/>
        <v>-39.523546885434669</v>
      </c>
      <c r="AF1084" s="17">
        <f t="shared" si="459"/>
        <v>-16.364006347538293</v>
      </c>
      <c r="AG1084" s="17">
        <f t="shared" si="460"/>
        <v>12.289324631708496</v>
      </c>
      <c r="AJ1084" s="138"/>
    </row>
    <row r="1085" spans="1:36">
      <c r="A1085" t="s">
        <v>171</v>
      </c>
      <c r="B1085">
        <v>7</v>
      </c>
      <c r="C1085">
        <v>0</v>
      </c>
      <c r="D1085">
        <v>-110</v>
      </c>
      <c r="E1085" s="71" t="s">
        <v>172</v>
      </c>
      <c r="F1085" s="71" t="s">
        <v>12</v>
      </c>
      <c r="G1085" s="262">
        <v>7.9000000000000001E-2</v>
      </c>
      <c r="H1085" s="263" t="s">
        <v>18</v>
      </c>
      <c r="J1085" s="5">
        <v>131.25414738336138</v>
      </c>
      <c r="K1085" s="5">
        <v>209.15702893550372</v>
      </c>
      <c r="L1085" s="29">
        <v>1.253143810074972E-12</v>
      </c>
      <c r="M1085" s="282">
        <v>8.3191601432812814E-18</v>
      </c>
      <c r="N1085" s="257"/>
      <c r="O1085" s="126">
        <f t="shared" si="439"/>
        <v>2.4957480429843842E-18</v>
      </c>
      <c r="P1085" s="126">
        <f t="shared" si="443"/>
        <v>1.9915894911016404E-6</v>
      </c>
      <c r="Q1085" s="126">
        <f t="shared" si="440"/>
        <v>3.1591747379549162E-8</v>
      </c>
      <c r="R1085" s="126">
        <f t="shared" si="444"/>
        <v>25209.993558248607</v>
      </c>
      <c r="S1085" s="126">
        <f t="shared" si="445"/>
        <v>1.5104320203979799E-10</v>
      </c>
      <c r="T1085" s="17">
        <v>0.90300000000000002</v>
      </c>
      <c r="U1085" s="193">
        <f t="shared" si="446"/>
        <v>7.5122016093829978E-18</v>
      </c>
      <c r="V1085" s="185">
        <f t="shared" si="447"/>
        <v>5.9946843682159388E-6</v>
      </c>
      <c r="W1085" s="185">
        <f t="shared" si="441"/>
        <v>9.5091159612442999E-8</v>
      </c>
      <c r="X1085" s="185">
        <f t="shared" si="448"/>
        <v>75882.080610328325</v>
      </c>
      <c r="Y1085" s="194">
        <f t="shared" si="453"/>
        <v>4.5464003813979205E-10</v>
      </c>
      <c r="AA1085" s="259">
        <f t="shared" si="449"/>
        <v>3.5916563013043576E-20</v>
      </c>
      <c r="AB1085" s="260">
        <f t="shared" si="450"/>
        <v>6.3382074464916075E-20</v>
      </c>
      <c r="AC1085" s="17">
        <f t="shared" si="451"/>
        <v>4.8771355000838161</v>
      </c>
      <c r="AD1085" s="17">
        <f t="shared" si="452"/>
        <v>5.3430853044738882</v>
      </c>
      <c r="AE1085" s="17">
        <f t="shared" si="442"/>
        <v>-39.32797036847208</v>
      </c>
      <c r="AF1085" s="17">
        <f t="shared" si="459"/>
        <v>-16.168429830575704</v>
      </c>
      <c r="AG1085" s="17">
        <f t="shared" si="460"/>
        <v>11.23693584341906</v>
      </c>
      <c r="AJ1085" s="138"/>
    </row>
    <row r="1086" spans="1:36">
      <c r="A1086" t="s">
        <v>171</v>
      </c>
      <c r="B1086">
        <v>7</v>
      </c>
      <c r="C1086">
        <v>0</v>
      </c>
      <c r="D1086">
        <v>-110</v>
      </c>
      <c r="E1086" s="71" t="s">
        <v>172</v>
      </c>
      <c r="F1086" s="71" t="s">
        <v>12</v>
      </c>
      <c r="G1086" s="262">
        <v>7.9000000000000001E-2</v>
      </c>
      <c r="H1086" s="263" t="s">
        <v>18</v>
      </c>
      <c r="J1086" s="5">
        <v>58.665007465454345</v>
      </c>
      <c r="K1086" s="5">
        <v>106.10130588435311</v>
      </c>
      <c r="L1086" s="29">
        <v>6.5217885860344537E-13</v>
      </c>
      <c r="M1086" s="282">
        <v>5.232428769621413E-18</v>
      </c>
      <c r="N1086" s="257"/>
      <c r="O1086" s="126">
        <f t="shared" si="439"/>
        <v>1.5697286308864237E-18</v>
      </c>
      <c r="P1086" s="126">
        <f t="shared" si="443"/>
        <v>2.4068989820488659E-6</v>
      </c>
      <c r="Q1086" s="126">
        <f t="shared" si="440"/>
        <v>1.98699826694484E-8</v>
      </c>
      <c r="R1086" s="126">
        <f t="shared" si="444"/>
        <v>30467.075722137539</v>
      </c>
      <c r="S1086" s="126">
        <f t="shared" si="445"/>
        <v>1.8727368625515336E-10</v>
      </c>
      <c r="T1086" s="17">
        <v>0.90300000000000002</v>
      </c>
      <c r="U1086" s="193">
        <f t="shared" si="446"/>
        <v>4.7248831789681363E-18</v>
      </c>
      <c r="V1086" s="185">
        <f t="shared" si="447"/>
        <v>7.2447659359670866E-6</v>
      </c>
      <c r="W1086" s="185">
        <f t="shared" si="441"/>
        <v>5.9808647835039695E-8</v>
      </c>
      <c r="X1086" s="185">
        <f t="shared" si="448"/>
        <v>91705.897923633995</v>
      </c>
      <c r="Y1086" s="194">
        <f t="shared" si="453"/>
        <v>5.6369379562801165E-10</v>
      </c>
      <c r="AA1086" s="259">
        <f t="shared" si="449"/>
        <v>4.4531809854612925E-20</v>
      </c>
      <c r="AB1086" s="260">
        <f t="shared" si="450"/>
        <v>8.9191649258761231E-20</v>
      </c>
      <c r="AC1086" s="17">
        <f t="shared" si="451"/>
        <v>4.0718434241312567</v>
      </c>
      <c r="AD1086" s="17">
        <f t="shared" si="452"/>
        <v>4.6643943535965322</v>
      </c>
      <c r="AE1086" s="17">
        <f t="shared" si="442"/>
        <v>-39.791656111715518</v>
      </c>
      <c r="AF1086" s="17">
        <f t="shared" si="459"/>
        <v>-16.632115573819142</v>
      </c>
      <c r="AG1086" s="17">
        <f t="shared" si="460"/>
        <v>11.42634197377315</v>
      </c>
      <c r="AJ1086" s="138"/>
    </row>
    <row r="1087" spans="1:36">
      <c r="A1087" t="s">
        <v>171</v>
      </c>
      <c r="B1087">
        <v>7</v>
      </c>
      <c r="C1087">
        <v>0</v>
      </c>
      <c r="D1087">
        <v>-110</v>
      </c>
      <c r="E1087" s="71" t="s">
        <v>172</v>
      </c>
      <c r="F1087" s="71" t="s">
        <v>12</v>
      </c>
      <c r="G1087" s="262">
        <v>7.9000000000000001E-2</v>
      </c>
      <c r="H1087" s="263" t="s">
        <v>173</v>
      </c>
      <c r="J1087" s="5">
        <v>10.535016804548011</v>
      </c>
      <c r="K1087" s="5">
        <v>23.500510689581592</v>
      </c>
      <c r="L1087" s="29">
        <v>1.6425817323699368E-13</v>
      </c>
      <c r="M1087" s="282">
        <v>6.0663426060049505E-18</v>
      </c>
      <c r="N1087" s="257"/>
      <c r="O1087" s="126">
        <f t="shared" si="439"/>
        <v>1.8199027818014849E-18</v>
      </c>
      <c r="P1087" s="126">
        <f t="shared" si="443"/>
        <v>1.1079526491358863E-5</v>
      </c>
      <c r="Q1087" s="126">
        <f t="shared" si="440"/>
        <v>2.3036744073436513E-8</v>
      </c>
      <c r="R1087" s="126">
        <f t="shared" si="444"/>
        <v>140247.17077669446</v>
      </c>
      <c r="S1087" s="126">
        <f t="shared" si="445"/>
        <v>9.8026567923263567E-10</v>
      </c>
      <c r="T1087" s="17">
        <v>0.93700000000000006</v>
      </c>
      <c r="U1087" s="193">
        <f t="shared" si="446"/>
        <v>5.6841630218266393E-18</v>
      </c>
      <c r="V1087" s="185">
        <f t="shared" si="447"/>
        <v>3.4605054408010857E-5</v>
      </c>
      <c r="W1087" s="185">
        <f t="shared" si="441"/>
        <v>7.1951430656033402E-8</v>
      </c>
      <c r="X1087" s="185">
        <f t="shared" si="448"/>
        <v>438038.66339254245</v>
      </c>
      <c r="Y1087" s="194">
        <f t="shared" si="453"/>
        <v>3.0616964714699331E-9</v>
      </c>
      <c r="AA1087" s="259">
        <f t="shared" si="449"/>
        <v>2.4187402124612471E-19</v>
      </c>
      <c r="AB1087" s="260">
        <f t="shared" si="450"/>
        <v>5.758265713810808E-19</v>
      </c>
      <c r="AC1087" s="17">
        <f t="shared" si="451"/>
        <v>2.3547046423709705</v>
      </c>
      <c r="AD1087" s="17">
        <f t="shared" si="452"/>
        <v>3.1570221523855455</v>
      </c>
      <c r="AE1087" s="17">
        <f t="shared" si="442"/>
        <v>-39.643775786497493</v>
      </c>
      <c r="AF1087" s="17">
        <f t="shared" si="459"/>
        <v>-16.447274519779679</v>
      </c>
      <c r="AG1087" s="17">
        <f t="shared" si="460"/>
        <v>12.9900624580485</v>
      </c>
      <c r="AJ1087" s="138"/>
    </row>
    <row r="1088" spans="1:36">
      <c r="A1088" t="s">
        <v>171</v>
      </c>
      <c r="B1088">
        <v>7</v>
      </c>
      <c r="C1088">
        <v>0</v>
      </c>
      <c r="D1088">
        <v>-110</v>
      </c>
      <c r="E1088" s="71" t="s">
        <v>172</v>
      </c>
      <c r="F1088" s="71" t="s">
        <v>12</v>
      </c>
      <c r="G1088" s="262">
        <v>7.9000000000000001E-2</v>
      </c>
      <c r="H1088" s="263" t="s">
        <v>173</v>
      </c>
      <c r="J1088" s="5">
        <v>170.15415999618241</v>
      </c>
      <c r="K1088" s="5">
        <v>196.52349915945555</v>
      </c>
      <c r="L1088" s="29">
        <v>2.2388947585258114E-12</v>
      </c>
      <c r="M1088" s="282">
        <v>1.5821165537205328E-17</v>
      </c>
      <c r="N1088" s="257"/>
      <c r="O1088" s="126">
        <f t="shared" si="439"/>
        <v>4.7463496611615986E-18</v>
      </c>
      <c r="P1088" s="126">
        <f t="shared" si="443"/>
        <v>2.1199521072115101E-6</v>
      </c>
      <c r="Q1088" s="126">
        <f t="shared" si="440"/>
        <v>6.0080375457741743E-8</v>
      </c>
      <c r="R1088" s="126">
        <f t="shared" si="444"/>
        <v>26834.836800145695</v>
      </c>
      <c r="S1088" s="126">
        <f t="shared" si="445"/>
        <v>3.057159867125795E-10</v>
      </c>
      <c r="T1088" s="17">
        <v>0.93700000000000006</v>
      </c>
      <c r="U1088" s="193">
        <f t="shared" si="446"/>
        <v>1.4824432108361394E-17</v>
      </c>
      <c r="V1088" s="185">
        <f t="shared" si="447"/>
        <v>6.6213170815239492E-6</v>
      </c>
      <c r="W1088" s="185">
        <f t="shared" si="441"/>
        <v>1.8765103934634672E-7</v>
      </c>
      <c r="X1088" s="185">
        <f t="shared" si="448"/>
        <v>83814.140272455043</v>
      </c>
      <c r="Y1088" s="194">
        <f t="shared" si="453"/>
        <v>9.5485293183228994E-10</v>
      </c>
      <c r="AA1088" s="259">
        <f t="shared" si="449"/>
        <v>7.5433381614750927E-20</v>
      </c>
      <c r="AB1088" s="260">
        <f t="shared" si="450"/>
        <v>9.298136194589831E-20</v>
      </c>
      <c r="AC1088" s="17">
        <f t="shared" si="451"/>
        <v>5.1367048496411805</v>
      </c>
      <c r="AD1088" s="17">
        <f t="shared" si="452"/>
        <v>5.2807820127569078</v>
      </c>
      <c r="AE1088" s="17">
        <f t="shared" si="442"/>
        <v>-38.685183039349013</v>
      </c>
      <c r="AF1088" s="17">
        <f t="shared" si="459"/>
        <v>-15.488681772631203</v>
      </c>
      <c r="AG1088" s="17">
        <f t="shared" si="460"/>
        <v>11.336357010570248</v>
      </c>
      <c r="AJ1088" s="138"/>
    </row>
    <row r="1089" spans="1:36">
      <c r="A1089" t="s">
        <v>171</v>
      </c>
      <c r="B1089">
        <v>7</v>
      </c>
      <c r="C1089">
        <v>0</v>
      </c>
      <c r="D1089">
        <v>-110</v>
      </c>
      <c r="E1089" s="71" t="s">
        <v>172</v>
      </c>
      <c r="F1089" s="71" t="s">
        <v>12</v>
      </c>
      <c r="G1089" s="262">
        <v>7.9000000000000001E-2</v>
      </c>
      <c r="H1089" s="263" t="s">
        <v>173</v>
      </c>
      <c r="J1089" s="5">
        <v>15.493433714106461</v>
      </c>
      <c r="K1089" s="5">
        <v>54.368037193412412</v>
      </c>
      <c r="L1089" s="29">
        <v>2.3595064840844668E-13</v>
      </c>
      <c r="M1089" s="282">
        <v>1.0513446101033255E-17</v>
      </c>
      <c r="N1089" s="257"/>
      <c r="O1089" s="126">
        <f t="shared" ref="O1089:O1152" si="461">M1089*0.3</f>
        <v>3.1540338303099764E-18</v>
      </c>
      <c r="P1089" s="126">
        <f t="shared" ref="P1089:P1152" si="462">0.3*M1089/L1089</f>
        <v>1.3367345466455885E-5</v>
      </c>
      <c r="Q1089" s="126">
        <f t="shared" ref="Q1089:Q1152" si="463">O1089/(G1089*0.000000001)</f>
        <v>3.9924478864683242E-8</v>
      </c>
      <c r="R1089" s="126">
        <f t="shared" ref="R1089:R1152" si="464">P1089/(G1089*0.000000001)</f>
        <v>169206.90463868206</v>
      </c>
      <c r="S1089" s="126">
        <f t="shared" ref="S1089:S1152" si="465">Q1089/K1089</f>
        <v>7.3433732254584233E-10</v>
      </c>
      <c r="T1089" s="17">
        <v>0.93700000000000006</v>
      </c>
      <c r="U1089" s="193">
        <f t="shared" si="446"/>
        <v>9.8510989966681601E-18</v>
      </c>
      <c r="V1089" s="185">
        <f t="shared" ref="V1089:V1152" si="466">T1089*M1089/L1089</f>
        <v>4.1750675673563884E-5</v>
      </c>
      <c r="W1089" s="185">
        <f t="shared" ref="W1089:W1152" si="467">U1089/(G1089*0.000000001)</f>
        <v>1.2469745565402734E-7</v>
      </c>
      <c r="X1089" s="185">
        <f t="shared" ref="X1089:X1152" si="468">V1089/(G1089*0.000000001)</f>
        <v>528489.56548815034</v>
      </c>
      <c r="Y1089" s="194">
        <f t="shared" ref="Y1089:Y1152" si="469">W1089/K1089</f>
        <v>2.2935802374181808E-9</v>
      </c>
      <c r="AA1089" s="259">
        <f t="shared" ref="AA1089:AA1152" si="470">U1089/K1089</f>
        <v>1.8119283875603631E-19</v>
      </c>
      <c r="AB1089" s="260">
        <f t="shared" ref="AB1089:AB1152" si="471">M1089/J1089</f>
        <v>6.7857431057783998E-19</v>
      </c>
      <c r="AC1089" s="17">
        <f t="shared" ref="AC1089:AC1152" si="472">LN(J1089)</f>
        <v>2.7404163028201212</v>
      </c>
      <c r="AD1089" s="17">
        <f t="shared" ref="AD1089:AD1152" si="473">LN(K1089)</f>
        <v>3.995776429594136</v>
      </c>
      <c r="AE1089" s="17">
        <f t="shared" ref="AE1089:AE1152" si="474">LN(M1089)</f>
        <v>-39.093876654923143</v>
      </c>
      <c r="AF1089" s="17">
        <f t="shared" si="459"/>
        <v>-15.897375388205329</v>
      </c>
      <c r="AG1089" s="17">
        <f t="shared" si="460"/>
        <v>13.177778340461098</v>
      </c>
      <c r="AJ1089" s="138"/>
    </row>
    <row r="1090" spans="1:36">
      <c r="A1090" t="s">
        <v>171</v>
      </c>
      <c r="B1090">
        <v>7</v>
      </c>
      <c r="C1090">
        <v>0</v>
      </c>
      <c r="D1090">
        <v>-110</v>
      </c>
      <c r="E1090" s="71" t="s">
        <v>172</v>
      </c>
      <c r="F1090" s="71" t="s">
        <v>12</v>
      </c>
      <c r="G1090" s="262">
        <v>7.9000000000000001E-2</v>
      </c>
      <c r="H1090" s="263" t="s">
        <v>173</v>
      </c>
      <c r="J1090" s="5">
        <v>24.793273292942043</v>
      </c>
      <c r="K1090" s="5">
        <v>43.767006292107467</v>
      </c>
      <c r="L1090" s="29">
        <v>3.6690362853296317E-13</v>
      </c>
      <c r="M1090" s="282">
        <v>5.2374473823240336E-18</v>
      </c>
      <c r="N1090" s="257"/>
      <c r="O1090" s="126">
        <f t="shared" si="461"/>
        <v>1.5712342146972099E-18</v>
      </c>
      <c r="P1090" s="126">
        <f t="shared" si="462"/>
        <v>4.2824166688666254E-6</v>
      </c>
      <c r="Q1090" s="126">
        <f t="shared" si="463"/>
        <v>1.9889040692369744E-8</v>
      </c>
      <c r="R1090" s="126">
        <f t="shared" si="464"/>
        <v>54207.805935020566</v>
      </c>
      <c r="S1090" s="126">
        <f t="shared" si="465"/>
        <v>4.5443000052659181E-10</v>
      </c>
      <c r="T1090" s="17">
        <v>0.93700000000000006</v>
      </c>
      <c r="U1090" s="193">
        <f t="shared" ref="U1090:U1153" si="475">M1090*T1090</f>
        <v>4.9074881972376194E-18</v>
      </c>
      <c r="V1090" s="185">
        <f t="shared" si="466"/>
        <v>1.3375414729093429E-5</v>
      </c>
      <c r="W1090" s="185">
        <f t="shared" si="467"/>
        <v>6.21201037625015E-8</v>
      </c>
      <c r="X1090" s="185">
        <f t="shared" si="468"/>
        <v>169309.04720371426</v>
      </c>
      <c r="Y1090" s="194">
        <f t="shared" si="469"/>
        <v>1.4193363683113885E-9</v>
      </c>
      <c r="AA1090" s="259">
        <f t="shared" si="470"/>
        <v>1.121275730965997E-19</v>
      </c>
      <c r="AB1090" s="260">
        <f t="shared" si="471"/>
        <v>2.1124469207601521E-19</v>
      </c>
      <c r="AC1090" s="17">
        <f t="shared" si="472"/>
        <v>3.2105723781913853</v>
      </c>
      <c r="AD1090" s="17">
        <f t="shared" si="473"/>
        <v>3.7788802525215948</v>
      </c>
      <c r="AE1090" s="17">
        <f t="shared" si="474"/>
        <v>-39.790697435029344</v>
      </c>
      <c r="AF1090" s="17">
        <f t="shared" si="459"/>
        <v>-16.594196168311534</v>
      </c>
      <c r="AG1090" s="17">
        <f t="shared" si="460"/>
        <v>12.039481005581278</v>
      </c>
      <c r="AJ1090" s="138"/>
    </row>
    <row r="1091" spans="1:36">
      <c r="A1091" t="s">
        <v>171</v>
      </c>
      <c r="B1091">
        <v>7</v>
      </c>
      <c r="C1091">
        <v>0</v>
      </c>
      <c r="D1091">
        <v>-110</v>
      </c>
      <c r="E1091" s="71" t="s">
        <v>172</v>
      </c>
      <c r="F1091" s="71" t="s">
        <v>12</v>
      </c>
      <c r="G1091" s="262">
        <v>7.9000000000000001E-2</v>
      </c>
      <c r="H1091" s="263" t="s">
        <v>173</v>
      </c>
      <c r="J1091" s="5">
        <v>33.194982145373061</v>
      </c>
      <c r="K1091" s="5">
        <v>77.692982018247662</v>
      </c>
      <c r="L1091" s="29">
        <v>4.8256911788088281E-13</v>
      </c>
      <c r="M1091" s="282">
        <v>3.984162882885802E-18</v>
      </c>
      <c r="N1091" s="257"/>
      <c r="O1091" s="126">
        <f t="shared" si="461"/>
        <v>1.1952488648657405E-18</v>
      </c>
      <c r="P1091" s="126">
        <f t="shared" si="462"/>
        <v>2.4768449131483281E-6</v>
      </c>
      <c r="Q1091" s="126">
        <f t="shared" si="463"/>
        <v>1.512973246665494E-8</v>
      </c>
      <c r="R1091" s="126">
        <f t="shared" si="464"/>
        <v>31352.467255042124</v>
      </c>
      <c r="S1091" s="126">
        <f t="shared" si="465"/>
        <v>1.9473744054645034E-10</v>
      </c>
      <c r="T1091" s="17">
        <v>0.93700000000000006</v>
      </c>
      <c r="U1091" s="193">
        <f t="shared" si="475"/>
        <v>3.7331606212639968E-18</v>
      </c>
      <c r="V1091" s="185">
        <f t="shared" si="466"/>
        <v>7.736012278733279E-6</v>
      </c>
      <c r="W1091" s="185">
        <f t="shared" si="467"/>
        <v>4.7255197737518941E-8</v>
      </c>
      <c r="X1091" s="185">
        <f t="shared" si="468"/>
        <v>97924.206059914912</v>
      </c>
      <c r="Y1091" s="194">
        <f t="shared" si="469"/>
        <v>6.0822993930674677E-10</v>
      </c>
      <c r="AA1091" s="259">
        <f t="shared" si="470"/>
        <v>4.8050165205232999E-20</v>
      </c>
      <c r="AB1091" s="260">
        <f t="shared" si="471"/>
        <v>1.2002304641821116E-19</v>
      </c>
      <c r="AC1091" s="17">
        <f t="shared" si="472"/>
        <v>3.5023987243000052</v>
      </c>
      <c r="AD1091" s="17">
        <f t="shared" si="473"/>
        <v>4.3527649317788937</v>
      </c>
      <c r="AE1091" s="17">
        <f t="shared" si="474"/>
        <v>-40.064204450747724</v>
      </c>
      <c r="AF1091" s="17">
        <f t="shared" si="459"/>
        <v>-16.867703184029914</v>
      </c>
      <c r="AG1091" s="17">
        <f t="shared" si="460"/>
        <v>11.491949050866904</v>
      </c>
      <c r="AJ1091" s="138"/>
    </row>
    <row r="1092" spans="1:36">
      <c r="A1092" t="s">
        <v>171</v>
      </c>
      <c r="B1092">
        <v>7</v>
      </c>
      <c r="C1092">
        <v>0</v>
      </c>
      <c r="D1092">
        <v>-110</v>
      </c>
      <c r="E1092" s="71" t="s">
        <v>172</v>
      </c>
      <c r="F1092" s="71" t="s">
        <v>12</v>
      </c>
      <c r="G1092" s="262">
        <v>7.9000000000000001E-2</v>
      </c>
      <c r="H1092" s="263" t="s">
        <v>173</v>
      </c>
      <c r="J1092" s="5">
        <v>32.581623914790384</v>
      </c>
      <c r="K1092" s="5">
        <v>56.26559940291245</v>
      </c>
      <c r="L1092" s="29">
        <v>4.741916422588606E-13</v>
      </c>
      <c r="M1092" s="282">
        <v>9.4557612637742134E-18</v>
      </c>
      <c r="N1092" s="257"/>
      <c r="O1092" s="126">
        <f t="shared" si="461"/>
        <v>2.836728379132264E-18</v>
      </c>
      <c r="P1092" s="126">
        <f t="shared" si="462"/>
        <v>5.9822403567030767E-6</v>
      </c>
      <c r="Q1092" s="126">
        <f t="shared" si="463"/>
        <v>3.5907954166231187E-8</v>
      </c>
      <c r="R1092" s="126">
        <f t="shared" si="464"/>
        <v>75724.56147725413</v>
      </c>
      <c r="S1092" s="126">
        <f t="shared" si="465"/>
        <v>6.3818664596635405E-10</v>
      </c>
      <c r="T1092" s="17">
        <v>0.93700000000000006</v>
      </c>
      <c r="U1092" s="193">
        <f t="shared" si="475"/>
        <v>8.8600483041564388E-18</v>
      </c>
      <c r="V1092" s="185">
        <f t="shared" si="466"/>
        <v>1.8684530714102611E-5</v>
      </c>
      <c r="W1092" s="185">
        <f t="shared" si="467"/>
        <v>1.1215251017919541E-7</v>
      </c>
      <c r="X1092" s="185">
        <f t="shared" si="468"/>
        <v>236513.04701395705</v>
      </c>
      <c r="Y1092" s="194">
        <f t="shared" si="469"/>
        <v>1.9932696242349125E-9</v>
      </c>
      <c r="AA1092" s="259">
        <f t="shared" si="470"/>
        <v>1.5746830031455811E-19</v>
      </c>
      <c r="AB1092" s="260">
        <f t="shared" si="471"/>
        <v>2.9021761740616567E-19</v>
      </c>
      <c r="AC1092" s="17">
        <f t="shared" si="472"/>
        <v>3.4837484458479504</v>
      </c>
      <c r="AD1092" s="17">
        <f t="shared" si="473"/>
        <v>4.0300833253561361</v>
      </c>
      <c r="AE1092" s="17">
        <f t="shared" si="474"/>
        <v>-39.199907460610589</v>
      </c>
      <c r="AF1092" s="17">
        <f t="shared" si="459"/>
        <v>-16.003406193892776</v>
      </c>
      <c r="AG1092" s="17">
        <f t="shared" si="460"/>
        <v>12.373758652470521</v>
      </c>
      <c r="AJ1092" s="138"/>
    </row>
    <row r="1093" spans="1:36">
      <c r="A1093" t="s">
        <v>171</v>
      </c>
      <c r="B1093">
        <v>7</v>
      </c>
      <c r="C1093">
        <v>0</v>
      </c>
      <c r="D1093">
        <v>-110</v>
      </c>
      <c r="E1093" s="71" t="s">
        <v>172</v>
      </c>
      <c r="F1093" s="71" t="s">
        <v>12</v>
      </c>
      <c r="G1093" s="262">
        <v>7.9000000000000001E-2</v>
      </c>
      <c r="H1093" s="263" t="s">
        <v>173</v>
      </c>
      <c r="J1093" s="5">
        <v>40.219144317145386</v>
      </c>
      <c r="K1093" s="5">
        <v>61.440835987041901</v>
      </c>
      <c r="L1093" s="29">
        <v>5.7787636089421199E-13</v>
      </c>
      <c r="M1093" s="282">
        <v>7.0286437389241475E-18</v>
      </c>
      <c r="N1093" s="257"/>
      <c r="O1093" s="126">
        <f t="shared" si="461"/>
        <v>2.1085931216772441E-18</v>
      </c>
      <c r="P1093" s="126">
        <f t="shared" si="462"/>
        <v>3.6488655089029508E-6</v>
      </c>
      <c r="Q1093" s="126">
        <f t="shared" si="463"/>
        <v>2.6691052173129667E-8</v>
      </c>
      <c r="R1093" s="126">
        <f t="shared" si="464"/>
        <v>46188.170998771522</v>
      </c>
      <c r="S1093" s="126">
        <f t="shared" si="465"/>
        <v>4.3441876635205464E-10</v>
      </c>
      <c r="T1093" s="17">
        <v>0.93700000000000006</v>
      </c>
      <c r="U1093" s="193">
        <f t="shared" si="475"/>
        <v>6.5858391833719264E-18</v>
      </c>
      <c r="V1093" s="185">
        <f t="shared" si="466"/>
        <v>1.1396623272806884E-5</v>
      </c>
      <c r="W1093" s="185">
        <f t="shared" si="467"/>
        <v>8.3365052954075011E-8</v>
      </c>
      <c r="X1093" s="185">
        <f t="shared" si="468"/>
        <v>144261.05408616309</v>
      </c>
      <c r="Y1093" s="194">
        <f t="shared" si="469"/>
        <v>1.3568346135729178E-9</v>
      </c>
      <c r="AA1093" s="259">
        <f t="shared" si="470"/>
        <v>1.0718993447226051E-19</v>
      </c>
      <c r="AB1093" s="260">
        <f t="shared" si="471"/>
        <v>1.7475865929668331E-19</v>
      </c>
      <c r="AC1093" s="17">
        <f t="shared" si="472"/>
        <v>3.6943431090596452</v>
      </c>
      <c r="AD1093" s="17">
        <f t="shared" si="473"/>
        <v>4.1180746953067748</v>
      </c>
      <c r="AE1093" s="17">
        <f t="shared" si="474"/>
        <v>-39.496537911444484</v>
      </c>
      <c r="AF1093" s="17">
        <f t="shared" si="459"/>
        <v>-16.300036644726671</v>
      </c>
      <c r="AG1093" s="17">
        <f t="shared" si="460"/>
        <v>11.879379812880845</v>
      </c>
      <c r="AJ1093" s="138"/>
    </row>
    <row r="1094" spans="1:36">
      <c r="A1094" t="s">
        <v>171</v>
      </c>
      <c r="B1094">
        <v>7</v>
      </c>
      <c r="C1094">
        <v>0</v>
      </c>
      <c r="D1094">
        <v>-110</v>
      </c>
      <c r="E1094" s="71" t="s">
        <v>172</v>
      </c>
      <c r="F1094" s="71" t="s">
        <v>12</v>
      </c>
      <c r="G1094" s="262">
        <v>7.9000000000000001E-2</v>
      </c>
      <c r="H1094" s="263" t="s">
        <v>173</v>
      </c>
      <c r="J1094" s="5">
        <v>26.458515342628619</v>
      </c>
      <c r="K1094" s="5">
        <v>62.006787335035632</v>
      </c>
      <c r="L1094" s="29">
        <v>3.8999719414755333E-13</v>
      </c>
      <c r="M1094" s="282">
        <v>1.8696570109566586E-18</v>
      </c>
      <c r="N1094" s="257"/>
      <c r="O1094" s="126">
        <f t="shared" si="461"/>
        <v>5.6089710328699753E-19</v>
      </c>
      <c r="P1094" s="126">
        <f t="shared" si="462"/>
        <v>1.4382080479142758E-6</v>
      </c>
      <c r="Q1094" s="126">
        <f t="shared" si="463"/>
        <v>7.099963332746803E-9</v>
      </c>
      <c r="R1094" s="126">
        <f t="shared" si="464"/>
        <v>18205.165163471844</v>
      </c>
      <c r="S1094" s="126">
        <f t="shared" si="465"/>
        <v>1.1450300262105529E-10</v>
      </c>
      <c r="T1094" s="17">
        <v>0.93700000000000006</v>
      </c>
      <c r="U1094" s="193">
        <f t="shared" si="475"/>
        <v>1.7518686192663891E-18</v>
      </c>
      <c r="V1094" s="185">
        <f t="shared" si="466"/>
        <v>4.4920031363189222E-6</v>
      </c>
      <c r="W1094" s="185">
        <f t="shared" si="467"/>
        <v>2.2175552142612518E-8</v>
      </c>
      <c r="X1094" s="185">
        <f t="shared" si="468"/>
        <v>56860.799193910396</v>
      </c>
      <c r="Y1094" s="194">
        <f t="shared" si="469"/>
        <v>3.5763104485309607E-10</v>
      </c>
      <c r="AA1094" s="259">
        <f t="shared" si="470"/>
        <v>2.8252852543394595E-20</v>
      </c>
      <c r="AB1094" s="260">
        <f t="shared" si="471"/>
        <v>7.066371588674751E-20</v>
      </c>
      <c r="AC1094" s="17">
        <f t="shared" si="472"/>
        <v>3.2755780476125604</v>
      </c>
      <c r="AD1094" s="17">
        <f t="shared" si="473"/>
        <v>4.1272438521990802</v>
      </c>
      <c r="AE1094" s="17">
        <f t="shared" si="474"/>
        <v>-40.820776676449924</v>
      </c>
      <c r="AF1094" s="17">
        <f t="shared" si="459"/>
        <v>-17.624275409732114</v>
      </c>
      <c r="AG1094" s="17">
        <f t="shared" si="460"/>
        <v>10.948361440574212</v>
      </c>
      <c r="AJ1094" s="138"/>
    </row>
    <row r="1095" spans="1:36">
      <c r="A1095" t="s">
        <v>171</v>
      </c>
      <c r="B1095">
        <v>7</v>
      </c>
      <c r="C1095">
        <v>0</v>
      </c>
      <c r="D1095">
        <v>-110</v>
      </c>
      <c r="E1095" s="71" t="s">
        <v>172</v>
      </c>
      <c r="F1095" s="71" t="s">
        <v>12</v>
      </c>
      <c r="G1095" s="262">
        <v>7.9000000000000001E-2</v>
      </c>
      <c r="H1095" s="263" t="s">
        <v>173</v>
      </c>
      <c r="J1095" s="5">
        <v>87.453323156919382</v>
      </c>
      <c r="K1095" s="5">
        <v>172.51765626079799</v>
      </c>
      <c r="L1095" s="29">
        <v>1.1983963200088927E-12</v>
      </c>
      <c r="M1095" s="282">
        <v>1.0703800265114475E-17</v>
      </c>
      <c r="N1095" s="257"/>
      <c r="O1095" s="126">
        <f t="shared" si="461"/>
        <v>3.2111400795343423E-18</v>
      </c>
      <c r="P1095" s="126">
        <f t="shared" si="462"/>
        <v>2.6795309914757702E-6</v>
      </c>
      <c r="Q1095" s="126">
        <f t="shared" si="463"/>
        <v>4.0647342778915719E-8</v>
      </c>
      <c r="R1095" s="126">
        <f t="shared" si="464"/>
        <v>33918.113816148987</v>
      </c>
      <c r="S1095" s="126">
        <f t="shared" si="465"/>
        <v>2.3561265356786676E-10</v>
      </c>
      <c r="T1095" s="17">
        <v>0.93700000000000006</v>
      </c>
      <c r="U1095" s="193">
        <f t="shared" si="475"/>
        <v>1.0029460848412263E-17</v>
      </c>
      <c r="V1095" s="185">
        <f t="shared" si="466"/>
        <v>8.3690684633759891E-6</v>
      </c>
      <c r="W1095" s="185">
        <f t="shared" si="467"/>
        <v>1.2695520061281343E-7</v>
      </c>
      <c r="X1095" s="185">
        <f t="shared" si="468"/>
        <v>105937.575485772</v>
      </c>
      <c r="Y1095" s="194">
        <f t="shared" si="469"/>
        <v>7.3589685464363722E-10</v>
      </c>
      <c r="AA1095" s="259">
        <f t="shared" si="470"/>
        <v>5.813585151684735E-20</v>
      </c>
      <c r="AB1095" s="260">
        <f t="shared" si="471"/>
        <v>1.2239443715487421E-19</v>
      </c>
      <c r="AC1095" s="17">
        <f t="shared" si="472"/>
        <v>4.4711052013934838</v>
      </c>
      <c r="AD1095" s="17">
        <f t="shared" si="473"/>
        <v>5.1504995863685457</v>
      </c>
      <c r="AE1095" s="17">
        <f t="shared" si="474"/>
        <v>-39.075932830517139</v>
      </c>
      <c r="AF1095" s="17">
        <f t="shared" si="459"/>
        <v>-15.879431563799326</v>
      </c>
      <c r="AG1095" s="17">
        <f t="shared" si="460"/>
        <v>11.570605289106712</v>
      </c>
      <c r="AJ1095" s="138"/>
    </row>
    <row r="1096" spans="1:36">
      <c r="A1096" t="s">
        <v>171</v>
      </c>
      <c r="B1096">
        <v>7</v>
      </c>
      <c r="C1096">
        <v>0</v>
      </c>
      <c r="D1096">
        <v>-110</v>
      </c>
      <c r="E1096" s="71" t="s">
        <v>172</v>
      </c>
      <c r="F1096" s="71" t="s">
        <v>12</v>
      </c>
      <c r="G1096" s="262">
        <v>7.9000000000000001E-2</v>
      </c>
      <c r="H1096" s="263" t="s">
        <v>173</v>
      </c>
      <c r="J1096" s="5">
        <v>43.428884050409842</v>
      </c>
      <c r="K1096" s="5">
        <v>103.37901359969111</v>
      </c>
      <c r="L1096" s="29">
        <v>6.2107875836000678E-13</v>
      </c>
      <c r="M1096" s="282">
        <v>1.9859839561988861E-17</v>
      </c>
      <c r="N1096" s="257"/>
      <c r="O1096" s="126">
        <f t="shared" si="461"/>
        <v>5.9579518685966577E-18</v>
      </c>
      <c r="P1096" s="126">
        <f t="shared" si="462"/>
        <v>9.5929087710694904E-6</v>
      </c>
      <c r="Q1096" s="126">
        <f t="shared" si="463"/>
        <v>7.541711226071718E-8</v>
      </c>
      <c r="R1096" s="126">
        <f t="shared" si="464"/>
        <v>121429.2249502467</v>
      </c>
      <c r="S1096" s="126">
        <f t="shared" si="465"/>
        <v>7.2952052485962708E-10</v>
      </c>
      <c r="T1096" s="17">
        <v>0.93700000000000006</v>
      </c>
      <c r="U1096" s="193">
        <f t="shared" si="475"/>
        <v>1.8608669669583565E-17</v>
      </c>
      <c r="V1096" s="185">
        <f t="shared" si="466"/>
        <v>2.9961851728307047E-5</v>
      </c>
      <c r="W1096" s="185">
        <f t="shared" si="467"/>
        <v>2.3555278062764002E-7</v>
      </c>
      <c r="X1096" s="185">
        <f t="shared" si="468"/>
        <v>379263.94592793722</v>
      </c>
      <c r="Y1096" s="194">
        <f t="shared" si="469"/>
        <v>2.278535772644902E-9</v>
      </c>
      <c r="AA1096" s="259">
        <f t="shared" si="470"/>
        <v>1.8000432603894729E-19</v>
      </c>
      <c r="AB1096" s="260">
        <f t="shared" si="471"/>
        <v>4.5729564542659353E-19</v>
      </c>
      <c r="AC1096" s="17">
        <f t="shared" si="472"/>
        <v>3.771124750854173</v>
      </c>
      <c r="AD1096" s="17">
        <f t="shared" si="473"/>
        <v>4.6384019782219967</v>
      </c>
      <c r="AE1096" s="17">
        <f t="shared" si="474"/>
        <v>-38.457832093758128</v>
      </c>
      <c r="AF1096" s="17">
        <f t="shared" si="459"/>
        <v>-15.26133082704032</v>
      </c>
      <c r="AG1096" s="17">
        <f t="shared" si="460"/>
        <v>12.845987668922133</v>
      </c>
      <c r="AJ1096" s="138"/>
    </row>
    <row r="1097" spans="1:36">
      <c r="A1097" t="s">
        <v>171</v>
      </c>
      <c r="B1097">
        <v>7</v>
      </c>
      <c r="C1097">
        <v>0</v>
      </c>
      <c r="D1097">
        <v>-110</v>
      </c>
      <c r="E1097" s="71" t="s">
        <v>172</v>
      </c>
      <c r="F1097" s="71" t="s">
        <v>12</v>
      </c>
      <c r="G1097" s="262">
        <v>7.9000000000000001E-2</v>
      </c>
      <c r="H1097" s="263" t="s">
        <v>173</v>
      </c>
      <c r="J1097" s="5">
        <v>65.823015022569152</v>
      </c>
      <c r="K1097" s="5">
        <v>164.70842454593907</v>
      </c>
      <c r="L1097" s="29">
        <v>9.1776022613318074E-13</v>
      </c>
      <c r="M1097" s="282">
        <v>1.4165843658856343E-17</v>
      </c>
      <c r="N1097" s="257"/>
      <c r="O1097" s="126">
        <f t="shared" si="461"/>
        <v>4.2497530976569026E-18</v>
      </c>
      <c r="P1097" s="126">
        <f t="shared" si="462"/>
        <v>4.6305701387414453E-6</v>
      </c>
      <c r="Q1097" s="126">
        <f t="shared" si="463"/>
        <v>5.3794343008315215E-8</v>
      </c>
      <c r="R1097" s="126">
        <f t="shared" si="464"/>
        <v>58614.811882803093</v>
      </c>
      <c r="S1097" s="126">
        <f t="shared" si="465"/>
        <v>3.2660347008122437E-10</v>
      </c>
      <c r="T1097" s="17">
        <v>0.93700000000000006</v>
      </c>
      <c r="U1097" s="193">
        <f t="shared" si="475"/>
        <v>1.3273395508348394E-17</v>
      </c>
      <c r="V1097" s="185">
        <f t="shared" si="466"/>
        <v>1.4462814066669114E-5</v>
      </c>
      <c r="W1097" s="185">
        <f t="shared" si="467"/>
        <v>1.6801766466263786E-7</v>
      </c>
      <c r="X1097" s="185">
        <f t="shared" si="468"/>
        <v>183073.59578062166</v>
      </c>
      <c r="Y1097" s="194">
        <f t="shared" si="469"/>
        <v>1.0200915048870242E-9</v>
      </c>
      <c r="AA1097" s="259">
        <f t="shared" si="470"/>
        <v>8.0587228886074935E-20</v>
      </c>
      <c r="AB1097" s="260">
        <f t="shared" si="471"/>
        <v>2.1521110289462145E-19</v>
      </c>
      <c r="AC1097" s="17">
        <f t="shared" si="472"/>
        <v>4.1869695495546431</v>
      </c>
      <c r="AD1097" s="17">
        <f t="shared" si="473"/>
        <v>5.1041767867311663</v>
      </c>
      <c r="AE1097" s="17">
        <f t="shared" si="474"/>
        <v>-38.795697982987086</v>
      </c>
      <c r="AF1097" s="17">
        <f t="shared" si="459"/>
        <v>-15.599196716269274</v>
      </c>
      <c r="AG1097" s="17">
        <f t="shared" si="460"/>
        <v>12.117643513713437</v>
      </c>
      <c r="AJ1097" s="138"/>
    </row>
    <row r="1098" spans="1:36">
      <c r="A1098" t="s">
        <v>171</v>
      </c>
      <c r="B1098">
        <v>7</v>
      </c>
      <c r="C1098">
        <v>0</v>
      </c>
      <c r="D1098">
        <v>-110</v>
      </c>
      <c r="E1098" s="71" t="s">
        <v>172</v>
      </c>
      <c r="F1098" s="71" t="s">
        <v>12</v>
      </c>
      <c r="G1098" s="262">
        <v>7.9000000000000001E-2</v>
      </c>
      <c r="H1098" s="263" t="s">
        <v>173</v>
      </c>
      <c r="J1098" s="5">
        <v>8.2796270345127798</v>
      </c>
      <c r="K1098" s="5">
        <v>20.301979967602282</v>
      </c>
      <c r="L1098" s="29">
        <v>1.3100401974675468E-13</v>
      </c>
      <c r="M1098" s="282">
        <v>9.9435265566234979E-19</v>
      </c>
      <c r="N1098" s="257"/>
      <c r="O1098" s="126">
        <f t="shared" si="461"/>
        <v>2.9830579669870492E-19</v>
      </c>
      <c r="P1098" s="126">
        <f t="shared" si="462"/>
        <v>2.2770736140414864E-6</v>
      </c>
      <c r="Q1098" s="126">
        <f t="shared" si="463"/>
        <v>3.7760227430215809E-9</v>
      </c>
      <c r="R1098" s="126">
        <f t="shared" si="464"/>
        <v>28823.716633436532</v>
      </c>
      <c r="S1098" s="126">
        <f t="shared" si="465"/>
        <v>1.859928316867283E-10</v>
      </c>
      <c r="T1098" s="17">
        <v>0.93700000000000006</v>
      </c>
      <c r="U1098" s="193">
        <f t="shared" si="475"/>
        <v>9.3170843835562177E-19</v>
      </c>
      <c r="V1098" s="185">
        <f t="shared" si="466"/>
        <v>7.112059921189576E-6</v>
      </c>
      <c r="W1098" s="185">
        <f t="shared" si="467"/>
        <v>1.1793777700704071E-8</v>
      </c>
      <c r="X1098" s="185">
        <f t="shared" si="468"/>
        <v>90026.074951766772</v>
      </c>
      <c r="Y1098" s="194">
        <f t="shared" si="469"/>
        <v>5.809176109682147E-10</v>
      </c>
      <c r="AA1098" s="259">
        <f t="shared" si="470"/>
        <v>4.5892491266488969E-20</v>
      </c>
      <c r="AB1098" s="260">
        <f t="shared" si="471"/>
        <v>1.2009631007743371E-19</v>
      </c>
      <c r="AC1098" s="17">
        <f t="shared" si="472"/>
        <v>2.1137979232416821</v>
      </c>
      <c r="AD1098" s="17">
        <f t="shared" si="473"/>
        <v>3.0107184166413448</v>
      </c>
      <c r="AE1098" s="17">
        <f t="shared" si="474"/>
        <v>-41.452195024770916</v>
      </c>
      <c r="AF1098" s="17">
        <f t="shared" si="459"/>
        <v>-18.255693758053106</v>
      </c>
      <c r="AG1098" s="17">
        <f t="shared" si="460"/>
        <v>11.407854629037477</v>
      </c>
      <c r="AJ1098" s="138"/>
    </row>
    <row r="1099" spans="1:36">
      <c r="A1099" t="s">
        <v>171</v>
      </c>
      <c r="B1099">
        <v>7</v>
      </c>
      <c r="C1099">
        <v>0</v>
      </c>
      <c r="D1099">
        <v>-110</v>
      </c>
      <c r="E1099" s="71" t="s">
        <v>172</v>
      </c>
      <c r="F1099" s="71" t="s">
        <v>12</v>
      </c>
      <c r="G1099" s="262">
        <v>7.9000000000000001E-2</v>
      </c>
      <c r="H1099" s="263" t="s">
        <v>173</v>
      </c>
      <c r="J1099" s="5">
        <v>4.4644746257722918</v>
      </c>
      <c r="K1099" s="5">
        <v>13.994653780436282</v>
      </c>
      <c r="L1099" s="29">
        <v>7.3351140720583449E-14</v>
      </c>
      <c r="M1099" s="282">
        <v>6.8952880212561345E-19</v>
      </c>
      <c r="N1099" s="257"/>
      <c r="O1099" s="126">
        <f t="shared" si="461"/>
        <v>2.0685864063768403E-19</v>
      </c>
      <c r="P1099" s="126">
        <f t="shared" si="462"/>
        <v>2.8201148421899913E-6</v>
      </c>
      <c r="Q1099" s="126">
        <f t="shared" si="463"/>
        <v>2.618463805540304E-9</v>
      </c>
      <c r="R1099" s="126">
        <f t="shared" si="464"/>
        <v>35697.656230253051</v>
      </c>
      <c r="S1099" s="126">
        <f t="shared" si="465"/>
        <v>1.8710457912154749E-10</v>
      </c>
      <c r="T1099" s="17">
        <v>0.93700000000000006</v>
      </c>
      <c r="U1099" s="193">
        <f t="shared" si="475"/>
        <v>6.4608848759169983E-19</v>
      </c>
      <c r="V1099" s="185">
        <f t="shared" si="466"/>
        <v>8.8081586904400739E-6</v>
      </c>
      <c r="W1099" s="185">
        <f t="shared" si="467"/>
        <v>8.1783352859708827E-9</v>
      </c>
      <c r="X1099" s="185">
        <f t="shared" si="468"/>
        <v>111495.6796258237</v>
      </c>
      <c r="Y1099" s="194">
        <f t="shared" si="469"/>
        <v>5.843899687896333E-10</v>
      </c>
      <c r="AA1099" s="259">
        <f t="shared" si="470"/>
        <v>4.616680753438104E-20</v>
      </c>
      <c r="AB1099" s="260">
        <f t="shared" si="471"/>
        <v>1.5444791603140415E-19</v>
      </c>
      <c r="AC1099" s="17">
        <f t="shared" si="472"/>
        <v>1.4961515424047866</v>
      </c>
      <c r="AD1099" s="17">
        <f t="shared" si="473"/>
        <v>2.6386753838572834</v>
      </c>
      <c r="AE1099" s="17">
        <f t="shared" si="474"/>
        <v>-41.818278484033101</v>
      </c>
      <c r="AF1099" s="17">
        <f t="shared" si="459"/>
        <v>-18.621777217315291</v>
      </c>
      <c r="AG1099" s="17">
        <f t="shared" si="460"/>
        <v>11.621741121381136</v>
      </c>
      <c r="AJ1099" s="138"/>
    </row>
    <row r="1100" spans="1:36">
      <c r="A1100" t="s">
        <v>171</v>
      </c>
      <c r="B1100">
        <v>7</v>
      </c>
      <c r="C1100">
        <v>0</v>
      </c>
      <c r="D1100">
        <v>-110</v>
      </c>
      <c r="E1100" s="71" t="s">
        <v>172</v>
      </c>
      <c r="F1100" s="71" t="s">
        <v>12</v>
      </c>
      <c r="G1100" s="262">
        <v>7.9000000000000001E-2</v>
      </c>
      <c r="H1100" s="263" t="s">
        <v>173</v>
      </c>
      <c r="J1100" s="5">
        <v>4.2095057588828135</v>
      </c>
      <c r="K1100" s="5">
        <v>13.02336156861551</v>
      </c>
      <c r="L1100" s="29">
        <v>6.9410554763850839E-14</v>
      </c>
      <c r="M1100" s="282">
        <v>1.9299273366343214E-18</v>
      </c>
      <c r="N1100" s="257"/>
      <c r="O1100" s="126">
        <f t="shared" si="461"/>
        <v>5.789782009902964E-19</v>
      </c>
      <c r="P1100" s="126">
        <f t="shared" si="462"/>
        <v>8.3413567714607786E-6</v>
      </c>
      <c r="Q1100" s="126">
        <f t="shared" si="463"/>
        <v>7.3288379872189406E-9</v>
      </c>
      <c r="R1100" s="126">
        <f t="shared" si="464"/>
        <v>105586.79457545288</v>
      </c>
      <c r="S1100" s="126">
        <f t="shared" si="465"/>
        <v>5.6274548998780934E-10</v>
      </c>
      <c r="T1100" s="17">
        <v>0.93700000000000006</v>
      </c>
      <c r="U1100" s="193">
        <f t="shared" si="475"/>
        <v>1.8083419144263594E-18</v>
      </c>
      <c r="V1100" s="185">
        <f t="shared" si="466"/>
        <v>2.6052837649529171E-5</v>
      </c>
      <c r="W1100" s="185">
        <f t="shared" si="467"/>
        <v>2.2890403980080496E-8</v>
      </c>
      <c r="X1100" s="185">
        <f t="shared" si="468"/>
        <v>329782.75505733123</v>
      </c>
      <c r="Y1100" s="194">
        <f t="shared" si="469"/>
        <v>1.7576417470619251E-9</v>
      </c>
      <c r="AA1100" s="259">
        <f t="shared" si="470"/>
        <v>1.388536980178921E-19</v>
      </c>
      <c r="AB1100" s="260">
        <f t="shared" si="471"/>
        <v>4.5846886717326086E-19</v>
      </c>
      <c r="AC1100" s="17">
        <f t="shared" si="472"/>
        <v>1.4373452438627807</v>
      </c>
      <c r="AD1100" s="17">
        <f t="shared" si="473"/>
        <v>2.5667447884499244</v>
      </c>
      <c r="AE1100" s="17">
        <f t="shared" si="474"/>
        <v>-40.789049321097053</v>
      </c>
      <c r="AF1100" s="17">
        <f t="shared" si="459"/>
        <v>-17.592548054379243</v>
      </c>
      <c r="AG1100" s="17">
        <f t="shared" si="460"/>
        <v>12.706189398648128</v>
      </c>
      <c r="AJ1100" s="138"/>
    </row>
    <row r="1101" spans="1:36">
      <c r="A1101" t="s">
        <v>171</v>
      </c>
      <c r="B1101">
        <v>7</v>
      </c>
      <c r="C1101">
        <v>0</v>
      </c>
      <c r="D1101">
        <v>-110</v>
      </c>
      <c r="E1101" s="71" t="s">
        <v>172</v>
      </c>
      <c r="F1101" s="71" t="s">
        <v>12</v>
      </c>
      <c r="G1101" s="262">
        <v>7.9000000000000001E-2</v>
      </c>
      <c r="H1101" s="263" t="s">
        <v>173</v>
      </c>
      <c r="J1101" s="5">
        <v>3.5702266465070625</v>
      </c>
      <c r="K1101" s="5">
        <v>11.902364706406173</v>
      </c>
      <c r="L1101" s="29">
        <v>5.9463962940519654E-14</v>
      </c>
      <c r="M1101" s="282">
        <v>1.1079609187228796E-18</v>
      </c>
      <c r="N1101" s="257"/>
      <c r="O1101" s="126">
        <f t="shared" si="461"/>
        <v>3.3238827561686388E-19</v>
      </c>
      <c r="P1101" s="126">
        <f t="shared" si="462"/>
        <v>5.5897430843844658E-6</v>
      </c>
      <c r="Q1101" s="126">
        <f t="shared" si="463"/>
        <v>4.2074465267957443E-9</v>
      </c>
      <c r="R1101" s="126">
        <f t="shared" si="464"/>
        <v>70756.241574486892</v>
      </c>
      <c r="S1101" s="126">
        <f t="shared" si="465"/>
        <v>3.5349668999229906E-10</v>
      </c>
      <c r="T1101" s="17">
        <v>0.93700000000000006</v>
      </c>
      <c r="U1101" s="193">
        <f t="shared" si="475"/>
        <v>1.0381593808433383E-18</v>
      </c>
      <c r="V1101" s="185">
        <f t="shared" si="466"/>
        <v>1.7458630900227482E-5</v>
      </c>
      <c r="W1101" s="185">
        <f t="shared" si="467"/>
        <v>1.3141257985358711E-8</v>
      </c>
      <c r="X1101" s="185">
        <f t="shared" si="468"/>
        <v>220995.32785098074</v>
      </c>
      <c r="Y1101" s="194">
        <f t="shared" si="469"/>
        <v>1.1040879950759475E-9</v>
      </c>
      <c r="AA1101" s="259">
        <f t="shared" si="470"/>
        <v>8.7222951610999864E-20</v>
      </c>
      <c r="AB1101" s="260">
        <f t="shared" si="471"/>
        <v>3.103334965601848E-19</v>
      </c>
      <c r="AC1101" s="17">
        <f t="shared" si="472"/>
        <v>1.2726290801929145</v>
      </c>
      <c r="AD1101" s="17">
        <f t="shared" si="473"/>
        <v>2.4767370952003565</v>
      </c>
      <c r="AE1101" s="17">
        <f t="shared" si="474"/>
        <v>-41.344010358100554</v>
      </c>
      <c r="AF1101" s="17">
        <f t="shared" si="459"/>
        <v>-18.147509091382744</v>
      </c>
      <c r="AG1101" s="17">
        <f t="shared" si="460"/>
        <v>12.305896839330629</v>
      </c>
      <c r="AJ1101" s="138"/>
    </row>
    <row r="1102" spans="1:36">
      <c r="A1102" t="s">
        <v>171</v>
      </c>
      <c r="B1102">
        <v>7</v>
      </c>
      <c r="C1102">
        <v>0</v>
      </c>
      <c r="D1102">
        <v>-110</v>
      </c>
      <c r="E1102" s="71" t="s">
        <v>172</v>
      </c>
      <c r="F1102" s="71" t="s">
        <v>12</v>
      </c>
      <c r="G1102" s="262">
        <v>7.9000000000000001E-2</v>
      </c>
      <c r="H1102" s="263" t="s">
        <v>173</v>
      </c>
      <c r="J1102" s="5">
        <v>2.3135882106243604</v>
      </c>
      <c r="K1102" s="5">
        <v>8.989110957066984</v>
      </c>
      <c r="L1102" s="29">
        <v>3.9567363961681735E-14</v>
      </c>
      <c r="M1102" s="282">
        <v>1.0128456579152781E-18</v>
      </c>
      <c r="N1102" s="257"/>
      <c r="O1102" s="126">
        <f t="shared" si="461"/>
        <v>3.0385369737458343E-19</v>
      </c>
      <c r="P1102" s="126">
        <f t="shared" si="462"/>
        <v>7.6794020867512122E-6</v>
      </c>
      <c r="Q1102" s="126">
        <f t="shared" si="463"/>
        <v>3.8462493338554861E-9</v>
      </c>
      <c r="R1102" s="126">
        <f t="shared" si="464"/>
        <v>97207.621351281152</v>
      </c>
      <c r="S1102" s="126">
        <f t="shared" si="465"/>
        <v>4.2787872485116827E-10</v>
      </c>
      <c r="T1102" s="17">
        <v>0.93700000000000006</v>
      </c>
      <c r="U1102" s="193">
        <f t="shared" si="475"/>
        <v>9.490363814666157E-19</v>
      </c>
      <c r="V1102" s="185">
        <f t="shared" si="466"/>
        <v>2.3985332517619621E-5</v>
      </c>
      <c r="W1102" s="185">
        <f t="shared" si="467"/>
        <v>1.2013118752741968E-8</v>
      </c>
      <c r="X1102" s="185">
        <f t="shared" si="468"/>
        <v>303611.8040205015</v>
      </c>
      <c r="Y1102" s="194">
        <f t="shared" si="469"/>
        <v>1.3364078839518157E-9</v>
      </c>
      <c r="AA1102" s="259">
        <f t="shared" si="470"/>
        <v>1.0557622283219345E-19</v>
      </c>
      <c r="AB1102" s="260">
        <f t="shared" si="471"/>
        <v>4.3778130147107933E-19</v>
      </c>
      <c r="AC1102" s="17">
        <f t="shared" si="472"/>
        <v>0.83879965728483397</v>
      </c>
      <c r="AD1102" s="17">
        <f t="shared" si="473"/>
        <v>2.1960139511647614</v>
      </c>
      <c r="AE1102" s="17">
        <f t="shared" si="474"/>
        <v>-41.433767821621146</v>
      </c>
      <c r="AF1102" s="17">
        <f t="shared" si="459"/>
        <v>-18.237266554903336</v>
      </c>
      <c r="AG1102" s="17">
        <f t="shared" si="460"/>
        <v>12.623505203920727</v>
      </c>
      <c r="AJ1102" s="138"/>
    </row>
    <row r="1103" spans="1:36">
      <c r="A1103" t="s">
        <v>171</v>
      </c>
      <c r="B1103">
        <v>7</v>
      </c>
      <c r="C1103">
        <v>0</v>
      </c>
      <c r="D1103">
        <v>-110</v>
      </c>
      <c r="E1103" s="71" t="s">
        <v>172</v>
      </c>
      <c r="F1103" s="71" t="s">
        <v>12</v>
      </c>
      <c r="G1103" s="262">
        <v>7.9000000000000001E-2</v>
      </c>
      <c r="H1103" s="263" t="s">
        <v>173</v>
      </c>
      <c r="J1103" s="5">
        <v>3.023465380957878</v>
      </c>
      <c r="K1103" s="5">
        <v>10.294372292765097</v>
      </c>
      <c r="L1103" s="29">
        <v>5.0870581297185876E-14</v>
      </c>
      <c r="M1103" s="282">
        <v>5.6532999825486517E-19</v>
      </c>
      <c r="N1103" s="257"/>
      <c r="O1103" s="126">
        <f t="shared" si="461"/>
        <v>1.6959899947645954E-19</v>
      </c>
      <c r="P1103" s="126">
        <f t="shared" si="462"/>
        <v>3.3339308329437476E-6</v>
      </c>
      <c r="Q1103" s="126">
        <f t="shared" si="463"/>
        <v>2.1468227781830318E-9</v>
      </c>
      <c r="R1103" s="126">
        <f t="shared" si="464"/>
        <v>42201.65611321199</v>
      </c>
      <c r="S1103" s="126">
        <f t="shared" si="465"/>
        <v>2.085433397130802E-10</v>
      </c>
      <c r="T1103" s="17">
        <v>0.93700000000000006</v>
      </c>
      <c r="U1103" s="193">
        <f t="shared" si="475"/>
        <v>5.2971420836480873E-19</v>
      </c>
      <c r="V1103" s="185">
        <f t="shared" si="466"/>
        <v>1.0412977301560974E-5</v>
      </c>
      <c r="W1103" s="185">
        <f t="shared" si="467"/>
        <v>6.7052431438583371E-9</v>
      </c>
      <c r="X1103" s="185">
        <f t="shared" si="468"/>
        <v>131809.83926026546</v>
      </c>
      <c r="Y1103" s="194">
        <f t="shared" si="469"/>
        <v>6.5135036437052062E-10</v>
      </c>
      <c r="AA1103" s="259">
        <f t="shared" si="470"/>
        <v>5.1456678785271136E-20</v>
      </c>
      <c r="AB1103" s="260">
        <f t="shared" si="471"/>
        <v>1.8698080745867855E-19</v>
      </c>
      <c r="AC1103" s="17">
        <f t="shared" si="472"/>
        <v>1.106403650676453</v>
      </c>
      <c r="AD1103" s="17">
        <f t="shared" si="473"/>
        <v>2.3315973665728098</v>
      </c>
      <c r="AE1103" s="17">
        <f t="shared" si="474"/>
        <v>-42.01687732452195</v>
      </c>
      <c r="AF1103" s="17">
        <f t="shared" si="459"/>
        <v>-18.82037605780414</v>
      </c>
      <c r="AG1103" s="17">
        <f t="shared" si="460"/>
        <v>11.789115551225192</v>
      </c>
      <c r="AJ1103" s="138"/>
    </row>
    <row r="1104" spans="1:36">
      <c r="A1104" t="s">
        <v>171</v>
      </c>
      <c r="B1104">
        <v>7</v>
      </c>
      <c r="C1104">
        <v>0</v>
      </c>
      <c r="D1104">
        <v>-110</v>
      </c>
      <c r="E1104" s="71" t="s">
        <v>172</v>
      </c>
      <c r="F1104" s="71" t="s">
        <v>12</v>
      </c>
      <c r="G1104" s="262">
        <v>7.9000000000000001E-2</v>
      </c>
      <c r="H1104" s="263" t="s">
        <v>173</v>
      </c>
      <c r="J1104" s="5">
        <v>7.7589275465873548</v>
      </c>
      <c r="K1104" s="5">
        <v>22.01477584714798</v>
      </c>
      <c r="L1104" s="29">
        <v>1.2325265919960484E-13</v>
      </c>
      <c r="M1104" s="282">
        <v>2.4197394639045914E-18</v>
      </c>
      <c r="N1104" s="257"/>
      <c r="O1104" s="126">
        <f t="shared" si="461"/>
        <v>7.2592183917137745E-19</v>
      </c>
      <c r="P1104" s="126">
        <f t="shared" si="462"/>
        <v>5.8897052922465855E-6</v>
      </c>
      <c r="Q1104" s="126">
        <f t="shared" si="463"/>
        <v>9.1888840401440163E-9</v>
      </c>
      <c r="R1104" s="126">
        <f t="shared" si="464"/>
        <v>74553.231547425123</v>
      </c>
      <c r="S1104" s="126">
        <f t="shared" si="465"/>
        <v>4.1739621170544138E-10</v>
      </c>
      <c r="T1104" s="17">
        <v>0.93700000000000006</v>
      </c>
      <c r="U1104" s="193">
        <f t="shared" si="475"/>
        <v>2.2672958776786024E-18</v>
      </c>
      <c r="V1104" s="185">
        <f t="shared" si="466"/>
        <v>1.8395512862783504E-5</v>
      </c>
      <c r="W1104" s="185">
        <f t="shared" si="467"/>
        <v>2.8699947818716482E-8</v>
      </c>
      <c r="X1104" s="185">
        <f t="shared" si="468"/>
        <v>232854.59319979115</v>
      </c>
      <c r="Y1104" s="194">
        <f t="shared" si="469"/>
        <v>1.3036675012266623E-9</v>
      </c>
      <c r="AA1104" s="259">
        <f t="shared" si="470"/>
        <v>1.0298973259690632E-19</v>
      </c>
      <c r="AB1104" s="260">
        <f t="shared" si="471"/>
        <v>3.1186519649469811E-19</v>
      </c>
      <c r="AC1104" s="17">
        <f t="shared" si="472"/>
        <v>2.0488441218848847</v>
      </c>
      <c r="AD1104" s="17">
        <f t="shared" si="473"/>
        <v>3.0917138573320337</v>
      </c>
      <c r="AE1104" s="17">
        <f t="shared" si="474"/>
        <v>-40.562871799063487</v>
      </c>
      <c r="AF1104" s="17">
        <f t="shared" si="459"/>
        <v>-17.366370532345677</v>
      </c>
      <c r="AG1104" s="17">
        <f t="shared" si="460"/>
        <v>12.358169474218936</v>
      </c>
      <c r="AJ1104" s="138"/>
    </row>
    <row r="1105" spans="1:36">
      <c r="A1105" t="s">
        <v>171</v>
      </c>
      <c r="B1105">
        <v>7</v>
      </c>
      <c r="C1105">
        <v>0</v>
      </c>
      <c r="D1105">
        <v>-110</v>
      </c>
      <c r="E1105" s="71" t="s">
        <v>172</v>
      </c>
      <c r="F1105" s="71" t="s">
        <v>12</v>
      </c>
      <c r="G1105" s="262">
        <v>7.9000000000000001E-2</v>
      </c>
      <c r="H1105" s="263" t="s">
        <v>173</v>
      </c>
      <c r="J1105" s="5">
        <v>12.362912562490999</v>
      </c>
      <c r="K1105" s="5">
        <v>26.14441247457896</v>
      </c>
      <c r="L1105" s="29">
        <v>1.9088593700496765E-13</v>
      </c>
      <c r="M1105" s="282">
        <v>4.3228169395646797E-18</v>
      </c>
      <c r="N1105" s="257"/>
      <c r="O1105" s="126">
        <f t="shared" si="461"/>
        <v>1.2968450818694039E-18</v>
      </c>
      <c r="P1105" s="126">
        <f t="shared" si="462"/>
        <v>6.7938220186207567E-6</v>
      </c>
      <c r="Q1105" s="126">
        <f t="shared" si="463"/>
        <v>1.6415760529992452E-8</v>
      </c>
      <c r="R1105" s="126">
        <f t="shared" si="464"/>
        <v>85997.747071148813</v>
      </c>
      <c r="S1105" s="126">
        <f t="shared" si="465"/>
        <v>6.2788791088551007E-10</v>
      </c>
      <c r="T1105" s="17">
        <v>0.93700000000000006</v>
      </c>
      <c r="U1105" s="193">
        <f t="shared" si="475"/>
        <v>4.0504794723721052E-18</v>
      </c>
      <c r="V1105" s="185">
        <f t="shared" si="466"/>
        <v>2.1219370771492164E-5</v>
      </c>
      <c r="W1105" s="185">
        <f t="shared" si="467"/>
        <v>5.1271892055343097E-8</v>
      </c>
      <c r="X1105" s="185">
        <f>V1105/(G1105*0.000000001)</f>
        <v>268599.6300188881</v>
      </c>
      <c r="Y1105" s="194">
        <f t="shared" si="469"/>
        <v>1.9611032416657434E-9</v>
      </c>
      <c r="AA1105" s="259">
        <f t="shared" si="470"/>
        <v>1.5492715609159375E-19</v>
      </c>
      <c r="AB1105" s="260">
        <f t="shared" si="471"/>
        <v>3.4966007546474765E-19</v>
      </c>
      <c r="AC1105" s="17">
        <f t="shared" si="472"/>
        <v>2.5147010684842899</v>
      </c>
      <c r="AD1105" s="17">
        <f t="shared" si="473"/>
        <v>3.2636354955795652</v>
      </c>
      <c r="AE1105" s="17">
        <f t="shared" si="474"/>
        <v>-39.982624414797968</v>
      </c>
      <c r="AF1105" s="17">
        <f t="shared" si="459"/>
        <v>-16.786123148080158</v>
      </c>
      <c r="AG1105" s="17">
        <f t="shared" si="460"/>
        <v>12.500977185627615</v>
      </c>
      <c r="AJ1105" s="138"/>
    </row>
    <row r="1106" spans="1:36">
      <c r="A1106" t="s">
        <v>171</v>
      </c>
      <c r="B1106">
        <v>7</v>
      </c>
      <c r="C1106">
        <v>0</v>
      </c>
      <c r="D1106">
        <v>-110</v>
      </c>
      <c r="E1106" s="71" t="s">
        <v>172</v>
      </c>
      <c r="F1106" s="71" t="s">
        <v>12</v>
      </c>
      <c r="G1106" s="262">
        <v>7.9000000000000001E-2</v>
      </c>
      <c r="H1106" s="263" t="s">
        <v>173</v>
      </c>
      <c r="J1106" s="5">
        <v>10.005214781768776</v>
      </c>
      <c r="K1106" s="5">
        <v>24.299911791873935</v>
      </c>
      <c r="L1106" s="29">
        <v>1.5648946643563533E-13</v>
      </c>
      <c r="M1106" s="282">
        <v>3.1700852940172433E-18</v>
      </c>
      <c r="N1106" s="257"/>
      <c r="O1106" s="126">
        <f t="shared" si="461"/>
        <v>9.5102558820517293E-19</v>
      </c>
      <c r="P1106" s="126">
        <f t="shared" si="462"/>
        <v>6.0772498613913618E-6</v>
      </c>
      <c r="Q1106" s="126">
        <f t="shared" si="463"/>
        <v>1.2038298584875606E-8</v>
      </c>
      <c r="R1106" s="126">
        <f t="shared" si="464"/>
        <v>76927.213435333688</v>
      </c>
      <c r="S1106" s="126">
        <f t="shared" si="465"/>
        <v>4.9540503224794824E-10</v>
      </c>
      <c r="T1106" s="17">
        <v>0.93700000000000006</v>
      </c>
      <c r="U1106" s="193">
        <f t="shared" si="475"/>
        <v>2.9703699204941572E-18</v>
      </c>
      <c r="V1106" s="185">
        <f t="shared" si="466"/>
        <v>1.8981277067079024E-5</v>
      </c>
      <c r="W1106" s="185">
        <f t="shared" si="467"/>
        <v>3.7599619246761476E-8</v>
      </c>
      <c r="X1106" s="185">
        <f t="shared" si="468"/>
        <v>240269.32996302558</v>
      </c>
      <c r="Y1106" s="194">
        <f t="shared" si="469"/>
        <v>1.5473150507210919E-9</v>
      </c>
      <c r="AA1106" s="259">
        <f t="shared" si="470"/>
        <v>1.2223788900696629E-19</v>
      </c>
      <c r="AB1106" s="260">
        <f t="shared" si="471"/>
        <v>3.1684330253396303E-19</v>
      </c>
      <c r="AC1106" s="17">
        <f t="shared" si="472"/>
        <v>2.3031064352484307</v>
      </c>
      <c r="AD1106" s="17">
        <f t="shared" si="473"/>
        <v>3.1904727203758787</v>
      </c>
      <c r="AE1106" s="17">
        <f t="shared" si="474"/>
        <v>-40.292773179735562</v>
      </c>
      <c r="AF1106" s="17">
        <f t="shared" si="459"/>
        <v>-17.096271913017752</v>
      </c>
      <c r="AG1106" s="17">
        <f t="shared" si="460"/>
        <v>12.389515781298492</v>
      </c>
      <c r="AJ1106" s="138"/>
    </row>
    <row r="1107" spans="1:36">
      <c r="A1107" t="s">
        <v>171</v>
      </c>
      <c r="B1107">
        <v>7</v>
      </c>
      <c r="C1107">
        <v>0</v>
      </c>
      <c r="D1107">
        <v>-110</v>
      </c>
      <c r="E1107" s="71" t="s">
        <v>172</v>
      </c>
      <c r="F1107" s="71" t="s">
        <v>12</v>
      </c>
      <c r="G1107" s="262">
        <v>7.9000000000000001E-2</v>
      </c>
      <c r="H1107" s="263" t="s">
        <v>173</v>
      </c>
      <c r="J1107" s="5">
        <v>1036.0517299047094</v>
      </c>
      <c r="K1107" s="5">
        <v>766.59975225451558</v>
      </c>
      <c r="L1107" s="29">
        <v>1.2210000379926437E-11</v>
      </c>
      <c r="M1107" s="282">
        <v>1.5448213054392813E-16</v>
      </c>
      <c r="N1107" s="257"/>
      <c r="O1107" s="126">
        <f t="shared" si="461"/>
        <v>4.6344639163178436E-17</v>
      </c>
      <c r="P1107" s="126">
        <f t="shared" si="462"/>
        <v>3.7956296249892214E-6</v>
      </c>
      <c r="Q1107" s="126">
        <f t="shared" si="463"/>
        <v>5.8664100206554976E-7</v>
      </c>
      <c r="R1107" s="126">
        <f t="shared" si="464"/>
        <v>48045.944620116723</v>
      </c>
      <c r="S1107" s="126">
        <f t="shared" si="465"/>
        <v>7.6525070656529709E-10</v>
      </c>
      <c r="T1107" s="17">
        <v>0.93700000000000006</v>
      </c>
      <c r="U1107" s="193">
        <f t="shared" si="475"/>
        <v>1.4474975631966066E-16</v>
      </c>
      <c r="V1107" s="185">
        <f t="shared" si="466"/>
        <v>1.1855016528716336E-5</v>
      </c>
      <c r="W1107" s="185">
        <f t="shared" si="467"/>
        <v>1.8322753964514005E-6</v>
      </c>
      <c r="X1107" s="185">
        <f t="shared" si="468"/>
        <v>150063.50036349791</v>
      </c>
      <c r="Y1107" s="194">
        <f t="shared" si="469"/>
        <v>2.3901330401722779E-9</v>
      </c>
      <c r="AA1107" s="259">
        <f t="shared" si="470"/>
        <v>1.8882051017360999E-19</v>
      </c>
      <c r="AB1107" s="260">
        <f t="shared" si="471"/>
        <v>1.4910658038101686E-19</v>
      </c>
      <c r="AC1107" s="17">
        <f t="shared" si="472"/>
        <v>6.9431723539133037</v>
      </c>
      <c r="AD1107" s="17">
        <f t="shared" si="473"/>
        <v>6.6419648297720162</v>
      </c>
      <c r="AE1107" s="17">
        <f t="shared" si="474"/>
        <v>-36.406453244153994</v>
      </c>
      <c r="AF1107" s="17">
        <f t="shared" si="459"/>
        <v>-13.209951977436184</v>
      </c>
      <c r="AG1107" s="17">
        <f t="shared" si="460"/>
        <v>11.918813819253746</v>
      </c>
      <c r="AJ1107" s="138"/>
    </row>
    <row r="1108" spans="1:36">
      <c r="A1108" t="s">
        <v>171</v>
      </c>
      <c r="B1108">
        <v>7</v>
      </c>
      <c r="C1108">
        <v>0</v>
      </c>
      <c r="D1108">
        <v>-110</v>
      </c>
      <c r="E1108" s="71" t="s">
        <v>172</v>
      </c>
      <c r="F1108" s="71" t="s">
        <v>12</v>
      </c>
      <c r="G1108" s="262">
        <v>7.9000000000000001E-2</v>
      </c>
      <c r="H1108" s="263" t="s">
        <v>173</v>
      </c>
      <c r="J1108" s="5">
        <v>938.82508919291854</v>
      </c>
      <c r="K1108" s="5">
        <v>474.8819853611908</v>
      </c>
      <c r="L1108" s="29">
        <v>1.1130880657171894E-11</v>
      </c>
      <c r="M1108" s="282">
        <v>7.994524610635054E-17</v>
      </c>
      <c r="N1108" s="257"/>
      <c r="O1108" s="126">
        <f t="shared" si="461"/>
        <v>2.3983573831905161E-17</v>
      </c>
      <c r="P1108" s="126">
        <f t="shared" si="462"/>
        <v>2.1546878967255812E-6</v>
      </c>
      <c r="Q1108" s="126">
        <f t="shared" si="463"/>
        <v>3.0358954217601462E-7</v>
      </c>
      <c r="R1108" s="126">
        <f t="shared" si="464"/>
        <v>27274.530338298493</v>
      </c>
      <c r="S1108" s="126">
        <f t="shared" si="465"/>
        <v>6.3929471223278191E-10</v>
      </c>
      <c r="T1108" s="17">
        <v>0.93700000000000006</v>
      </c>
      <c r="U1108" s="193">
        <f t="shared" si="475"/>
        <v>7.4908695601650463E-17</v>
      </c>
      <c r="V1108" s="185">
        <f t="shared" si="466"/>
        <v>6.7298085307728987E-6</v>
      </c>
      <c r="W1108" s="185">
        <f t="shared" si="467"/>
        <v>9.4821133672975257E-7</v>
      </c>
      <c r="X1108" s="185">
        <f t="shared" si="468"/>
        <v>85187.449756618953</v>
      </c>
      <c r="Y1108" s="194">
        <f t="shared" si="469"/>
        <v>1.9967304845403895E-9</v>
      </c>
      <c r="AA1108" s="259">
        <f t="shared" si="470"/>
        <v>1.5774170827869078E-19</v>
      </c>
      <c r="AB1108" s="260">
        <f t="shared" si="471"/>
        <v>8.5154569287317638E-20</v>
      </c>
      <c r="AC1108" s="17">
        <f t="shared" si="472"/>
        <v>6.8446291883672323</v>
      </c>
      <c r="AD1108" s="17">
        <f t="shared" si="473"/>
        <v>6.1630663212941847</v>
      </c>
      <c r="AE1108" s="17">
        <f t="shared" si="474"/>
        <v>-37.065189697214365</v>
      </c>
      <c r="AF1108" s="17">
        <f t="shared" si="459"/>
        <v>-13.868688430496553</v>
      </c>
      <c r="AG1108" s="17">
        <f t="shared" si="460"/>
        <v>11.352609398641137</v>
      </c>
      <c r="AJ1108" s="138"/>
    </row>
    <row r="1109" spans="1:36">
      <c r="A1109" t="s">
        <v>171</v>
      </c>
      <c r="B1109">
        <v>7</v>
      </c>
      <c r="C1109">
        <v>0</v>
      </c>
      <c r="D1109">
        <v>-110</v>
      </c>
      <c r="E1109" s="71" t="s">
        <v>172</v>
      </c>
      <c r="F1109" s="71" t="s">
        <v>12</v>
      </c>
      <c r="G1109" s="262">
        <v>7.9000000000000001E-2</v>
      </c>
      <c r="H1109" s="263" t="s">
        <v>173</v>
      </c>
      <c r="J1109" s="5">
        <v>246.79000228987638</v>
      </c>
      <c r="K1109" s="5">
        <v>336.86372813638405</v>
      </c>
      <c r="L1109" s="29">
        <v>3.1744470384906869E-12</v>
      </c>
      <c r="M1109" s="282">
        <v>3.68036287931741E-17</v>
      </c>
      <c r="N1109" s="257"/>
      <c r="O1109" s="126">
        <f t="shared" si="461"/>
        <v>1.104108863795223E-17</v>
      </c>
      <c r="P1109" s="126">
        <f t="shared" si="462"/>
        <v>3.4781139846018014E-6</v>
      </c>
      <c r="Q1109" s="126">
        <f t="shared" si="463"/>
        <v>1.3976061567028137E-7</v>
      </c>
      <c r="R1109" s="126">
        <f t="shared" si="464"/>
        <v>44026.759298756973</v>
      </c>
      <c r="S1109" s="126">
        <f t="shared" si="465"/>
        <v>4.1488769492480744E-10</v>
      </c>
      <c r="T1109" s="17">
        <v>0.93700000000000006</v>
      </c>
      <c r="U1109" s="193">
        <f t="shared" si="475"/>
        <v>3.4485000179204134E-17</v>
      </c>
      <c r="V1109" s="185">
        <f t="shared" si="466"/>
        <v>1.0863309345239626E-5</v>
      </c>
      <c r="W1109" s="185">
        <f t="shared" si="467"/>
        <v>4.3651898961017885E-7</v>
      </c>
      <c r="X1109" s="185">
        <f t="shared" si="468"/>
        <v>137510.24487645095</v>
      </c>
      <c r="Y1109" s="194">
        <f t="shared" si="469"/>
        <v>1.2958325671484819E-9</v>
      </c>
      <c r="AA1109" s="259">
        <f t="shared" si="470"/>
        <v>1.0237077280473008E-19</v>
      </c>
      <c r="AB1109" s="260">
        <f t="shared" si="471"/>
        <v>1.4912933446122759E-19</v>
      </c>
      <c r="AC1109" s="17">
        <f t="shared" si="472"/>
        <v>5.5085377818504</v>
      </c>
      <c r="AD1109" s="17">
        <f t="shared" si="473"/>
        <v>5.819678481025937</v>
      </c>
      <c r="AE1109" s="17">
        <f t="shared" si="474"/>
        <v>-37.840935225069273</v>
      </c>
      <c r="AF1109" s="17">
        <f t="shared" si="459"/>
        <v>-14.64443395835146</v>
      </c>
      <c r="AG1109" s="17">
        <f t="shared" si="460"/>
        <v>11.831453701505536</v>
      </c>
      <c r="AJ1109" s="138"/>
    </row>
    <row r="1110" spans="1:36">
      <c r="A1110" t="s">
        <v>171</v>
      </c>
      <c r="B1110">
        <v>7</v>
      </c>
      <c r="C1110">
        <v>0</v>
      </c>
      <c r="D1110">
        <v>-110</v>
      </c>
      <c r="E1110" s="71" t="s">
        <v>172</v>
      </c>
      <c r="F1110" s="71" t="s">
        <v>12</v>
      </c>
      <c r="G1110" s="262">
        <v>7.9000000000000001E-2</v>
      </c>
      <c r="H1110" s="263" t="s">
        <v>173</v>
      </c>
      <c r="J1110" s="5">
        <v>466.10909585129161</v>
      </c>
      <c r="K1110" s="5">
        <v>293.62822283992972</v>
      </c>
      <c r="L1110" s="29">
        <v>5.7674301158872818E-12</v>
      </c>
      <c r="M1110" s="378">
        <v>6.7374243383482804E-15</v>
      </c>
      <c r="N1110" s="257"/>
      <c r="O1110" s="126">
        <f t="shared" si="461"/>
        <v>2.021227301504484E-15</v>
      </c>
      <c r="P1110" s="126">
        <f t="shared" si="462"/>
        <v>3.5045544738144282E-4</v>
      </c>
      <c r="Q1110" s="126">
        <f t="shared" si="463"/>
        <v>2.5585155715246629E-5</v>
      </c>
      <c r="R1110" s="126">
        <f t="shared" si="464"/>
        <v>4436144.9035625672</v>
      </c>
      <c r="S1110" s="126">
        <f t="shared" si="465"/>
        <v>8.7134524971035487E-8</v>
      </c>
      <c r="T1110" s="17">
        <v>0.93700000000000006</v>
      </c>
      <c r="U1110" s="193">
        <f t="shared" si="475"/>
        <v>6.3129666050323389E-15</v>
      </c>
      <c r="V1110" s="185"/>
      <c r="W1110" s="185"/>
      <c r="X1110" s="185"/>
      <c r="Y1110" s="194"/>
      <c r="Z1110" s="379" t="s">
        <v>177</v>
      </c>
      <c r="AA1110" s="259"/>
      <c r="AB1110" s="260"/>
      <c r="AC1110" s="17"/>
      <c r="AD1110" s="17"/>
      <c r="AE1110" s="17"/>
      <c r="AF1110" s="17"/>
      <c r="AG1110" s="17"/>
      <c r="AJ1110" s="138"/>
    </row>
    <row r="1111" spans="1:36">
      <c r="A1111" t="s">
        <v>171</v>
      </c>
      <c r="B1111">
        <v>7</v>
      </c>
      <c r="C1111">
        <v>0</v>
      </c>
      <c r="D1111">
        <v>-110</v>
      </c>
      <c r="E1111" s="71" t="s">
        <v>172</v>
      </c>
      <c r="F1111" s="71" t="s">
        <v>12</v>
      </c>
      <c r="G1111" s="262">
        <v>7.9000000000000001E-2</v>
      </c>
      <c r="H1111" s="263" t="s">
        <v>173</v>
      </c>
      <c r="J1111" s="5">
        <v>122.4994924522403</v>
      </c>
      <c r="K1111" s="5">
        <v>140.9612347934594</v>
      </c>
      <c r="L1111" s="29">
        <v>1.6444875987172701E-12</v>
      </c>
      <c r="M1111" s="282">
        <v>3.7614895312922E-17</v>
      </c>
      <c r="N1111" s="257"/>
      <c r="O1111" s="126">
        <f t="shared" si="461"/>
        <v>1.12844685938766E-17</v>
      </c>
      <c r="P1111" s="126">
        <f t="shared" si="462"/>
        <v>6.8619967719298634E-6</v>
      </c>
      <c r="Q1111" s="126">
        <f t="shared" si="463"/>
        <v>1.4284137460603289E-7</v>
      </c>
      <c r="R1111" s="126">
        <f t="shared" si="464"/>
        <v>86860.718632023578</v>
      </c>
      <c r="S1111" s="126">
        <f t="shared" si="465"/>
        <v>1.0133379919332314E-9</v>
      </c>
      <c r="T1111" s="17">
        <v>0.93700000000000006</v>
      </c>
      <c r="U1111" s="193">
        <f t="shared" si="475"/>
        <v>3.5245156908207916E-17</v>
      </c>
      <c r="V1111" s="185">
        <f t="shared" si="466"/>
        <v>2.1432303250994276E-5</v>
      </c>
      <c r="W1111" s="185">
        <f t="shared" si="467"/>
        <v>4.4614122668617609E-7</v>
      </c>
      <c r="X1111" s="185">
        <f t="shared" si="468"/>
        <v>271294.97786068701</v>
      </c>
      <c r="Y1111" s="194">
        <f t="shared" si="469"/>
        <v>3.1649923281381261E-9</v>
      </c>
      <c r="AA1111" s="259">
        <f t="shared" si="470"/>
        <v>2.5003439392291199E-19</v>
      </c>
      <c r="AB1111" s="260">
        <f t="shared" si="471"/>
        <v>3.0706164213363717E-19</v>
      </c>
      <c r="AC1111" s="17">
        <f t="shared" si="472"/>
        <v>4.8081068867291803</v>
      </c>
      <c r="AD1111" s="17">
        <f t="shared" si="473"/>
        <v>4.9484849220349973</v>
      </c>
      <c r="AE1111" s="17">
        <f t="shared" si="474"/>
        <v>-37.819131550005018</v>
      </c>
      <c r="AF1111" s="17">
        <f t="shared" si="459"/>
        <v>-14.62263028328721</v>
      </c>
      <c r="AG1111" s="17">
        <f t="shared" si="460"/>
        <v>12.510961987088612</v>
      </c>
      <c r="AJ1111" s="138"/>
    </row>
    <row r="1112" spans="1:36">
      <c r="A1112" t="s">
        <v>171</v>
      </c>
      <c r="B1112">
        <v>7</v>
      </c>
      <c r="C1112">
        <v>0</v>
      </c>
      <c r="D1112">
        <v>-110</v>
      </c>
      <c r="E1112" s="71" t="s">
        <v>172</v>
      </c>
      <c r="F1112" s="71" t="s">
        <v>12</v>
      </c>
      <c r="G1112" s="262">
        <v>7.9000000000000001E-2</v>
      </c>
      <c r="H1112" s="263" t="s">
        <v>173</v>
      </c>
      <c r="J1112" s="5">
        <v>736.00812218012152</v>
      </c>
      <c r="K1112" s="5">
        <v>397.60293098014751</v>
      </c>
      <c r="L1112" s="29">
        <v>8.8567680906114267E-12</v>
      </c>
      <c r="M1112" s="282">
        <v>6.1350312370123081E-17</v>
      </c>
      <c r="N1112" s="257"/>
      <c r="O1112" s="126">
        <f t="shared" si="461"/>
        <v>1.8405093711036923E-17</v>
      </c>
      <c r="P1112" s="126">
        <f t="shared" si="462"/>
        <v>2.0780823797957576E-6</v>
      </c>
      <c r="Q1112" s="126">
        <f t="shared" si="463"/>
        <v>2.3297586975996101E-7</v>
      </c>
      <c r="R1112" s="126">
        <f t="shared" si="464"/>
        <v>26304.840250579207</v>
      </c>
      <c r="S1112" s="126">
        <f t="shared" si="465"/>
        <v>5.8595108739677175E-10</v>
      </c>
      <c r="T1112" s="17">
        <v>0.93700000000000006</v>
      </c>
      <c r="U1112" s="193">
        <f t="shared" si="475"/>
        <v>5.7485242690805329E-17</v>
      </c>
      <c r="V1112" s="185">
        <f t="shared" si="466"/>
        <v>6.490543966228751E-6</v>
      </c>
      <c r="W1112" s="185">
        <f t="shared" si="467"/>
        <v>7.2766129988361169E-7</v>
      </c>
      <c r="X1112" s="185">
        <f t="shared" si="468"/>
        <v>82158.784382642407</v>
      </c>
      <c r="Y1112" s="194">
        <f t="shared" si="469"/>
        <v>1.8301205629692507E-9</v>
      </c>
      <c r="AA1112" s="259">
        <f t="shared" si="470"/>
        <v>1.4457952447457081E-19</v>
      </c>
      <c r="AB1112" s="260">
        <f t="shared" si="471"/>
        <v>8.3355482801464204E-20</v>
      </c>
      <c r="AC1112" s="17">
        <f t="shared" si="472"/>
        <v>6.6012411542388021</v>
      </c>
      <c r="AD1112" s="17">
        <f t="shared" si="473"/>
        <v>5.9854538464356999</v>
      </c>
      <c r="AE1112" s="17">
        <f t="shared" si="474"/>
        <v>-37.329931411141317</v>
      </c>
      <c r="AF1112" s="17">
        <f t="shared" si="459"/>
        <v>-14.133430144423505</v>
      </c>
      <c r="AG1112" s="17">
        <f t="shared" si="460"/>
        <v>11.316409048760782</v>
      </c>
      <c r="AJ1112" s="138"/>
    </row>
    <row r="1113" spans="1:36">
      <c r="A1113" t="s">
        <v>171</v>
      </c>
      <c r="B1113">
        <v>7</v>
      </c>
      <c r="C1113">
        <v>0</v>
      </c>
      <c r="D1113">
        <v>-110</v>
      </c>
      <c r="E1113" s="71" t="s">
        <v>172</v>
      </c>
      <c r="F1113" s="71" t="s">
        <v>12</v>
      </c>
      <c r="G1113" s="262">
        <v>7.9000000000000001E-2</v>
      </c>
      <c r="H1113" s="263" t="s">
        <v>173</v>
      </c>
      <c r="J1113" s="5">
        <v>299.99694836511202</v>
      </c>
      <c r="K1113" s="5">
        <v>249.51293204044944</v>
      </c>
      <c r="L1113" s="29">
        <v>3.8131616367818223E-12</v>
      </c>
      <c r="M1113" s="282">
        <v>8.0443569898704274E-17</v>
      </c>
      <c r="N1113" s="257"/>
      <c r="O1113" s="126">
        <f t="shared" si="461"/>
        <v>2.4133070969611282E-17</v>
      </c>
      <c r="P1113" s="126">
        <f t="shared" si="462"/>
        <v>6.3288874871768526E-6</v>
      </c>
      <c r="Q1113" s="126">
        <f t="shared" si="463"/>
        <v>3.054819110077377E-7</v>
      </c>
      <c r="R1113" s="126">
        <f t="shared" si="464"/>
        <v>80112.499837681666</v>
      </c>
      <c r="S1113" s="126">
        <f t="shared" si="465"/>
        <v>1.2243129384500798E-9</v>
      </c>
      <c r="T1113" s="17">
        <v>0.93700000000000006</v>
      </c>
      <c r="U1113" s="193">
        <f t="shared" si="475"/>
        <v>7.5375624995085905E-17</v>
      </c>
      <c r="V1113" s="185">
        <f t="shared" si="466"/>
        <v>1.9767225251615705E-5</v>
      </c>
      <c r="W1113" s="185">
        <f t="shared" si="467"/>
        <v>9.5412183538083407E-7</v>
      </c>
      <c r="X1113" s="185">
        <f t="shared" si="468"/>
        <v>250218.04115969242</v>
      </c>
      <c r="Y1113" s="194">
        <f t="shared" si="469"/>
        <v>3.8239374110924158E-9</v>
      </c>
      <c r="AA1113" s="259">
        <f t="shared" si="470"/>
        <v>3.020910554763009E-19</v>
      </c>
      <c r="AB1113" s="260">
        <f t="shared" si="471"/>
        <v>2.6814796062792021E-19</v>
      </c>
      <c r="AC1113" s="17">
        <f t="shared" si="472"/>
        <v>5.7037723024881712</v>
      </c>
      <c r="AD1113" s="17">
        <f t="shared" si="473"/>
        <v>5.5195107456737995</v>
      </c>
      <c r="AE1113" s="17">
        <f t="shared" si="474"/>
        <v>-37.058975730327369</v>
      </c>
      <c r="AF1113" s="17">
        <f t="shared" si="459"/>
        <v>-13.862474463609555</v>
      </c>
      <c r="AG1113" s="17">
        <f t="shared" si="460"/>
        <v>12.430087981368574</v>
      </c>
      <c r="AJ1113" s="138"/>
    </row>
    <row r="1114" spans="1:36" s="317" customFormat="1">
      <c r="A1114" s="317" t="s">
        <v>171</v>
      </c>
      <c r="B1114" s="317">
        <v>10</v>
      </c>
      <c r="C1114" s="317">
        <v>-2</v>
      </c>
      <c r="D1114" s="317">
        <v>-110</v>
      </c>
      <c r="E1114" s="318" t="s">
        <v>172</v>
      </c>
      <c r="F1114" s="318" t="s">
        <v>12</v>
      </c>
      <c r="G1114" s="319">
        <v>7.9000000000000001E-2</v>
      </c>
      <c r="H1114" s="320" t="s">
        <v>173</v>
      </c>
      <c r="I1114" s="318"/>
      <c r="J1114" s="321">
        <v>58.285467788731104</v>
      </c>
      <c r="K1114" s="321">
        <v>88.972639246551537</v>
      </c>
      <c r="L1114" s="322">
        <v>8.1871663383526449E-13</v>
      </c>
      <c r="M1114" s="323">
        <v>5.1958158132178463E-18</v>
      </c>
      <c r="N1114" s="257"/>
      <c r="O1114" s="324">
        <f t="shared" si="461"/>
        <v>1.5587447439653538E-18</v>
      </c>
      <c r="P1114" s="324">
        <f t="shared" si="462"/>
        <v>1.9038879626317594E-6</v>
      </c>
      <c r="Q1114" s="324">
        <f t="shared" si="463"/>
        <v>1.9730946126143716E-8</v>
      </c>
      <c r="R1114" s="324">
        <f t="shared" si="464"/>
        <v>24099.847628250114</v>
      </c>
      <c r="S1114" s="324">
        <f t="shared" si="465"/>
        <v>2.2176419957002075E-10</v>
      </c>
      <c r="T1114" s="327">
        <v>0.81100000000000005</v>
      </c>
      <c r="U1114" s="193">
        <f t="shared" si="475"/>
        <v>4.2138066245196738E-18</v>
      </c>
      <c r="V1114" s="324">
        <f t="shared" si="466"/>
        <v>5.1468437923145237E-6</v>
      </c>
      <c r="W1114" s="324">
        <f t="shared" si="467"/>
        <v>5.3339324361008522E-8</v>
      </c>
      <c r="X1114" s="324">
        <f t="shared" si="468"/>
        <v>65149.92142170282</v>
      </c>
      <c r="Y1114" s="325">
        <f t="shared" si="469"/>
        <v>5.9950255283762286E-10</v>
      </c>
      <c r="AA1114" s="324">
        <f t="shared" si="470"/>
        <v>4.7360701674172213E-20</v>
      </c>
      <c r="AB1114" s="326">
        <f t="shared" si="471"/>
        <v>8.9144275757574061E-20</v>
      </c>
      <c r="AC1114" s="327">
        <f t="shared" si="472"/>
        <v>4.0653527962249978</v>
      </c>
      <c r="AD1114" s="327">
        <f t="shared" si="473"/>
        <v>4.4883288982715843</v>
      </c>
      <c r="AE1114" s="327">
        <f t="shared" si="474"/>
        <v>-39.798678023515329</v>
      </c>
      <c r="AF1114" s="17">
        <f t="shared" si="459"/>
        <v>-16.746591984920524</v>
      </c>
      <c r="AG1114" s="17">
        <f t="shared" si="460"/>
        <v>11.084446376438724</v>
      </c>
      <c r="AJ1114" s="326"/>
    </row>
    <row r="1115" spans="1:36">
      <c r="A1115" t="s">
        <v>171</v>
      </c>
      <c r="B1115">
        <v>10</v>
      </c>
      <c r="C1115">
        <v>-2</v>
      </c>
      <c r="D1115">
        <v>-110</v>
      </c>
      <c r="E1115" s="71" t="s">
        <v>172</v>
      </c>
      <c r="F1115" s="71" t="s">
        <v>12</v>
      </c>
      <c r="G1115" s="262">
        <v>7.9000000000000001E-2</v>
      </c>
      <c r="H1115" s="263" t="s">
        <v>173</v>
      </c>
      <c r="J1115" s="5">
        <v>6.2143559192907345</v>
      </c>
      <c r="K1115" s="5">
        <v>19.067207809852384</v>
      </c>
      <c r="L1115" s="29">
        <v>1.0006252663719942E-13</v>
      </c>
      <c r="M1115" s="282">
        <v>2.3992639922925492E-18</v>
      </c>
      <c r="N1115" s="257"/>
      <c r="O1115" s="126">
        <f t="shared" si="461"/>
        <v>7.1977919768776474E-19</v>
      </c>
      <c r="P1115" s="126">
        <f t="shared" si="462"/>
        <v>7.1932942518780884E-6</v>
      </c>
      <c r="Q1115" s="126">
        <f t="shared" si="463"/>
        <v>9.1111290846552482E-9</v>
      </c>
      <c r="R1115" s="126">
        <f t="shared" si="464"/>
        <v>91054.357618709968</v>
      </c>
      <c r="S1115" s="126">
        <f t="shared" si="465"/>
        <v>4.7784285856198393E-10</v>
      </c>
      <c r="T1115" s="17">
        <v>0.81100000000000005</v>
      </c>
      <c r="U1115" s="193">
        <f t="shared" si="475"/>
        <v>1.9458030977492575E-18</v>
      </c>
      <c r="V1115" s="185">
        <f t="shared" si="466"/>
        <v>1.94458721275771E-5</v>
      </c>
      <c r="W1115" s="185">
        <f t="shared" si="467"/>
        <v>2.4630418958851359E-8</v>
      </c>
      <c r="X1115" s="185">
        <f t="shared" si="468"/>
        <v>246150.28009591263</v>
      </c>
      <c r="Y1115" s="194">
        <f t="shared" si="469"/>
        <v>1.2917685276458968E-9</v>
      </c>
      <c r="AA1115" s="259">
        <f t="shared" si="470"/>
        <v>1.0204971368402586E-19</v>
      </c>
      <c r="AB1115" s="260">
        <f t="shared" si="471"/>
        <v>3.8608409679991188E-19</v>
      </c>
      <c r="AC1115" s="17">
        <f t="shared" si="472"/>
        <v>1.8268620863326401</v>
      </c>
      <c r="AD1115" s="17">
        <f t="shared" si="473"/>
        <v>2.9479699909505062</v>
      </c>
      <c r="AE1115" s="17">
        <f t="shared" si="474"/>
        <v>-40.57136965344985</v>
      </c>
      <c r="AF1115" s="17">
        <f t="shared" si="459"/>
        <v>-17.519283614855048</v>
      </c>
      <c r="AG1115" s="17">
        <f t="shared" si="460"/>
        <v>12.413697523093123</v>
      </c>
      <c r="AJ1115" s="138"/>
    </row>
    <row r="1116" spans="1:36">
      <c r="A1116" t="s">
        <v>171</v>
      </c>
      <c r="B1116">
        <v>10</v>
      </c>
      <c r="C1116">
        <v>-2</v>
      </c>
      <c r="D1116">
        <v>-110</v>
      </c>
      <c r="E1116" s="71" t="s">
        <v>172</v>
      </c>
      <c r="F1116" s="71" t="s">
        <v>12</v>
      </c>
      <c r="G1116" s="262">
        <v>7.9000000000000001E-2</v>
      </c>
      <c r="H1116" s="263" t="s">
        <v>173</v>
      </c>
      <c r="J1116" s="5">
        <v>13.570047254368399</v>
      </c>
      <c r="K1116" s="5">
        <v>29.719728356391443</v>
      </c>
      <c r="L1116" s="29">
        <v>2.0833699807668604E-13</v>
      </c>
      <c r="M1116" s="282">
        <v>6.2352794005510692E-18</v>
      </c>
      <c r="N1116" s="257"/>
      <c r="O1116" s="126">
        <f t="shared" si="461"/>
        <v>1.8705838201653208E-18</v>
      </c>
      <c r="P1116" s="126">
        <f t="shared" si="462"/>
        <v>8.9786443955421884E-6</v>
      </c>
      <c r="Q1116" s="126">
        <f t="shared" si="463"/>
        <v>2.3678276204624311E-8</v>
      </c>
      <c r="R1116" s="126">
        <f t="shared" si="464"/>
        <v>113653.72652585046</v>
      </c>
      <c r="S1116" s="126">
        <f t="shared" si="465"/>
        <v>7.9671913284941332E-10</v>
      </c>
      <c r="T1116" s="17">
        <v>0.81100000000000005</v>
      </c>
      <c r="U1116" s="193">
        <f t="shared" si="475"/>
        <v>5.0568115938469174E-18</v>
      </c>
      <c r="V1116" s="185">
        <f t="shared" si="466"/>
        <v>2.4272268682615718E-5</v>
      </c>
      <c r="W1116" s="185">
        <f t="shared" si="467"/>
        <v>6.4010273339834383E-8</v>
      </c>
      <c r="X1116" s="185">
        <f t="shared" si="468"/>
        <v>307243.90737488243</v>
      </c>
      <c r="Y1116" s="194">
        <f t="shared" si="469"/>
        <v>2.1537973891362471E-9</v>
      </c>
      <c r="AA1116" s="259">
        <f t="shared" si="470"/>
        <v>1.7014999374176358E-19</v>
      </c>
      <c r="AB1116" s="260">
        <f t="shared" si="471"/>
        <v>4.5948840734831198E-19</v>
      </c>
      <c r="AC1116" s="17">
        <f t="shared" si="472"/>
        <v>2.6078649561080987</v>
      </c>
      <c r="AD1116" s="17">
        <f t="shared" si="473"/>
        <v>3.3918110797132868</v>
      </c>
      <c r="AE1116" s="17">
        <f t="shared" si="474"/>
        <v>-39.616308284128735</v>
      </c>
      <c r="AF1116" s="17">
        <f t="shared" si="459"/>
        <v>-16.564222245533934</v>
      </c>
      <c r="AG1116" s="17">
        <f t="shared" si="460"/>
        <v>12.635397197695083</v>
      </c>
      <c r="AJ1116" s="138"/>
    </row>
    <row r="1117" spans="1:36">
      <c r="A1117" t="s">
        <v>171</v>
      </c>
      <c r="B1117">
        <v>10</v>
      </c>
      <c r="C1117">
        <v>-2</v>
      </c>
      <c r="D1117">
        <v>-110</v>
      </c>
      <c r="E1117" s="71" t="s">
        <v>172</v>
      </c>
      <c r="F1117" s="71" t="s">
        <v>12</v>
      </c>
      <c r="G1117" s="262">
        <v>7.9000000000000001E-2</v>
      </c>
      <c r="H1117" s="263" t="s">
        <v>173</v>
      </c>
      <c r="J1117" s="5">
        <v>6.5044048725248107</v>
      </c>
      <c r="K1117" s="5">
        <v>20.27489145451672</v>
      </c>
      <c r="L1117" s="29">
        <v>1.0444181490323064E-13</v>
      </c>
      <c r="M1117" s="282">
        <v>4.8249689110668628E-18</v>
      </c>
      <c r="N1117" s="257"/>
      <c r="O1117" s="126">
        <f t="shared" si="461"/>
        <v>1.4474906733200589E-18</v>
      </c>
      <c r="P1117" s="126">
        <f t="shared" si="462"/>
        <v>1.3859302183337341E-5</v>
      </c>
      <c r="Q1117" s="126">
        <f t="shared" si="463"/>
        <v>1.8322666750886817E-8</v>
      </c>
      <c r="R1117" s="126">
        <f t="shared" si="464"/>
        <v>175434.20485237136</v>
      </c>
      <c r="S1117" s="126">
        <f t="shared" si="465"/>
        <v>9.0371219949515456E-10</v>
      </c>
      <c r="T1117" s="17">
        <v>0.81100000000000005</v>
      </c>
      <c r="U1117" s="193">
        <f t="shared" si="475"/>
        <v>3.9130497868752259E-18</v>
      </c>
      <c r="V1117" s="185">
        <f t="shared" si="466"/>
        <v>3.7466313568955283E-5</v>
      </c>
      <c r="W1117" s="185">
        <f t="shared" si="467"/>
        <v>4.9532275783230701E-8</v>
      </c>
      <c r="X1117" s="185">
        <f t="shared" si="468"/>
        <v>474257.13378424401</v>
      </c>
      <c r="Y1117" s="194">
        <f t="shared" si="469"/>
        <v>2.4430353126352348E-9</v>
      </c>
      <c r="AA1117" s="259">
        <f t="shared" si="470"/>
        <v>1.9299978969818356E-19</v>
      </c>
      <c r="AB1117" s="260">
        <f t="shared" si="471"/>
        <v>7.4180021164549029E-19</v>
      </c>
      <c r="AC1117" s="17">
        <f t="shared" si="472"/>
        <v>1.8724796200812601</v>
      </c>
      <c r="AD1117" s="17">
        <f t="shared" si="473"/>
        <v>3.0093832463258248</v>
      </c>
      <c r="AE1117" s="17">
        <f t="shared" si="474"/>
        <v>-39.872727382424834</v>
      </c>
      <c r="AF1117" s="17">
        <f t="shared" si="459"/>
        <v>-16.820641343830033</v>
      </c>
      <c r="AG1117" s="17">
        <f t="shared" si="460"/>
        <v>13.069504929928184</v>
      </c>
      <c r="AJ1117" s="138"/>
    </row>
    <row r="1118" spans="1:36">
      <c r="A1118" t="s">
        <v>171</v>
      </c>
      <c r="B1118">
        <v>10</v>
      </c>
      <c r="C1118">
        <v>-2</v>
      </c>
      <c r="D1118">
        <v>-110</v>
      </c>
      <c r="E1118" s="71" t="s">
        <v>172</v>
      </c>
      <c r="F1118" s="71" t="s">
        <v>12</v>
      </c>
      <c r="G1118" s="262">
        <v>7.9000000000000001E-2</v>
      </c>
      <c r="H1118" s="263" t="s">
        <v>173</v>
      </c>
      <c r="J1118" s="5">
        <v>36.597950601784873</v>
      </c>
      <c r="K1118" s="5">
        <v>90.652208521314591</v>
      </c>
      <c r="L1118" s="29">
        <v>5.2888154026906005E-13</v>
      </c>
      <c r="M1118" s="282">
        <v>1.0495399631734902E-17</v>
      </c>
      <c r="N1118" s="257"/>
      <c r="O1118" s="126">
        <f t="shared" si="461"/>
        <v>3.1486198895204707E-18</v>
      </c>
      <c r="P1118" s="126">
        <f t="shared" si="462"/>
        <v>5.9533556189513825E-6</v>
      </c>
      <c r="Q1118" s="126">
        <f t="shared" si="463"/>
        <v>3.9855947968613545E-8</v>
      </c>
      <c r="R1118" s="126">
        <f t="shared" si="464"/>
        <v>75358.931885460523</v>
      </c>
      <c r="S1118" s="126">
        <f t="shared" si="465"/>
        <v>4.3965777137401369E-10</v>
      </c>
      <c r="T1118" s="17">
        <v>0.81100000000000005</v>
      </c>
      <c r="U1118" s="193">
        <f t="shared" si="475"/>
        <v>8.5117691013370066E-18</v>
      </c>
      <c r="V1118" s="185">
        <f t="shared" si="466"/>
        <v>1.6093904689898574E-5</v>
      </c>
      <c r="W1118" s="185">
        <f t="shared" si="467"/>
        <v>1.0774391267515196E-7</v>
      </c>
      <c r="X1118" s="185">
        <f t="shared" si="468"/>
        <v>203720.31253036167</v>
      </c>
      <c r="Y1118" s="194">
        <f t="shared" si="469"/>
        <v>1.1885415086144171E-9</v>
      </c>
      <c r="AA1118" s="259">
        <f t="shared" si="470"/>
        <v>9.3894779180538966E-20</v>
      </c>
      <c r="AB1118" s="260">
        <f t="shared" si="471"/>
        <v>2.8677561063277254E-19</v>
      </c>
      <c r="AC1118" s="17">
        <f t="shared" si="472"/>
        <v>3.5999922443528187</v>
      </c>
      <c r="AD1118" s="17">
        <f t="shared" si="473"/>
        <v>4.5070303000735761</v>
      </c>
      <c r="AE1118" s="17">
        <f t="shared" si="474"/>
        <v>-39.095594643047434</v>
      </c>
      <c r="AF1118" s="17">
        <f t="shared" si="459"/>
        <v>-16.043508604452633</v>
      </c>
      <c r="AG1118" s="17">
        <f t="shared" si="460"/>
        <v>12.224503315114593</v>
      </c>
      <c r="AJ1118" s="138"/>
    </row>
    <row r="1119" spans="1:36">
      <c r="A1119" t="s">
        <v>171</v>
      </c>
      <c r="B1119">
        <v>10</v>
      </c>
      <c r="C1119">
        <v>-2</v>
      </c>
      <c r="D1119">
        <v>-110</v>
      </c>
      <c r="E1119" s="71" t="s">
        <v>172</v>
      </c>
      <c r="F1119" s="71" t="s">
        <v>12</v>
      </c>
      <c r="G1119" s="262">
        <v>7.9000000000000001E-2</v>
      </c>
      <c r="H1119" s="263" t="s">
        <v>173</v>
      </c>
      <c r="J1119" s="5">
        <v>34.41743078229662</v>
      </c>
      <c r="K1119" s="5">
        <v>78.630956061429885</v>
      </c>
      <c r="L1119" s="29">
        <v>4.9923780776437428E-13</v>
      </c>
      <c r="M1119" s="282">
        <v>4.9835373402372847E-18</v>
      </c>
      <c r="N1119" s="257"/>
      <c r="O1119" s="126">
        <f t="shared" si="461"/>
        <v>1.4950612020711854E-18</v>
      </c>
      <c r="P1119" s="126">
        <f t="shared" si="462"/>
        <v>2.9946874592014289E-6</v>
      </c>
      <c r="Q1119" s="126">
        <f t="shared" si="463"/>
        <v>1.892482534267323E-8</v>
      </c>
      <c r="R1119" s="126">
        <f t="shared" si="464"/>
        <v>37907.436192423149</v>
      </c>
      <c r="S1119" s="126">
        <f t="shared" si="465"/>
        <v>2.4067906954976284E-10</v>
      </c>
      <c r="T1119" s="17">
        <v>0.81100000000000005</v>
      </c>
      <c r="U1119" s="193">
        <f t="shared" si="475"/>
        <v>4.0416487829324381E-18</v>
      </c>
      <c r="V1119" s="185">
        <f t="shared" si="466"/>
        <v>8.0956384313745302E-6</v>
      </c>
      <c r="W1119" s="185">
        <f t="shared" si="467"/>
        <v>5.1160111176359971E-8</v>
      </c>
      <c r="X1119" s="185">
        <f t="shared" si="468"/>
        <v>102476.43584018391</v>
      </c>
      <c r="Y1119" s="194">
        <f t="shared" si="469"/>
        <v>6.5063575134952566E-10</v>
      </c>
      <c r="AA1119" s="259">
        <f t="shared" si="470"/>
        <v>5.1400224356612534E-20</v>
      </c>
      <c r="AB1119" s="260">
        <f t="shared" si="471"/>
        <v>1.4479690165602597E-19</v>
      </c>
      <c r="AC1119" s="17">
        <f t="shared" si="472"/>
        <v>3.5385631448334975</v>
      </c>
      <c r="AD1119" s="17">
        <f t="shared" si="473"/>
        <v>4.364765464920092</v>
      </c>
      <c r="AE1119" s="17">
        <f t="shared" si="474"/>
        <v>-39.840391725721908</v>
      </c>
      <c r="AF1119" s="17">
        <f t="shared" si="459"/>
        <v>-16.788305687127107</v>
      </c>
      <c r="AG1119" s="17">
        <f t="shared" si="460"/>
        <v>11.53738815688876</v>
      </c>
      <c r="AJ1119" s="138"/>
    </row>
    <row r="1120" spans="1:36">
      <c r="A1120" t="s">
        <v>171</v>
      </c>
      <c r="B1120">
        <v>10</v>
      </c>
      <c r="C1120">
        <v>-2</v>
      </c>
      <c r="D1120">
        <v>-110</v>
      </c>
      <c r="E1120" s="71" t="s">
        <v>172</v>
      </c>
      <c r="F1120" s="71" t="s">
        <v>12</v>
      </c>
      <c r="G1120" s="262">
        <v>7.9000000000000001E-2</v>
      </c>
      <c r="H1120" s="263" t="s">
        <v>173</v>
      </c>
      <c r="J1120" s="5">
        <v>27.263625871139919</v>
      </c>
      <c r="K1120" s="5">
        <v>73.788020650428791</v>
      </c>
      <c r="L1120" s="29">
        <v>4.0113034601109252E-13</v>
      </c>
      <c r="M1120" s="282">
        <v>7.7378081579283567E-18</v>
      </c>
      <c r="N1120" s="257"/>
      <c r="O1120" s="126">
        <f t="shared" si="461"/>
        <v>2.3213424473785069E-18</v>
      </c>
      <c r="P1120" s="126">
        <f t="shared" si="462"/>
        <v>5.7870028295349028E-6</v>
      </c>
      <c r="Q1120" s="126">
        <f t="shared" si="463"/>
        <v>2.9384081612386159E-8</v>
      </c>
      <c r="R1120" s="126">
        <f t="shared" si="464"/>
        <v>73253.200373859523</v>
      </c>
      <c r="S1120" s="126">
        <f t="shared" si="465"/>
        <v>3.9822292769707739E-10</v>
      </c>
      <c r="T1120" s="17">
        <v>0.81100000000000005</v>
      </c>
      <c r="U1120" s="193">
        <f t="shared" si="475"/>
        <v>6.2753624160798979E-18</v>
      </c>
      <c r="V1120" s="185">
        <f t="shared" si="466"/>
        <v>1.5644197649176022E-5</v>
      </c>
      <c r="W1120" s="185">
        <f t="shared" si="467"/>
        <v>7.9434967292150593E-8</v>
      </c>
      <c r="X1120" s="185">
        <f t="shared" si="468"/>
        <v>198027.81834400026</v>
      </c>
      <c r="Y1120" s="194">
        <f t="shared" si="469"/>
        <v>1.0765293145410994E-9</v>
      </c>
      <c r="AA1120" s="259">
        <f t="shared" si="470"/>
        <v>8.5045815848746867E-20</v>
      </c>
      <c r="AB1120" s="260">
        <f t="shared" si="471"/>
        <v>2.8381434642995382E-19</v>
      </c>
      <c r="AC1120" s="17">
        <f t="shared" si="472"/>
        <v>3.3055534281033649</v>
      </c>
      <c r="AD1120" s="17">
        <f t="shared" si="473"/>
        <v>4.3011963966209077</v>
      </c>
      <c r="AE1120" s="17">
        <f t="shared" si="474"/>
        <v>-39.400413210125457</v>
      </c>
      <c r="AF1120" s="17">
        <f t="shared" si="459"/>
        <v>-16.348327171530656</v>
      </c>
      <c r="AG1120" s="17">
        <f t="shared" si="460"/>
        <v>12.196162796494807</v>
      </c>
      <c r="AJ1120" s="138"/>
    </row>
    <row r="1121" spans="1:36">
      <c r="A1121" t="s">
        <v>171</v>
      </c>
      <c r="B1121">
        <v>10</v>
      </c>
      <c r="C1121">
        <v>-2</v>
      </c>
      <c r="D1121">
        <v>-110</v>
      </c>
      <c r="E1121" s="71" t="s">
        <v>172</v>
      </c>
      <c r="F1121" s="71" t="s">
        <v>12</v>
      </c>
      <c r="G1121" s="262">
        <v>7.9000000000000001E-2</v>
      </c>
      <c r="H1121" s="263" t="s">
        <v>173</v>
      </c>
      <c r="J1121" s="5">
        <v>14.660908035517718</v>
      </c>
      <c r="K1121" s="5">
        <v>29.91370965997254</v>
      </c>
      <c r="L1121" s="29">
        <v>2.24025554831425E-13</v>
      </c>
      <c r="M1121" s="282">
        <v>8.4583965317200143E-18</v>
      </c>
      <c r="N1121" s="257"/>
      <c r="O1121" s="126">
        <f t="shared" si="461"/>
        <v>2.5375189595160044E-18</v>
      </c>
      <c r="P1121" s="126">
        <f t="shared" si="462"/>
        <v>1.1326917419869531E-5</v>
      </c>
      <c r="Q1121" s="126">
        <f t="shared" si="463"/>
        <v>3.2120493158430433E-8</v>
      </c>
      <c r="R1121" s="126">
        <f t="shared" si="464"/>
        <v>143378.70151733581</v>
      </c>
      <c r="S1121" s="126">
        <f t="shared" si="465"/>
        <v>1.0737716426194636E-9</v>
      </c>
      <c r="T1121" s="17">
        <v>0.81100000000000005</v>
      </c>
      <c r="U1121" s="193">
        <f t="shared" si="475"/>
        <v>6.8597595872249319E-18</v>
      </c>
      <c r="V1121" s="185">
        <f t="shared" si="466"/>
        <v>3.0620433425047299E-5</v>
      </c>
      <c r="W1121" s="185">
        <f t="shared" si="467"/>
        <v>8.6832399838290268E-8</v>
      </c>
      <c r="X1121" s="185">
        <f t="shared" si="468"/>
        <v>387600.42310186446</v>
      </c>
      <c r="Y1121" s="194">
        <f t="shared" si="469"/>
        <v>2.9027626738812833E-9</v>
      </c>
      <c r="AA1121" s="259">
        <f t="shared" si="470"/>
        <v>2.2931825123662142E-19</v>
      </c>
      <c r="AB1121" s="260">
        <f t="shared" si="471"/>
        <v>5.7693537884751658E-19</v>
      </c>
      <c r="AC1121" s="17">
        <f t="shared" si="472"/>
        <v>2.6851846342072894</v>
      </c>
      <c r="AD1121" s="17">
        <f t="shared" si="473"/>
        <v>3.3983168923657545</v>
      </c>
      <c r="AE1121" s="17">
        <f t="shared" si="474"/>
        <v>-39.311372053496449</v>
      </c>
      <c r="AF1121" s="17">
        <f t="shared" si="459"/>
        <v>-16.259286014901647</v>
      </c>
      <c r="AG1121" s="17">
        <f>LN(X1121)</f>
        <v>12.86773025059223</v>
      </c>
      <c r="AJ1121" s="138"/>
    </row>
    <row r="1122" spans="1:36">
      <c r="A1122" t="s">
        <v>171</v>
      </c>
      <c r="B1122">
        <v>10</v>
      </c>
      <c r="C1122">
        <v>-2</v>
      </c>
      <c r="D1122">
        <v>-110</v>
      </c>
      <c r="E1122" s="71" t="s">
        <v>172</v>
      </c>
      <c r="F1122" s="71" t="s">
        <v>12</v>
      </c>
      <c r="G1122" s="262">
        <v>7.9000000000000001E-2</v>
      </c>
      <c r="H1122" s="263" t="s">
        <v>173</v>
      </c>
      <c r="J1122" s="5"/>
      <c r="K1122" s="5"/>
      <c r="L1122" s="29"/>
      <c r="M1122" s="282">
        <v>2.9830891411871412E-18</v>
      </c>
      <c r="N1122" s="257"/>
      <c r="O1122" s="126">
        <f t="shared" si="461"/>
        <v>8.9492674235614235E-19</v>
      </c>
      <c r="P1122" s="126"/>
      <c r="Q1122" s="126">
        <f t="shared" si="463"/>
        <v>1.1328186612103066E-8</v>
      </c>
      <c r="R1122" s="126"/>
      <c r="S1122" s="126"/>
      <c r="T1122" s="17">
        <v>0.81100000000000005</v>
      </c>
      <c r="U1122" s="193">
        <f t="shared" si="475"/>
        <v>2.4192852935027717E-18</v>
      </c>
      <c r="V1122" s="185"/>
      <c r="W1122" s="185">
        <f t="shared" si="467"/>
        <v>3.0623864474718622E-8</v>
      </c>
      <c r="X1122" s="185"/>
      <c r="Y1122" s="194"/>
      <c r="AA1122" s="259"/>
      <c r="AB1122" s="260"/>
      <c r="AC1122" s="17"/>
      <c r="AD1122" s="17"/>
      <c r="AE1122" s="17">
        <f t="shared" si="474"/>
        <v>-40.353572285740277</v>
      </c>
      <c r="AF1122" s="17">
        <f t="shared" ref="AF1122:AF1132" si="476">LN(W1122)</f>
        <v>-17.301486247145476</v>
      </c>
      <c r="AG1122" s="17"/>
      <c r="AJ1122" s="138"/>
    </row>
    <row r="1123" spans="1:36">
      <c r="A1123" t="s">
        <v>171</v>
      </c>
      <c r="B1123">
        <v>10</v>
      </c>
      <c r="C1123">
        <v>-2</v>
      </c>
      <c r="D1123">
        <v>-110</v>
      </c>
      <c r="E1123" s="71" t="s">
        <v>172</v>
      </c>
      <c r="F1123" s="71" t="s">
        <v>12</v>
      </c>
      <c r="G1123" s="262">
        <v>7.9000000000000001E-2</v>
      </c>
      <c r="H1123" s="263" t="s">
        <v>173</v>
      </c>
      <c r="J1123" s="5">
        <v>6.1933185749943691</v>
      </c>
      <c r="K1123" s="5">
        <v>16.309215496761286</v>
      </c>
      <c r="L1123" s="29">
        <v>9.9744417062268685E-14</v>
      </c>
      <c r="M1123" s="282">
        <v>1.2829904612851843E-18</v>
      </c>
      <c r="N1123" s="257"/>
      <c r="O1123" s="126">
        <f t="shared" si="461"/>
        <v>3.8489713838555528E-19</v>
      </c>
      <c r="P1123" s="126">
        <f t="shared" si="462"/>
        <v>3.8588339049118983E-6</v>
      </c>
      <c r="Q1123" s="126">
        <f t="shared" si="463"/>
        <v>4.8721156757665216E-9</v>
      </c>
      <c r="R1123" s="126">
        <f t="shared" si="464"/>
        <v>48845.998796353138</v>
      </c>
      <c r="S1123" s="126">
        <f t="shared" si="465"/>
        <v>2.9873390763240788E-10</v>
      </c>
      <c r="T1123" s="17">
        <v>0.81100000000000005</v>
      </c>
      <c r="U1123" s="193">
        <f t="shared" si="475"/>
        <v>1.0405052641022845E-18</v>
      </c>
      <c r="V1123" s="185">
        <f t="shared" si="466"/>
        <v>1.0431714322945167E-5</v>
      </c>
      <c r="W1123" s="185">
        <f t="shared" si="467"/>
        <v>1.3170952710155499E-8</v>
      </c>
      <c r="X1123" s="185">
        <f t="shared" si="468"/>
        <v>132047.01674614134</v>
      </c>
      <c r="Y1123" s="194">
        <f t="shared" si="469"/>
        <v>8.0757733029960948E-10</v>
      </c>
      <c r="AA1123" s="259">
        <f t="shared" si="470"/>
        <v>6.379860909366915E-20</v>
      </c>
      <c r="AB1123" s="260">
        <f t="shared" si="471"/>
        <v>2.0715718814550903E-19</v>
      </c>
      <c r="AC1123" s="17">
        <f t="shared" si="472"/>
        <v>1.8234710617751906</v>
      </c>
      <c r="AD1123" s="17">
        <f t="shared" si="473"/>
        <v>2.791730315951964</v>
      </c>
      <c r="AE1123" s="17">
        <f t="shared" si="474"/>
        <v>-41.197338022982841</v>
      </c>
      <c r="AF1123" s="17">
        <f t="shared" si="476"/>
        <v>-18.14525198438804</v>
      </c>
      <c r="AG1123" s="17">
        <f>LN(X1123)</f>
        <v>11.790913325619577</v>
      </c>
      <c r="AJ1123" s="138"/>
    </row>
    <row r="1124" spans="1:36">
      <c r="A1124" t="s">
        <v>171</v>
      </c>
      <c r="B1124">
        <v>10</v>
      </c>
      <c r="C1124">
        <v>-2</v>
      </c>
      <c r="D1124">
        <v>-110</v>
      </c>
      <c r="E1124" s="71" t="s">
        <v>172</v>
      </c>
      <c r="F1124" s="71" t="s">
        <v>12</v>
      </c>
      <c r="G1124" s="262">
        <v>7.9000000000000001E-2</v>
      </c>
      <c r="H1124" s="263" t="s">
        <v>173</v>
      </c>
      <c r="J1124" s="5">
        <v>5.9368768997423595</v>
      </c>
      <c r="K1124" s="5">
        <v>26.752930670674758</v>
      </c>
      <c r="L1124" s="29">
        <v>9.5861342850548155E-14</v>
      </c>
      <c r="M1124" s="282">
        <v>3.7677436469811816E-18</v>
      </c>
      <c r="N1124" s="257"/>
      <c r="O1124" s="126">
        <f t="shared" si="461"/>
        <v>1.1303230940943545E-18</v>
      </c>
      <c r="P1124" s="126">
        <f t="shared" si="462"/>
        <v>1.1791229503811307E-5</v>
      </c>
      <c r="Q1124" s="126">
        <f t="shared" si="463"/>
        <v>1.4307887267017143E-8</v>
      </c>
      <c r="R1124" s="126">
        <f t="shared" si="464"/>
        <v>149256.06966849754</v>
      </c>
      <c r="S1124" s="126">
        <f t="shared" si="465"/>
        <v>5.3481569713409917E-10</v>
      </c>
      <c r="T1124" s="17">
        <v>0.81100000000000005</v>
      </c>
      <c r="U1124" s="193">
        <f t="shared" si="475"/>
        <v>3.0556400977017384E-18</v>
      </c>
      <c r="V1124" s="185">
        <f t="shared" si="466"/>
        <v>3.1875623758636568E-5</v>
      </c>
      <c r="W1124" s="185">
        <f t="shared" si="467"/>
        <v>3.867898857850301E-8</v>
      </c>
      <c r="X1124" s="185">
        <f t="shared" si="468"/>
        <v>403488.90833717171</v>
      </c>
      <c r="Y1124" s="194">
        <f t="shared" si="469"/>
        <v>1.4457851012525147E-9</v>
      </c>
      <c r="AA1124" s="259">
        <f t="shared" si="470"/>
        <v>1.1421702299894868E-19</v>
      </c>
      <c r="AB1124" s="260">
        <f t="shared" si="471"/>
        <v>6.3463395158903985E-19</v>
      </c>
      <c r="AC1124" s="17">
        <f t="shared" si="472"/>
        <v>1.7811832206525497</v>
      </c>
      <c r="AD1124" s="17">
        <f t="shared" si="473"/>
        <v>3.2866440251232341</v>
      </c>
      <c r="AE1124" s="17">
        <f t="shared" si="474"/>
        <v>-40.120055353733804</v>
      </c>
      <c r="AF1124" s="17">
        <f t="shared" si="476"/>
        <v>-17.067969315138999</v>
      </c>
      <c r="AG1124" s="17">
        <f t="shared" ref="AG1124:AG1132" si="477">LN(X1124)</f>
        <v>12.907904277682777</v>
      </c>
      <c r="AJ1124" s="138"/>
    </row>
    <row r="1125" spans="1:36">
      <c r="A1125" t="s">
        <v>171</v>
      </c>
      <c r="B1125">
        <v>10</v>
      </c>
      <c r="C1125">
        <v>-2</v>
      </c>
      <c r="D1125">
        <v>-110</v>
      </c>
      <c r="E1125" s="71" t="s">
        <v>172</v>
      </c>
      <c r="F1125" s="71" t="s">
        <v>12</v>
      </c>
      <c r="G1125" s="262">
        <v>7.9000000000000001E-2</v>
      </c>
      <c r="H1125" s="263" t="s">
        <v>173</v>
      </c>
      <c r="J1125" s="5">
        <v>33.982728597756967</v>
      </c>
      <c r="K1125" s="5">
        <v>90.996140144927352</v>
      </c>
      <c r="L1125" s="29">
        <v>4.9331463425063068E-13</v>
      </c>
      <c r="M1125" s="282">
        <v>3.1929508531260856E-18</v>
      </c>
      <c r="N1125" s="257"/>
      <c r="O1125" s="126">
        <f t="shared" si="461"/>
        <v>9.5788525593782556E-19</v>
      </c>
      <c r="P1125" s="126">
        <f t="shared" si="462"/>
        <v>1.9417329011390483E-6</v>
      </c>
      <c r="Q1125" s="126">
        <f t="shared" si="463"/>
        <v>1.2125129821997791E-8</v>
      </c>
      <c r="R1125" s="126">
        <f t="shared" si="464"/>
        <v>24578.897482772758</v>
      </c>
      <c r="S1125" s="126">
        <f t="shared" si="465"/>
        <v>1.3324883673841977E-10</v>
      </c>
      <c r="T1125" s="17">
        <v>0.81100000000000005</v>
      </c>
      <c r="U1125" s="193">
        <f t="shared" si="475"/>
        <v>2.5894831418852556E-18</v>
      </c>
      <c r="V1125" s="185">
        <f t="shared" si="466"/>
        <v>5.2491512760792276E-6</v>
      </c>
      <c r="W1125" s="185">
        <f t="shared" si="467"/>
        <v>3.27782676188007E-8</v>
      </c>
      <c r="X1125" s="185">
        <f t="shared" si="468"/>
        <v>66444.952861762358</v>
      </c>
      <c r="Y1125" s="194">
        <f t="shared" si="469"/>
        <v>3.6021602198286156E-10</v>
      </c>
      <c r="AA1125" s="259">
        <f t="shared" si="470"/>
        <v>2.8457065736646064E-20</v>
      </c>
      <c r="AB1125" s="260">
        <f t="shared" si="471"/>
        <v>9.3958048246215185E-20</v>
      </c>
      <c r="AC1125" s="17">
        <f t="shared" si="472"/>
        <v>3.5258524131304689</v>
      </c>
      <c r="AD1125" s="17">
        <f t="shared" si="473"/>
        <v>4.5108170896274569</v>
      </c>
      <c r="AE1125" s="17">
        <f t="shared" si="474"/>
        <v>-40.285586152346887</v>
      </c>
      <c r="AF1125" s="17">
        <f t="shared" si="476"/>
        <v>-17.233500113752083</v>
      </c>
      <c r="AG1125" s="17">
        <f t="shared" si="477"/>
        <v>11.104129107332929</v>
      </c>
      <c r="AJ1125" s="138"/>
    </row>
    <row r="1126" spans="1:36">
      <c r="A1126" t="s">
        <v>171</v>
      </c>
      <c r="B1126">
        <v>10</v>
      </c>
      <c r="C1126">
        <v>-2</v>
      </c>
      <c r="D1126">
        <v>-110</v>
      </c>
      <c r="E1126" s="71" t="s">
        <v>172</v>
      </c>
      <c r="F1126" s="71" t="s">
        <v>12</v>
      </c>
      <c r="G1126" s="262">
        <v>7.9000000000000001E-2</v>
      </c>
      <c r="H1126" s="263" t="s">
        <v>173</v>
      </c>
      <c r="J1126" s="5">
        <v>5.8534952254719332</v>
      </c>
      <c r="K1126" s="5">
        <v>15.933727106871242</v>
      </c>
      <c r="L1126" s="29">
        <v>9.4596581474294339E-14</v>
      </c>
      <c r="M1126" s="282">
        <v>7.3590838665228978E-19</v>
      </c>
      <c r="N1126" s="257"/>
      <c r="O1126" s="126">
        <f t="shared" si="461"/>
        <v>2.2077251599568693E-19</v>
      </c>
      <c r="P1126" s="126">
        <f t="shared" si="462"/>
        <v>2.333831863212516E-6</v>
      </c>
      <c r="Q1126" s="126">
        <f t="shared" si="463"/>
        <v>2.7945888100719861E-9</v>
      </c>
      <c r="R1126" s="126">
        <f t="shared" si="464"/>
        <v>29542.175483702729</v>
      </c>
      <c r="S1126" s="126">
        <f t="shared" si="465"/>
        <v>1.7538826862842724E-10</v>
      </c>
      <c r="T1126" s="17">
        <v>0.81100000000000005</v>
      </c>
      <c r="U1126" s="193">
        <f t="shared" si="475"/>
        <v>5.9682170157500705E-19</v>
      </c>
      <c r="V1126" s="185">
        <f t="shared" si="466"/>
        <v>6.3091254702178354E-6</v>
      </c>
      <c r="W1126" s="185">
        <f t="shared" si="467"/>
        <v>7.5547050832279361E-9</v>
      </c>
      <c r="X1126" s="185">
        <f t="shared" si="468"/>
        <v>79862.347724276391</v>
      </c>
      <c r="Y1126" s="194">
        <f t="shared" si="469"/>
        <v>4.7413295285884829E-10</v>
      </c>
      <c r="AA1126" s="259">
        <f t="shared" si="470"/>
        <v>3.7456503275849025E-20</v>
      </c>
      <c r="AB1126" s="260">
        <f t="shared" si="471"/>
        <v>1.2572119021297361E-19</v>
      </c>
      <c r="AC1126" s="17">
        <f t="shared" si="472"/>
        <v>1.7670389572666216</v>
      </c>
      <c r="AD1126" s="17">
        <f t="shared" si="473"/>
        <v>2.7684380643442901</v>
      </c>
      <c r="AE1126" s="17">
        <f t="shared" si="474"/>
        <v>-41.753181316550908</v>
      </c>
      <c r="AF1126" s="17">
        <f t="shared" si="476"/>
        <v>-18.70109527795611</v>
      </c>
      <c r="AG1126" s="17">
        <f t="shared" si="477"/>
        <v>11.288059778185055</v>
      </c>
      <c r="AJ1126" s="138"/>
    </row>
    <row r="1127" spans="1:36">
      <c r="A1127" t="s">
        <v>171</v>
      </c>
      <c r="B1127">
        <v>10</v>
      </c>
      <c r="C1127">
        <v>-2</v>
      </c>
      <c r="D1127">
        <v>-110</v>
      </c>
      <c r="E1127" s="71" t="s">
        <v>172</v>
      </c>
      <c r="F1127" s="71" t="s">
        <v>12</v>
      </c>
      <c r="G1127" s="262">
        <v>7.9000000000000001E-2</v>
      </c>
      <c r="H1127" s="263" t="s">
        <v>173</v>
      </c>
      <c r="J1127" s="5"/>
      <c r="K1127" s="5"/>
      <c r="L1127" s="29"/>
      <c r="M1127" s="282">
        <v>7.2155628135807182E-19</v>
      </c>
      <c r="N1127" s="257"/>
      <c r="O1127" s="126">
        <f t="shared" si="461"/>
        <v>2.1646688440742154E-19</v>
      </c>
      <c r="P1127" s="126"/>
      <c r="Q1127" s="126">
        <f t="shared" si="463"/>
        <v>2.7400871443977408E-9</v>
      </c>
      <c r="R1127" s="126"/>
      <c r="S1127" s="126"/>
      <c r="T1127" s="17">
        <v>0.81100000000000005</v>
      </c>
      <c r="U1127" s="193">
        <f t="shared" si="475"/>
        <v>5.8518214418139629E-19</v>
      </c>
      <c r="V1127" s="185"/>
      <c r="W1127" s="185">
        <f t="shared" si="467"/>
        <v>7.4073689136885594E-9</v>
      </c>
      <c r="X1127" s="185"/>
      <c r="Y1127" s="194"/>
      <c r="AA1127" s="259"/>
      <c r="AB1127" s="260"/>
      <c r="AC1127" s="17"/>
      <c r="AD1127" s="17"/>
      <c r="AE1127" s="17">
        <f t="shared" si="474"/>
        <v>-41.772876571663055</v>
      </c>
      <c r="AF1127" s="17">
        <f t="shared" si="476"/>
        <v>-18.72079053306825</v>
      </c>
      <c r="AG1127" s="17"/>
      <c r="AJ1127" s="138"/>
    </row>
    <row r="1128" spans="1:36">
      <c r="A1128" t="s">
        <v>171</v>
      </c>
      <c r="B1128">
        <v>10</v>
      </c>
      <c r="C1128">
        <v>-2</v>
      </c>
      <c r="D1128">
        <v>-110</v>
      </c>
      <c r="E1128" s="71" t="s">
        <v>172</v>
      </c>
      <c r="F1128" s="71" t="s">
        <v>12</v>
      </c>
      <c r="G1128" s="262">
        <v>7.9000000000000001E-2</v>
      </c>
      <c r="H1128" s="263" t="s">
        <v>173</v>
      </c>
      <c r="J1128" s="5">
        <v>22.007774141359352</v>
      </c>
      <c r="K1128" s="5">
        <v>61.394950378404275</v>
      </c>
      <c r="L1128" s="29">
        <v>3.280586415032223E-13</v>
      </c>
      <c r="M1128" s="282">
        <v>9.9136045647520642E-19</v>
      </c>
      <c r="N1128" s="257"/>
      <c r="O1128" s="126">
        <f t="shared" si="461"/>
        <v>2.9740813694256191E-19</v>
      </c>
      <c r="P1128" s="126">
        <f t="shared" si="462"/>
        <v>9.0657004363544761E-7</v>
      </c>
      <c r="Q1128" s="126">
        <f t="shared" si="463"/>
        <v>3.7646599612982516E-9</v>
      </c>
      <c r="R1128" s="126">
        <f t="shared" si="464"/>
        <v>11475.570172600601</v>
      </c>
      <c r="S1128" s="126">
        <f t="shared" si="465"/>
        <v>6.1318723088706559E-11</v>
      </c>
      <c r="T1128" s="17">
        <v>0.81100000000000005</v>
      </c>
      <c r="U1128" s="193">
        <f t="shared" si="475"/>
        <v>8.0399333020139247E-19</v>
      </c>
      <c r="V1128" s="185">
        <f t="shared" si="466"/>
        <v>2.4507610179611603E-6</v>
      </c>
      <c r="W1128" s="185">
        <f t="shared" si="467"/>
        <v>1.0177130762042941E-8</v>
      </c>
      <c r="X1128" s="185">
        <f t="shared" si="468"/>
        <v>31022.291366596961</v>
      </c>
      <c r="Y1128" s="194">
        <f t="shared" si="469"/>
        <v>1.6576494808313674E-10</v>
      </c>
      <c r="AA1128" s="259">
        <f t="shared" si="470"/>
        <v>1.3095430898567805E-20</v>
      </c>
      <c r="AB1128" s="260">
        <f t="shared" si="471"/>
        <v>4.5045921050786155E-20</v>
      </c>
      <c r="AC1128" s="17">
        <f t="shared" si="472"/>
        <v>3.091395760999609</v>
      </c>
      <c r="AD1128" s="17">
        <f t="shared" si="473"/>
        <v>4.1173275903770206</v>
      </c>
      <c r="AE1128" s="17">
        <f t="shared" si="474"/>
        <v>-41.455208754633091</v>
      </c>
      <c r="AF1128" s="17">
        <f t="shared" si="476"/>
        <v>-18.40312271603829</v>
      </c>
      <c r="AG1128" s="17">
        <f t="shared" si="477"/>
        <v>10.342461301397599</v>
      </c>
      <c r="AJ1128" s="138"/>
    </row>
    <row r="1129" spans="1:36">
      <c r="A1129" t="s">
        <v>171</v>
      </c>
      <c r="B1129">
        <v>10</v>
      </c>
      <c r="C1129">
        <v>-2</v>
      </c>
      <c r="D1129">
        <v>-110</v>
      </c>
      <c r="E1129" s="71" t="s">
        <v>172</v>
      </c>
      <c r="F1129" s="71" t="s">
        <v>12</v>
      </c>
      <c r="G1129" s="262">
        <v>7.9000000000000001E-2</v>
      </c>
      <c r="H1129" s="263" t="s">
        <v>173</v>
      </c>
      <c r="J1129" s="5">
        <v>20.138921087569738</v>
      </c>
      <c r="K1129" s="5">
        <v>60.031821709021223</v>
      </c>
      <c r="L1129" s="29">
        <v>3.0183006487036776E-13</v>
      </c>
      <c r="M1129" s="282">
        <v>6.1056276284083422E-19</v>
      </c>
      <c r="N1129" s="257"/>
      <c r="O1129" s="126">
        <f t="shared" si="461"/>
        <v>1.8316882885225026E-19</v>
      </c>
      <c r="P1129" s="126">
        <f t="shared" si="462"/>
        <v>6.068607808533553E-7</v>
      </c>
      <c r="Q1129" s="126">
        <f t="shared" si="463"/>
        <v>2.3185927702816485E-9</v>
      </c>
      <c r="R1129" s="126">
        <f t="shared" si="464"/>
        <v>7681.7820361184204</v>
      </c>
      <c r="S1129" s="126">
        <f t="shared" si="465"/>
        <v>3.8622728817393595E-11</v>
      </c>
      <c r="T1129" s="17">
        <v>0.81100000000000005</v>
      </c>
      <c r="U1129" s="193">
        <f t="shared" si="475"/>
        <v>4.9516640066391661E-19</v>
      </c>
      <c r="V1129" s="185">
        <f t="shared" si="466"/>
        <v>1.6405469775735707E-6</v>
      </c>
      <c r="W1129" s="185">
        <f t="shared" si="467"/>
        <v>6.2679291223280573E-9</v>
      </c>
      <c r="X1129" s="185">
        <f t="shared" si="468"/>
        <v>20766.417437640132</v>
      </c>
      <c r="Y1129" s="194">
        <f t="shared" si="469"/>
        <v>1.0441011023635404E-10</v>
      </c>
      <c r="AA1129" s="259">
        <f t="shared" si="470"/>
        <v>8.2483987086719709E-21</v>
      </c>
      <c r="AB1129" s="260">
        <f t="shared" si="471"/>
        <v>3.0317550785661966E-20</v>
      </c>
      <c r="AC1129" s="17">
        <f t="shared" si="472"/>
        <v>3.0026543152283356</v>
      </c>
      <c r="AD1129" s="17">
        <f t="shared" si="473"/>
        <v>4.0948747834470005</v>
      </c>
      <c r="AE1129" s="17">
        <f t="shared" si="474"/>
        <v>-41.939905858972246</v>
      </c>
      <c r="AF1129" s="17">
        <f t="shared" si="476"/>
        <v>-18.887819820377441</v>
      </c>
      <c r="AG1129" s="17">
        <f t="shared" si="477"/>
        <v>9.9410924146376711</v>
      </c>
      <c r="AJ1129" s="138"/>
    </row>
    <row r="1130" spans="1:36">
      <c r="A1130" t="s">
        <v>171</v>
      </c>
      <c r="B1130">
        <v>10</v>
      </c>
      <c r="C1130">
        <v>-2</v>
      </c>
      <c r="D1130">
        <v>-110</v>
      </c>
      <c r="E1130" s="71" t="s">
        <v>172</v>
      </c>
      <c r="F1130" s="71" t="s">
        <v>12</v>
      </c>
      <c r="G1130" s="262">
        <v>7.9000000000000001E-2</v>
      </c>
      <c r="H1130" s="263" t="s">
        <v>173</v>
      </c>
      <c r="J1130" s="5">
        <v>3.3490098697923667</v>
      </c>
      <c r="K1130" s="5">
        <v>11.013948130351793</v>
      </c>
      <c r="L1130" s="29">
        <v>5.599755054976501E-14</v>
      </c>
      <c r="M1130" s="282">
        <v>7.6950006689404383E-19</v>
      </c>
      <c r="N1130" s="257"/>
      <c r="O1130" s="126">
        <f t="shared" si="461"/>
        <v>2.3085002006821314E-19</v>
      </c>
      <c r="P1130" s="126">
        <f t="shared" si="462"/>
        <v>4.1225021059279511E-6</v>
      </c>
      <c r="Q1130" s="126">
        <f t="shared" si="463"/>
        <v>2.9221521527621911E-9</v>
      </c>
      <c r="R1130" s="126">
        <f t="shared" si="464"/>
        <v>52183.570961113299</v>
      </c>
      <c r="S1130" s="126">
        <f t="shared" si="465"/>
        <v>2.653137746953286E-10</v>
      </c>
      <c r="T1130" s="17">
        <v>0.81100000000000005</v>
      </c>
      <c r="U1130" s="193">
        <f t="shared" si="475"/>
        <v>6.2406455425106956E-19</v>
      </c>
      <c r="V1130" s="185">
        <f t="shared" si="466"/>
        <v>1.1144497359691896E-5</v>
      </c>
      <c r="W1130" s="185">
        <f t="shared" si="467"/>
        <v>7.8995513196337908E-9</v>
      </c>
      <c r="X1130" s="185">
        <f t="shared" si="468"/>
        <v>141069.58683154295</v>
      </c>
      <c r="Y1130" s="194">
        <f t="shared" si="469"/>
        <v>7.1723157092637175E-10</v>
      </c>
      <c r="AA1130" s="259">
        <f t="shared" si="470"/>
        <v>5.6661294103183377E-20</v>
      </c>
      <c r="AB1130" s="260">
        <f t="shared" si="471"/>
        <v>2.2976942344507081E-19</v>
      </c>
      <c r="AC1130" s="17">
        <f t="shared" si="472"/>
        <v>1.2086647408941289</v>
      </c>
      <c r="AD1130" s="17">
        <f t="shared" si="473"/>
        <v>2.3991624814004546</v>
      </c>
      <c r="AE1130" s="17">
        <f t="shared" si="474"/>
        <v>-41.708545912664199</v>
      </c>
      <c r="AF1130" s="17">
        <f t="shared" si="476"/>
        <v>-18.656459874069395</v>
      </c>
      <c r="AG1130" s="17">
        <f t="shared" si="477"/>
        <v>11.857008571245537</v>
      </c>
      <c r="AJ1130" s="138"/>
    </row>
    <row r="1131" spans="1:36">
      <c r="A1131" t="s">
        <v>171</v>
      </c>
      <c r="B1131">
        <v>10</v>
      </c>
      <c r="C1131">
        <v>-2</v>
      </c>
      <c r="D1131">
        <v>-110</v>
      </c>
      <c r="E1131" s="71" t="s">
        <v>172</v>
      </c>
      <c r="F1131" s="71" t="s">
        <v>12</v>
      </c>
      <c r="G1131" s="262">
        <v>7.9000000000000001E-2</v>
      </c>
      <c r="H1131" s="263" t="s">
        <v>173</v>
      </c>
      <c r="J1131" s="5">
        <v>2.5124153822141779</v>
      </c>
      <c r="K1131" s="5">
        <v>9.2905288995418349</v>
      </c>
      <c r="L1131" s="29">
        <v>4.2752190410964994E-14</v>
      </c>
      <c r="M1131" s="282">
        <v>9.5856566977660556E-19</v>
      </c>
      <c r="N1131" s="257"/>
      <c r="O1131" s="126">
        <f t="shared" si="461"/>
        <v>2.8756970093298165E-19</v>
      </c>
      <c r="P1131" s="126">
        <f t="shared" si="462"/>
        <v>6.7264319832189548E-6</v>
      </c>
      <c r="Q1131" s="126">
        <f t="shared" si="463"/>
        <v>3.6401227966200202E-9</v>
      </c>
      <c r="R1131" s="126">
        <f t="shared" si="464"/>
        <v>85144.708648341184</v>
      </c>
      <c r="S1131" s="126">
        <f t="shared" si="465"/>
        <v>3.9181007195398033E-10</v>
      </c>
      <c r="T1131" s="17">
        <v>0.81100000000000005</v>
      </c>
      <c r="U1131" s="193">
        <f t="shared" si="475"/>
        <v>7.773967581888272E-19</v>
      </c>
      <c r="V1131" s="185">
        <f t="shared" si="466"/>
        <v>1.8183787794635243E-5</v>
      </c>
      <c r="W1131" s="185">
        <f t="shared" si="467"/>
        <v>9.840465293529456E-9</v>
      </c>
      <c r="X1131" s="185">
        <f t="shared" si="468"/>
        <v>230174.5290460157</v>
      </c>
      <c r="Y1131" s="194">
        <f t="shared" si="469"/>
        <v>1.059193227848927E-9</v>
      </c>
      <c r="AA1131" s="259">
        <f t="shared" si="470"/>
        <v>8.3676265000065253E-20</v>
      </c>
      <c r="AB1131" s="260">
        <f t="shared" si="471"/>
        <v>3.8153152403159817E-19</v>
      </c>
      <c r="AC1131" s="17">
        <f t="shared" si="472"/>
        <v>0.92124459409732806</v>
      </c>
      <c r="AD1131" s="17">
        <f t="shared" si="473"/>
        <v>2.2289954833410017</v>
      </c>
      <c r="AE1131" s="17">
        <f t="shared" si="474"/>
        <v>-41.488848879667202</v>
      </c>
      <c r="AF1131" s="17">
        <f t="shared" si="476"/>
        <v>-18.436762841072404</v>
      </c>
      <c r="AG1131" s="17">
        <f t="shared" si="477"/>
        <v>12.346593122084727</v>
      </c>
      <c r="AJ1131" s="138"/>
    </row>
    <row r="1132" spans="1:36" s="118" customFormat="1">
      <c r="A1132" s="118" t="s">
        <v>171</v>
      </c>
      <c r="B1132" s="118">
        <v>12</v>
      </c>
      <c r="C1132" s="118">
        <v>-4</v>
      </c>
      <c r="D1132" s="118">
        <v>-110</v>
      </c>
      <c r="E1132" s="245" t="s">
        <v>172</v>
      </c>
      <c r="F1132" s="245" t="s">
        <v>12</v>
      </c>
      <c r="G1132" s="377">
        <v>0.2</v>
      </c>
      <c r="H1132" s="264" t="s">
        <v>173</v>
      </c>
      <c r="I1132" s="245"/>
      <c r="J1132" s="277">
        <v>3.7053703558675757</v>
      </c>
      <c r="K1132" s="277">
        <v>11.778327590027974</v>
      </c>
      <c r="L1132" s="246">
        <v>6.157513870608484E-14</v>
      </c>
      <c r="M1132" s="283">
        <v>4.5007550841395742E-19</v>
      </c>
      <c r="N1132" s="257"/>
      <c r="O1132" s="132">
        <f t="shared" si="461"/>
        <v>1.3502265252418721E-19</v>
      </c>
      <c r="P1132" s="132">
        <f t="shared" si="462"/>
        <v>2.1928111793411895E-6</v>
      </c>
      <c r="Q1132" s="132">
        <f t="shared" si="463"/>
        <v>6.7511326262093594E-10</v>
      </c>
      <c r="R1132" s="132">
        <f t="shared" si="464"/>
        <v>10964.055896705946</v>
      </c>
      <c r="S1132" s="132">
        <f t="shared" si="465"/>
        <v>5.7318261651383781E-11</v>
      </c>
      <c r="T1132" s="119">
        <v>0.80500000000000005</v>
      </c>
      <c r="U1132" s="193">
        <f t="shared" si="475"/>
        <v>3.6231078427323573E-19</v>
      </c>
      <c r="V1132" s="132">
        <f t="shared" si="466"/>
        <v>5.8840433312321917E-6</v>
      </c>
      <c r="W1132" s="132">
        <f t="shared" si="467"/>
        <v>1.8115539213661784E-9</v>
      </c>
      <c r="X1132" s="132">
        <f t="shared" si="468"/>
        <v>29420.216656160952</v>
      </c>
      <c r="Y1132" s="247">
        <f t="shared" si="469"/>
        <v>1.5380400209787984E-10</v>
      </c>
      <c r="AA1132" s="132">
        <f t="shared" si="470"/>
        <v>3.0760800419575972E-20</v>
      </c>
      <c r="AB1132" s="248">
        <f t="shared" si="471"/>
        <v>1.214657281697221E-19</v>
      </c>
      <c r="AC1132" s="119">
        <f t="shared" si="472"/>
        <v>1.3097832148501338</v>
      </c>
      <c r="AD1132" s="119">
        <f t="shared" si="473"/>
        <v>2.4662611978584557</v>
      </c>
      <c r="AE1132" s="119">
        <f t="shared" si="474"/>
        <v>-42.244871587711387</v>
      </c>
      <c r="AF1132" s="119">
        <f t="shared" si="476"/>
        <v>-20.129080839894449</v>
      </c>
      <c r="AG1132" s="119">
        <f t="shared" si="477"/>
        <v>10.289437358375796</v>
      </c>
      <c r="AJ1132" s="248"/>
    </row>
    <row r="1133" spans="1:36">
      <c r="A1133" t="s">
        <v>171</v>
      </c>
      <c r="B1133">
        <v>12</v>
      </c>
      <c r="C1133">
        <v>-4</v>
      </c>
      <c r="D1133">
        <v>-110</v>
      </c>
      <c r="E1133" s="71" t="s">
        <v>172</v>
      </c>
      <c r="F1133" s="71" t="s">
        <v>12</v>
      </c>
      <c r="G1133" s="377">
        <v>0.2</v>
      </c>
      <c r="H1133" s="263" t="s">
        <v>173</v>
      </c>
      <c r="J1133" s="5"/>
      <c r="K1133" s="5"/>
      <c r="L1133" s="29"/>
      <c r="M1133" s="282">
        <v>1.7465237308704781E-18</v>
      </c>
      <c r="N1133" s="257"/>
      <c r="O1133" s="126">
        <f t="shared" si="461"/>
        <v>5.2395711926114342E-19</v>
      </c>
      <c r="P1133" s="126"/>
      <c r="Q1133" s="126"/>
      <c r="R1133" s="126"/>
      <c r="S1133" s="126"/>
      <c r="T1133" s="17">
        <v>0.80500000000000005</v>
      </c>
      <c r="U1133" s="193">
        <f t="shared" si="475"/>
        <v>1.4059516033507349E-18</v>
      </c>
      <c r="V1133" s="185"/>
      <c r="W1133" s="185"/>
      <c r="X1133" s="185"/>
      <c r="Y1133" s="194"/>
      <c r="AA1133" s="259"/>
      <c r="AB1133" s="260"/>
      <c r="AC1133" s="17"/>
      <c r="AD1133" s="17"/>
      <c r="AE1133" s="17">
        <f t="shared" si="474"/>
        <v>-40.888904301047624</v>
      </c>
      <c r="AF1133" s="17"/>
      <c r="AG1133" s="17"/>
      <c r="AJ1133" s="138"/>
    </row>
    <row r="1134" spans="1:36">
      <c r="A1134" t="s">
        <v>171</v>
      </c>
      <c r="B1134">
        <v>12</v>
      </c>
      <c r="C1134">
        <v>-4</v>
      </c>
      <c r="D1134">
        <v>-110</v>
      </c>
      <c r="E1134" s="71" t="s">
        <v>172</v>
      </c>
      <c r="F1134" s="71" t="s">
        <v>12</v>
      </c>
      <c r="G1134" s="377">
        <v>0.2</v>
      </c>
      <c r="H1134" s="263" t="s">
        <v>173</v>
      </c>
      <c r="J1134" s="5">
        <v>3.1219893976862139</v>
      </c>
      <c r="K1134" s="5">
        <v>10.708295705245883</v>
      </c>
      <c r="L1134" s="29">
        <v>5.2425624448577218E-14</v>
      </c>
      <c r="M1134" s="282">
        <v>4.223914209709522E-19</v>
      </c>
      <c r="N1134" s="257"/>
      <c r="O1134" s="126">
        <f t="shared" si="461"/>
        <v>1.2671742629128566E-19</v>
      </c>
      <c r="P1134" s="126">
        <f t="shared" si="462"/>
        <v>2.4170894982010017E-6</v>
      </c>
      <c r="Q1134" s="126"/>
      <c r="R1134" s="126"/>
      <c r="S1134" s="126"/>
      <c r="T1134" s="17">
        <v>0.80500000000000005</v>
      </c>
      <c r="U1134" s="193">
        <f t="shared" si="475"/>
        <v>3.4002509388161656E-19</v>
      </c>
      <c r="V1134" s="185">
        <f t="shared" si="466"/>
        <v>6.4858568201726877E-6</v>
      </c>
      <c r="W1134" s="185">
        <f t="shared" ref="W1134:W1149" si="478">U1134/(G1134*0.000000001)</f>
        <v>1.7001254694080825E-9</v>
      </c>
      <c r="X1134" s="185">
        <f t="shared" ref="X1134:X1149" si="479">V1134/(G1134*0.000000001)</f>
        <v>32429.284100863431</v>
      </c>
      <c r="Y1134" s="194">
        <f t="shared" ref="Y1134:Y1149" si="480">W1134/K1134</f>
        <v>1.5876713869371469E-10</v>
      </c>
      <c r="AA1134" s="259">
        <f t="shared" si="470"/>
        <v>3.1753427738742946E-20</v>
      </c>
      <c r="AB1134" s="260">
        <f t="shared" si="471"/>
        <v>1.3529559750715274E-19</v>
      </c>
      <c r="AC1134" s="17">
        <f t="shared" si="472"/>
        <v>1.1384704260869019</v>
      </c>
      <c r="AD1134" s="17">
        <f t="shared" si="473"/>
        <v>2.371018740634101</v>
      </c>
      <c r="AE1134" s="17">
        <f t="shared" si="474"/>
        <v>-42.308354530890504</v>
      </c>
      <c r="AF1134" s="17"/>
      <c r="AG1134" s="17"/>
      <c r="AJ1134" s="138"/>
    </row>
    <row r="1135" spans="1:36">
      <c r="A1135" t="s">
        <v>171</v>
      </c>
      <c r="B1135">
        <v>12</v>
      </c>
      <c r="C1135">
        <v>-4</v>
      </c>
      <c r="D1135">
        <v>-110</v>
      </c>
      <c r="E1135" s="71" t="s">
        <v>172</v>
      </c>
      <c r="F1135" s="71" t="s">
        <v>12</v>
      </c>
      <c r="G1135" s="377">
        <v>0.2</v>
      </c>
      <c r="H1135" s="263" t="s">
        <v>173</v>
      </c>
      <c r="J1135" s="5">
        <v>22.202747357091745</v>
      </c>
      <c r="K1135" s="5">
        <v>42.444878470639964</v>
      </c>
      <c r="L1135" s="29">
        <v>3.3078698413385653E-13</v>
      </c>
      <c r="M1135" s="282">
        <v>4.8800886700095293E-18</v>
      </c>
      <c r="N1135" s="257"/>
      <c r="O1135" s="126">
        <f t="shared" si="461"/>
        <v>1.4640266010028587E-18</v>
      </c>
      <c r="P1135" s="126">
        <f t="shared" si="462"/>
        <v>4.4258893826681659E-6</v>
      </c>
      <c r="Q1135" s="126"/>
      <c r="R1135" s="126"/>
      <c r="S1135" s="126"/>
      <c r="T1135" s="17">
        <v>0.80500000000000005</v>
      </c>
      <c r="U1135" s="193">
        <f t="shared" si="475"/>
        <v>3.928471379357671E-18</v>
      </c>
      <c r="V1135" s="185">
        <f t="shared" si="466"/>
        <v>1.1876136510159579E-5</v>
      </c>
      <c r="W1135" s="185">
        <f t="shared" si="478"/>
        <v>1.964235689678835E-8</v>
      </c>
      <c r="X1135" s="185">
        <f t="shared" si="479"/>
        <v>59380.682550797887</v>
      </c>
      <c r="Y1135" s="194">
        <f t="shared" si="480"/>
        <v>4.6277330986765318E-10</v>
      </c>
      <c r="AA1135" s="259">
        <f t="shared" si="470"/>
        <v>9.2554661973530662E-20</v>
      </c>
      <c r="AB1135" s="260">
        <f t="shared" si="471"/>
        <v>2.19796613073237E-19</v>
      </c>
      <c r="AC1135" s="17">
        <f t="shared" si="472"/>
        <v>3.1002160360451896</v>
      </c>
      <c r="AD1135" s="17">
        <f t="shared" si="473"/>
        <v>3.7482062569661352</v>
      </c>
      <c r="AE1135" s="17">
        <f t="shared" si="474"/>
        <v>-39.86136828410892</v>
      </c>
      <c r="AF1135" s="17"/>
      <c r="AG1135" s="17"/>
      <c r="AJ1135" s="138"/>
    </row>
    <row r="1136" spans="1:36">
      <c r="A1136" t="s">
        <v>171</v>
      </c>
      <c r="B1136">
        <v>12</v>
      </c>
      <c r="C1136">
        <v>-4</v>
      </c>
      <c r="D1136">
        <v>-110</v>
      </c>
      <c r="E1136" s="71" t="s">
        <v>172</v>
      </c>
      <c r="F1136" s="71" t="s">
        <v>12</v>
      </c>
      <c r="G1136" s="377">
        <v>0.2</v>
      </c>
      <c r="H1136" s="263" t="s">
        <v>173</v>
      </c>
      <c r="J1136" s="5">
        <v>16.651061291376013</v>
      </c>
      <c r="K1136" s="5">
        <v>48.117795966719747</v>
      </c>
      <c r="L1136" s="29">
        <v>2.5246807427897041E-13</v>
      </c>
      <c r="M1136" s="282">
        <v>1.9974871810477703E-18</v>
      </c>
      <c r="N1136" s="257"/>
      <c r="O1136" s="126">
        <f t="shared" si="461"/>
        <v>5.9924615431433102E-19</v>
      </c>
      <c r="P1136" s="126">
        <f t="shared" si="462"/>
        <v>2.3735522046727388E-6</v>
      </c>
      <c r="Q1136" s="126"/>
      <c r="R1136" s="126"/>
      <c r="S1136" s="126"/>
      <c r="T1136" s="17">
        <v>0.80500000000000005</v>
      </c>
      <c r="U1136" s="193">
        <f t="shared" si="475"/>
        <v>1.6079771807434552E-18</v>
      </c>
      <c r="V1136" s="185">
        <f t="shared" si="466"/>
        <v>6.3690317492051838E-6</v>
      </c>
      <c r="W1136" s="185">
        <f t="shared" si="478"/>
        <v>8.0398859037172748E-9</v>
      </c>
      <c r="X1136" s="185">
        <f t="shared" si="479"/>
        <v>31845.158746025914</v>
      </c>
      <c r="Y1136" s="194">
        <f t="shared" si="480"/>
        <v>1.6708757627381752E-10</v>
      </c>
      <c r="AA1136" s="259">
        <f t="shared" si="470"/>
        <v>3.3417515254763509E-20</v>
      </c>
      <c r="AB1136" s="260">
        <f t="shared" si="471"/>
        <v>1.1996155356669769E-19</v>
      </c>
      <c r="AC1136" s="17">
        <f t="shared" si="472"/>
        <v>2.8124739556188518</v>
      </c>
      <c r="AD1136" s="17">
        <f t="shared" si="473"/>
        <v>3.8736520872046225</v>
      </c>
      <c r="AE1136" s="17">
        <f t="shared" si="474"/>
        <v>-40.754641692753111</v>
      </c>
      <c r="AF1136" s="17"/>
      <c r="AG1136" s="17"/>
      <c r="AJ1136" s="138"/>
    </row>
    <row r="1137" spans="1:36">
      <c r="A1137" t="s">
        <v>171</v>
      </c>
      <c r="B1137">
        <v>12</v>
      </c>
      <c r="C1137">
        <v>-4</v>
      </c>
      <c r="D1137">
        <v>-110</v>
      </c>
      <c r="E1137" s="71" t="s">
        <v>172</v>
      </c>
      <c r="F1137" s="71" t="s">
        <v>12</v>
      </c>
      <c r="G1137" s="377">
        <v>0.2</v>
      </c>
      <c r="H1137" s="263" t="s">
        <v>173</v>
      </c>
      <c r="J1137" s="5">
        <v>285.46232350698381</v>
      </c>
      <c r="K1137" s="5">
        <v>270.47558352389433</v>
      </c>
      <c r="L1137" s="29">
        <v>3.6394254264993256E-12</v>
      </c>
      <c r="M1137" s="282">
        <v>1.843840646763263E-17</v>
      </c>
      <c r="N1137" s="257"/>
      <c r="O1137" s="126">
        <f t="shared" si="461"/>
        <v>5.5315219402897887E-18</v>
      </c>
      <c r="P1137" s="126">
        <f t="shared" si="462"/>
        <v>1.5198887989334143E-6</v>
      </c>
      <c r="Q1137" s="126"/>
      <c r="R1137" s="126"/>
      <c r="S1137" s="126"/>
      <c r="T1137" s="17">
        <v>0.80500000000000005</v>
      </c>
      <c r="U1137" s="193">
        <f t="shared" si="475"/>
        <v>1.4842917206444269E-17</v>
      </c>
      <c r="V1137" s="185">
        <f t="shared" si="466"/>
        <v>4.0783682771379959E-6</v>
      </c>
      <c r="W1137" s="185">
        <f t="shared" si="478"/>
        <v>7.4214586032221332E-8</v>
      </c>
      <c r="X1137" s="185">
        <f t="shared" si="479"/>
        <v>20391.841385689975</v>
      </c>
      <c r="Y1137" s="194">
        <f t="shared" si="480"/>
        <v>2.7438552887220253E-10</v>
      </c>
      <c r="AA1137" s="259">
        <f t="shared" si="470"/>
        <v>5.4877105774440515E-20</v>
      </c>
      <c r="AB1137" s="260">
        <f t="shared" si="471"/>
        <v>6.4591383693342412E-20</v>
      </c>
      <c r="AC1137" s="17">
        <f t="shared" si="472"/>
        <v>5.6541100536871118</v>
      </c>
      <c r="AD1137" s="17">
        <f t="shared" si="473"/>
        <v>5.6001818299754849</v>
      </c>
      <c r="AE1137" s="17">
        <f t="shared" si="474"/>
        <v>-38.532095876655134</v>
      </c>
      <c r="AF1137" s="17"/>
      <c r="AG1137" s="17"/>
      <c r="AJ1137" s="138"/>
    </row>
    <row r="1138" spans="1:36">
      <c r="A1138" t="s">
        <v>171</v>
      </c>
      <c r="B1138">
        <v>12</v>
      </c>
      <c r="C1138">
        <v>-4</v>
      </c>
      <c r="D1138">
        <v>-110</v>
      </c>
      <c r="E1138" s="71" t="s">
        <v>172</v>
      </c>
      <c r="F1138" s="71" t="s">
        <v>12</v>
      </c>
      <c r="G1138" s="377">
        <v>0.2</v>
      </c>
      <c r="H1138" s="263" t="s">
        <v>173</v>
      </c>
      <c r="J1138" s="5">
        <v>5.9717848286313648</v>
      </c>
      <c r="K1138" s="5">
        <v>17.476397531371489</v>
      </c>
      <c r="L1138" s="29">
        <v>9.6390515524462001E-14</v>
      </c>
      <c r="M1138" s="282">
        <v>7.1867672046567774E-19</v>
      </c>
      <c r="N1138" s="257"/>
      <c r="O1138" s="126">
        <f t="shared" si="461"/>
        <v>2.1560301613970331E-19</v>
      </c>
      <c r="P1138" s="126">
        <f t="shared" si="462"/>
        <v>2.2367658785369558E-6</v>
      </c>
      <c r="Q1138" s="126"/>
      <c r="R1138" s="126"/>
      <c r="S1138" s="126"/>
      <c r="T1138" s="17">
        <v>0.80500000000000005</v>
      </c>
      <c r="U1138" s="193">
        <f t="shared" si="475"/>
        <v>5.7853475997487057E-19</v>
      </c>
      <c r="V1138" s="185">
        <f t="shared" si="466"/>
        <v>6.001988440740831E-6</v>
      </c>
      <c r="W1138" s="185">
        <f t="shared" si="478"/>
        <v>2.8926737998743526E-9</v>
      </c>
      <c r="X1138" s="185">
        <f t="shared" si="479"/>
        <v>30009.942203704151</v>
      </c>
      <c r="Y1138" s="194">
        <f t="shared" si="480"/>
        <v>1.6551888309256978E-10</v>
      </c>
      <c r="AA1138" s="259">
        <f t="shared" si="470"/>
        <v>3.3103776618513961E-20</v>
      </c>
      <c r="AB1138" s="260">
        <f t="shared" si="471"/>
        <v>1.2034538100234712E-19</v>
      </c>
      <c r="AC1138" s="17">
        <f t="shared" si="472"/>
        <v>1.7870458489929111</v>
      </c>
      <c r="AD1138" s="17">
        <f t="shared" si="473"/>
        <v>2.8608512581051073</v>
      </c>
      <c r="AE1138" s="17">
        <f t="shared" si="474"/>
        <v>-41.776875320095783</v>
      </c>
      <c r="AF1138" s="17"/>
      <c r="AG1138" s="17"/>
      <c r="AJ1138" s="138"/>
    </row>
    <row r="1139" spans="1:36">
      <c r="A1139" t="s">
        <v>171</v>
      </c>
      <c r="B1139">
        <v>12</v>
      </c>
      <c r="C1139">
        <v>-4</v>
      </c>
      <c r="D1139">
        <v>-110</v>
      </c>
      <c r="E1139" s="71" t="s">
        <v>172</v>
      </c>
      <c r="F1139" s="71" t="s">
        <v>12</v>
      </c>
      <c r="G1139" s="377">
        <v>0.2</v>
      </c>
      <c r="H1139" s="263" t="s">
        <v>173</v>
      </c>
      <c r="J1139" s="5">
        <v>658.7180184626643</v>
      </c>
      <c r="K1139" s="5">
        <v>401.93553035174841</v>
      </c>
      <c r="L1139" s="29">
        <v>7.9805234155095181E-12</v>
      </c>
      <c r="M1139" s="282">
        <v>3.9408411574231154E-16</v>
      </c>
      <c r="N1139" s="257"/>
      <c r="O1139" s="126">
        <f t="shared" si="461"/>
        <v>1.1822523472269345E-16</v>
      </c>
      <c r="P1139" s="126">
        <f t="shared" si="462"/>
        <v>1.481422064283804E-5</v>
      </c>
      <c r="Q1139" s="126"/>
      <c r="R1139" s="126"/>
      <c r="S1139" s="126"/>
      <c r="T1139" s="17">
        <v>0.80500000000000005</v>
      </c>
      <c r="U1139" s="193">
        <f t="shared" si="475"/>
        <v>3.1723771317256079E-16</v>
      </c>
      <c r="V1139" s="185">
        <f t="shared" si="466"/>
        <v>3.9751492058282079E-5</v>
      </c>
      <c r="W1139" s="185">
        <f t="shared" si="478"/>
        <v>1.5861885658628037E-6</v>
      </c>
      <c r="X1139" s="185">
        <f t="shared" si="479"/>
        <v>198757.46029141036</v>
      </c>
      <c r="Y1139" s="194"/>
      <c r="AA1139" s="259">
        <f t="shared" si="470"/>
        <v>7.8927511806416941E-19</v>
      </c>
      <c r="AB1139" s="260">
        <f t="shared" si="471"/>
        <v>5.982592015048211E-19</v>
      </c>
      <c r="AC1139" s="17">
        <f t="shared" si="472"/>
        <v>6.4902955498537596</v>
      </c>
      <c r="AD1139" s="17">
        <f t="shared" si="473"/>
        <v>5.9962917034986827</v>
      </c>
      <c r="AE1139" s="17">
        <f t="shared" si="474"/>
        <v>-35.469967295649248</v>
      </c>
      <c r="AF1139" s="17"/>
      <c r="AG1139" s="17"/>
      <c r="AJ1139" s="138"/>
    </row>
    <row r="1140" spans="1:36">
      <c r="A1140" t="s">
        <v>171</v>
      </c>
      <c r="B1140">
        <v>12</v>
      </c>
      <c r="C1140">
        <v>-4</v>
      </c>
      <c r="D1140">
        <v>-110</v>
      </c>
      <c r="E1140" s="71" t="s">
        <v>172</v>
      </c>
      <c r="F1140" s="71" t="s">
        <v>12</v>
      </c>
      <c r="G1140" s="377">
        <v>0.2</v>
      </c>
      <c r="H1140" s="263" t="s">
        <v>173</v>
      </c>
      <c r="J1140" s="5">
        <v>5.6712769595150805</v>
      </c>
      <c r="K1140" s="5">
        <v>16.079402692119629</v>
      </c>
      <c r="L1140" s="29">
        <v>9.1828783198508437E-14</v>
      </c>
      <c r="M1140" s="282">
        <v>4.7412897416435983E-19</v>
      </c>
      <c r="N1140" s="257"/>
      <c r="O1140" s="126">
        <f t="shared" si="461"/>
        <v>1.4223869224930794E-19</v>
      </c>
      <c r="P1140" s="126">
        <f t="shared" si="462"/>
        <v>1.548955428733355E-6</v>
      </c>
      <c r="Q1140" s="126"/>
      <c r="R1140" s="126"/>
      <c r="S1140" s="126"/>
      <c r="T1140" s="17">
        <v>0.80500000000000005</v>
      </c>
      <c r="U1140" s="193">
        <f t="shared" si="475"/>
        <v>3.8167382420230971E-19</v>
      </c>
      <c r="V1140" s="185">
        <f t="shared" si="466"/>
        <v>4.1563637337678364E-6</v>
      </c>
      <c r="W1140" s="185">
        <f t="shared" si="478"/>
        <v>1.9083691210115483E-9</v>
      </c>
      <c r="X1140" s="185">
        <f t="shared" si="479"/>
        <v>20781.81866883918</v>
      </c>
      <c r="Y1140" s="194">
        <f t="shared" si="480"/>
        <v>1.1868408034502569E-10</v>
      </c>
      <c r="AA1140" s="259">
        <f t="shared" si="470"/>
        <v>2.373681606900514E-20</v>
      </c>
      <c r="AB1140" s="260">
        <f t="shared" si="471"/>
        <v>8.3601802124807522E-20</v>
      </c>
      <c r="AC1140" s="17">
        <f t="shared" si="472"/>
        <v>1.7354143057013047</v>
      </c>
      <c r="AD1140" s="17">
        <f t="shared" si="473"/>
        <v>2.7775391170484292</v>
      </c>
      <c r="AE1140" s="17">
        <f t="shared" si="474"/>
        <v>-42.1928075707985</v>
      </c>
      <c r="AF1140" s="17"/>
      <c r="AG1140" s="17"/>
      <c r="AJ1140" s="138"/>
    </row>
    <row r="1141" spans="1:36">
      <c r="A1141" t="s">
        <v>171</v>
      </c>
      <c r="B1141">
        <v>12</v>
      </c>
      <c r="C1141">
        <v>-4</v>
      </c>
      <c r="D1141">
        <v>-110</v>
      </c>
      <c r="E1141" s="71" t="s">
        <v>172</v>
      </c>
      <c r="F1141" s="71" t="s">
        <v>12</v>
      </c>
      <c r="G1141" s="377">
        <v>0.2</v>
      </c>
      <c r="H1141" s="263" t="s">
        <v>173</v>
      </c>
      <c r="J1141" s="5">
        <v>14.886014768422104</v>
      </c>
      <c r="K1141" s="5">
        <v>45.549458531203619</v>
      </c>
      <c r="L1141" s="29">
        <v>2.2725396299023965E-13</v>
      </c>
      <c r="M1141" s="282">
        <v>3.0375264015779444E-18</v>
      </c>
      <c r="N1141" s="257"/>
      <c r="O1141" s="126">
        <f t="shared" si="461"/>
        <v>9.1125792047338332E-19</v>
      </c>
      <c r="P1141" s="126">
        <f t="shared" si="462"/>
        <v>4.0098659160127427E-6</v>
      </c>
      <c r="Q1141" s="126"/>
      <c r="R1141" s="126"/>
      <c r="S1141" s="126"/>
      <c r="T1141" s="17">
        <v>0.80500000000000005</v>
      </c>
      <c r="U1141" s="193">
        <f t="shared" si="475"/>
        <v>2.4452087532702455E-18</v>
      </c>
      <c r="V1141" s="185">
        <f t="shared" si="466"/>
        <v>1.0759806874634195E-5</v>
      </c>
      <c r="W1141" s="185">
        <f t="shared" si="478"/>
        <v>1.2226043766351225E-8</v>
      </c>
      <c r="X1141" s="185">
        <f t="shared" si="479"/>
        <v>53799.034373170965</v>
      </c>
      <c r="Y1141" s="194">
        <f t="shared" si="480"/>
        <v>2.6841249403603303E-10</v>
      </c>
      <c r="AA1141" s="259">
        <f t="shared" si="470"/>
        <v>5.3682498807206614E-20</v>
      </c>
      <c r="AB1141" s="260">
        <f t="shared" si="471"/>
        <v>2.0405235711719758E-19</v>
      </c>
      <c r="AC1141" s="17">
        <f t="shared" si="472"/>
        <v>2.7004221660386714</v>
      </c>
      <c r="AD1141" s="17">
        <f t="shared" si="473"/>
        <v>3.8187987362852271</v>
      </c>
      <c r="AE1141" s="17">
        <f t="shared" si="474"/>
        <v>-40.335488173386416</v>
      </c>
      <c r="AF1141" s="17"/>
      <c r="AG1141" s="17"/>
      <c r="AJ1141" s="138"/>
    </row>
    <row r="1142" spans="1:36">
      <c r="A1142" t="s">
        <v>171</v>
      </c>
      <c r="B1142">
        <v>12</v>
      </c>
      <c r="C1142">
        <v>-4</v>
      </c>
      <c r="D1142">
        <v>-110</v>
      </c>
      <c r="E1142" s="71" t="s">
        <v>172</v>
      </c>
      <c r="F1142" s="71" t="s">
        <v>12</v>
      </c>
      <c r="G1142" s="377">
        <v>0.2</v>
      </c>
      <c r="H1142" s="263" t="s">
        <v>173</v>
      </c>
      <c r="J1142" s="5">
        <v>167.82923967511186</v>
      </c>
      <c r="K1142" s="5">
        <v>342.71263961978985</v>
      </c>
      <c r="L1142" s="29">
        <v>2.2101574159845784E-12</v>
      </c>
      <c r="M1142" s="282">
        <v>4.0075196286769089E-17</v>
      </c>
      <c r="N1142" s="257"/>
      <c r="O1142" s="126">
        <f t="shared" si="461"/>
        <v>1.2022558886030727E-17</v>
      </c>
      <c r="P1142" s="126">
        <f t="shared" si="462"/>
        <v>5.4396844311086918E-6</v>
      </c>
      <c r="Q1142" s="126"/>
      <c r="R1142" s="126"/>
      <c r="S1142" s="126"/>
      <c r="T1142" s="17">
        <v>0.80500000000000005</v>
      </c>
      <c r="U1142" s="193">
        <f t="shared" si="475"/>
        <v>3.2260533010849117E-17</v>
      </c>
      <c r="V1142" s="185">
        <f t="shared" si="466"/>
        <v>1.4596486556808323E-5</v>
      </c>
      <c r="W1142" s="185">
        <f t="shared" si="478"/>
        <v>1.6130266505424555E-7</v>
      </c>
      <c r="X1142" s="185">
        <f t="shared" si="479"/>
        <v>72982.432784041594</v>
      </c>
      <c r="Y1142" s="194">
        <f t="shared" si="480"/>
        <v>4.7066447631811002E-10</v>
      </c>
      <c r="AA1142" s="259">
        <f t="shared" si="470"/>
        <v>9.4132895263622019E-20</v>
      </c>
      <c r="AB1142" s="260">
        <f t="shared" si="471"/>
        <v>2.387855439513858E-19</v>
      </c>
      <c r="AC1142" s="17">
        <f t="shared" si="472"/>
        <v>5.1229470319821839</v>
      </c>
      <c r="AD1142" s="17">
        <f t="shared" si="473"/>
        <v>5.8368923106626038</v>
      </c>
      <c r="AE1142" s="17">
        <f t="shared" si="474"/>
        <v>-37.755774077423695</v>
      </c>
      <c r="AF1142" s="17"/>
      <c r="AG1142" s="17"/>
      <c r="AJ1142" s="138"/>
    </row>
    <row r="1143" spans="1:36">
      <c r="A1143" t="s">
        <v>171</v>
      </c>
      <c r="B1143">
        <v>12</v>
      </c>
      <c r="C1143">
        <v>-4</v>
      </c>
      <c r="D1143">
        <v>-110</v>
      </c>
      <c r="E1143" s="71" t="s">
        <v>172</v>
      </c>
      <c r="F1143" s="71" t="s">
        <v>12</v>
      </c>
      <c r="G1143" s="377">
        <v>0.2</v>
      </c>
      <c r="H1143" s="263" t="s">
        <v>173</v>
      </c>
      <c r="J1143" s="5">
        <v>625.00953731336222</v>
      </c>
      <c r="K1143" s="5">
        <v>419.17561042026563</v>
      </c>
      <c r="L1143" s="29">
        <v>7.5964391664467685E-12</v>
      </c>
      <c r="M1143" s="282">
        <v>9.3594117970037008E-17</v>
      </c>
      <c r="N1143" s="257"/>
      <c r="O1143" s="126">
        <f t="shared" si="461"/>
        <v>2.80782353910111E-17</v>
      </c>
      <c r="P1143" s="126">
        <f t="shared" si="462"/>
        <v>3.6962364570800195E-6</v>
      </c>
      <c r="Q1143" s="126"/>
      <c r="R1143" s="126"/>
      <c r="S1143" s="126"/>
      <c r="T1143" s="17">
        <v>0.80500000000000005</v>
      </c>
      <c r="U1143" s="193">
        <f t="shared" si="475"/>
        <v>7.5343264965879793E-17</v>
      </c>
      <c r="V1143" s="185">
        <f t="shared" si="466"/>
        <v>9.9182344931647206E-6</v>
      </c>
      <c r="W1143" s="185">
        <f t="shared" si="478"/>
        <v>3.7671632482939889E-7</v>
      </c>
      <c r="X1143" s="185">
        <f t="shared" si="479"/>
        <v>49591.172465823598</v>
      </c>
      <c r="Y1143" s="194">
        <f t="shared" si="480"/>
        <v>8.9870764296544583E-10</v>
      </c>
      <c r="AA1143" s="259">
        <f t="shared" si="470"/>
        <v>1.7974152859308921E-19</v>
      </c>
      <c r="AB1143" s="260">
        <f t="shared" si="471"/>
        <v>1.4974830363766361E-19</v>
      </c>
      <c r="AC1143" s="17">
        <f t="shared" si="472"/>
        <v>6.4377669093213532</v>
      </c>
      <c r="AD1143" s="17">
        <f t="shared" si="473"/>
        <v>6.0382899500648719</v>
      </c>
      <c r="AE1143" s="17">
        <f t="shared" si="474"/>
        <v>-36.907564134584391</v>
      </c>
      <c r="AF1143" s="17"/>
      <c r="AG1143" s="17"/>
      <c r="AJ1143" s="138"/>
    </row>
    <row r="1144" spans="1:36">
      <c r="A1144" t="s">
        <v>171</v>
      </c>
      <c r="B1144">
        <v>12</v>
      </c>
      <c r="C1144">
        <v>-4</v>
      </c>
      <c r="D1144">
        <v>-110</v>
      </c>
      <c r="E1144" s="71" t="s">
        <v>172</v>
      </c>
      <c r="F1144" s="71" t="s">
        <v>12</v>
      </c>
      <c r="G1144" s="377">
        <v>0.2</v>
      </c>
      <c r="H1144" s="263" t="s">
        <v>173</v>
      </c>
      <c r="J1144" s="5">
        <v>29.524867352816898</v>
      </c>
      <c r="K1144" s="5">
        <v>71.497633098095093</v>
      </c>
      <c r="L1144" s="29">
        <v>4.3229378813454364E-13</v>
      </c>
      <c r="M1144" s="282">
        <v>3.1567317994451812E-18</v>
      </c>
      <c r="N1144" s="257"/>
      <c r="O1144" s="126">
        <f t="shared" si="461"/>
        <v>9.4701953983355429E-19</v>
      </c>
      <c r="P1144" s="126">
        <f t="shared" si="462"/>
        <v>2.1906850522191901E-6</v>
      </c>
      <c r="Q1144" s="126"/>
      <c r="R1144" s="126"/>
      <c r="S1144" s="126"/>
      <c r="T1144" s="17">
        <v>0.80500000000000005</v>
      </c>
      <c r="U1144" s="193">
        <f t="shared" si="475"/>
        <v>2.541169098553371E-18</v>
      </c>
      <c r="V1144" s="185">
        <f t="shared" si="466"/>
        <v>5.8783382234548274E-6</v>
      </c>
      <c r="W1144" s="185">
        <f t="shared" si="478"/>
        <v>1.2705845492766853E-8</v>
      </c>
      <c r="X1144" s="185">
        <f t="shared" si="479"/>
        <v>29391.691117274131</v>
      </c>
      <c r="Y1144" s="194">
        <f t="shared" si="480"/>
        <v>1.7771001559358438E-10</v>
      </c>
      <c r="AA1144" s="259">
        <f t="shared" si="470"/>
        <v>3.5542003118716877E-20</v>
      </c>
      <c r="AB1144" s="260">
        <f t="shared" si="471"/>
        <v>1.0691773011959035E-19</v>
      </c>
      <c r="AC1144" s="17">
        <f t="shared" si="472"/>
        <v>3.3852328693660314</v>
      </c>
      <c r="AD1144" s="17">
        <f t="shared" si="473"/>
        <v>4.2696643456288825</v>
      </c>
      <c r="AE1144" s="17">
        <f t="shared" si="474"/>
        <v>-40.296994422171849</v>
      </c>
      <c r="AF1144" s="17"/>
      <c r="AG1144" s="17"/>
      <c r="AJ1144" s="138"/>
    </row>
    <row r="1145" spans="1:36">
      <c r="A1145" t="s">
        <v>171</v>
      </c>
      <c r="B1145">
        <v>12</v>
      </c>
      <c r="C1145">
        <v>-4</v>
      </c>
      <c r="D1145">
        <v>-110</v>
      </c>
      <c r="E1145" s="71" t="s">
        <v>172</v>
      </c>
      <c r="F1145" s="71" t="s">
        <v>12</v>
      </c>
      <c r="G1145" s="377">
        <v>0.2</v>
      </c>
      <c r="H1145" s="263" t="s">
        <v>173</v>
      </c>
      <c r="J1145" s="5">
        <v>1.6892553137862558</v>
      </c>
      <c r="K1145" s="5">
        <v>7.312984264626941</v>
      </c>
      <c r="L1145" s="29">
        <v>2.9449531211483334E-14</v>
      </c>
      <c r="M1145" s="282">
        <v>6.1750268795717102E-19</v>
      </c>
      <c r="N1145" s="257"/>
      <c r="O1145" s="126">
        <f t="shared" si="461"/>
        <v>1.8525080638715129E-19</v>
      </c>
      <c r="P1145" s="126">
        <f t="shared" si="462"/>
        <v>6.2904500943266614E-6</v>
      </c>
      <c r="Q1145" s="126"/>
      <c r="R1145" s="126"/>
      <c r="S1145" s="126"/>
      <c r="T1145" s="17">
        <v>0.80500000000000005</v>
      </c>
      <c r="U1145" s="193">
        <f t="shared" si="475"/>
        <v>4.9708966380552268E-19</v>
      </c>
      <c r="V1145" s="185">
        <f t="shared" si="466"/>
        <v>1.6879374419776544E-5</v>
      </c>
      <c r="W1145" s="185">
        <f t="shared" si="478"/>
        <v>2.4854483190276131E-9</v>
      </c>
      <c r="X1145" s="185">
        <f t="shared" si="479"/>
        <v>84396.872098882712</v>
      </c>
      <c r="Y1145" s="194">
        <f t="shared" si="480"/>
        <v>3.3986786092919397E-10</v>
      </c>
      <c r="AA1145" s="259">
        <f t="shared" si="470"/>
        <v>6.797357218583881E-20</v>
      </c>
      <c r="AB1145" s="260">
        <f t="shared" si="471"/>
        <v>3.6554728164395439E-19</v>
      </c>
      <c r="AC1145" s="17">
        <f t="shared" si="472"/>
        <v>0.52428778909341944</v>
      </c>
      <c r="AD1145" s="17">
        <f t="shared" si="473"/>
        <v>1.9896514345877354</v>
      </c>
      <c r="AE1145" s="17">
        <f t="shared" si="474"/>
        <v>-41.92860353141522</v>
      </c>
      <c r="AF1145" s="17"/>
      <c r="AG1145" s="17"/>
      <c r="AJ1145" s="138"/>
    </row>
    <row r="1146" spans="1:36">
      <c r="A1146" t="s">
        <v>171</v>
      </c>
      <c r="B1146">
        <v>12</v>
      </c>
      <c r="C1146">
        <v>-4</v>
      </c>
      <c r="D1146">
        <v>-110</v>
      </c>
      <c r="E1146" s="71" t="s">
        <v>172</v>
      </c>
      <c r="F1146" s="71" t="s">
        <v>12</v>
      </c>
      <c r="G1146" s="377">
        <v>0.2</v>
      </c>
      <c r="H1146" s="263" t="s">
        <v>173</v>
      </c>
      <c r="J1146" s="5">
        <v>5.3686645441269425</v>
      </c>
      <c r="K1146" s="5">
        <v>15.289413437905605</v>
      </c>
      <c r="L1146" s="29">
        <v>8.7220170452425462E-14</v>
      </c>
      <c r="M1146" s="282">
        <v>8.4249587830382689E-18</v>
      </c>
      <c r="N1146" s="257"/>
      <c r="O1146" s="126">
        <f t="shared" si="461"/>
        <v>2.5274876349114806E-18</v>
      </c>
      <c r="P1146" s="126">
        <f t="shared" si="462"/>
        <v>2.8978246910101E-5</v>
      </c>
      <c r="Q1146" s="126"/>
      <c r="R1146" s="126"/>
      <c r="S1146" s="126"/>
      <c r="T1146" s="17">
        <v>0.80500000000000005</v>
      </c>
      <c r="U1146" s="193">
        <f t="shared" si="475"/>
        <v>6.782091820345807E-18</v>
      </c>
      <c r="V1146" s="185">
        <f t="shared" si="466"/>
        <v>7.7758295875437686E-5</v>
      </c>
      <c r="W1146" s="185">
        <f t="shared" si="478"/>
        <v>3.3910459101729029E-8</v>
      </c>
      <c r="X1146" s="185">
        <f t="shared" si="479"/>
        <v>388791.47937718837</v>
      </c>
      <c r="Y1146" s="194">
        <f t="shared" si="480"/>
        <v>2.2179045153987411E-9</v>
      </c>
      <c r="AA1146" s="259">
        <f t="shared" si="470"/>
        <v>4.4358090307974831E-19</v>
      </c>
      <c r="AB1146" s="260">
        <f t="shared" si="471"/>
        <v>1.5692838905822052E-18</v>
      </c>
      <c r="AC1146" s="17">
        <f t="shared" si="472"/>
        <v>1.6805791893482069</v>
      </c>
      <c r="AD1146" s="17">
        <f t="shared" si="473"/>
        <v>2.7271606567398154</v>
      </c>
      <c r="AE1146" s="17">
        <f t="shared" si="474"/>
        <v>-39.315333089887339</v>
      </c>
      <c r="AF1146" s="17"/>
      <c r="AG1146" s="17"/>
      <c r="AJ1146" s="138"/>
    </row>
    <row r="1147" spans="1:36">
      <c r="A1147" t="s">
        <v>171</v>
      </c>
      <c r="B1147">
        <v>12</v>
      </c>
      <c r="C1147">
        <v>-4</v>
      </c>
      <c r="D1147">
        <v>-110</v>
      </c>
      <c r="E1147" s="71" t="s">
        <v>172</v>
      </c>
      <c r="F1147" s="71" t="s">
        <v>12</v>
      </c>
      <c r="G1147" s="377">
        <v>0.2</v>
      </c>
      <c r="H1147" s="263" t="s">
        <v>173</v>
      </c>
      <c r="J1147" s="5">
        <v>17.611538032563118</v>
      </c>
      <c r="K1147" s="5">
        <v>50.559434231682992</v>
      </c>
      <c r="L1147" s="29">
        <v>2.6611916720859362E-13</v>
      </c>
      <c r="M1147" s="282">
        <v>6.9498332307646015E-18</v>
      </c>
      <c r="N1147" s="257"/>
      <c r="O1147" s="126">
        <f t="shared" si="461"/>
        <v>2.0849499692293805E-18</v>
      </c>
      <c r="P1147" s="126">
        <f t="shared" si="462"/>
        <v>7.8346478801172679E-6</v>
      </c>
      <c r="Q1147" s="126"/>
      <c r="R1147" s="126"/>
      <c r="S1147" s="126"/>
      <c r="T1147" s="17">
        <v>0.80500000000000005</v>
      </c>
      <c r="U1147" s="193">
        <f t="shared" si="475"/>
        <v>5.5946157507655047E-18</v>
      </c>
      <c r="V1147" s="185">
        <f t="shared" si="466"/>
        <v>2.1022971811648003E-5</v>
      </c>
      <c r="W1147" s="185">
        <f t="shared" si="478"/>
        <v>2.797307875382752E-8</v>
      </c>
      <c r="X1147" s="185">
        <f t="shared" si="479"/>
        <v>105114.85905823999</v>
      </c>
      <c r="Y1147" s="194">
        <f t="shared" si="480"/>
        <v>5.5327119812385548E-10</v>
      </c>
      <c r="AA1147" s="259">
        <f t="shared" si="470"/>
        <v>1.1065423962477109E-19</v>
      </c>
      <c r="AB1147" s="260">
        <f t="shared" si="471"/>
        <v>3.9461818825332589E-19</v>
      </c>
      <c r="AC1147" s="17">
        <f t="shared" si="472"/>
        <v>2.8685542572839369</v>
      </c>
      <c r="AD1147" s="17">
        <f t="shared" si="473"/>
        <v>3.9231495597380777</v>
      </c>
      <c r="AE1147" s="17">
        <f t="shared" si="474"/>
        <v>-39.507814010177455</v>
      </c>
      <c r="AF1147" s="17"/>
      <c r="AG1147" s="17"/>
      <c r="AJ1147" s="138"/>
    </row>
    <row r="1148" spans="1:36">
      <c r="A1148" t="s">
        <v>171</v>
      </c>
      <c r="B1148">
        <v>12</v>
      </c>
      <c r="C1148">
        <v>-4</v>
      </c>
      <c r="D1148">
        <v>-110</v>
      </c>
      <c r="E1148" s="71" t="s">
        <v>172</v>
      </c>
      <c r="F1148" s="71" t="s">
        <v>12</v>
      </c>
      <c r="G1148" s="377">
        <v>0.2</v>
      </c>
      <c r="H1148" s="263" t="s">
        <v>173</v>
      </c>
      <c r="J1148" s="5">
        <v>82.938046054770538</v>
      </c>
      <c r="K1148" s="5">
        <v>185.68400102416837</v>
      </c>
      <c r="L1148" s="29">
        <v>1.1402033768717769E-12</v>
      </c>
      <c r="M1148" s="282">
        <v>5.3300306475078225E-18</v>
      </c>
      <c r="N1148" s="257"/>
      <c r="O1148" s="126">
        <f t="shared" si="461"/>
        <v>1.5990091942523468E-18</v>
      </c>
      <c r="P1148" s="126">
        <f t="shared" si="462"/>
        <v>1.4023894567294948E-6</v>
      </c>
      <c r="Q1148" s="126"/>
      <c r="R1148" s="126"/>
      <c r="S1148" s="126"/>
      <c r="T1148" s="17">
        <v>0.80500000000000005</v>
      </c>
      <c r="U1148" s="193">
        <f t="shared" si="475"/>
        <v>4.2906746712437975E-18</v>
      </c>
      <c r="V1148" s="185">
        <f t="shared" si="466"/>
        <v>3.7630783755574782E-6</v>
      </c>
      <c r="W1148" s="185">
        <f t="shared" si="478"/>
        <v>2.1453373356218985E-8</v>
      </c>
      <c r="X1148" s="185">
        <f t="shared" si="479"/>
        <v>18815.391877787388</v>
      </c>
      <c r="Y1148" s="194">
        <f t="shared" si="480"/>
        <v>1.1553700500791473E-10</v>
      </c>
      <c r="AA1148" s="259">
        <f t="shared" si="470"/>
        <v>2.3107401001582948E-20</v>
      </c>
      <c r="AB1148" s="260">
        <f t="shared" si="471"/>
        <v>6.4265206392588302E-20</v>
      </c>
      <c r="AC1148" s="17">
        <f t="shared" si="472"/>
        <v>4.4180938960016709</v>
      </c>
      <c r="AD1148" s="17">
        <f t="shared" si="473"/>
        <v>5.2240463096884024</v>
      </c>
      <c r="AE1148" s="17">
        <f t="shared" si="474"/>
        <v>-39.773174685730133</v>
      </c>
      <c r="AF1148" s="17"/>
      <c r="AG1148" s="17"/>
      <c r="AJ1148" s="138"/>
    </row>
    <row r="1149" spans="1:36">
      <c r="A1149" t="s">
        <v>171</v>
      </c>
      <c r="B1149">
        <v>12</v>
      </c>
      <c r="C1149">
        <v>-4</v>
      </c>
      <c r="D1149">
        <v>-110</v>
      </c>
      <c r="E1149" s="71" t="s">
        <v>172</v>
      </c>
      <c r="F1149" s="71" t="s">
        <v>12</v>
      </c>
      <c r="G1149" s="377">
        <v>0.2</v>
      </c>
      <c r="H1149" s="263" t="s">
        <v>173</v>
      </c>
      <c r="J1149" s="5">
        <v>15.878735008610345</v>
      </c>
      <c r="K1149" s="5">
        <v>31.628204058079771</v>
      </c>
      <c r="L1149" s="29">
        <v>2.4145635273632975E-13</v>
      </c>
      <c r="M1149" s="282">
        <v>3.0309695434675888E-18</v>
      </c>
      <c r="N1149" s="257"/>
      <c r="O1149" s="126">
        <f t="shared" si="461"/>
        <v>9.0929086304027652E-19</v>
      </c>
      <c r="P1149" s="126">
        <f t="shared" si="462"/>
        <v>3.7658601761173037E-6</v>
      </c>
      <c r="Q1149" s="126"/>
      <c r="R1149" s="126"/>
      <c r="S1149" s="126"/>
      <c r="T1149" s="17">
        <v>0.80500000000000005</v>
      </c>
      <c r="U1149" s="193">
        <f t="shared" si="475"/>
        <v>2.4399304824914092E-18</v>
      </c>
      <c r="V1149" s="185">
        <f t="shared" si="466"/>
        <v>1.0105058139248099E-5</v>
      </c>
      <c r="W1149" s="185">
        <f t="shared" si="478"/>
        <v>1.2199652412457044E-8</v>
      </c>
      <c r="X1149" s="185">
        <f t="shared" si="479"/>
        <v>50525.290696240489</v>
      </c>
      <c r="Y1149" s="194">
        <f t="shared" si="480"/>
        <v>3.8572068113809042E-10</v>
      </c>
      <c r="AA1149" s="259">
        <f t="shared" si="470"/>
        <v>7.7144136227618088E-20</v>
      </c>
      <c r="AB1149" s="260">
        <f t="shared" si="471"/>
        <v>1.9088230528590761E-19</v>
      </c>
      <c r="AC1149" s="17">
        <f t="shared" si="472"/>
        <v>2.7649807932386015</v>
      </c>
      <c r="AD1149" s="17">
        <f t="shared" si="473"/>
        <v>3.4540492560052374</v>
      </c>
      <c r="AE1149" s="17">
        <f t="shared" si="474"/>
        <v>-40.33764912421222</v>
      </c>
      <c r="AF1149" s="17"/>
      <c r="AG1149" s="17"/>
      <c r="AJ1149" s="138"/>
    </row>
    <row r="1150" spans="1:36" s="60" customFormat="1">
      <c r="A1150" s="60" t="s">
        <v>171</v>
      </c>
      <c r="B1150" s="60">
        <v>14</v>
      </c>
      <c r="C1150" s="60">
        <v>0</v>
      </c>
      <c r="D1150" s="60">
        <v>-116.7</v>
      </c>
      <c r="E1150" s="57" t="s">
        <v>172</v>
      </c>
      <c r="F1150" s="57" t="s">
        <v>12</v>
      </c>
      <c r="G1150" s="328">
        <v>0.24</v>
      </c>
      <c r="H1150" s="329" t="s">
        <v>173</v>
      </c>
      <c r="I1150" s="57"/>
      <c r="J1150" s="206">
        <v>41.950194070598059</v>
      </c>
      <c r="K1150" s="206">
        <v>95.158034959887061</v>
      </c>
      <c r="L1150" s="66">
        <v>6.0120101756093654E-13</v>
      </c>
      <c r="M1150" s="330">
        <v>4.0085806416220234E-18</v>
      </c>
      <c r="N1150" s="257"/>
      <c r="O1150" s="209">
        <f t="shared" si="461"/>
        <v>1.2025741924866071E-18</v>
      </c>
      <c r="P1150" s="209">
        <f t="shared" si="462"/>
        <v>2.0002863557440946E-6</v>
      </c>
      <c r="Q1150" s="209">
        <f t="shared" si="463"/>
        <v>5.0107258020275293E-9</v>
      </c>
      <c r="R1150" s="209">
        <f t="shared" si="464"/>
        <v>8334.5264822670615</v>
      </c>
      <c r="S1150" s="209">
        <f t="shared" si="465"/>
        <v>5.265688603321571E-11</v>
      </c>
      <c r="T1150" s="211">
        <v>0.90200000000000002</v>
      </c>
      <c r="U1150" s="193">
        <f t="shared" si="475"/>
        <v>3.6157397387430652E-18</v>
      </c>
      <c r="V1150" s="209">
        <f t="shared" si="466"/>
        <v>6.0141943096039103E-6</v>
      </c>
      <c r="W1150" s="209">
        <f t="shared" si="467"/>
        <v>1.5065582244762773E-8</v>
      </c>
      <c r="X1150" s="209">
        <f t="shared" si="468"/>
        <v>25059.142956682961</v>
      </c>
      <c r="Y1150" s="452">
        <f t="shared" si="469"/>
        <v>1.5832170400653525E-10</v>
      </c>
      <c r="AA1150" s="209">
        <f t="shared" si="470"/>
        <v>3.799720896156846E-20</v>
      </c>
      <c r="AB1150" s="208">
        <f t="shared" si="471"/>
        <v>9.5555711491488595E-20</v>
      </c>
      <c r="AC1150" s="211">
        <f t="shared" si="472"/>
        <v>3.7364830591384632</v>
      </c>
      <c r="AD1150" s="211">
        <f t="shared" si="473"/>
        <v>4.5555390353674792</v>
      </c>
      <c r="AE1150" s="211">
        <f t="shared" si="474"/>
        <v>-40.058094449938821</v>
      </c>
      <c r="AF1150" s="17">
        <f>LN(W1150)</f>
        <v>-18.010853016271778</v>
      </c>
      <c r="AG1150" s="17">
        <f>LN(X1150)</f>
        <v>10.128994028211725</v>
      </c>
      <c r="AJ1150" s="208"/>
    </row>
    <row r="1151" spans="1:36">
      <c r="A1151" t="s">
        <v>171</v>
      </c>
      <c r="B1151">
        <v>14</v>
      </c>
      <c r="C1151">
        <v>0</v>
      </c>
      <c r="D1151">
        <v>-116.7</v>
      </c>
      <c r="E1151" s="71" t="s">
        <v>172</v>
      </c>
      <c r="F1151" s="71" t="s">
        <v>12</v>
      </c>
      <c r="G1151" s="262">
        <v>0.24</v>
      </c>
      <c r="H1151" s="263" t="s">
        <v>173</v>
      </c>
      <c r="J1151" s="5">
        <v>26.935400183317551</v>
      </c>
      <c r="K1151" s="5">
        <v>65.319087448220159</v>
      </c>
      <c r="L1151" s="29">
        <v>3.9659406254094681E-13</v>
      </c>
      <c r="M1151" s="282">
        <v>1.7977907167597954E-18</v>
      </c>
      <c r="N1151" s="257"/>
      <c r="O1151" s="126">
        <f t="shared" si="461"/>
        <v>5.3933721502793862E-19</v>
      </c>
      <c r="P1151" s="126">
        <f t="shared" si="462"/>
        <v>1.3599225655887225E-6</v>
      </c>
      <c r="Q1151" s="126">
        <f t="shared" si="463"/>
        <v>2.2472383959497441E-9</v>
      </c>
      <c r="R1151" s="126">
        <f t="shared" si="464"/>
        <v>5666.3440232863441</v>
      </c>
      <c r="S1151" s="126">
        <f t="shared" si="465"/>
        <v>3.4404007828970029E-11</v>
      </c>
      <c r="T1151" s="17">
        <v>0.90200000000000002</v>
      </c>
      <c r="U1151" s="193">
        <f t="shared" si="475"/>
        <v>1.6216072265173355E-18</v>
      </c>
      <c r="V1151" s="185">
        <f t="shared" si="466"/>
        <v>4.0888338472034253E-6</v>
      </c>
      <c r="W1151" s="185">
        <f t="shared" si="467"/>
        <v>6.7566967771555651E-9</v>
      </c>
      <c r="X1151" s="185">
        <f t="shared" si="468"/>
        <v>17036.807696680939</v>
      </c>
      <c r="Y1151" s="395">
        <f t="shared" si="469"/>
        <v>1.0344138353910323E-10</v>
      </c>
      <c r="AA1151" s="259">
        <f t="shared" si="470"/>
        <v>2.4825932049384774E-20</v>
      </c>
      <c r="AB1151" s="260">
        <f t="shared" si="471"/>
        <v>6.6744533384481061E-20</v>
      </c>
      <c r="AC1151" s="17">
        <f t="shared" si="472"/>
        <v>3.2934414133942287</v>
      </c>
      <c r="AD1151" s="17">
        <f t="shared" si="473"/>
        <v>4.1792842975242745</v>
      </c>
      <c r="AE1151" s="17">
        <f t="shared" si="474"/>
        <v>-40.859973142415811</v>
      </c>
      <c r="AF1151" s="17">
        <f t="shared" ref="AF1151:AF1180" si="481">LN(W1151)</f>
        <v>-18.812731708748768</v>
      </c>
      <c r="AG1151" s="17">
        <f t="shared" ref="AG1151:AG1180" si="482">LN(X1151)</f>
        <v>9.7431314410885737</v>
      </c>
      <c r="AJ1151" s="138"/>
    </row>
    <row r="1152" spans="1:36">
      <c r="A1152" t="s">
        <v>171</v>
      </c>
      <c r="B1152">
        <v>14</v>
      </c>
      <c r="C1152">
        <v>0</v>
      </c>
      <c r="D1152">
        <v>-116.7</v>
      </c>
      <c r="E1152" s="71" t="s">
        <v>172</v>
      </c>
      <c r="F1152" s="71" t="s">
        <v>12</v>
      </c>
      <c r="G1152" s="262">
        <v>0.24</v>
      </c>
      <c r="H1152" s="263" t="s">
        <v>173</v>
      </c>
      <c r="J1152" s="5">
        <v>123.27871372074146</v>
      </c>
      <c r="K1152" s="5">
        <v>283.80789193339461</v>
      </c>
      <c r="L1152" s="29">
        <v>1.6543082123808371E-12</v>
      </c>
      <c r="M1152" s="282">
        <v>4.6649057060100487E-17</v>
      </c>
      <c r="N1152" s="257"/>
      <c r="O1152" s="126">
        <f t="shared" si="461"/>
        <v>1.3994717118030146E-17</v>
      </c>
      <c r="P1152" s="126">
        <f t="shared" si="462"/>
        <v>8.4595585111007302E-6</v>
      </c>
      <c r="Q1152" s="126">
        <f t="shared" si="463"/>
        <v>5.8311321325125608E-8</v>
      </c>
      <c r="R1152" s="126">
        <f t="shared" si="464"/>
        <v>35248.16046291971</v>
      </c>
      <c r="S1152" s="126">
        <f t="shared" si="465"/>
        <v>2.0546053503970349E-10</v>
      </c>
      <c r="T1152" s="17">
        <v>0.90200000000000002</v>
      </c>
      <c r="U1152" s="193">
        <f t="shared" si="475"/>
        <v>4.2077449468210641E-17</v>
      </c>
      <c r="V1152" s="185">
        <f t="shared" si="466"/>
        <v>2.5435072590042866E-5</v>
      </c>
      <c r="W1152" s="185">
        <f t="shared" si="467"/>
        <v>1.7532270611754433E-7</v>
      </c>
      <c r="X1152" s="185">
        <f t="shared" si="468"/>
        <v>105979.46912517861</v>
      </c>
      <c r="Y1152" s="395">
        <f t="shared" si="469"/>
        <v>6.1775134201937518E-10</v>
      </c>
      <c r="AA1152" s="259">
        <f t="shared" si="470"/>
        <v>1.4826032208465006E-19</v>
      </c>
      <c r="AB1152" s="260">
        <f t="shared" si="471"/>
        <v>3.784031780682982E-19</v>
      </c>
      <c r="AC1152" s="17">
        <f t="shared" si="472"/>
        <v>4.8144477571542277</v>
      </c>
      <c r="AD1152" s="17">
        <f t="shared" si="473"/>
        <v>5.6482975724203284</v>
      </c>
      <c r="AE1152" s="17">
        <f t="shared" si="474"/>
        <v>-37.603878959877704</v>
      </c>
      <c r="AF1152" s="17">
        <f t="shared" si="481"/>
        <v>-15.556637526210658</v>
      </c>
      <c r="AG1152" s="17">
        <f t="shared" si="482"/>
        <v>11.571000666836044</v>
      </c>
      <c r="AJ1152" s="138"/>
    </row>
    <row r="1153" spans="1:36">
      <c r="A1153" t="s">
        <v>171</v>
      </c>
      <c r="B1153">
        <v>14</v>
      </c>
      <c r="C1153">
        <v>0</v>
      </c>
      <c r="D1153">
        <v>-116.7</v>
      </c>
      <c r="E1153" s="71" t="s">
        <v>172</v>
      </c>
      <c r="F1153" s="71" t="s">
        <v>12</v>
      </c>
      <c r="G1153" s="262">
        <v>0.24</v>
      </c>
      <c r="H1153" s="263" t="s">
        <v>173</v>
      </c>
      <c r="J1153" s="5">
        <v>73.566742189755459</v>
      </c>
      <c r="K1153" s="5">
        <v>126.34832644038055</v>
      </c>
      <c r="L1153" s="29">
        <v>1.0187941825222284E-12</v>
      </c>
      <c r="M1153" s="282">
        <v>5.6983908588277465E-17</v>
      </c>
      <c r="N1153" s="257"/>
      <c r="O1153" s="126">
        <f t="shared" ref="O1153:O1216" si="483">M1153*0.3</f>
        <v>1.7095172576483239E-17</v>
      </c>
      <c r="P1153" s="126">
        <f t="shared" ref="P1153:P1216" si="484">0.3*M1153/L1153</f>
        <v>1.6779809768996448E-5</v>
      </c>
      <c r="Q1153" s="126">
        <f t="shared" ref="Q1153:Q1216" si="485">O1153/(G1153*0.000000001)</f>
        <v>7.1229885735346825E-8</v>
      </c>
      <c r="R1153" s="126">
        <f t="shared" ref="R1153:R1216" si="486">P1153/(G1153*0.000000001)</f>
        <v>69915.874037485206</v>
      </c>
      <c r="S1153" s="126">
        <f t="shared" ref="S1153:S1216" si="487">Q1153/K1153</f>
        <v>5.6375804683853702E-10</v>
      </c>
      <c r="T1153" s="17">
        <v>0.90200000000000002</v>
      </c>
      <c r="U1153" s="193">
        <f t="shared" si="475"/>
        <v>5.1399485546626276E-17</v>
      </c>
      <c r="V1153" s="185">
        <f t="shared" ref="V1153:V1216" si="488">T1153*M1153/L1153</f>
        <v>5.045129470544933E-5</v>
      </c>
      <c r="W1153" s="185">
        <f t="shared" ref="W1153:W1216" si="489">U1153/(G1153*0.000000001)</f>
        <v>2.1416452311094282E-7</v>
      </c>
      <c r="X1153" s="185">
        <f t="shared" ref="X1153:X1216" si="490">V1153/(G1153*0.000000001)</f>
        <v>210213.72793937221</v>
      </c>
      <c r="Y1153" s="395">
        <f t="shared" ref="Y1153:Y1216" si="491">W1153/K1153</f>
        <v>1.6950325274945351E-9</v>
      </c>
      <c r="AA1153" s="259">
        <f t="shared" ref="AA1153:AA1216" si="492">U1153/K1153</f>
        <v>4.068078065986884E-19</v>
      </c>
      <c r="AB1153" s="260">
        <f t="shared" ref="AB1153:AB1216" si="493">M1153/J1153</f>
        <v>7.7458790333946253E-19</v>
      </c>
      <c r="AC1153" s="17">
        <f t="shared" ref="AC1153:AC1216" si="494">LN(J1153)</f>
        <v>4.2981930511879209</v>
      </c>
      <c r="AD1153" s="17">
        <f t="shared" ref="AD1153:AD1216" si="495">LN(K1153)</f>
        <v>4.8390425883201305</v>
      </c>
      <c r="AE1153" s="17">
        <f t="shared" ref="AE1153:AE1216" si="496">LN(M1153)</f>
        <v>-37.403762751382779</v>
      </c>
      <c r="AF1153" s="17">
        <f t="shared" si="481"/>
        <v>-15.356521317715735</v>
      </c>
      <c r="AG1153" s="17">
        <f t="shared" si="482"/>
        <v>12.255880044233328</v>
      </c>
      <c r="AJ1153" s="138"/>
    </row>
    <row r="1154" spans="1:36">
      <c r="A1154" t="s">
        <v>171</v>
      </c>
      <c r="B1154">
        <v>14</v>
      </c>
      <c r="C1154">
        <v>0</v>
      </c>
      <c r="D1154">
        <v>-116.7</v>
      </c>
      <c r="E1154" s="71" t="s">
        <v>172</v>
      </c>
      <c r="F1154" s="71" t="s">
        <v>12</v>
      </c>
      <c r="G1154" s="262">
        <v>0.24</v>
      </c>
      <c r="H1154" s="263" t="s">
        <v>173</v>
      </c>
      <c r="J1154" s="5">
        <v>37.9705878598485</v>
      </c>
      <c r="K1154" s="5">
        <v>73.803747427892873</v>
      </c>
      <c r="L1154" s="29">
        <v>5.4748665721051584E-13</v>
      </c>
      <c r="M1154" s="282">
        <v>2.9112091133295963E-18</v>
      </c>
      <c r="N1154" s="257"/>
      <c r="O1154" s="126">
        <f t="shared" si="483"/>
        <v>8.7336273399887886E-19</v>
      </c>
      <c r="P1154" s="126">
        <f t="shared" si="484"/>
        <v>1.5952219519809401E-6</v>
      </c>
      <c r="Q1154" s="126">
        <f t="shared" si="485"/>
        <v>3.6390113916619953E-9</v>
      </c>
      <c r="R1154" s="126">
        <f t="shared" si="486"/>
        <v>6646.7581332539166</v>
      </c>
      <c r="S1154" s="126">
        <f t="shared" si="487"/>
        <v>4.9306593750098559E-11</v>
      </c>
      <c r="T1154" s="17">
        <v>0.90200000000000002</v>
      </c>
      <c r="U1154" s="193">
        <f t="shared" ref="U1154:U1217" si="497">M1154*T1154</f>
        <v>2.6259106202232959E-18</v>
      </c>
      <c r="V1154" s="185">
        <f t="shared" si="488"/>
        <v>4.7963006689560262E-6</v>
      </c>
      <c r="W1154" s="185">
        <f t="shared" si="489"/>
        <v>1.09412942509304E-8</v>
      </c>
      <c r="X1154" s="185">
        <f t="shared" si="490"/>
        <v>19984.58612065011</v>
      </c>
      <c r="Y1154" s="395">
        <f t="shared" si="491"/>
        <v>1.4824849187529633E-10</v>
      </c>
      <c r="AA1154" s="259">
        <f t="shared" si="492"/>
        <v>3.5579638050071121E-20</v>
      </c>
      <c r="AB1154" s="260">
        <f t="shared" si="493"/>
        <v>7.6670109087460727E-20</v>
      </c>
      <c r="AC1154" s="17">
        <f t="shared" si="494"/>
        <v>3.6368118563426801</v>
      </c>
      <c r="AD1154" s="17">
        <f t="shared" si="495"/>
        <v>4.3014095084729895</v>
      </c>
      <c r="AE1154" s="17">
        <f t="shared" si="496"/>
        <v>-40.377963176144426</v>
      </c>
      <c r="AF1154" s="17">
        <f t="shared" si="481"/>
        <v>-18.330721742477383</v>
      </c>
      <c r="AG1154" s="17">
        <f t="shared" si="482"/>
        <v>9.9027165614313599</v>
      </c>
      <c r="AJ1154" s="138"/>
    </row>
    <row r="1155" spans="1:36">
      <c r="A1155" t="s">
        <v>171</v>
      </c>
      <c r="B1155">
        <v>14</v>
      </c>
      <c r="C1155">
        <v>0</v>
      </c>
      <c r="D1155">
        <v>-116.7</v>
      </c>
      <c r="E1155" s="71" t="s">
        <v>172</v>
      </c>
      <c r="F1155" s="71" t="s">
        <v>12</v>
      </c>
      <c r="G1155" s="262">
        <v>0.24</v>
      </c>
      <c r="H1155" s="263" t="s">
        <v>173</v>
      </c>
      <c r="J1155" s="5">
        <v>60.961336239477873</v>
      </c>
      <c r="K1155" s="5">
        <v>106.70485256012449</v>
      </c>
      <c r="L1155" s="29">
        <v>8.539622245630893E-13</v>
      </c>
      <c r="M1155" s="282">
        <v>4.7020067370715661E-18</v>
      </c>
      <c r="N1155" s="257"/>
      <c r="O1155" s="126">
        <f t="shared" si="483"/>
        <v>1.4106020211214698E-18</v>
      </c>
      <c r="P1155" s="126">
        <f t="shared" si="484"/>
        <v>1.6518318732929583E-6</v>
      </c>
      <c r="Q1155" s="126">
        <f t="shared" si="485"/>
        <v>5.8775084213394576E-9</v>
      </c>
      <c r="R1155" s="126">
        <f t="shared" si="486"/>
        <v>6882.6328053873267</v>
      </c>
      <c r="S1155" s="126">
        <f t="shared" si="487"/>
        <v>5.508192252107452E-11</v>
      </c>
      <c r="T1155" s="17">
        <v>0.90200000000000002</v>
      </c>
      <c r="U1155" s="193">
        <f t="shared" si="497"/>
        <v>4.2412100768385527E-18</v>
      </c>
      <c r="V1155" s="185">
        <f t="shared" si="488"/>
        <v>4.9665078323674948E-6</v>
      </c>
      <c r="W1155" s="185">
        <f t="shared" si="489"/>
        <v>1.767170865349397E-8</v>
      </c>
      <c r="X1155" s="185">
        <f t="shared" si="490"/>
        <v>20693.782634864561</v>
      </c>
      <c r="Y1155" s="395">
        <f t="shared" si="491"/>
        <v>1.6561298038003073E-10</v>
      </c>
      <c r="AA1155" s="259">
        <f t="shared" si="492"/>
        <v>3.9747115291207374E-20</v>
      </c>
      <c r="AB1155" s="260">
        <f t="shared" si="493"/>
        <v>7.7130965741964814E-20</v>
      </c>
      <c r="AC1155" s="17">
        <f t="shared" si="494"/>
        <v>4.1102398310770942</v>
      </c>
      <c r="AD1155" s="17">
        <f t="shared" si="495"/>
        <v>4.6700666358127139</v>
      </c>
      <c r="AE1155" s="17">
        <f t="shared" si="496"/>
        <v>-39.898542290966198</v>
      </c>
      <c r="AF1155" s="17">
        <f t="shared" si="481"/>
        <v>-17.851300857299151</v>
      </c>
      <c r="AG1155" s="17">
        <f t="shared" si="482"/>
        <v>9.9375885783339779</v>
      </c>
      <c r="AJ1155" s="138"/>
    </row>
    <row r="1156" spans="1:36">
      <c r="A1156" t="s">
        <v>171</v>
      </c>
      <c r="B1156">
        <v>14</v>
      </c>
      <c r="C1156">
        <v>0</v>
      </c>
      <c r="D1156">
        <v>-116.7</v>
      </c>
      <c r="E1156" s="71" t="s">
        <v>172</v>
      </c>
      <c r="F1156" s="71" t="s">
        <v>12</v>
      </c>
      <c r="G1156" s="262">
        <v>0.24</v>
      </c>
      <c r="H1156" s="263" t="s">
        <v>173</v>
      </c>
      <c r="J1156" s="5">
        <v>19.817367520774244</v>
      </c>
      <c r="K1156" s="5">
        <v>68.282415362208667</v>
      </c>
      <c r="L1156" s="29">
        <v>2.9730257102938425E-13</v>
      </c>
      <c r="M1156" s="282">
        <v>6.7352306604218546E-18</v>
      </c>
      <c r="N1156" s="257"/>
      <c r="O1156" s="126">
        <f t="shared" si="483"/>
        <v>2.0205691981265563E-18</v>
      </c>
      <c r="P1156" s="126">
        <f t="shared" si="484"/>
        <v>6.7963394703601498E-6</v>
      </c>
      <c r="Q1156" s="126">
        <f t="shared" si="485"/>
        <v>8.4190383255273179E-9</v>
      </c>
      <c r="R1156" s="126">
        <f t="shared" si="486"/>
        <v>28318.081126500623</v>
      </c>
      <c r="S1156" s="126">
        <f t="shared" si="487"/>
        <v>1.2329731279814815E-10</v>
      </c>
      <c r="T1156" s="17">
        <v>0.90200000000000002</v>
      </c>
      <c r="U1156" s="193">
        <f t="shared" si="497"/>
        <v>6.0751780557005131E-18</v>
      </c>
      <c r="V1156" s="185">
        <f t="shared" si="488"/>
        <v>2.0434327340882852E-5</v>
      </c>
      <c r="W1156" s="185">
        <f t="shared" si="489"/>
        <v>2.5313241898752138E-8</v>
      </c>
      <c r="X1156" s="185">
        <f t="shared" si="490"/>
        <v>85143.03058701189</v>
      </c>
      <c r="Y1156" s="395">
        <f t="shared" si="491"/>
        <v>3.7071392047976542E-10</v>
      </c>
      <c r="AA1156" s="259">
        <f t="shared" si="492"/>
        <v>8.8971340915143701E-20</v>
      </c>
      <c r="AB1156" s="260">
        <f t="shared" si="493"/>
        <v>3.3986505288159061E-19</v>
      </c>
      <c r="AC1156" s="17">
        <f t="shared" si="494"/>
        <v>2.9865587007452672</v>
      </c>
      <c r="AD1156" s="17">
        <f t="shared" si="495"/>
        <v>4.2236522716738776</v>
      </c>
      <c r="AE1156" s="17">
        <f t="shared" si="496"/>
        <v>-39.539179616595881</v>
      </c>
      <c r="AF1156" s="17">
        <f t="shared" si="481"/>
        <v>-17.491938182928838</v>
      </c>
      <c r="AG1156" s="17">
        <f t="shared" si="482"/>
        <v>11.352087834085875</v>
      </c>
      <c r="AJ1156" s="138"/>
    </row>
    <row r="1157" spans="1:36">
      <c r="A1157" t="s">
        <v>171</v>
      </c>
      <c r="B1157">
        <v>14</v>
      </c>
      <c r="C1157">
        <v>0</v>
      </c>
      <c r="D1157">
        <v>-116.7</v>
      </c>
      <c r="E1157" s="71" t="s">
        <v>172</v>
      </c>
      <c r="F1157" s="71" t="s">
        <v>12</v>
      </c>
      <c r="G1157" s="262">
        <v>0.24</v>
      </c>
      <c r="H1157" s="263" t="s">
        <v>173</v>
      </c>
      <c r="J1157" s="5">
        <v>10.854992205106338</v>
      </c>
      <c r="K1157" s="5">
        <v>24.953953656756077</v>
      </c>
      <c r="L1157" s="29">
        <v>1.6893849485855823E-13</v>
      </c>
      <c r="M1157" s="282">
        <v>3.470583787203824E-18</v>
      </c>
      <c r="N1157" s="257"/>
      <c r="O1157" s="126">
        <f t="shared" si="483"/>
        <v>1.0411751361611472E-18</v>
      </c>
      <c r="P1157" s="126">
        <f t="shared" si="484"/>
        <v>6.1630425737654335E-6</v>
      </c>
      <c r="Q1157" s="126">
        <f t="shared" si="485"/>
        <v>4.3382297340047797E-9</v>
      </c>
      <c r="R1157" s="126">
        <f t="shared" si="486"/>
        <v>25679.344057355975</v>
      </c>
      <c r="S1157" s="126">
        <f t="shared" si="487"/>
        <v>1.7384939451589626E-10</v>
      </c>
      <c r="T1157" s="17">
        <v>0.90200000000000002</v>
      </c>
      <c r="U1157" s="193">
        <f t="shared" si="497"/>
        <v>3.1304665760578495E-18</v>
      </c>
      <c r="V1157" s="185">
        <f t="shared" si="488"/>
        <v>1.8530214671788071E-5</v>
      </c>
      <c r="W1157" s="185">
        <f t="shared" si="489"/>
        <v>1.3043610733574374E-8</v>
      </c>
      <c r="X1157" s="185">
        <f t="shared" si="490"/>
        <v>77209.227799116954</v>
      </c>
      <c r="Y1157" s="395">
        <f t="shared" si="491"/>
        <v>5.2270717951112819E-10</v>
      </c>
      <c r="AA1157" s="259">
        <f t="shared" si="492"/>
        <v>1.2544972308267077E-19</v>
      </c>
      <c r="AB1157" s="260">
        <f t="shared" si="493"/>
        <v>3.1972236567532617E-19</v>
      </c>
      <c r="AC1157" s="17">
        <f t="shared" si="494"/>
        <v>2.3846250852375364</v>
      </c>
      <c r="AD1157" s="17">
        <f t="shared" si="495"/>
        <v>3.2170322728401981</v>
      </c>
      <c r="AE1157" s="17">
        <f t="shared" si="496"/>
        <v>-40.202208855697279</v>
      </c>
      <c r="AF1157" s="17">
        <f t="shared" si="481"/>
        <v>-18.154967422030232</v>
      </c>
      <c r="AG1157" s="17">
        <f t="shared" si="482"/>
        <v>11.254274259946243</v>
      </c>
      <c r="AJ1157" s="138"/>
    </row>
    <row r="1158" spans="1:36">
      <c r="A1158" t="s">
        <v>171</v>
      </c>
      <c r="B1158">
        <v>14</v>
      </c>
      <c r="C1158">
        <v>0</v>
      </c>
      <c r="D1158">
        <v>-116.7</v>
      </c>
      <c r="E1158" s="71" t="s">
        <v>172</v>
      </c>
      <c r="F1158" s="71" t="s">
        <v>12</v>
      </c>
      <c r="G1158" s="262">
        <v>0.24</v>
      </c>
      <c r="H1158" s="263" t="s">
        <v>173</v>
      </c>
      <c r="J1158" s="5">
        <v>6.243661977202323</v>
      </c>
      <c r="K1158" s="5">
        <v>19.733576514975663</v>
      </c>
      <c r="L1158" s="29">
        <v>1.0050555952907532E-13</v>
      </c>
      <c r="M1158" s="282">
        <v>1.2764608187757248E-18</v>
      </c>
      <c r="N1158" s="257"/>
      <c r="O1158" s="126">
        <f t="shared" si="483"/>
        <v>3.8293824563271745E-19</v>
      </c>
      <c r="P1158" s="126">
        <f t="shared" si="484"/>
        <v>3.810120031439027E-6</v>
      </c>
      <c r="Q1158" s="126">
        <f t="shared" si="485"/>
        <v>1.5955760234696561E-9</v>
      </c>
      <c r="R1158" s="126">
        <f t="shared" si="486"/>
        <v>15875.500130995946</v>
      </c>
      <c r="S1158" s="126">
        <f t="shared" si="487"/>
        <v>8.0855896662157785E-11</v>
      </c>
      <c r="T1158" s="17">
        <v>0.90200000000000002</v>
      </c>
      <c r="U1158" s="193">
        <f t="shared" si="497"/>
        <v>1.1513676585357038E-18</v>
      </c>
      <c r="V1158" s="185">
        <f t="shared" si="488"/>
        <v>1.1455760894526674E-5</v>
      </c>
      <c r="W1158" s="185">
        <f t="shared" si="489"/>
        <v>4.7973652438987659E-9</v>
      </c>
      <c r="X1158" s="185">
        <f t="shared" si="490"/>
        <v>47732.337060527811</v>
      </c>
      <c r="Y1158" s="395">
        <f t="shared" si="491"/>
        <v>2.4310672929755441E-10</v>
      </c>
      <c r="AA1158" s="259">
        <f t="shared" si="492"/>
        <v>5.8345615031413058E-20</v>
      </c>
      <c r="AB1158" s="260">
        <f t="shared" si="493"/>
        <v>2.0444105133117485E-19</v>
      </c>
      <c r="AC1158" s="17">
        <f t="shared" si="494"/>
        <v>1.8315668655699788</v>
      </c>
      <c r="AD1158" s="17">
        <f t="shared" si="495"/>
        <v>2.9823215765399551</v>
      </c>
      <c r="AE1158" s="17">
        <f t="shared" si="496"/>
        <v>-41.202440410925583</v>
      </c>
      <c r="AF1158" s="17">
        <f t="shared" si="481"/>
        <v>-19.155198977258539</v>
      </c>
      <c r="AG1158" s="17">
        <f t="shared" si="482"/>
        <v>10.773364372985769</v>
      </c>
      <c r="AJ1158" s="138"/>
    </row>
    <row r="1159" spans="1:36">
      <c r="A1159" t="s">
        <v>171</v>
      </c>
      <c r="B1159">
        <v>14</v>
      </c>
      <c r="C1159">
        <v>0</v>
      </c>
      <c r="D1159">
        <v>-116.7</v>
      </c>
      <c r="E1159" s="71" t="s">
        <v>172</v>
      </c>
      <c r="F1159" s="71" t="s">
        <v>12</v>
      </c>
      <c r="G1159" s="262">
        <v>0.24</v>
      </c>
      <c r="H1159" s="263" t="s">
        <v>173</v>
      </c>
      <c r="J1159" s="5">
        <v>2.1845748317205285</v>
      </c>
      <c r="K1159" s="5">
        <v>9.9665335256257439</v>
      </c>
      <c r="L1159" s="29">
        <v>3.7491951669113753E-14</v>
      </c>
      <c r="M1159" s="282">
        <v>9.4804758011563058E-19</v>
      </c>
      <c r="N1159" s="257"/>
      <c r="O1159" s="126">
        <f t="shared" si="483"/>
        <v>2.8441427403468919E-19</v>
      </c>
      <c r="P1159" s="126">
        <f t="shared" si="484"/>
        <v>7.5860087664892764E-6</v>
      </c>
      <c r="Q1159" s="126">
        <f t="shared" si="485"/>
        <v>1.1850594751445383E-9</v>
      </c>
      <c r="R1159" s="126">
        <f t="shared" si="486"/>
        <v>31608.369860371986</v>
      </c>
      <c r="S1159" s="126">
        <f t="shared" si="487"/>
        <v>1.1890387686927838E-10</v>
      </c>
      <c r="T1159" s="17">
        <v>0.90200000000000002</v>
      </c>
      <c r="U1159" s="193">
        <f t="shared" si="497"/>
        <v>8.5513891726429879E-19</v>
      </c>
      <c r="V1159" s="185">
        <f t="shared" si="488"/>
        <v>2.2808599691244423E-5</v>
      </c>
      <c r="W1159" s="185">
        <f t="shared" si="489"/>
        <v>3.5630788219345784E-9</v>
      </c>
      <c r="X1159" s="185">
        <f t="shared" si="490"/>
        <v>95035.832046851763</v>
      </c>
      <c r="Y1159" s="395">
        <f t="shared" si="491"/>
        <v>3.5750432312029693E-10</v>
      </c>
      <c r="AA1159" s="259">
        <f t="shared" si="492"/>
        <v>8.5801037548871266E-20</v>
      </c>
      <c r="AB1159" s="260">
        <f t="shared" si="493"/>
        <v>4.3397349742831508E-19</v>
      </c>
      <c r="AC1159" s="17">
        <f t="shared" si="494"/>
        <v>0.7814212245885015</v>
      </c>
      <c r="AD1159" s="17">
        <f t="shared" si="495"/>
        <v>2.2992328330064353</v>
      </c>
      <c r="AE1159" s="17">
        <f t="shared" si="496"/>
        <v>-41.499882261884025</v>
      </c>
      <c r="AF1159" s="17">
        <f t="shared" si="481"/>
        <v>-19.452640828216978</v>
      </c>
      <c r="AG1159" s="17">
        <f t="shared" si="482"/>
        <v>11.462009278908939</v>
      </c>
      <c r="AJ1159" s="138"/>
    </row>
    <row r="1160" spans="1:36">
      <c r="A1160" t="s">
        <v>171</v>
      </c>
      <c r="B1160">
        <v>14</v>
      </c>
      <c r="C1160">
        <v>0</v>
      </c>
      <c r="D1160">
        <v>-116.7</v>
      </c>
      <c r="E1160" s="71" t="s">
        <v>172</v>
      </c>
      <c r="F1160" s="71" t="s">
        <v>12</v>
      </c>
      <c r="G1160" s="262">
        <v>0.24</v>
      </c>
      <c r="H1160" s="263" t="s">
        <v>173</v>
      </c>
      <c r="J1160" s="5">
        <v>2.0129294160954068</v>
      </c>
      <c r="K1160" s="5">
        <v>9.0475860247965159</v>
      </c>
      <c r="L1160" s="29">
        <v>3.4719024177158035E-14</v>
      </c>
      <c r="M1160" s="282">
        <v>4.0119451800251936E-18</v>
      </c>
      <c r="N1160" s="257"/>
      <c r="O1160" s="126">
        <f t="shared" si="483"/>
        <v>1.2035835540075581E-18</v>
      </c>
      <c r="P1160" s="126">
        <f t="shared" si="484"/>
        <v>3.4666399258980521E-5</v>
      </c>
      <c r="Q1160" s="126">
        <f t="shared" si="485"/>
        <v>5.0149314750314922E-9</v>
      </c>
      <c r="R1160" s="126">
        <f t="shared" si="486"/>
        <v>144443.33024575218</v>
      </c>
      <c r="S1160" s="126">
        <f t="shared" si="487"/>
        <v>5.5428392294775444E-10</v>
      </c>
      <c r="T1160" s="17">
        <v>0.90200000000000002</v>
      </c>
      <c r="U1160" s="193">
        <f t="shared" si="497"/>
        <v>3.618774552382725E-18</v>
      </c>
      <c r="V1160" s="185">
        <f t="shared" si="488"/>
        <v>1.0423030710533477E-4</v>
      </c>
      <c r="W1160" s="185">
        <f t="shared" si="489"/>
        <v>1.5078227301594688E-8</v>
      </c>
      <c r="X1160" s="185">
        <f t="shared" si="490"/>
        <v>434292.9462722282</v>
      </c>
      <c r="Y1160" s="395">
        <f t="shared" si="491"/>
        <v>1.6665469949962485E-9</v>
      </c>
      <c r="AA1160" s="259">
        <f t="shared" si="492"/>
        <v>3.9997127879909964E-19</v>
      </c>
      <c r="AB1160" s="260">
        <f t="shared" si="493"/>
        <v>1.9930878588914412E-18</v>
      </c>
      <c r="AC1160" s="17">
        <f t="shared" si="494"/>
        <v>0.69959108200683451</v>
      </c>
      <c r="AD1160" s="17">
        <f t="shared" si="495"/>
        <v>2.202497984539491</v>
      </c>
      <c r="AE1160" s="17">
        <f t="shared" si="496"/>
        <v>-40.057255467888183</v>
      </c>
      <c r="AF1160" s="17">
        <f t="shared" si="481"/>
        <v>-18.01001403422114</v>
      </c>
      <c r="AG1160" s="17">
        <f t="shared" si="482"/>
        <v>12.981474576788964</v>
      </c>
      <c r="AJ1160" s="138"/>
    </row>
    <row r="1161" spans="1:36">
      <c r="A1161" t="s">
        <v>171</v>
      </c>
      <c r="B1161">
        <v>14</v>
      </c>
      <c r="C1161">
        <v>0</v>
      </c>
      <c r="D1161">
        <v>-116.7</v>
      </c>
      <c r="E1161" s="71" t="s">
        <v>172</v>
      </c>
      <c r="F1161" s="71" t="s">
        <v>12</v>
      </c>
      <c r="G1161" s="262">
        <v>0.24</v>
      </c>
      <c r="H1161" s="263" t="s">
        <v>173</v>
      </c>
      <c r="J1161" s="5">
        <v>57.356349768304405</v>
      </c>
      <c r="K1161" s="5">
        <v>75.785414663038708</v>
      </c>
      <c r="L1161" s="29">
        <v>8.0645574080507167E-13</v>
      </c>
      <c r="M1161" s="282">
        <v>3.8356395491345272E-18</v>
      </c>
      <c r="N1161" s="257"/>
      <c r="O1161" s="126">
        <f t="shared" si="483"/>
        <v>1.1506918647403581E-18</v>
      </c>
      <c r="P1161" s="126">
        <f t="shared" si="484"/>
        <v>1.4268506088029593E-6</v>
      </c>
      <c r="Q1161" s="126">
        <f t="shared" si="485"/>
        <v>4.7945494364181588E-9</v>
      </c>
      <c r="R1161" s="126">
        <f t="shared" si="486"/>
        <v>5945.2108700123308</v>
      </c>
      <c r="S1161" s="126">
        <f t="shared" si="487"/>
        <v>6.3264804418316497E-11</v>
      </c>
      <c r="T1161" s="17">
        <v>0.90200000000000002</v>
      </c>
      <c r="U1161" s="193">
        <f t="shared" si="497"/>
        <v>3.4597468733193436E-18</v>
      </c>
      <c r="V1161" s="185">
        <f t="shared" si="488"/>
        <v>4.290064163800898E-6</v>
      </c>
      <c r="W1161" s="185">
        <f t="shared" si="489"/>
        <v>1.4415611972163932E-8</v>
      </c>
      <c r="X1161" s="185">
        <f t="shared" si="490"/>
        <v>17875.267349170408</v>
      </c>
      <c r="Y1161" s="395">
        <f t="shared" si="491"/>
        <v>1.9021617861773827E-10</v>
      </c>
      <c r="AA1161" s="259">
        <f t="shared" si="492"/>
        <v>4.5651882868257183E-20</v>
      </c>
      <c r="AB1161" s="260">
        <f t="shared" si="493"/>
        <v>6.6873843343045747E-20</v>
      </c>
      <c r="AC1161" s="17">
        <f t="shared" si="494"/>
        <v>4.0492835570332435</v>
      </c>
      <c r="AD1161" s="17">
        <f t="shared" si="495"/>
        <v>4.3279058554400534</v>
      </c>
      <c r="AE1161" s="17">
        <f t="shared" si="496"/>
        <v>-40.102195486580044</v>
      </c>
      <c r="AF1161" s="17">
        <f t="shared" si="481"/>
        <v>-18.054954052913001</v>
      </c>
      <c r="AG1161" s="17">
        <f t="shared" si="482"/>
        <v>9.7911733240473051</v>
      </c>
      <c r="AJ1161" s="138"/>
    </row>
    <row r="1162" spans="1:36">
      <c r="A1162" t="s">
        <v>171</v>
      </c>
      <c r="B1162">
        <v>14</v>
      </c>
      <c r="C1162">
        <v>0</v>
      </c>
      <c r="D1162">
        <v>-116.7</v>
      </c>
      <c r="E1162" s="71" t="s">
        <v>172</v>
      </c>
      <c r="F1162" s="71" t="s">
        <v>12</v>
      </c>
      <c r="G1162" s="262">
        <v>0.24</v>
      </c>
      <c r="H1162" s="263" t="s">
        <v>173</v>
      </c>
      <c r="J1162" s="5">
        <v>3.6406967983049068</v>
      </c>
      <c r="K1162" s="5">
        <v>13.820917903901815</v>
      </c>
      <c r="L1162" s="29">
        <v>6.0565423973700985E-14</v>
      </c>
      <c r="M1162" s="282">
        <v>2.3570449540880105E-18</v>
      </c>
      <c r="N1162" s="257"/>
      <c r="O1162" s="126">
        <f t="shared" si="483"/>
        <v>7.0711348622640312E-19</v>
      </c>
      <c r="P1162" s="126">
        <f t="shared" si="484"/>
        <v>1.1675200796636863E-5</v>
      </c>
      <c r="Q1162" s="126">
        <f t="shared" si="485"/>
        <v>2.946306192610013E-9</v>
      </c>
      <c r="R1162" s="126">
        <f t="shared" si="486"/>
        <v>48646.669985986933</v>
      </c>
      <c r="S1162" s="126">
        <f t="shared" si="487"/>
        <v>2.1317731666564884E-10</v>
      </c>
      <c r="T1162" s="17">
        <v>0.90200000000000002</v>
      </c>
      <c r="U1162" s="193">
        <f t="shared" si="497"/>
        <v>2.1260545485873853E-18</v>
      </c>
      <c r="V1162" s="185">
        <f t="shared" si="488"/>
        <v>3.5103437061888165E-5</v>
      </c>
      <c r="W1162" s="185">
        <f t="shared" si="489"/>
        <v>8.8585606191141065E-9</v>
      </c>
      <c r="X1162" s="185">
        <f t="shared" si="490"/>
        <v>146264.32109120069</v>
      </c>
      <c r="Y1162" s="395">
        <f t="shared" si="491"/>
        <v>6.409531321080509E-10</v>
      </c>
      <c r="AA1162" s="259">
        <f t="shared" si="492"/>
        <v>1.538287517059322E-19</v>
      </c>
      <c r="AB1162" s="260">
        <f t="shared" si="493"/>
        <v>6.474158889544004E-19</v>
      </c>
      <c r="AC1162" s="17">
        <f t="shared" si="494"/>
        <v>1.292175091434371</v>
      </c>
      <c r="AD1162" s="17">
        <f t="shared" si="495"/>
        <v>2.6261832346506857</v>
      </c>
      <c r="AE1162" s="17">
        <f t="shared" si="496"/>
        <v>-40.589122977533513</v>
      </c>
      <c r="AF1162" s="17">
        <f t="shared" si="481"/>
        <v>-18.541881543866474</v>
      </c>
      <c r="AG1162" s="17">
        <f t="shared" si="482"/>
        <v>11.893170682291174</v>
      </c>
      <c r="AJ1162" s="138"/>
    </row>
    <row r="1163" spans="1:36">
      <c r="A1163" t="s">
        <v>171</v>
      </c>
      <c r="B1163">
        <v>14</v>
      </c>
      <c r="C1163">
        <v>0</v>
      </c>
      <c r="D1163">
        <v>-116.7</v>
      </c>
      <c r="E1163" s="71" t="s">
        <v>172</v>
      </c>
      <c r="F1163" s="71" t="s">
        <v>12</v>
      </c>
      <c r="G1163" s="262">
        <v>0.24</v>
      </c>
      <c r="H1163" s="263" t="s">
        <v>173</v>
      </c>
      <c r="J1163" s="5">
        <v>10.669753430275172</v>
      </c>
      <c r="K1163" s="5">
        <v>24.435083615913673</v>
      </c>
      <c r="L1163" s="29">
        <v>1.6623002532804651E-13</v>
      </c>
      <c r="M1163" s="282">
        <v>1.1450463391989619E-17</v>
      </c>
      <c r="N1163" s="257"/>
      <c r="O1163" s="126">
        <f t="shared" si="483"/>
        <v>3.4351390175968854E-18</v>
      </c>
      <c r="P1163" s="126">
        <f t="shared" si="484"/>
        <v>2.0664973194931621E-5</v>
      </c>
      <c r="Q1163" s="126">
        <f t="shared" si="485"/>
        <v>1.4313079239987022E-8</v>
      </c>
      <c r="R1163" s="126">
        <f t="shared" si="486"/>
        <v>86104.054978881759</v>
      </c>
      <c r="S1163" s="126">
        <f t="shared" si="487"/>
        <v>5.8575937226036092E-10</v>
      </c>
      <c r="T1163" s="17">
        <v>0.90200000000000002</v>
      </c>
      <c r="U1163" s="193">
        <f t="shared" si="497"/>
        <v>1.0328317979574636E-17</v>
      </c>
      <c r="V1163" s="185">
        <f t="shared" si="488"/>
        <v>6.2132686072761069E-5</v>
      </c>
      <c r="W1163" s="185">
        <f t="shared" si="489"/>
        <v>4.3034658248227649E-8</v>
      </c>
      <c r="X1163" s="185">
        <f t="shared" si="490"/>
        <v>258886.19196983779</v>
      </c>
      <c r="Y1163" s="395">
        <f t="shared" si="491"/>
        <v>1.7611831792628185E-9</v>
      </c>
      <c r="AA1163" s="259">
        <f t="shared" si="492"/>
        <v>4.2268396302307643E-19</v>
      </c>
      <c r="AB1163" s="260">
        <f t="shared" si="493"/>
        <v>1.0731703845657015E-18</v>
      </c>
      <c r="AC1163" s="17">
        <f t="shared" si="494"/>
        <v>2.3674129563564152</v>
      </c>
      <c r="AD1163" s="17">
        <f t="shared" si="495"/>
        <v>3.1960199526894031</v>
      </c>
      <c r="AE1163" s="17">
        <f t="shared" si="496"/>
        <v>-39.008501473795377</v>
      </c>
      <c r="AF1163" s="17">
        <f t="shared" si="481"/>
        <v>-16.96126004012833</v>
      </c>
      <c r="AG1163" s="17">
        <f t="shared" si="482"/>
        <v>12.464143830867515</v>
      </c>
      <c r="AJ1163" s="138"/>
    </row>
    <row r="1164" spans="1:36">
      <c r="A1164" t="s">
        <v>171</v>
      </c>
      <c r="B1164">
        <v>14</v>
      </c>
      <c r="C1164">
        <v>0</v>
      </c>
      <c r="D1164">
        <v>-116.7</v>
      </c>
      <c r="E1164" s="71" t="s">
        <v>172</v>
      </c>
      <c r="F1164" s="71" t="s">
        <v>12</v>
      </c>
      <c r="G1164" s="262">
        <v>0.24</v>
      </c>
      <c r="H1164" s="263" t="s">
        <v>173</v>
      </c>
      <c r="J1164" s="5">
        <v>121.1692808615131</v>
      </c>
      <c r="K1164" s="5">
        <v>210.07746779712573</v>
      </c>
      <c r="L1164" s="29">
        <v>1.6277139709184709E-12</v>
      </c>
      <c r="M1164" s="282">
        <v>1.9016231516175724E-17</v>
      </c>
      <c r="N1164" s="257"/>
      <c r="O1164" s="126">
        <f t="shared" si="483"/>
        <v>5.7048694548527168E-18</v>
      </c>
      <c r="P1164" s="126">
        <f t="shared" si="484"/>
        <v>3.5048353437880903E-6</v>
      </c>
      <c r="Q1164" s="126">
        <f t="shared" si="485"/>
        <v>2.3770289395219654E-8</v>
      </c>
      <c r="R1164" s="126">
        <f t="shared" si="486"/>
        <v>14603.480599117043</v>
      </c>
      <c r="S1164" s="126">
        <f t="shared" si="487"/>
        <v>1.1315011383407811E-10</v>
      </c>
      <c r="T1164" s="17">
        <v>0.90200000000000002</v>
      </c>
      <c r="U1164" s="193">
        <f t="shared" si="497"/>
        <v>1.7152640827590504E-17</v>
      </c>
      <c r="V1164" s="185">
        <f t="shared" si="488"/>
        <v>1.053787160032286E-5</v>
      </c>
      <c r="W1164" s="185">
        <f t="shared" si="489"/>
        <v>7.1469336781627105E-8</v>
      </c>
      <c r="X1164" s="185">
        <f t="shared" si="490"/>
        <v>43907.798334678584</v>
      </c>
      <c r="Y1164" s="395">
        <f t="shared" si="491"/>
        <v>3.4020467559446158E-10</v>
      </c>
      <c r="AA1164" s="259">
        <f t="shared" si="492"/>
        <v>8.164912214267077E-20</v>
      </c>
      <c r="AB1164" s="260">
        <f t="shared" si="493"/>
        <v>1.5693937754660581E-19</v>
      </c>
      <c r="AC1164" s="17">
        <f t="shared" si="494"/>
        <v>4.7971885832709056</v>
      </c>
      <c r="AD1164" s="17">
        <f t="shared" si="495"/>
        <v>5.3474763569647328</v>
      </c>
      <c r="AE1164" s="17">
        <f t="shared" si="496"/>
        <v>-38.501238769099636</v>
      </c>
      <c r="AF1164" s="17">
        <f t="shared" si="481"/>
        <v>-16.453997335432589</v>
      </c>
      <c r="AG1164" s="17">
        <f t="shared" si="482"/>
        <v>10.689847221890551</v>
      </c>
      <c r="AJ1164" s="138"/>
    </row>
    <row r="1165" spans="1:36">
      <c r="A1165" t="s">
        <v>171</v>
      </c>
      <c r="B1165">
        <v>14</v>
      </c>
      <c r="C1165">
        <v>0</v>
      </c>
      <c r="D1165">
        <v>-116.7</v>
      </c>
      <c r="E1165" s="71" t="s">
        <v>172</v>
      </c>
      <c r="F1165" s="71" t="s">
        <v>12</v>
      </c>
      <c r="G1165" s="262">
        <v>0.24</v>
      </c>
      <c r="H1165" s="263" t="s">
        <v>173</v>
      </c>
      <c r="J1165" s="5">
        <v>208.2109485442312</v>
      </c>
      <c r="K1165" s="5">
        <v>223.25954512461431</v>
      </c>
      <c r="L1165" s="29">
        <v>2.7061218658359225E-12</v>
      </c>
      <c r="M1165" s="282">
        <v>1.8409714673173835E-17</v>
      </c>
      <c r="N1165" s="257"/>
      <c r="O1165" s="126">
        <f t="shared" si="483"/>
        <v>5.5229144019521506E-18</v>
      </c>
      <c r="P1165" s="126">
        <f t="shared" si="484"/>
        <v>2.0408964103492504E-6</v>
      </c>
      <c r="Q1165" s="126">
        <f t="shared" si="485"/>
        <v>2.3012143341467294E-8</v>
      </c>
      <c r="R1165" s="126">
        <f t="shared" si="486"/>
        <v>8503.7350431218765</v>
      </c>
      <c r="S1165" s="126">
        <f t="shared" si="487"/>
        <v>1.0307350276389241E-10</v>
      </c>
      <c r="T1165" s="17">
        <v>0.90200000000000002</v>
      </c>
      <c r="U1165" s="193">
        <f t="shared" si="497"/>
        <v>1.6605562635202801E-17</v>
      </c>
      <c r="V1165" s="185">
        <f t="shared" si="488"/>
        <v>6.1362952071167475E-6</v>
      </c>
      <c r="W1165" s="185">
        <f t="shared" si="489"/>
        <v>6.9189844313345005E-8</v>
      </c>
      <c r="X1165" s="185">
        <f t="shared" si="490"/>
        <v>25567.896696319782</v>
      </c>
      <c r="Y1165" s="395">
        <f t="shared" si="491"/>
        <v>3.0990766497676988E-10</v>
      </c>
      <c r="AA1165" s="259">
        <f t="shared" si="492"/>
        <v>7.4377839594424772E-20</v>
      </c>
      <c r="AB1165" s="260">
        <f t="shared" si="493"/>
        <v>8.8418571654808901E-20</v>
      </c>
      <c r="AC1165" s="17">
        <f t="shared" si="494"/>
        <v>5.3385517414660155</v>
      </c>
      <c r="AD1165" s="17">
        <f t="shared" si="495"/>
        <v>5.4083349741600468</v>
      </c>
      <c r="AE1165" s="17">
        <f t="shared" si="496"/>
        <v>-38.533653177237582</v>
      </c>
      <c r="AF1165" s="17">
        <f t="shared" si="481"/>
        <v>-16.486411743570539</v>
      </c>
      <c r="AG1165" s="17">
        <f t="shared" si="482"/>
        <v>10.149092808207392</v>
      </c>
      <c r="AJ1165" s="138"/>
    </row>
    <row r="1166" spans="1:36">
      <c r="A1166" t="s">
        <v>171</v>
      </c>
      <c r="B1166">
        <v>14</v>
      </c>
      <c r="C1166">
        <v>0</v>
      </c>
      <c r="D1166">
        <v>-116.7</v>
      </c>
      <c r="E1166" s="71" t="s">
        <v>172</v>
      </c>
      <c r="F1166" s="71" t="s">
        <v>12</v>
      </c>
      <c r="G1166" s="262">
        <v>0.24</v>
      </c>
      <c r="H1166" s="263" t="s">
        <v>173</v>
      </c>
      <c r="J1166" s="5">
        <v>290.69413805945419</v>
      </c>
      <c r="K1166" s="5">
        <v>364.10159035239388</v>
      </c>
      <c r="L1166" s="29">
        <v>3.7020234597252957E-12</v>
      </c>
      <c r="M1166" s="282">
        <v>1.448643274971703E-18</v>
      </c>
      <c r="N1166" s="257"/>
      <c r="O1166" s="126">
        <f t="shared" si="483"/>
        <v>4.3459298249151092E-19</v>
      </c>
      <c r="P1166" s="126">
        <f t="shared" si="484"/>
        <v>1.1739336263518961E-7</v>
      </c>
      <c r="Q1166" s="126">
        <f t="shared" si="485"/>
        <v>1.8108040937146289E-9</v>
      </c>
      <c r="R1166" s="126">
        <f t="shared" si="486"/>
        <v>489.13901097995671</v>
      </c>
      <c r="S1166" s="126">
        <f t="shared" si="487"/>
        <v>4.9733484876076792E-12</v>
      </c>
      <c r="T1166" s="17">
        <v>0.90200000000000002</v>
      </c>
      <c r="U1166" s="193">
        <f t="shared" si="497"/>
        <v>1.3066762340244762E-18</v>
      </c>
      <c r="V1166" s="185">
        <f t="shared" si="488"/>
        <v>3.5296271032313676E-7</v>
      </c>
      <c r="W1166" s="185">
        <f t="shared" si="489"/>
        <v>5.4444843084353177E-9</v>
      </c>
      <c r="X1166" s="185">
        <f t="shared" si="490"/>
        <v>1470.6779596797364</v>
      </c>
      <c r="Y1166" s="395"/>
      <c r="AA1166" s="259">
        <f t="shared" si="492"/>
        <v>3.5887682686577014E-21</v>
      </c>
      <c r="AB1166" s="260">
        <f t="shared" si="493"/>
        <v>4.9833934892605895E-21</v>
      </c>
      <c r="AC1166" s="17">
        <f t="shared" si="494"/>
        <v>5.6722716424473569</v>
      </c>
      <c r="AD1166" s="17">
        <f t="shared" si="495"/>
        <v>5.8974329230718592</v>
      </c>
      <c r="AE1166" s="17">
        <f t="shared" si="496"/>
        <v>-41.075904227908346</v>
      </c>
      <c r="AF1166" s="17">
        <f t="shared" si="481"/>
        <v>-19.028662794241303</v>
      </c>
      <c r="AG1166" s="17">
        <f t="shared" si="482"/>
        <v>7.2934787705151507</v>
      </c>
      <c r="AJ1166" s="138"/>
    </row>
    <row r="1167" spans="1:36">
      <c r="A1167" t="s">
        <v>171</v>
      </c>
      <c r="B1167">
        <v>14</v>
      </c>
      <c r="C1167">
        <v>0</v>
      </c>
      <c r="D1167">
        <v>-116.7</v>
      </c>
      <c r="E1167" s="71" t="s">
        <v>172</v>
      </c>
      <c r="F1167" s="71" t="s">
        <v>12</v>
      </c>
      <c r="G1167" s="262">
        <v>0.24</v>
      </c>
      <c r="H1167" s="263" t="s">
        <v>173</v>
      </c>
      <c r="J1167" s="5">
        <v>52.393915145435187</v>
      </c>
      <c r="K1167" s="5">
        <v>109.04780692481526</v>
      </c>
      <c r="L1167" s="29">
        <v>7.4075949255148959E-13</v>
      </c>
      <c r="M1167" s="282">
        <v>2.94870028603682E-17</v>
      </c>
      <c r="N1167" s="257"/>
      <c r="O1167" s="126">
        <f t="shared" si="483"/>
        <v>8.8461008581104599E-18</v>
      </c>
      <c r="P1167" s="126">
        <f t="shared" si="484"/>
        <v>1.1941933849056379E-5</v>
      </c>
      <c r="Q1167" s="126">
        <f t="shared" si="485"/>
        <v>3.6858753575460251E-8</v>
      </c>
      <c r="R1167" s="126">
        <f t="shared" si="486"/>
        <v>49758.057704401581</v>
      </c>
      <c r="S1167" s="126">
        <f t="shared" si="487"/>
        <v>3.3800545480821179E-10</v>
      </c>
      <c r="T1167" s="17">
        <v>0.90200000000000002</v>
      </c>
      <c r="U1167" s="193">
        <f t="shared" si="497"/>
        <v>2.6597276580052116E-17</v>
      </c>
      <c r="V1167" s="185">
        <f t="shared" si="488"/>
        <v>3.5905414439496179E-5</v>
      </c>
      <c r="W1167" s="185">
        <f t="shared" si="489"/>
        <v>1.1082198575021714E-7</v>
      </c>
      <c r="X1167" s="185">
        <f t="shared" si="490"/>
        <v>149605.89349790075</v>
      </c>
      <c r="Y1167" s="395">
        <f t="shared" si="491"/>
        <v>1.0162697341233567E-9</v>
      </c>
      <c r="AA1167" s="259">
        <f t="shared" si="492"/>
        <v>2.4390473618960564E-19</v>
      </c>
      <c r="AB1167" s="260">
        <f t="shared" si="493"/>
        <v>5.6279441569728254E-19</v>
      </c>
      <c r="AC1167" s="17">
        <f t="shared" si="494"/>
        <v>3.9587904614054605</v>
      </c>
      <c r="AD1167" s="17">
        <f t="shared" si="495"/>
        <v>4.6917863817146968</v>
      </c>
      <c r="AE1167" s="17">
        <f t="shared" si="496"/>
        <v>-38.062582088635843</v>
      </c>
      <c r="AF1167" s="17">
        <f t="shared" si="481"/>
        <v>-16.015340654968799</v>
      </c>
      <c r="AG1167" s="17">
        <f t="shared" si="482"/>
        <v>11.915759738785994</v>
      </c>
      <c r="AJ1167" s="138"/>
    </row>
    <row r="1168" spans="1:36">
      <c r="A1168" t="s">
        <v>171</v>
      </c>
      <c r="B1168">
        <v>14</v>
      </c>
      <c r="C1168">
        <v>0</v>
      </c>
      <c r="D1168">
        <v>-116.7</v>
      </c>
      <c r="E1168" s="71" t="s">
        <v>172</v>
      </c>
      <c r="F1168" s="71" t="s">
        <v>12</v>
      </c>
      <c r="G1168" s="262">
        <v>0.24</v>
      </c>
      <c r="H1168" s="263" t="s">
        <v>173</v>
      </c>
      <c r="J1168" s="5">
        <v>95.399116766566664</v>
      </c>
      <c r="K1168" s="5">
        <v>126.29601419193976</v>
      </c>
      <c r="L1168" s="29">
        <v>1.3003631486602349E-12</v>
      </c>
      <c r="M1168" s="282">
        <v>1.9235198397314292E-17</v>
      </c>
      <c r="N1168" s="257"/>
      <c r="O1168" s="126">
        <f t="shared" si="483"/>
        <v>5.7705595191942874E-18</v>
      </c>
      <c r="P1168" s="126">
        <f t="shared" si="484"/>
        <v>4.437652301312675E-6</v>
      </c>
      <c r="Q1168" s="126">
        <f t="shared" si="485"/>
        <v>2.4043997996642864E-8</v>
      </c>
      <c r="R1168" s="126">
        <f t="shared" si="486"/>
        <v>18490.217922136148</v>
      </c>
      <c r="S1168" s="126">
        <f t="shared" si="487"/>
        <v>1.9037812198967524E-10</v>
      </c>
      <c r="T1168" s="17">
        <v>0.90200000000000002</v>
      </c>
      <c r="U1168" s="193">
        <f t="shared" si="497"/>
        <v>1.7350148954377494E-17</v>
      </c>
      <c r="V1168" s="185">
        <f t="shared" si="488"/>
        <v>1.3342541252613445E-5</v>
      </c>
      <c r="W1168" s="185">
        <f t="shared" si="489"/>
        <v>7.2292287309906226E-8</v>
      </c>
      <c r="X1168" s="185">
        <f t="shared" si="490"/>
        <v>55593.921885889351</v>
      </c>
      <c r="Y1168" s="395">
        <f t="shared" si="491"/>
        <v>5.7240355344895707E-10</v>
      </c>
      <c r="AA1168" s="259">
        <f t="shared" si="492"/>
        <v>1.3737685282774968E-19</v>
      </c>
      <c r="AB1168" s="260">
        <f t="shared" si="493"/>
        <v>2.0162868430303343E-19</v>
      </c>
      <c r="AC1168" s="17">
        <f t="shared" si="494"/>
        <v>4.5580693201992935</v>
      </c>
      <c r="AD1168" s="17">
        <f t="shared" si="495"/>
        <v>4.8386284705998808</v>
      </c>
      <c r="AE1168" s="17">
        <f t="shared" si="496"/>
        <v>-38.489789823350577</v>
      </c>
      <c r="AF1168" s="17">
        <f t="shared" si="481"/>
        <v>-16.442548389683537</v>
      </c>
      <c r="AG1168" s="17">
        <f t="shared" si="482"/>
        <v>10.925829155663848</v>
      </c>
      <c r="AJ1168" s="138"/>
    </row>
    <row r="1169" spans="1:36">
      <c r="A1169" t="s">
        <v>171</v>
      </c>
      <c r="B1169">
        <v>14</v>
      </c>
      <c r="C1169">
        <v>0</v>
      </c>
      <c r="D1169">
        <v>-116.7</v>
      </c>
      <c r="E1169" s="71" t="s">
        <v>172</v>
      </c>
      <c r="F1169" s="71" t="s">
        <v>12</v>
      </c>
      <c r="G1169" s="262">
        <v>0.24</v>
      </c>
      <c r="H1169" s="263" t="s">
        <v>173</v>
      </c>
      <c r="J1169" s="5">
        <v>19.414721633135478</v>
      </c>
      <c r="K1169" s="5">
        <v>84.367817998309633</v>
      </c>
      <c r="L1169" s="29">
        <v>2.9162696082511946E-13</v>
      </c>
      <c r="M1169" s="282">
        <v>3.8743049163629447E-18</v>
      </c>
      <c r="N1169" s="257"/>
      <c r="O1169" s="126">
        <f t="shared" si="483"/>
        <v>1.1622914749088835E-18</v>
      </c>
      <c r="P1169" s="126">
        <f t="shared" si="484"/>
        <v>3.9855419115582975E-6</v>
      </c>
      <c r="Q1169" s="126">
        <f t="shared" si="485"/>
        <v>4.8428811454536814E-9</v>
      </c>
      <c r="R1169" s="126">
        <f t="shared" si="486"/>
        <v>16606.424631492908</v>
      </c>
      <c r="S1169" s="126">
        <f t="shared" si="487"/>
        <v>5.7401995931087278E-11</v>
      </c>
      <c r="T1169" s="17">
        <v>0.90200000000000002</v>
      </c>
      <c r="U1169" s="193">
        <f t="shared" si="497"/>
        <v>3.4946230345593763E-18</v>
      </c>
      <c r="V1169" s="185">
        <f t="shared" si="488"/>
        <v>1.1983196014085282E-5</v>
      </c>
      <c r="W1169" s="185">
        <f t="shared" si="489"/>
        <v>1.4560929310664068E-8</v>
      </c>
      <c r="X1169" s="185">
        <f t="shared" si="490"/>
        <v>49929.983392022012</v>
      </c>
      <c r="Y1169" s="395">
        <f t="shared" si="491"/>
        <v>1.7258866776613573E-10</v>
      </c>
      <c r="AA1169" s="259">
        <f t="shared" si="492"/>
        <v>4.1421280263872573E-20</v>
      </c>
      <c r="AB1169" s="260">
        <f t="shared" si="493"/>
        <v>1.9955500725545269E-19</v>
      </c>
      <c r="AC1169" s="17">
        <f t="shared" si="494"/>
        <v>2.9660316253592622</v>
      </c>
      <c r="AD1169" s="17">
        <f t="shared" si="495"/>
        <v>4.4351860255497453</v>
      </c>
      <c r="AE1169" s="17">
        <f t="shared" si="496"/>
        <v>-40.09216540359985</v>
      </c>
      <c r="AF1169" s="17">
        <f t="shared" si="481"/>
        <v>-18.04492396993281</v>
      </c>
      <c r="AG1169" s="17">
        <f t="shared" si="482"/>
        <v>10.818376970869364</v>
      </c>
      <c r="AJ1169" s="138"/>
    </row>
    <row r="1170" spans="1:36">
      <c r="A1170" t="s">
        <v>171</v>
      </c>
      <c r="B1170">
        <v>14</v>
      </c>
      <c r="C1170">
        <v>0</v>
      </c>
      <c r="D1170">
        <v>-116.7</v>
      </c>
      <c r="E1170" s="71" t="s">
        <v>172</v>
      </c>
      <c r="F1170" s="71" t="s">
        <v>12</v>
      </c>
      <c r="G1170" s="262">
        <v>0.24</v>
      </c>
      <c r="H1170" s="263" t="s">
        <v>173</v>
      </c>
      <c r="J1170" s="5">
        <v>71.39367008814331</v>
      </c>
      <c r="K1170" s="5">
        <v>114.67815678348477</v>
      </c>
      <c r="L1170" s="29">
        <v>9.9051024287580007E-13</v>
      </c>
      <c r="M1170" s="282">
        <v>1.1821774775662219E-17</v>
      </c>
      <c r="N1170" s="257"/>
      <c r="O1170" s="126">
        <f t="shared" si="483"/>
        <v>3.5465324326986653E-18</v>
      </c>
      <c r="P1170" s="126">
        <f t="shared" si="484"/>
        <v>3.5805106087563845E-6</v>
      </c>
      <c r="Q1170" s="126">
        <f t="shared" si="485"/>
        <v>1.4777218469577772E-8</v>
      </c>
      <c r="R1170" s="126">
        <f t="shared" si="486"/>
        <v>14918.794203151603</v>
      </c>
      <c r="S1170" s="126">
        <f t="shared" si="487"/>
        <v>1.2885817913412692E-10</v>
      </c>
      <c r="T1170" s="17">
        <v>0.90200000000000002</v>
      </c>
      <c r="U1170" s="193">
        <f t="shared" si="497"/>
        <v>1.0663240847647322E-17</v>
      </c>
      <c r="V1170" s="185">
        <f t="shared" si="488"/>
        <v>1.0765401896994198E-5</v>
      </c>
      <c r="W1170" s="185">
        <f t="shared" si="489"/>
        <v>4.443017019853051E-8</v>
      </c>
      <c r="X1170" s="185">
        <f t="shared" si="490"/>
        <v>44855.841237475826</v>
      </c>
      <c r="Y1170" s="395">
        <f t="shared" si="491"/>
        <v>3.8743359192994166E-10</v>
      </c>
      <c r="AA1170" s="259">
        <f t="shared" si="492"/>
        <v>9.2984062063185991E-20</v>
      </c>
      <c r="AB1170" s="260">
        <f t="shared" si="493"/>
        <v>1.6558575516662672E-19</v>
      </c>
      <c r="AC1170" s="17">
        <f t="shared" si="494"/>
        <v>4.2682092111878358</v>
      </c>
      <c r="AD1170" s="17">
        <f t="shared" si="495"/>
        <v>4.7421295681922873</v>
      </c>
      <c r="AE1170" s="17">
        <f t="shared" si="496"/>
        <v>-38.976588522961059</v>
      </c>
      <c r="AF1170" s="17">
        <f t="shared" si="481"/>
        <v>-16.929347089294012</v>
      </c>
      <c r="AG1170" s="17">
        <f t="shared" si="482"/>
        <v>10.711209098415129</v>
      </c>
      <c r="AJ1170" s="138"/>
    </row>
    <row r="1171" spans="1:36">
      <c r="A1171" t="s">
        <v>171</v>
      </c>
      <c r="B1171">
        <v>14</v>
      </c>
      <c r="C1171">
        <v>0</v>
      </c>
      <c r="D1171">
        <v>-116.7</v>
      </c>
      <c r="E1171" s="71" t="s">
        <v>172</v>
      </c>
      <c r="F1171" s="71" t="s">
        <v>12</v>
      </c>
      <c r="G1171" s="262">
        <v>0.24</v>
      </c>
      <c r="H1171" s="263" t="s">
        <v>173</v>
      </c>
      <c r="J1171" s="5">
        <v>65.973445725385659</v>
      </c>
      <c r="K1171" s="5">
        <v>79.274867721520664</v>
      </c>
      <c r="L1171" s="29">
        <v>9.1972957786426223E-13</v>
      </c>
      <c r="M1171" s="282">
        <v>1.0114397319340283E-17</v>
      </c>
      <c r="N1171" s="257"/>
      <c r="O1171" s="126">
        <f t="shared" si="483"/>
        <v>3.0343191958020849E-18</v>
      </c>
      <c r="P1171" s="126">
        <f t="shared" si="484"/>
        <v>3.2991427793897734E-6</v>
      </c>
      <c r="Q1171" s="126">
        <f t="shared" si="485"/>
        <v>1.2642996649175353E-8</v>
      </c>
      <c r="R1171" s="126">
        <f t="shared" si="486"/>
        <v>13746.428247457388</v>
      </c>
      <c r="S1171" s="126">
        <f t="shared" si="487"/>
        <v>1.5948303683820809E-10</v>
      </c>
      <c r="T1171" s="17">
        <v>0.90200000000000002</v>
      </c>
      <c r="U1171" s="193">
        <f t="shared" si="497"/>
        <v>9.1231863820449358E-18</v>
      </c>
      <c r="V1171" s="185">
        <f t="shared" si="488"/>
        <v>9.9194226233652515E-6</v>
      </c>
      <c r="W1171" s="185">
        <f t="shared" si="489"/>
        <v>3.8013276591853902E-8</v>
      </c>
      <c r="X1171" s="185">
        <f t="shared" si="490"/>
        <v>41330.927597355214</v>
      </c>
      <c r="Y1171" s="395">
        <f t="shared" si="491"/>
        <v>4.7951233076021235E-10</v>
      </c>
      <c r="AA1171" s="259">
        <f t="shared" si="492"/>
        <v>1.1508295938245098E-19</v>
      </c>
      <c r="AB1171" s="260">
        <f t="shared" si="493"/>
        <v>1.5331012664461157E-19</v>
      </c>
      <c r="AC1171" s="17">
        <f t="shared" si="494"/>
        <v>4.1892523235728234</v>
      </c>
      <c r="AD1171" s="17">
        <f t="shared" si="495"/>
        <v>4.3729211518203153</v>
      </c>
      <c r="AE1171" s="17">
        <f t="shared" si="496"/>
        <v>-39.132571787911289</v>
      </c>
      <c r="AF1171" s="17">
        <f t="shared" si="481"/>
        <v>-17.085330354244245</v>
      </c>
      <c r="AG1171" s="17">
        <f t="shared" si="482"/>
        <v>10.629366350935394</v>
      </c>
      <c r="AJ1171" s="138"/>
    </row>
    <row r="1172" spans="1:36">
      <c r="A1172" t="s">
        <v>171</v>
      </c>
      <c r="B1172">
        <v>14</v>
      </c>
      <c r="C1172">
        <v>0</v>
      </c>
      <c r="D1172">
        <v>-116.7</v>
      </c>
      <c r="E1172" s="71" t="s">
        <v>172</v>
      </c>
      <c r="F1172" s="71" t="s">
        <v>12</v>
      </c>
      <c r="G1172" s="262">
        <v>0.24</v>
      </c>
      <c r="H1172" s="263" t="s">
        <v>173</v>
      </c>
      <c r="J1172" s="5">
        <v>9.991852189903156</v>
      </c>
      <c r="K1172" s="5">
        <v>23.134059370428208</v>
      </c>
      <c r="L1172" s="29">
        <v>1.5629320603151776E-13</v>
      </c>
      <c r="M1172" s="282">
        <v>3.6009707617176039E-17</v>
      </c>
      <c r="N1172" s="257"/>
      <c r="O1172" s="126">
        <f t="shared" si="483"/>
        <v>1.0802912285152812E-17</v>
      </c>
      <c r="P1172" s="126">
        <f t="shared" si="484"/>
        <v>6.9119525790355333E-5</v>
      </c>
      <c r="Q1172" s="126">
        <f t="shared" si="485"/>
        <v>4.5012134521470046E-8</v>
      </c>
      <c r="R1172" s="126">
        <f t="shared" si="486"/>
        <v>287998.02412648057</v>
      </c>
      <c r="S1172" s="126">
        <f t="shared" si="487"/>
        <v>1.9457084379669282E-9</v>
      </c>
      <c r="T1172" s="17">
        <v>0.90200000000000002</v>
      </c>
      <c r="U1172" s="193">
        <f t="shared" si="497"/>
        <v>3.2480756270692788E-17</v>
      </c>
      <c r="V1172" s="185">
        <f t="shared" si="488"/>
        <v>2.0781937420966839E-4</v>
      </c>
      <c r="W1172" s="185">
        <f t="shared" si="489"/>
        <v>1.3533648446121995E-7</v>
      </c>
      <c r="X1172" s="185">
        <f t="shared" si="490"/>
        <v>865914.05920695164</v>
      </c>
      <c r="Y1172" s="395"/>
      <c r="AA1172" s="259">
        <f t="shared" si="492"/>
        <v>1.4040232088369354E-18</v>
      </c>
      <c r="AB1172" s="260">
        <f t="shared" si="493"/>
        <v>3.6039071568296542E-18</v>
      </c>
      <c r="AC1172" s="17">
        <f t="shared" si="494"/>
        <v>2.3017699798699018</v>
      </c>
      <c r="AD1172" s="17">
        <f t="shared" si="495"/>
        <v>3.1413059632409812</v>
      </c>
      <c r="AE1172" s="17">
        <f t="shared" si="496"/>
        <v>-37.862743115754697</v>
      </c>
      <c r="AF1172" s="17">
        <f t="shared" si="481"/>
        <v>-15.815501682087655</v>
      </c>
      <c r="AG1172" s="17">
        <f t="shared" si="482"/>
        <v>13.671540943829029</v>
      </c>
      <c r="AJ1172" s="138"/>
    </row>
    <row r="1173" spans="1:36">
      <c r="A1173" t="s">
        <v>171</v>
      </c>
      <c r="B1173">
        <v>14</v>
      </c>
      <c r="C1173">
        <v>0</v>
      </c>
      <c r="D1173">
        <v>-116.7</v>
      </c>
      <c r="E1173" s="71" t="s">
        <v>172</v>
      </c>
      <c r="F1173" s="71" t="s">
        <v>12</v>
      </c>
      <c r="G1173" s="262">
        <v>0.24</v>
      </c>
      <c r="H1173" s="263" t="s">
        <v>173</v>
      </c>
      <c r="J1173" s="5">
        <v>16.174619629503397</v>
      </c>
      <c r="K1173" s="5">
        <v>36.929888472692561</v>
      </c>
      <c r="L1173" s="29">
        <v>2.4567881168555576E-13</v>
      </c>
      <c r="M1173" s="282">
        <v>4.6504406698961849E-18</v>
      </c>
      <c r="N1173" s="257"/>
      <c r="O1173" s="126">
        <f t="shared" si="483"/>
        <v>1.3951322009688555E-18</v>
      </c>
      <c r="P1173" s="126">
        <f t="shared" si="484"/>
        <v>5.6786834460697606E-6</v>
      </c>
      <c r="Q1173" s="126">
        <f t="shared" si="485"/>
        <v>5.813050837370231E-9</v>
      </c>
      <c r="R1173" s="126">
        <f t="shared" si="486"/>
        <v>23661.181025290669</v>
      </c>
      <c r="S1173" s="126">
        <f t="shared" si="487"/>
        <v>1.574077550130874E-10</v>
      </c>
      <c r="T1173" s="17">
        <v>0.90200000000000002</v>
      </c>
      <c r="U1173" s="193">
        <f t="shared" si="497"/>
        <v>4.1946974842463585E-18</v>
      </c>
      <c r="V1173" s="185">
        <f t="shared" si="488"/>
        <v>1.7073908227849746E-5</v>
      </c>
      <c r="W1173" s="185">
        <f t="shared" si="489"/>
        <v>1.7477906184359827E-8</v>
      </c>
      <c r="X1173" s="185">
        <f t="shared" si="490"/>
        <v>71141.284282707275</v>
      </c>
      <c r="Y1173" s="395">
        <f t="shared" si="491"/>
        <v>4.7327265007268279E-10</v>
      </c>
      <c r="AA1173" s="259">
        <f t="shared" si="492"/>
        <v>1.1358543601744385E-19</v>
      </c>
      <c r="AB1173" s="260">
        <f t="shared" si="493"/>
        <v>2.8751468513136007E-19</v>
      </c>
      <c r="AC1173" s="17">
        <f t="shared" si="494"/>
        <v>2.7834433241601291</v>
      </c>
      <c r="AD1173" s="17">
        <f t="shared" si="495"/>
        <v>3.6090212088949118</v>
      </c>
      <c r="AE1173" s="17">
        <f t="shared" si="496"/>
        <v>-39.909569691064121</v>
      </c>
      <c r="AF1173" s="17">
        <f t="shared" si="481"/>
        <v>-17.862328257397081</v>
      </c>
      <c r="AG1173" s="17">
        <f t="shared" si="482"/>
        <v>11.172423098231079</v>
      </c>
      <c r="AJ1173" s="138"/>
    </row>
    <row r="1174" spans="1:36">
      <c r="A1174" t="s">
        <v>171</v>
      </c>
      <c r="B1174">
        <v>14</v>
      </c>
      <c r="C1174">
        <v>0</v>
      </c>
      <c r="D1174">
        <v>-116.7</v>
      </c>
      <c r="E1174" s="71" t="s">
        <v>172</v>
      </c>
      <c r="F1174" s="71" t="s">
        <v>12</v>
      </c>
      <c r="G1174" s="262">
        <v>0.24</v>
      </c>
      <c r="H1174" s="263" t="s">
        <v>173</v>
      </c>
      <c r="J1174" s="5">
        <v>1.5882552043684464</v>
      </c>
      <c r="K1174" s="5">
        <v>7.3076895691881028</v>
      </c>
      <c r="L1174" s="29">
        <v>2.7793078539947296E-14</v>
      </c>
      <c r="M1174" s="282">
        <v>8.9747362404611965E-19</v>
      </c>
      <c r="N1174" s="257"/>
      <c r="O1174" s="126">
        <f t="shared" si="483"/>
        <v>2.692420872138359E-19</v>
      </c>
      <c r="P1174" s="126">
        <f t="shared" si="484"/>
        <v>9.6873790655055105E-6</v>
      </c>
      <c r="Q1174" s="126">
        <f t="shared" si="485"/>
        <v>1.1218420300576496E-9</v>
      </c>
      <c r="R1174" s="126">
        <f t="shared" si="486"/>
        <v>40364.079439606292</v>
      </c>
      <c r="S1174" s="126">
        <f t="shared" si="487"/>
        <v>1.535152826945122E-10</v>
      </c>
      <c r="T1174" s="17">
        <v>0.90200000000000002</v>
      </c>
      <c r="U1174" s="193">
        <f t="shared" si="497"/>
        <v>8.0952120888959999E-19</v>
      </c>
      <c r="V1174" s="185">
        <f t="shared" si="488"/>
        <v>2.9126719723619903E-5</v>
      </c>
      <c r="W1174" s="185">
        <f t="shared" si="489"/>
        <v>3.3730050370399999E-9</v>
      </c>
      <c r="X1174" s="185">
        <f t="shared" si="490"/>
        <v>121361.3321817496</v>
      </c>
      <c r="Y1174" s="395">
        <f t="shared" si="491"/>
        <v>4.6156928330150001E-10</v>
      </c>
      <c r="AA1174" s="259">
        <f t="shared" si="492"/>
        <v>1.1077662799236001E-19</v>
      </c>
      <c r="AB1174" s="260">
        <f t="shared" si="493"/>
        <v>5.6506890175939388E-19</v>
      </c>
      <c r="AC1174" s="17">
        <f t="shared" si="494"/>
        <v>0.46263605795337354</v>
      </c>
      <c r="AD1174" s="17">
        <f t="shared" si="495"/>
        <v>1.9889271593962532</v>
      </c>
      <c r="AE1174" s="17">
        <f t="shared" si="496"/>
        <v>-41.554703221193819</v>
      </c>
      <c r="AF1174" s="17">
        <f t="shared" si="481"/>
        <v>-19.507461787526776</v>
      </c>
      <c r="AG1174" s="17">
        <f t="shared" si="482"/>
        <v>11.706527591069529</v>
      </c>
      <c r="AJ1174" s="138"/>
    </row>
    <row r="1175" spans="1:36">
      <c r="A1175" t="s">
        <v>171</v>
      </c>
      <c r="B1175">
        <v>14</v>
      </c>
      <c r="C1175">
        <v>0</v>
      </c>
      <c r="D1175">
        <v>-116.7</v>
      </c>
      <c r="E1175" s="71" t="s">
        <v>172</v>
      </c>
      <c r="F1175" s="71" t="s">
        <v>12</v>
      </c>
      <c r="G1175" s="262">
        <v>0.24</v>
      </c>
      <c r="H1175" s="263" t="s">
        <v>173</v>
      </c>
      <c r="J1175" s="5">
        <v>1.6555989080895723</v>
      </c>
      <c r="K1175" s="5">
        <v>9.6290524179619208</v>
      </c>
      <c r="L1175" s="29">
        <v>2.8898238657664177E-14</v>
      </c>
      <c r="M1175" s="282">
        <v>2.535830352093952E-17</v>
      </c>
      <c r="N1175" s="257"/>
      <c r="O1175" s="126">
        <f t="shared" si="483"/>
        <v>7.6074910562818563E-18</v>
      </c>
      <c r="P1175" s="126">
        <f t="shared" si="484"/>
        <v>2.6325102877037296E-4</v>
      </c>
      <c r="Q1175" s="126">
        <f t="shared" si="485"/>
        <v>3.16978794011744E-8</v>
      </c>
      <c r="R1175" s="126">
        <f t="shared" si="486"/>
        <v>1096879.2865432207</v>
      </c>
      <c r="S1175" s="126">
        <f t="shared" si="487"/>
        <v>3.2919001813766793E-9</v>
      </c>
      <c r="T1175" s="17">
        <v>0.90200000000000002</v>
      </c>
      <c r="U1175" s="193">
        <f t="shared" si="497"/>
        <v>2.2873189775887447E-17</v>
      </c>
      <c r="V1175" s="185">
        <f t="shared" si="488"/>
        <v>7.9150809316958805E-4</v>
      </c>
      <c r="W1175" s="185">
        <f t="shared" si="489"/>
        <v>9.5304957399531023E-8</v>
      </c>
      <c r="X1175" s="185">
        <f t="shared" si="490"/>
        <v>3297950.388206617</v>
      </c>
      <c r="Y1175" s="395"/>
      <c r="AA1175" s="259">
        <f t="shared" si="492"/>
        <v>2.3754351708814118E-18</v>
      </c>
      <c r="AB1175" s="260">
        <f t="shared" si="493"/>
        <v>1.5316695002052735E-17</v>
      </c>
      <c r="AC1175" s="17">
        <f t="shared" si="494"/>
        <v>0.50416282136671686</v>
      </c>
      <c r="AD1175" s="17">
        <f t="shared" si="495"/>
        <v>2.2647848220030058</v>
      </c>
      <c r="AE1175" s="17">
        <f t="shared" si="496"/>
        <v>-38.213425442423429</v>
      </c>
      <c r="AF1175" s="17">
        <f t="shared" si="481"/>
        <v>-16.166184008756389</v>
      </c>
      <c r="AG1175" s="17">
        <f t="shared" si="482"/>
        <v>15.008811738994785</v>
      </c>
      <c r="AJ1175" s="138"/>
    </row>
    <row r="1176" spans="1:36">
      <c r="A1176" t="s">
        <v>171</v>
      </c>
      <c r="B1176">
        <v>14</v>
      </c>
      <c r="C1176">
        <v>0</v>
      </c>
      <c r="D1176">
        <v>-116.7</v>
      </c>
      <c r="E1176" s="71" t="s">
        <v>172</v>
      </c>
      <c r="F1176" s="71" t="s">
        <v>12</v>
      </c>
      <c r="G1176" s="262">
        <v>0.24</v>
      </c>
      <c r="H1176" s="263" t="s">
        <v>173</v>
      </c>
      <c r="J1176" s="5">
        <v>307.94769265633829</v>
      </c>
      <c r="K1176" s="5">
        <v>306.32732307484468</v>
      </c>
      <c r="L1176" s="29">
        <v>3.9079802956648052E-12</v>
      </c>
      <c r="M1176" s="282">
        <v>1.0143392363874004E-17</v>
      </c>
      <c r="N1176" s="257"/>
      <c r="O1176" s="126">
        <f t="shared" si="483"/>
        <v>3.0430177091622014E-18</v>
      </c>
      <c r="P1176" s="126">
        <f t="shared" si="484"/>
        <v>7.7866761829323371E-7</v>
      </c>
      <c r="Q1176" s="126">
        <f t="shared" si="485"/>
        <v>1.2679240454842506E-8</v>
      </c>
      <c r="R1176" s="126">
        <f t="shared" si="486"/>
        <v>3244.4484095551406</v>
      </c>
      <c r="S1176" s="126">
        <f t="shared" si="487"/>
        <v>4.139115090214985E-11</v>
      </c>
      <c r="T1176" s="17">
        <v>0.90200000000000002</v>
      </c>
      <c r="U1176" s="193">
        <f t="shared" si="497"/>
        <v>9.1493399122143521E-18</v>
      </c>
      <c r="V1176" s="185">
        <f t="shared" si="488"/>
        <v>2.3411939723349895E-6</v>
      </c>
      <c r="W1176" s="185">
        <f t="shared" si="489"/>
        <v>3.8122249634226466E-8</v>
      </c>
      <c r="X1176" s="185">
        <f t="shared" si="490"/>
        <v>9754.974884729123</v>
      </c>
      <c r="Y1176" s="395">
        <f t="shared" si="491"/>
        <v>1.2444939371246387E-10</v>
      </c>
      <c r="AA1176" s="259">
        <f t="shared" si="492"/>
        <v>2.986785449099133E-20</v>
      </c>
      <c r="AB1176" s="260">
        <f t="shared" si="493"/>
        <v>3.2938686035857948E-20</v>
      </c>
      <c r="AC1176" s="17">
        <f t="shared" si="494"/>
        <v>5.729929939513128</v>
      </c>
      <c r="AD1176" s="17">
        <f t="shared" si="495"/>
        <v>5.7246542135000364</v>
      </c>
      <c r="AE1176" s="17">
        <f t="shared" si="496"/>
        <v>-39.129709179029746</v>
      </c>
      <c r="AF1176" s="17">
        <f t="shared" si="481"/>
        <v>-17.082467745362706</v>
      </c>
      <c r="AG1176" s="17">
        <f t="shared" si="482"/>
        <v>9.1855326784489897</v>
      </c>
      <c r="AJ1176" s="138"/>
    </row>
    <row r="1177" spans="1:36">
      <c r="A1177" t="s">
        <v>171</v>
      </c>
      <c r="B1177">
        <v>14</v>
      </c>
      <c r="C1177">
        <v>0</v>
      </c>
      <c r="D1177">
        <v>-116.7</v>
      </c>
      <c r="E1177" s="71" t="s">
        <v>172</v>
      </c>
      <c r="F1177" s="71" t="s">
        <v>12</v>
      </c>
      <c r="G1177" s="262">
        <v>0.24</v>
      </c>
      <c r="H1177" s="263" t="s">
        <v>173</v>
      </c>
      <c r="J1177" s="5">
        <v>60.491733064014397</v>
      </c>
      <c r="K1177" s="5">
        <v>78.886508944765382</v>
      </c>
      <c r="L1177" s="29">
        <v>8.4778372381027384E-13</v>
      </c>
      <c r="M1177" s="282">
        <v>5.9386277696790867E-18</v>
      </c>
      <c r="N1177" s="257"/>
      <c r="O1177" s="126">
        <f t="shared" si="483"/>
        <v>1.7815883309037261E-18</v>
      </c>
      <c r="P1177" s="126">
        <f t="shared" si="484"/>
        <v>2.1014655989107303E-6</v>
      </c>
      <c r="Q1177" s="126">
        <f t="shared" si="485"/>
        <v>7.4232847120988584E-9</v>
      </c>
      <c r="R1177" s="126">
        <f t="shared" si="486"/>
        <v>8756.1066621280424</v>
      </c>
      <c r="S1177" s="126">
        <f t="shared" si="487"/>
        <v>9.4100814085922864E-11</v>
      </c>
      <c r="T1177" s="17">
        <v>0.90200000000000002</v>
      </c>
      <c r="U1177" s="193">
        <f t="shared" si="497"/>
        <v>5.3566422482505363E-18</v>
      </c>
      <c r="V1177" s="185">
        <f t="shared" si="488"/>
        <v>6.3184065673915953E-6</v>
      </c>
      <c r="W1177" s="185">
        <f t="shared" si="489"/>
        <v>2.23193427010439E-8</v>
      </c>
      <c r="X1177" s="185">
        <f t="shared" si="490"/>
        <v>26326.694030798313</v>
      </c>
      <c r="Y1177" s="395">
        <f t="shared" si="491"/>
        <v>2.8292978101834141E-10</v>
      </c>
      <c r="AA1177" s="259">
        <f t="shared" si="492"/>
        <v>6.7903147444401947E-20</v>
      </c>
      <c r="AB1177" s="260">
        <f t="shared" si="493"/>
        <v>9.817255133680217E-20</v>
      </c>
      <c r="AC1177" s="17">
        <f t="shared" si="494"/>
        <v>4.1025067121302028</v>
      </c>
      <c r="AD1177" s="17">
        <f t="shared" si="495"/>
        <v>4.3680102239382785</v>
      </c>
      <c r="AE1177" s="17">
        <f t="shared" si="496"/>
        <v>-39.665053582411936</v>
      </c>
      <c r="AF1177" s="17">
        <f t="shared" si="481"/>
        <v>-17.617812148744889</v>
      </c>
      <c r="AG1177" s="17">
        <f t="shared" si="482"/>
        <v>10.178338685579371</v>
      </c>
      <c r="AJ1177" s="138"/>
    </row>
    <row r="1178" spans="1:36">
      <c r="A1178" t="s">
        <v>171</v>
      </c>
      <c r="B1178">
        <v>14</v>
      </c>
      <c r="C1178">
        <v>0</v>
      </c>
      <c r="D1178">
        <v>-116.7</v>
      </c>
      <c r="E1178" s="71" t="s">
        <v>172</v>
      </c>
      <c r="F1178" s="71" t="s">
        <v>12</v>
      </c>
      <c r="G1178" s="262">
        <v>0.24</v>
      </c>
      <c r="H1178" s="263" t="s">
        <v>173</v>
      </c>
      <c r="J1178" s="5">
        <v>37.527371444681272</v>
      </c>
      <c r="K1178" s="5">
        <v>81.8868730525367</v>
      </c>
      <c r="L1178" s="29">
        <v>5.4148373276388155E-13</v>
      </c>
      <c r="M1178" s="282">
        <v>6.6006157732445937E-18</v>
      </c>
      <c r="N1178" s="257"/>
      <c r="O1178" s="126">
        <f t="shared" si="483"/>
        <v>1.980184731973378E-18</v>
      </c>
      <c r="P1178" s="126">
        <f t="shared" si="484"/>
        <v>3.6569607028930894E-6</v>
      </c>
      <c r="Q1178" s="126">
        <f t="shared" si="485"/>
        <v>8.250769716555742E-9</v>
      </c>
      <c r="R1178" s="126">
        <f t="shared" si="486"/>
        <v>15237.336262054539</v>
      </c>
      <c r="S1178" s="126">
        <f t="shared" si="487"/>
        <v>1.0075814851621262E-10</v>
      </c>
      <c r="T1178" s="17">
        <v>0.90200000000000002</v>
      </c>
      <c r="U1178" s="193">
        <f t="shared" si="497"/>
        <v>5.9537554274666233E-18</v>
      </c>
      <c r="V1178" s="185">
        <f t="shared" si="488"/>
        <v>1.0995261846698555E-5</v>
      </c>
      <c r="W1178" s="185">
        <f t="shared" si="489"/>
        <v>2.4807314281110931E-8</v>
      </c>
      <c r="X1178" s="185">
        <f t="shared" si="490"/>
        <v>45813.591027910647</v>
      </c>
      <c r="Y1178" s="395">
        <f t="shared" si="491"/>
        <v>3.0294616653874593E-10</v>
      </c>
      <c r="AA1178" s="259">
        <f t="shared" si="492"/>
        <v>7.2707079969299024E-20</v>
      </c>
      <c r="AB1178" s="260">
        <f t="shared" si="493"/>
        <v>1.7588803902704714E-19</v>
      </c>
      <c r="AC1178" s="17">
        <f t="shared" si="494"/>
        <v>3.6250705719166225</v>
      </c>
      <c r="AD1178" s="17">
        <f t="shared" si="495"/>
        <v>4.4053386978239741</v>
      </c>
      <c r="AE1178" s="17">
        <f t="shared" si="496"/>
        <v>-39.559368730236066</v>
      </c>
      <c r="AF1178" s="17">
        <f t="shared" si="481"/>
        <v>-17.512127296569023</v>
      </c>
      <c r="AG1178" s="17">
        <f t="shared" si="482"/>
        <v>10.732336073415787</v>
      </c>
      <c r="AJ1178" s="138"/>
    </row>
    <row r="1179" spans="1:36">
      <c r="A1179" t="s">
        <v>171</v>
      </c>
      <c r="B1179">
        <v>14</v>
      </c>
      <c r="C1179">
        <v>0</v>
      </c>
      <c r="D1179">
        <v>-116.7</v>
      </c>
      <c r="E1179" s="71" t="s">
        <v>172</v>
      </c>
      <c r="F1179" s="71" t="s">
        <v>12</v>
      </c>
      <c r="G1179" s="262">
        <v>0.24</v>
      </c>
      <c r="H1179" s="263" t="s">
        <v>173</v>
      </c>
      <c r="J1179" s="5">
        <v>96.832732308549922</v>
      </c>
      <c r="K1179" s="5">
        <v>134.98161065968071</v>
      </c>
      <c r="L1179" s="29">
        <v>1.3187040444082237E-12</v>
      </c>
      <c r="M1179" s="282">
        <v>8.3537662528420217E-18</v>
      </c>
      <c r="N1179" s="257"/>
      <c r="O1179" s="126">
        <f t="shared" si="483"/>
        <v>2.5061298758526064E-18</v>
      </c>
      <c r="P1179" s="126">
        <f t="shared" si="484"/>
        <v>1.9004490707975702E-6</v>
      </c>
      <c r="Q1179" s="126">
        <f t="shared" si="485"/>
        <v>1.0442207816052527E-8</v>
      </c>
      <c r="R1179" s="126">
        <f t="shared" si="486"/>
        <v>7918.5377949898757</v>
      </c>
      <c r="S1179" s="126">
        <f t="shared" si="487"/>
        <v>7.7360225330098507E-11</v>
      </c>
      <c r="T1179" s="17">
        <v>0.90200000000000002</v>
      </c>
      <c r="U1179" s="193">
        <f t="shared" si="497"/>
        <v>7.5350971600635038E-18</v>
      </c>
      <c r="V1179" s="185">
        <f t="shared" si="488"/>
        <v>5.7140168728646945E-6</v>
      </c>
      <c r="W1179" s="185">
        <f t="shared" si="489"/>
        <v>3.1396238166931263E-8</v>
      </c>
      <c r="X1179" s="185">
        <f t="shared" si="490"/>
        <v>23808.403636936226</v>
      </c>
      <c r="Y1179" s="395">
        <f t="shared" si="491"/>
        <v>2.325964108258295E-10</v>
      </c>
      <c r="AA1179" s="259">
        <f t="shared" si="492"/>
        <v>5.5823138598199082E-20</v>
      </c>
      <c r="AB1179" s="260">
        <f t="shared" si="493"/>
        <v>8.6270066471153569E-20</v>
      </c>
      <c r="AC1179" s="17">
        <f t="shared" si="494"/>
        <v>4.5729850808082073</v>
      </c>
      <c r="AD1179" s="17">
        <f t="shared" si="495"/>
        <v>4.9051385518243071</v>
      </c>
      <c r="AE1179" s="17">
        <f t="shared" si="496"/>
        <v>-39.323819188477188</v>
      </c>
      <c r="AF1179" s="17">
        <f t="shared" si="481"/>
        <v>-17.276577754810145</v>
      </c>
      <c r="AG1179" s="17">
        <f t="shared" si="482"/>
        <v>10.07779389132547</v>
      </c>
      <c r="AJ1179" s="138"/>
    </row>
    <row r="1180" spans="1:36">
      <c r="A1180" t="s">
        <v>171</v>
      </c>
      <c r="B1180">
        <v>14</v>
      </c>
      <c r="C1180">
        <v>0</v>
      </c>
      <c r="D1180">
        <v>-116.7</v>
      </c>
      <c r="E1180" s="71" t="s">
        <v>172</v>
      </c>
      <c r="F1180" s="71" t="s">
        <v>12</v>
      </c>
      <c r="G1180" s="262">
        <v>0.24</v>
      </c>
      <c r="H1180" s="263" t="s">
        <v>173</v>
      </c>
      <c r="J1180" s="5">
        <v>170.40653051540536</v>
      </c>
      <c r="K1180" s="5">
        <v>154.9170456919033</v>
      </c>
      <c r="L1180" s="29">
        <v>2.2420127554707412E-12</v>
      </c>
      <c r="M1180" s="282">
        <v>5.1961605906284909E-18</v>
      </c>
      <c r="N1180" s="257"/>
      <c r="O1180" s="126">
        <f t="shared" si="483"/>
        <v>1.5588481771885472E-18</v>
      </c>
      <c r="P1180" s="126">
        <f t="shared" si="484"/>
        <v>6.9528961125881096E-7</v>
      </c>
      <c r="Q1180" s="126">
        <f t="shared" si="485"/>
        <v>6.4952007382856136E-9</v>
      </c>
      <c r="R1180" s="126">
        <f t="shared" si="486"/>
        <v>2897.0400469117126</v>
      </c>
      <c r="S1180" s="126">
        <f t="shared" si="487"/>
        <v>4.1926959743365955E-11</v>
      </c>
      <c r="T1180" s="17">
        <v>0.90200000000000002</v>
      </c>
      <c r="U1180" s="193">
        <f t="shared" si="497"/>
        <v>4.6869368527468991E-18</v>
      </c>
      <c r="V1180" s="185">
        <f t="shared" si="488"/>
        <v>2.0905040978514918E-6</v>
      </c>
      <c r="W1180" s="185">
        <f t="shared" si="489"/>
        <v>1.9528903553112079E-8</v>
      </c>
      <c r="X1180" s="185">
        <f t="shared" si="490"/>
        <v>8710.433741047882</v>
      </c>
      <c r="Y1180" s="395">
        <f t="shared" si="491"/>
        <v>1.2606039229505364E-10</v>
      </c>
      <c r="AA1180" s="259">
        <f t="shared" si="492"/>
        <v>3.0254494150812873E-20</v>
      </c>
      <c r="AB1180" s="260">
        <f t="shared" si="493"/>
        <v>3.0492731557366806E-20</v>
      </c>
      <c r="AC1180" s="17">
        <f t="shared" si="494"/>
        <v>5.1381869382817698</v>
      </c>
      <c r="AD1180" s="17">
        <f t="shared" si="495"/>
        <v>5.0428897845699554</v>
      </c>
      <c r="AE1180" s="17">
        <f t="shared" si="496"/>
        <v>-39.798611668974601</v>
      </c>
      <c r="AF1180" s="17">
        <f t="shared" si="481"/>
        <v>-17.751370235307554</v>
      </c>
      <c r="AG1180" s="17">
        <f t="shared" si="482"/>
        <v>9.0722768666603848</v>
      </c>
      <c r="AJ1180" s="138"/>
    </row>
    <row r="1181" spans="1:36" s="265" customFormat="1">
      <c r="A1181" s="265" t="s">
        <v>171</v>
      </c>
      <c r="B1181" s="265">
        <v>16</v>
      </c>
      <c r="C1181" s="265">
        <v>0</v>
      </c>
      <c r="D1181" s="265">
        <v>-120</v>
      </c>
      <c r="E1181" s="95" t="s">
        <v>172</v>
      </c>
      <c r="F1181" s="95" t="s">
        <v>12</v>
      </c>
      <c r="G1181" s="97">
        <v>0.15</v>
      </c>
      <c r="H1181" s="266" t="s">
        <v>173</v>
      </c>
      <c r="I1181" s="95"/>
      <c r="J1181" s="278"/>
      <c r="K1181" s="278"/>
      <c r="L1181" s="284"/>
      <c r="M1181" s="285">
        <v>2.8124876980379399E-18</v>
      </c>
      <c r="N1181" s="257"/>
      <c r="O1181" s="331">
        <f t="shared" si="483"/>
        <v>8.4374630941138192E-19</v>
      </c>
      <c r="P1181" s="331"/>
      <c r="Q1181" s="331">
        <f t="shared" si="485"/>
        <v>5.6249753960758795E-9</v>
      </c>
      <c r="R1181" s="331"/>
      <c r="S1181" s="331"/>
      <c r="T1181" s="334">
        <v>0.89900000000000002</v>
      </c>
      <c r="U1181" s="193">
        <f t="shared" si="497"/>
        <v>2.5284264405361081E-18</v>
      </c>
      <c r="V1181" s="331"/>
      <c r="W1181" s="331">
        <f t="shared" si="489"/>
        <v>1.6856176270240722E-8</v>
      </c>
      <c r="X1181" s="331"/>
      <c r="Y1181" s="332"/>
      <c r="AA1181" s="331"/>
      <c r="AB1181" s="333"/>
      <c r="AC1181" s="334"/>
      <c r="AD1181" s="334"/>
      <c r="AE1181" s="334">
        <f t="shared" si="496"/>
        <v>-40.412462280402806</v>
      </c>
      <c r="AF1181" s="17">
        <f t="shared" ref="AF1181:AF1244" si="498">LN(W1181)</f>
        <v>-17.89854870308103</v>
      </c>
      <c r="AG1181" s="17"/>
      <c r="AJ1181" s="333"/>
    </row>
    <row r="1182" spans="1:36">
      <c r="A1182" t="s">
        <v>171</v>
      </c>
      <c r="B1182">
        <v>16</v>
      </c>
      <c r="C1182">
        <v>0</v>
      </c>
      <c r="D1182">
        <v>-120</v>
      </c>
      <c r="E1182" s="71" t="s">
        <v>172</v>
      </c>
      <c r="F1182" s="71" t="s">
        <v>12</v>
      </c>
      <c r="G1182" s="262">
        <v>0.15</v>
      </c>
      <c r="H1182" s="263" t="s">
        <v>173</v>
      </c>
      <c r="J1182" s="5">
        <v>132.17120116623761</v>
      </c>
      <c r="K1182" s="5">
        <v>126.07978530205219</v>
      </c>
      <c r="L1182" s="29">
        <v>1.7661191309497361E-12</v>
      </c>
      <c r="M1182" s="282">
        <v>5.2052039235368859E-18</v>
      </c>
      <c r="N1182" s="257"/>
      <c r="O1182" s="126">
        <f t="shared" si="483"/>
        <v>1.5615611770610657E-18</v>
      </c>
      <c r="P1182" s="126">
        <f t="shared" si="484"/>
        <v>8.8417658225656121E-7</v>
      </c>
      <c r="Q1182" s="126">
        <f t="shared" si="485"/>
        <v>1.0410407847073771E-8</v>
      </c>
      <c r="R1182" s="126">
        <f t="shared" si="486"/>
        <v>5894.5105483770749</v>
      </c>
      <c r="S1182" s="126">
        <f t="shared" si="487"/>
        <v>8.2569999799201136E-11</v>
      </c>
      <c r="T1182" s="17">
        <v>0.89900000000000002</v>
      </c>
      <c r="U1182" s="193">
        <f t="shared" si="497"/>
        <v>4.6794783272596603E-18</v>
      </c>
      <c r="V1182" s="185">
        <f t="shared" si="488"/>
        <v>2.6495824914954949E-6</v>
      </c>
      <c r="W1182" s="185">
        <f t="shared" si="489"/>
        <v>3.1196522181731069E-8</v>
      </c>
      <c r="X1182" s="185">
        <f t="shared" si="490"/>
        <v>17663.883276636632</v>
      </c>
      <c r="Y1182" s="194">
        <f t="shared" si="491"/>
        <v>2.4743476606493943E-10</v>
      </c>
      <c r="AA1182" s="259">
        <f t="shared" si="492"/>
        <v>3.7115214909740909E-20</v>
      </c>
      <c r="AB1182" s="260">
        <f t="shared" si="493"/>
        <v>3.9382285078805247E-20</v>
      </c>
      <c r="AC1182" s="17">
        <f t="shared" si="494"/>
        <v>4.8840980607683502</v>
      </c>
      <c r="AD1182" s="17">
        <f t="shared" si="495"/>
        <v>4.8369149232373401</v>
      </c>
      <c r="AE1182" s="17">
        <f t="shared" si="496"/>
        <v>-39.796872794200091</v>
      </c>
      <c r="AF1182" s="17">
        <f t="shared" si="498"/>
        <v>-17.282959216878314</v>
      </c>
      <c r="AG1182" s="17">
        <f t="shared" ref="AG1182:AG1244" si="499">LN(X1182)</f>
        <v>9.7792773410747262</v>
      </c>
      <c r="AJ1182" s="138"/>
    </row>
    <row r="1183" spans="1:36">
      <c r="A1183" t="s">
        <v>171</v>
      </c>
      <c r="B1183">
        <v>16</v>
      </c>
      <c r="C1183">
        <v>0</v>
      </c>
      <c r="D1183">
        <v>-120</v>
      </c>
      <c r="E1183" s="71" t="s">
        <v>172</v>
      </c>
      <c r="F1183" s="71" t="s">
        <v>12</v>
      </c>
      <c r="G1183" s="262">
        <v>0.15</v>
      </c>
      <c r="H1183" s="263" t="s">
        <v>173</v>
      </c>
      <c r="J1183" s="5">
        <v>65.472311431655626</v>
      </c>
      <c r="K1183" s="5">
        <v>83.031015233865404</v>
      </c>
      <c r="L1183" s="29">
        <v>9.1316795027838168E-13</v>
      </c>
      <c r="M1183" s="282">
        <v>1.5818936398013938E-18</v>
      </c>
      <c r="N1183" s="257"/>
      <c r="O1183" s="126">
        <f t="shared" si="483"/>
        <v>4.7456809194041807E-19</v>
      </c>
      <c r="P1183" s="126">
        <f t="shared" si="484"/>
        <v>5.1969420498797046E-7</v>
      </c>
      <c r="Q1183" s="126">
        <f t="shared" si="485"/>
        <v>3.1637872796027872E-9</v>
      </c>
      <c r="R1183" s="126">
        <f t="shared" si="486"/>
        <v>3464.6280332531364</v>
      </c>
      <c r="S1183" s="126">
        <f t="shared" si="487"/>
        <v>3.8103680542646077E-11</v>
      </c>
      <c r="T1183" s="17">
        <v>0.89900000000000002</v>
      </c>
      <c r="U1183" s="193">
        <f t="shared" si="497"/>
        <v>1.422122382181453E-18</v>
      </c>
      <c r="V1183" s="185">
        <f t="shared" si="488"/>
        <v>1.5573503009472848E-6</v>
      </c>
      <c r="W1183" s="185">
        <f t="shared" si="489"/>
        <v>9.4808158812096873E-9</v>
      </c>
      <c r="X1183" s="185">
        <f t="shared" si="490"/>
        <v>10382.335339648565</v>
      </c>
      <c r="Y1183" s="194">
        <f t="shared" si="491"/>
        <v>1.1418402935946277E-10</v>
      </c>
      <c r="AA1183" s="259">
        <f t="shared" si="492"/>
        <v>1.7127604403919413E-20</v>
      </c>
      <c r="AB1183" s="260">
        <f t="shared" si="493"/>
        <v>2.416126153500293E-20</v>
      </c>
      <c r="AC1183" s="17">
        <f t="shared" si="494"/>
        <v>4.1816273270330182</v>
      </c>
      <c r="AD1183" s="17">
        <f t="shared" si="495"/>
        <v>4.4192142155129934</v>
      </c>
      <c r="AE1183" s="17">
        <f t="shared" si="496"/>
        <v>-40.987909038285757</v>
      </c>
      <c r="AF1183" s="17">
        <f t="shared" si="498"/>
        <v>-18.47399546096398</v>
      </c>
      <c r="AG1183" s="17">
        <f t="shared" si="499"/>
        <v>9.2478611159665363</v>
      </c>
      <c r="AJ1183" s="138"/>
    </row>
    <row r="1184" spans="1:36">
      <c r="A1184" t="s">
        <v>171</v>
      </c>
      <c r="B1184">
        <v>16</v>
      </c>
      <c r="C1184">
        <v>0</v>
      </c>
      <c r="D1184">
        <v>-120</v>
      </c>
      <c r="E1184" s="71" t="s">
        <v>172</v>
      </c>
      <c r="F1184" s="71" t="s">
        <v>12</v>
      </c>
      <c r="G1184" s="262">
        <v>0.15</v>
      </c>
      <c r="H1184" s="263" t="s">
        <v>173</v>
      </c>
      <c r="J1184" s="5">
        <v>2.7086288260475597</v>
      </c>
      <c r="K1184" s="5">
        <v>9.6502364811064556</v>
      </c>
      <c r="L1184" s="29">
        <v>4.5880092190394027E-14</v>
      </c>
      <c r="M1184" s="282">
        <v>4.8298817700609474E-19</v>
      </c>
      <c r="N1184" s="257"/>
      <c r="O1184" s="126">
        <f t="shared" si="483"/>
        <v>1.4489645310182841E-19</v>
      </c>
      <c r="P1184" s="126">
        <f t="shared" si="484"/>
        <v>3.1581552299532117E-6</v>
      </c>
      <c r="Q1184" s="126">
        <f t="shared" si="485"/>
        <v>9.659763540121894E-10</v>
      </c>
      <c r="R1184" s="126">
        <f t="shared" si="486"/>
        <v>21054.368199688077</v>
      </c>
      <c r="S1184" s="126">
        <f t="shared" si="487"/>
        <v>1.0009872358085826E-10</v>
      </c>
      <c r="T1184" s="17">
        <v>0.89900000000000002</v>
      </c>
      <c r="U1184" s="193">
        <f t="shared" si="497"/>
        <v>4.3420637112847919E-19</v>
      </c>
      <c r="V1184" s="185">
        <f t="shared" si="488"/>
        <v>9.4639385057597932E-6</v>
      </c>
      <c r="W1184" s="185">
        <f t="shared" si="489"/>
        <v>2.8947091408565279E-9</v>
      </c>
      <c r="X1184" s="185">
        <f t="shared" si="490"/>
        <v>63092.923371731958</v>
      </c>
      <c r="Y1184" s="194">
        <f t="shared" si="491"/>
        <v>2.9996250833063861E-10</v>
      </c>
      <c r="AA1184" s="259">
        <f t="shared" si="492"/>
        <v>4.4994376249595796E-20</v>
      </c>
      <c r="AB1184" s="260">
        <f t="shared" si="493"/>
        <v>1.7831464110602142E-19</v>
      </c>
      <c r="AC1184" s="17">
        <f t="shared" si="494"/>
        <v>0.99644253859834953</v>
      </c>
      <c r="AD1184" s="17">
        <f t="shared" si="495"/>
        <v>2.2669824208647724</v>
      </c>
      <c r="AE1184" s="17">
        <f t="shared" si="496"/>
        <v>-42.174294777770235</v>
      </c>
      <c r="AF1184" s="17">
        <f t="shared" si="498"/>
        <v>-19.660381200448459</v>
      </c>
      <c r="AG1184" s="17">
        <f t="shared" si="499"/>
        <v>11.052363892822211</v>
      </c>
      <c r="AJ1184" s="138"/>
    </row>
    <row r="1185" spans="1:36">
      <c r="A1185" t="s">
        <v>171</v>
      </c>
      <c r="B1185">
        <v>16</v>
      </c>
      <c r="C1185">
        <v>0</v>
      </c>
      <c r="D1185">
        <v>-120</v>
      </c>
      <c r="E1185" s="71" t="s">
        <v>172</v>
      </c>
      <c r="F1185" s="71" t="s">
        <v>12</v>
      </c>
      <c r="G1185" s="262">
        <v>0.15</v>
      </c>
      <c r="H1185" s="263" t="s">
        <v>173</v>
      </c>
      <c r="J1185" s="5">
        <v>103.31527470794592</v>
      </c>
      <c r="K1185" s="5">
        <v>198.38818340502374</v>
      </c>
      <c r="L1185" s="29">
        <v>1.4014351411285541E-12</v>
      </c>
      <c r="M1185" s="282">
        <v>4.0851642286122149E-18</v>
      </c>
      <c r="N1185" s="257"/>
      <c r="O1185" s="126">
        <f t="shared" si="483"/>
        <v>1.2255492685836645E-18</v>
      </c>
      <c r="P1185" s="126">
        <f t="shared" si="484"/>
        <v>8.7449588826261956E-7</v>
      </c>
      <c r="Q1185" s="126">
        <f t="shared" si="485"/>
        <v>8.1703284572244294E-9</v>
      </c>
      <c r="R1185" s="126">
        <f t="shared" si="486"/>
        <v>5829.9725884174641</v>
      </c>
      <c r="S1185" s="126">
        <f t="shared" si="487"/>
        <v>4.1183543883478768E-11</v>
      </c>
      <c r="T1185" s="17">
        <v>0.89900000000000002</v>
      </c>
      <c r="U1185" s="193">
        <f t="shared" si="497"/>
        <v>3.6725626415223812E-18</v>
      </c>
      <c r="V1185" s="185">
        <f t="shared" si="488"/>
        <v>2.6205726784936497E-6</v>
      </c>
      <c r="W1185" s="185">
        <f t="shared" si="489"/>
        <v>2.448375094348254E-8</v>
      </c>
      <c r="X1185" s="185">
        <f t="shared" si="490"/>
        <v>17470.484523290997</v>
      </c>
      <c r="Y1185" s="194">
        <f t="shared" si="491"/>
        <v>1.2341335317082472E-10</v>
      </c>
      <c r="AA1185" s="259">
        <f t="shared" si="492"/>
        <v>1.8512002975623708E-20</v>
      </c>
      <c r="AB1185" s="260">
        <f t="shared" si="493"/>
        <v>3.9540757551681051E-20</v>
      </c>
      <c r="AC1185" s="17">
        <f t="shared" si="494"/>
        <v>4.6377852326477722</v>
      </c>
      <c r="AD1185" s="17">
        <f t="shared" si="495"/>
        <v>5.2902256336265525</v>
      </c>
      <c r="AE1185" s="17">
        <f t="shared" si="496"/>
        <v>-40.039169743546324</v>
      </c>
      <c r="AF1185" s="17">
        <f t="shared" si="498"/>
        <v>-17.525256166224544</v>
      </c>
      <c r="AG1185" s="17">
        <f t="shared" si="499"/>
        <v>9.7682681373337168</v>
      </c>
      <c r="AJ1185" s="138"/>
    </row>
    <row r="1186" spans="1:36">
      <c r="A1186" t="s">
        <v>171</v>
      </c>
      <c r="B1186">
        <v>16</v>
      </c>
      <c r="C1186">
        <v>0</v>
      </c>
      <c r="D1186">
        <v>-120</v>
      </c>
      <c r="E1186" s="71" t="s">
        <v>172</v>
      </c>
      <c r="F1186" s="71" t="s">
        <v>12</v>
      </c>
      <c r="G1186" s="262">
        <v>0.15</v>
      </c>
      <c r="H1186" s="263" t="s">
        <v>173</v>
      </c>
      <c r="J1186" s="5">
        <v>9.5303354739299966</v>
      </c>
      <c r="K1186" s="5">
        <v>25.536317100259506</v>
      </c>
      <c r="L1186" s="29">
        <v>1.4950478541293568E-13</v>
      </c>
      <c r="M1186" s="282">
        <v>1.0305679636967933E-18</v>
      </c>
      <c r="N1186" s="257"/>
      <c r="O1186" s="126">
        <f t="shared" si="483"/>
        <v>3.0917038910903799E-19</v>
      </c>
      <c r="P1186" s="126">
        <f t="shared" si="484"/>
        <v>2.0679631642231531E-6</v>
      </c>
      <c r="Q1186" s="126">
        <f t="shared" si="485"/>
        <v>2.0611359273935866E-9</v>
      </c>
      <c r="R1186" s="126">
        <f t="shared" si="486"/>
        <v>13786.42109482102</v>
      </c>
      <c r="S1186" s="126">
        <f t="shared" si="487"/>
        <v>8.0713907150402708E-11</v>
      </c>
      <c r="T1186" s="17">
        <v>0.89900000000000002</v>
      </c>
      <c r="U1186" s="193">
        <f t="shared" si="497"/>
        <v>9.2648059936341713E-19</v>
      </c>
      <c r="V1186" s="185">
        <f t="shared" si="488"/>
        <v>6.196996282122049E-6</v>
      </c>
      <c r="W1186" s="185">
        <f t="shared" si="489"/>
        <v>6.1765373290894476E-9</v>
      </c>
      <c r="X1186" s="185">
        <f t="shared" si="490"/>
        <v>41313.30854748033</v>
      </c>
      <c r="Y1186" s="194">
        <f t="shared" si="491"/>
        <v>2.4187267509404008E-10</v>
      </c>
      <c r="AA1186" s="259">
        <f t="shared" si="492"/>
        <v>3.6280901264106013E-20</v>
      </c>
      <c r="AB1186" s="260">
        <f t="shared" si="493"/>
        <v>1.0813553903909125E-19</v>
      </c>
      <c r="AC1186" s="17">
        <f t="shared" si="494"/>
        <v>2.2544799189279656</v>
      </c>
      <c r="AD1186" s="17">
        <f t="shared" si="495"/>
        <v>3.2401016389636186</v>
      </c>
      <c r="AE1186" s="17">
        <f t="shared" si="496"/>
        <v>-41.416421602563162</v>
      </c>
      <c r="AF1186" s="17">
        <f t="shared" si="498"/>
        <v>-18.902508025241385</v>
      </c>
      <c r="AG1186" s="17">
        <f t="shared" si="499"/>
        <v>10.628939967899777</v>
      </c>
      <c r="AJ1186" s="138"/>
    </row>
    <row r="1187" spans="1:36">
      <c r="A1187" t="s">
        <v>171</v>
      </c>
      <c r="B1187">
        <v>16</v>
      </c>
      <c r="C1187">
        <v>0</v>
      </c>
      <c r="D1187">
        <v>-120</v>
      </c>
      <c r="E1187" s="71" t="s">
        <v>172</v>
      </c>
      <c r="F1187" s="71" t="s">
        <v>12</v>
      </c>
      <c r="G1187" s="262">
        <v>0.15</v>
      </c>
      <c r="H1187" s="263" t="s">
        <v>173</v>
      </c>
      <c r="J1187" s="5">
        <v>26.978791337450168</v>
      </c>
      <c r="K1187" s="5">
        <v>59.912571349549516</v>
      </c>
      <c r="L1187" s="29">
        <v>3.9719394787298538E-13</v>
      </c>
      <c r="M1187" s="282">
        <v>2.0870497437264778E-18</v>
      </c>
      <c r="N1187" s="257"/>
      <c r="O1187" s="126">
        <f t="shared" si="483"/>
        <v>6.2611492311794337E-19</v>
      </c>
      <c r="P1187" s="126">
        <f t="shared" si="484"/>
        <v>1.5763455774461154E-6</v>
      </c>
      <c r="Q1187" s="126">
        <f t="shared" si="485"/>
        <v>4.1740994874529557E-9</v>
      </c>
      <c r="R1187" s="126">
        <f t="shared" si="486"/>
        <v>10508.970516307436</v>
      </c>
      <c r="S1187" s="126">
        <f t="shared" si="487"/>
        <v>6.9669843797888347E-11</v>
      </c>
      <c r="T1187" s="17">
        <v>0.89900000000000002</v>
      </c>
      <c r="U1187" s="193">
        <f t="shared" si="497"/>
        <v>1.8762577196101035E-18</v>
      </c>
      <c r="V1187" s="185">
        <f t="shared" si="488"/>
        <v>4.7237822470801921E-6</v>
      </c>
      <c r="W1187" s="185">
        <f t="shared" si="489"/>
        <v>1.250838479740069E-8</v>
      </c>
      <c r="X1187" s="185">
        <f t="shared" si="490"/>
        <v>31491.88164720128</v>
      </c>
      <c r="Y1187" s="194">
        <f t="shared" si="491"/>
        <v>2.0877729858100541E-10</v>
      </c>
      <c r="AA1187" s="259">
        <f t="shared" si="492"/>
        <v>3.1316594787150811E-20</v>
      </c>
      <c r="AB1187" s="260">
        <f t="shared" si="493"/>
        <v>7.7358904541782558E-20</v>
      </c>
      <c r="AC1187" s="17">
        <f t="shared" si="494"/>
        <v>3.2950510513124582</v>
      </c>
      <c r="AD1187" s="17">
        <f t="shared" si="495"/>
        <v>4.092886355380922</v>
      </c>
      <c r="AE1187" s="17">
        <f t="shared" si="496"/>
        <v>-40.710780211042767</v>
      </c>
      <c r="AF1187" s="17">
        <f t="shared" si="498"/>
        <v>-18.196866633720994</v>
      </c>
      <c r="AG1187" s="17">
        <f t="shared" si="499"/>
        <v>10.357485066111131</v>
      </c>
      <c r="AJ1187" s="138"/>
    </row>
    <row r="1188" spans="1:36">
      <c r="A1188" t="s">
        <v>171</v>
      </c>
      <c r="B1188">
        <v>16</v>
      </c>
      <c r="C1188">
        <v>0</v>
      </c>
      <c r="D1188">
        <v>-120</v>
      </c>
      <c r="E1188" s="71" t="s">
        <v>172</v>
      </c>
      <c r="F1188" s="71" t="s">
        <v>12</v>
      </c>
      <c r="G1188" s="262">
        <v>0.15</v>
      </c>
      <c r="H1188" s="263" t="s">
        <v>173</v>
      </c>
      <c r="J1188" s="5">
        <v>0.78046586293131226</v>
      </c>
      <c r="K1188" s="5">
        <v>6.6584797480358944</v>
      </c>
      <c r="L1188" s="29">
        <v>1.4262407097394266E-14</v>
      </c>
      <c r="M1188" s="282">
        <v>6.5813688616209099E-19</v>
      </c>
      <c r="N1188" s="257"/>
      <c r="O1188" s="126">
        <f t="shared" si="483"/>
        <v>1.9744106584862729E-19</v>
      </c>
      <c r="P1188" s="126">
        <f t="shared" si="484"/>
        <v>1.3843460258871706E-5</v>
      </c>
      <c r="Q1188" s="126">
        <f t="shared" si="485"/>
        <v>1.316273772324182E-9</v>
      </c>
      <c r="R1188" s="126">
        <f t="shared" si="486"/>
        <v>92289.735059144703</v>
      </c>
      <c r="S1188" s="126">
        <f t="shared" si="487"/>
        <v>1.9768382906209993E-10</v>
      </c>
      <c r="T1188" s="17">
        <v>0.89900000000000002</v>
      </c>
      <c r="U1188" s="193">
        <f t="shared" si="497"/>
        <v>5.9166506065971983E-19</v>
      </c>
      <c r="V1188" s="185">
        <f t="shared" si="488"/>
        <v>4.1484235909085552E-5</v>
      </c>
      <c r="W1188" s="185">
        <f t="shared" si="489"/>
        <v>3.9444337377314653E-9</v>
      </c>
      <c r="X1188" s="185">
        <f t="shared" si="490"/>
        <v>276561.57272723701</v>
      </c>
      <c r="Y1188" s="194">
        <f t="shared" si="491"/>
        <v>5.9239254108942613E-10</v>
      </c>
      <c r="AA1188" s="259">
        <f t="shared" si="492"/>
        <v>8.8858881163413924E-20</v>
      </c>
      <c r="AB1188" s="260">
        <f t="shared" si="493"/>
        <v>8.4326159210888215E-19</v>
      </c>
      <c r="AC1188" s="17">
        <f t="shared" si="494"/>
        <v>-0.24786427741901856</v>
      </c>
      <c r="AD1188" s="17">
        <f t="shared" si="495"/>
        <v>1.8958911924349586</v>
      </c>
      <c r="AE1188" s="17">
        <f t="shared" si="496"/>
        <v>-41.864874009504661</v>
      </c>
      <c r="AF1188" s="17">
        <f t="shared" si="498"/>
        <v>-19.350960432182884</v>
      </c>
      <c r="AG1188" s="17">
        <f t="shared" si="499"/>
        <v>12.530188761328096</v>
      </c>
      <c r="AJ1188" s="138"/>
    </row>
    <row r="1189" spans="1:36">
      <c r="A1189" t="s">
        <v>171</v>
      </c>
      <c r="B1189">
        <v>16</v>
      </c>
      <c r="C1189">
        <v>0</v>
      </c>
      <c r="D1189">
        <v>-120</v>
      </c>
      <c r="E1189" s="71" t="s">
        <v>172</v>
      </c>
      <c r="F1189" s="71" t="s">
        <v>12</v>
      </c>
      <c r="G1189" s="262">
        <v>0.15</v>
      </c>
      <c r="H1189" s="263" t="s">
        <v>173</v>
      </c>
      <c r="J1189" s="5">
        <v>1.2349045706559341</v>
      </c>
      <c r="K1189" s="5">
        <v>8.822238493606541</v>
      </c>
      <c r="L1189" s="29">
        <v>2.1944023812604392E-14</v>
      </c>
      <c r="M1189" s="282">
        <v>1.4843080661980895E-18</v>
      </c>
      <c r="N1189" s="257"/>
      <c r="O1189" s="126">
        <f t="shared" si="483"/>
        <v>4.4529241985942685E-19</v>
      </c>
      <c r="P1189" s="126">
        <f t="shared" si="484"/>
        <v>2.0292195436082971E-5</v>
      </c>
      <c r="Q1189" s="126">
        <f t="shared" si="485"/>
        <v>2.9686161323961788E-9</v>
      </c>
      <c r="R1189" s="126">
        <f t="shared" si="486"/>
        <v>135281.3029072198</v>
      </c>
      <c r="S1189" s="126">
        <f t="shared" si="487"/>
        <v>3.3649239187395911E-10</v>
      </c>
      <c r="T1189" s="17">
        <v>0.89900000000000002</v>
      </c>
      <c r="U1189" s="193">
        <f t="shared" si="497"/>
        <v>1.3343929515120824E-18</v>
      </c>
      <c r="V1189" s="185">
        <f t="shared" si="488"/>
        <v>6.08089456567953E-5</v>
      </c>
      <c r="W1189" s="185">
        <f t="shared" si="489"/>
        <v>8.8959530100805497E-9</v>
      </c>
      <c r="X1189" s="185">
        <f t="shared" si="490"/>
        <v>405392.97104530199</v>
      </c>
      <c r="Y1189" s="194">
        <f t="shared" si="491"/>
        <v>1.0083555343156308E-9</v>
      </c>
      <c r="AA1189" s="259">
        <f t="shared" si="492"/>
        <v>1.5125333014734462E-19</v>
      </c>
      <c r="AB1189" s="260">
        <f t="shared" si="493"/>
        <v>1.201961755967655E-18</v>
      </c>
      <c r="AC1189" s="17">
        <f t="shared" si="494"/>
        <v>0.21099369637046431</v>
      </c>
      <c r="AD1189" s="17">
        <f t="shared" si="495"/>
        <v>2.1772756352786318</v>
      </c>
      <c r="AE1189" s="17">
        <f t="shared" si="496"/>
        <v>-41.051582958914139</v>
      </c>
      <c r="AF1189" s="17">
        <f t="shared" si="498"/>
        <v>-18.537669381592362</v>
      </c>
      <c r="AG1189" s="17">
        <f t="shared" si="499"/>
        <v>12.912612174530294</v>
      </c>
      <c r="AJ1189" s="138"/>
    </row>
    <row r="1190" spans="1:36">
      <c r="A1190" t="s">
        <v>171</v>
      </c>
      <c r="B1190">
        <v>16</v>
      </c>
      <c r="C1190">
        <v>0</v>
      </c>
      <c r="D1190">
        <v>-120</v>
      </c>
      <c r="E1190" s="71" t="s">
        <v>172</v>
      </c>
      <c r="F1190" s="71" t="s">
        <v>12</v>
      </c>
      <c r="G1190" s="262">
        <v>0.15</v>
      </c>
      <c r="H1190" s="263" t="s">
        <v>173</v>
      </c>
      <c r="J1190" s="5">
        <v>664.97044500983952</v>
      </c>
      <c r="K1190" s="5">
        <v>422.60689990271396</v>
      </c>
      <c r="L1190" s="29">
        <v>8.0516317811994036E-12</v>
      </c>
      <c r="M1190" s="282">
        <v>2.6302643625652366E-17</v>
      </c>
      <c r="N1190" s="257"/>
      <c r="O1190" s="126">
        <f t="shared" si="483"/>
        <v>7.8907930876957101E-18</v>
      </c>
      <c r="P1190" s="126">
        <f t="shared" si="484"/>
        <v>9.8002408730622122E-7</v>
      </c>
      <c r="Q1190" s="126">
        <f t="shared" si="485"/>
        <v>5.2605287251304732E-8</v>
      </c>
      <c r="R1190" s="126">
        <f t="shared" si="486"/>
        <v>6533.4939153748082</v>
      </c>
      <c r="S1190" s="126">
        <f t="shared" si="487"/>
        <v>1.2447806049407786E-10</v>
      </c>
      <c r="T1190" s="17">
        <v>0.89900000000000002</v>
      </c>
      <c r="U1190" s="193">
        <f t="shared" si="497"/>
        <v>2.3646076619461477E-17</v>
      </c>
      <c r="V1190" s="185">
        <f t="shared" si="488"/>
        <v>2.9368055149609761E-6</v>
      </c>
      <c r="W1190" s="185">
        <f t="shared" si="489"/>
        <v>1.5764051079640984E-7</v>
      </c>
      <c r="X1190" s="185">
        <f t="shared" si="490"/>
        <v>19578.703433073173</v>
      </c>
      <c r="Y1190" s="194">
        <f t="shared" si="491"/>
        <v>3.7301925461391992E-10</v>
      </c>
      <c r="AA1190" s="259">
        <f t="shared" si="492"/>
        <v>5.5952888192087993E-20</v>
      </c>
      <c r="AB1190" s="260">
        <f t="shared" si="493"/>
        <v>3.9554605506208878E-20</v>
      </c>
      <c r="AC1190" s="17">
        <f t="shared" si="494"/>
        <v>6.4997425960739816</v>
      </c>
      <c r="AD1190" s="17">
        <f t="shared" si="495"/>
        <v>6.04644243231491</v>
      </c>
      <c r="AE1190" s="17">
        <f t="shared" si="496"/>
        <v>-38.176862221675066</v>
      </c>
      <c r="AF1190" s="17">
        <f t="shared" si="498"/>
        <v>-15.662948644353291</v>
      </c>
      <c r="AG1190" s="17">
        <f t="shared" si="499"/>
        <v>9.8821976949477612</v>
      </c>
      <c r="AJ1190" s="138"/>
    </row>
    <row r="1191" spans="1:36">
      <c r="A1191" t="s">
        <v>171</v>
      </c>
      <c r="B1191">
        <v>16</v>
      </c>
      <c r="C1191">
        <v>0</v>
      </c>
      <c r="D1191">
        <v>-120</v>
      </c>
      <c r="E1191" s="71" t="s">
        <v>172</v>
      </c>
      <c r="F1191" s="71" t="s">
        <v>12</v>
      </c>
      <c r="G1191" s="262">
        <v>0.15</v>
      </c>
      <c r="H1191" s="263" t="s">
        <v>173</v>
      </c>
      <c r="J1191" s="5">
        <v>410.09093862899721</v>
      </c>
      <c r="K1191" s="5">
        <v>314.3364674506816</v>
      </c>
      <c r="L1191" s="29">
        <v>5.1140737625578263E-12</v>
      </c>
      <c r="M1191" s="282">
        <v>2.3728878830597938E-17</v>
      </c>
      <c r="N1191" s="257"/>
      <c r="O1191" s="126">
        <f t="shared" si="483"/>
        <v>7.1186636491793817E-18</v>
      </c>
      <c r="P1191" s="126">
        <f t="shared" si="484"/>
        <v>1.3919751610346252E-6</v>
      </c>
      <c r="Q1191" s="126">
        <f t="shared" si="485"/>
        <v>4.7457757661195877E-8</v>
      </c>
      <c r="R1191" s="126">
        <f t="shared" si="486"/>
        <v>9279.834406897502</v>
      </c>
      <c r="S1191" s="126">
        <f t="shared" si="487"/>
        <v>1.5097757522722637E-10</v>
      </c>
      <c r="T1191" s="17">
        <v>0.89900000000000002</v>
      </c>
      <c r="U1191" s="193">
        <f t="shared" si="497"/>
        <v>2.1332262068707546E-17</v>
      </c>
      <c r="V1191" s="185">
        <f t="shared" si="488"/>
        <v>4.1712855659004268E-6</v>
      </c>
      <c r="W1191" s="185">
        <f t="shared" si="489"/>
        <v>1.422150804580503E-7</v>
      </c>
      <c r="X1191" s="185">
        <f t="shared" si="490"/>
        <v>27808.570439336178</v>
      </c>
      <c r="Y1191" s="194">
        <f t="shared" si="491"/>
        <v>4.5242946709758838E-10</v>
      </c>
      <c r="AA1191" s="259">
        <f t="shared" si="492"/>
        <v>6.7864420064638253E-20</v>
      </c>
      <c r="AB1191" s="260">
        <f t="shared" si="493"/>
        <v>5.7862480234085546E-20</v>
      </c>
      <c r="AC1191" s="17">
        <f t="shared" si="494"/>
        <v>6.0163789366381693</v>
      </c>
      <c r="AD1191" s="17">
        <f t="shared" si="495"/>
        <v>5.7504639645964941</v>
      </c>
      <c r="AE1191" s="17">
        <f t="shared" si="496"/>
        <v>-38.279838851480918</v>
      </c>
      <c r="AF1191" s="17">
        <f t="shared" si="498"/>
        <v>-15.765925274159143</v>
      </c>
      <c r="AG1191" s="17">
        <f t="shared" si="499"/>
        <v>10.233099541352138</v>
      </c>
      <c r="AJ1191" s="138"/>
    </row>
    <row r="1192" spans="1:36">
      <c r="A1192" t="s">
        <v>171</v>
      </c>
      <c r="B1192">
        <v>16</v>
      </c>
      <c r="C1192">
        <v>0</v>
      </c>
      <c r="D1192">
        <v>-120</v>
      </c>
      <c r="E1192" s="71" t="s">
        <v>172</v>
      </c>
      <c r="F1192" s="71" t="s">
        <v>12</v>
      </c>
      <c r="G1192" s="262">
        <v>0.15</v>
      </c>
      <c r="H1192" s="263" t="s">
        <v>173</v>
      </c>
      <c r="J1192" s="5">
        <v>16.788907807430423</v>
      </c>
      <c r="K1192" s="5">
        <v>50.995511640083308</v>
      </c>
      <c r="L1192" s="29">
        <v>2.5443015370095035E-13</v>
      </c>
      <c r="M1192" s="282">
        <v>2.7340387300081379E-18</v>
      </c>
      <c r="N1192" s="257"/>
      <c r="O1192" s="126">
        <f t="shared" si="483"/>
        <v>8.2021161900244132E-19</v>
      </c>
      <c r="P1192" s="126">
        <f t="shared" si="484"/>
        <v>3.2237201725959483E-6</v>
      </c>
      <c r="Q1192" s="126">
        <f t="shared" si="485"/>
        <v>5.4680774600162759E-9</v>
      </c>
      <c r="R1192" s="126">
        <f t="shared" si="486"/>
        <v>21491.467817306322</v>
      </c>
      <c r="S1192" s="126">
        <f t="shared" si="487"/>
        <v>1.072266417995555E-10</v>
      </c>
      <c r="T1192" s="17">
        <v>0.89900000000000002</v>
      </c>
      <c r="U1192" s="193">
        <f t="shared" si="497"/>
        <v>2.457900818277316E-18</v>
      </c>
      <c r="V1192" s="185">
        <f t="shared" si="488"/>
        <v>9.6604147838791921E-6</v>
      </c>
      <c r="W1192" s="185">
        <f t="shared" si="489"/>
        <v>1.6386005455182106E-8</v>
      </c>
      <c r="X1192" s="185">
        <f t="shared" si="490"/>
        <v>64402.76522586128</v>
      </c>
      <c r="Y1192" s="194">
        <f t="shared" si="491"/>
        <v>3.2132250325933465E-10</v>
      </c>
      <c r="AA1192" s="259">
        <f t="shared" si="492"/>
        <v>4.8198375488900197E-20</v>
      </c>
      <c r="AB1192" s="260">
        <f t="shared" si="493"/>
        <v>1.6284792086344706E-19</v>
      </c>
      <c r="AC1192" s="17">
        <f t="shared" si="494"/>
        <v>2.820718418790773</v>
      </c>
      <c r="AD1192" s="17">
        <f t="shared" si="495"/>
        <v>3.9317376217942877</v>
      </c>
      <c r="AE1192" s="17">
        <f t="shared" si="496"/>
        <v>-40.440751769631369</v>
      </c>
      <c r="AF1192" s="17">
        <f t="shared" si="498"/>
        <v>-17.926838192309592</v>
      </c>
      <c r="AG1192" s="17">
        <f t="shared" si="499"/>
        <v>11.072911849460395</v>
      </c>
      <c r="AJ1192" s="138"/>
    </row>
    <row r="1193" spans="1:36">
      <c r="A1193" t="s">
        <v>171</v>
      </c>
      <c r="B1193">
        <v>16</v>
      </c>
      <c r="C1193">
        <v>0</v>
      </c>
      <c r="D1193">
        <v>-120</v>
      </c>
      <c r="E1193" s="71" t="s">
        <v>172</v>
      </c>
      <c r="F1193" s="71" t="s">
        <v>12</v>
      </c>
      <c r="G1193" s="262">
        <v>0.15</v>
      </c>
      <c r="H1193" s="263" t="s">
        <v>173</v>
      </c>
      <c r="J1193" s="5">
        <v>25.732697460959688</v>
      </c>
      <c r="K1193" s="5">
        <v>75.391859641796913</v>
      </c>
      <c r="L1193" s="29">
        <v>3.7994279653312964E-13</v>
      </c>
      <c r="M1193" s="282">
        <v>6.5839008318177396E-18</v>
      </c>
      <c r="N1193" s="257"/>
      <c r="O1193" s="126">
        <f t="shared" si="483"/>
        <v>1.9751702495453218E-18</v>
      </c>
      <c r="P1193" s="126">
        <f t="shared" si="484"/>
        <v>5.1985990195581824E-6</v>
      </c>
      <c r="Q1193" s="126">
        <f t="shared" si="485"/>
        <v>1.3167801663635478E-8</v>
      </c>
      <c r="R1193" s="126">
        <f t="shared" si="486"/>
        <v>34657.326797054549</v>
      </c>
      <c r="S1193" s="126">
        <f t="shared" si="487"/>
        <v>1.7465813585443524E-10</v>
      </c>
      <c r="T1193" s="17">
        <v>0.89900000000000002</v>
      </c>
      <c r="U1193" s="193">
        <f t="shared" si="497"/>
        <v>5.9189268478041481E-18</v>
      </c>
      <c r="V1193" s="185">
        <f t="shared" si="488"/>
        <v>1.5578468395276022E-5</v>
      </c>
      <c r="W1193" s="185">
        <f t="shared" si="489"/>
        <v>3.9459512318694321E-8</v>
      </c>
      <c r="X1193" s="185">
        <f t="shared" si="490"/>
        <v>103856.45596850681</v>
      </c>
      <c r="Y1193" s="194">
        <f t="shared" si="491"/>
        <v>5.2339221377712434E-10</v>
      </c>
      <c r="AA1193" s="259">
        <f t="shared" si="492"/>
        <v>7.8508832066568652E-20</v>
      </c>
      <c r="AB1193" s="260">
        <f t="shared" si="493"/>
        <v>2.5585739084705332E-19</v>
      </c>
      <c r="AC1193" s="17">
        <f t="shared" si="494"/>
        <v>3.2477624579909885</v>
      </c>
      <c r="AD1193" s="17">
        <f t="shared" si="495"/>
        <v>4.3226993068751751</v>
      </c>
      <c r="AE1193" s="17">
        <f t="shared" si="496"/>
        <v>-39.561904272627579</v>
      </c>
      <c r="AF1193" s="17">
        <f t="shared" si="498"/>
        <v>-17.047990695305803</v>
      </c>
      <c r="AG1193" s="17">
        <f t="shared" si="499"/>
        <v>11.55076499365518</v>
      </c>
      <c r="AJ1193" s="138"/>
    </row>
    <row r="1194" spans="1:36">
      <c r="A1194" t="s">
        <v>171</v>
      </c>
      <c r="B1194">
        <v>16</v>
      </c>
      <c r="C1194">
        <v>0</v>
      </c>
      <c r="D1194">
        <v>-120</v>
      </c>
      <c r="E1194" s="71" t="s">
        <v>172</v>
      </c>
      <c r="F1194" s="71" t="s">
        <v>12</v>
      </c>
      <c r="G1194" s="262">
        <v>0.15</v>
      </c>
      <c r="H1194" s="263" t="s">
        <v>173</v>
      </c>
      <c r="J1194" s="5">
        <v>6.3268628698424427</v>
      </c>
      <c r="K1194" s="5">
        <v>19.890686130637253</v>
      </c>
      <c r="L1194" s="29">
        <v>1.0176265586346285E-13</v>
      </c>
      <c r="M1194" s="282">
        <v>2.6070814551048604E-18</v>
      </c>
      <c r="N1194" s="257"/>
      <c r="O1194" s="126">
        <f t="shared" si="483"/>
        <v>7.8212443653145809E-19</v>
      </c>
      <c r="P1194" s="126">
        <f t="shared" si="484"/>
        <v>7.6857706778098571E-6</v>
      </c>
      <c r="Q1194" s="126">
        <f t="shared" si="485"/>
        <v>5.2141629102097209E-9</v>
      </c>
      <c r="R1194" s="126">
        <f t="shared" si="486"/>
        <v>51238.471185399045</v>
      </c>
      <c r="S1194" s="126">
        <f t="shared" si="487"/>
        <v>2.621409274654655E-10</v>
      </c>
      <c r="T1194" s="17">
        <v>0.89900000000000002</v>
      </c>
      <c r="U1194" s="193">
        <f t="shared" si="497"/>
        <v>2.3437662281392697E-18</v>
      </c>
      <c r="V1194" s="185">
        <f t="shared" si="488"/>
        <v>2.3031692797836874E-5</v>
      </c>
      <c r="W1194" s="185">
        <f t="shared" si="489"/>
        <v>1.562510818759513E-8</v>
      </c>
      <c r="X1194" s="185">
        <f t="shared" si="490"/>
        <v>153544.61865224582</v>
      </c>
      <c r="Y1194" s="194">
        <f t="shared" si="491"/>
        <v>7.8554897930484501E-10</v>
      </c>
      <c r="AA1194" s="259">
        <f t="shared" si="492"/>
        <v>1.1783234689572676E-19</v>
      </c>
      <c r="AB1194" s="260">
        <f t="shared" si="493"/>
        <v>4.120654278017858E-19</v>
      </c>
      <c r="AC1194" s="17">
        <f t="shared" si="494"/>
        <v>1.8448045161259223</v>
      </c>
      <c r="AD1194" s="17">
        <f t="shared" si="495"/>
        <v>2.9902515885321983</v>
      </c>
      <c r="AE1194" s="17">
        <f t="shared" si="496"/>
        <v>-40.488300294663603</v>
      </c>
      <c r="AF1194" s="17">
        <f t="shared" si="498"/>
        <v>-17.974386717341829</v>
      </c>
      <c r="AG1194" s="17">
        <f t="shared" si="499"/>
        <v>11.941746479030451</v>
      </c>
      <c r="AJ1194" s="138"/>
    </row>
    <row r="1195" spans="1:36">
      <c r="A1195" t="s">
        <v>171</v>
      </c>
      <c r="B1195">
        <v>16</v>
      </c>
      <c r="C1195">
        <v>0</v>
      </c>
      <c r="D1195">
        <v>-120</v>
      </c>
      <c r="E1195" s="71" t="s">
        <v>172</v>
      </c>
      <c r="F1195" s="71" t="s">
        <v>12</v>
      </c>
      <c r="G1195" s="262">
        <v>0.15</v>
      </c>
      <c r="H1195" s="263" t="s">
        <v>173</v>
      </c>
      <c r="J1195" s="5">
        <v>4.7065770339755488</v>
      </c>
      <c r="K1195" s="5">
        <v>15.904814682410949</v>
      </c>
      <c r="L1195" s="29">
        <v>7.7080169493459632E-14</v>
      </c>
      <c r="M1195" s="282">
        <v>3.5864828052572663E-18</v>
      </c>
      <c r="N1195" s="257"/>
      <c r="O1195" s="126">
        <f t="shared" si="483"/>
        <v>1.0759448415771799E-18</v>
      </c>
      <c r="P1195" s="126">
        <f t="shared" si="484"/>
        <v>1.3958776279915621E-5</v>
      </c>
      <c r="Q1195" s="126">
        <f t="shared" si="485"/>
        <v>7.1729656105145324E-9</v>
      </c>
      <c r="R1195" s="126">
        <f t="shared" si="486"/>
        <v>93058.508532770808</v>
      </c>
      <c r="S1195" s="126">
        <f t="shared" si="487"/>
        <v>4.509933472187562E-10</v>
      </c>
      <c r="T1195" s="17">
        <v>0.89900000000000002</v>
      </c>
      <c r="U1195" s="193">
        <f t="shared" si="497"/>
        <v>3.2242480419262825E-18</v>
      </c>
      <c r="V1195" s="185">
        <f t="shared" si="488"/>
        <v>4.1829799585480477E-5</v>
      </c>
      <c r="W1195" s="185">
        <f t="shared" si="489"/>
        <v>2.1494986946175216E-8</v>
      </c>
      <c r="X1195" s="185">
        <f t="shared" si="490"/>
        <v>278865.33056986984</v>
      </c>
      <c r="Y1195" s="194">
        <f t="shared" si="491"/>
        <v>1.3514767304988727E-9</v>
      </c>
      <c r="AA1195" s="259">
        <f t="shared" si="492"/>
        <v>2.0272150957483091E-19</v>
      </c>
      <c r="AB1195" s="260">
        <f t="shared" si="493"/>
        <v>7.6201510766048977E-19</v>
      </c>
      <c r="AC1195" s="17">
        <f t="shared" si="494"/>
        <v>1.5489608994427511</v>
      </c>
      <c r="AD1195" s="17">
        <f t="shared" si="495"/>
        <v>2.7666218736029511</v>
      </c>
      <c r="AE1195" s="17">
        <f t="shared" si="496"/>
        <v>-40.169359671616</v>
      </c>
      <c r="AF1195" s="17">
        <f t="shared" si="498"/>
        <v>-17.655446094294224</v>
      </c>
      <c r="AG1195" s="17">
        <f t="shared" si="499"/>
        <v>12.538484258143555</v>
      </c>
      <c r="AJ1195" s="138"/>
    </row>
    <row r="1196" spans="1:36">
      <c r="A1196" t="s">
        <v>171</v>
      </c>
      <c r="B1196">
        <v>16</v>
      </c>
      <c r="C1196">
        <v>0</v>
      </c>
      <c r="D1196">
        <v>-120</v>
      </c>
      <c r="E1196" s="71" t="s">
        <v>172</v>
      </c>
      <c r="F1196" s="71" t="s">
        <v>12</v>
      </c>
      <c r="G1196" s="262">
        <v>0.15</v>
      </c>
      <c r="H1196" s="263" t="s">
        <v>173</v>
      </c>
      <c r="J1196" s="5">
        <v>34.247970734946662</v>
      </c>
      <c r="K1196" s="5">
        <v>94.02095912354045</v>
      </c>
      <c r="L1196" s="29">
        <v>4.9692932166775248E-13</v>
      </c>
      <c r="M1196" s="282">
        <v>5.0484019483441559E-18</v>
      </c>
      <c r="N1196" s="257"/>
      <c r="O1196" s="126">
        <f t="shared" si="483"/>
        <v>1.5145205845032467E-18</v>
      </c>
      <c r="P1196" s="126">
        <f t="shared" si="484"/>
        <v>3.0477585412354816E-6</v>
      </c>
      <c r="Q1196" s="126">
        <f t="shared" si="485"/>
        <v>1.0096803896688311E-8</v>
      </c>
      <c r="R1196" s="126">
        <f t="shared" si="486"/>
        <v>20318.39027490321</v>
      </c>
      <c r="S1196" s="126">
        <f t="shared" si="487"/>
        <v>1.0738886298130019E-10</v>
      </c>
      <c r="T1196" s="17">
        <v>0.89900000000000002</v>
      </c>
      <c r="U1196" s="193">
        <f t="shared" si="497"/>
        <v>4.538513351561396E-18</v>
      </c>
      <c r="V1196" s="185">
        <f t="shared" si="488"/>
        <v>9.1331164285689941E-6</v>
      </c>
      <c r="W1196" s="185">
        <f t="shared" si="489"/>
        <v>3.0256755677075974E-8</v>
      </c>
      <c r="X1196" s="185">
        <f t="shared" si="490"/>
        <v>60887.442857126625</v>
      </c>
      <c r="Y1196" s="194">
        <f t="shared" si="491"/>
        <v>3.2180862606729623E-10</v>
      </c>
      <c r="AA1196" s="259">
        <f t="shared" si="492"/>
        <v>4.8271293910094434E-20</v>
      </c>
      <c r="AB1196" s="260">
        <f t="shared" si="493"/>
        <v>1.4740733071208688E-19</v>
      </c>
      <c r="AC1196" s="17">
        <f t="shared" si="494"/>
        <v>3.5336273143382697</v>
      </c>
      <c r="AD1196" s="17">
        <f t="shared" si="495"/>
        <v>4.5435177268153879</v>
      </c>
      <c r="AE1196" s="17">
        <f t="shared" si="496"/>
        <v>-39.827459926557559</v>
      </c>
      <c r="AF1196" s="17">
        <f t="shared" si="498"/>
        <v>-17.313546349235782</v>
      </c>
      <c r="AG1196" s="17">
        <f t="shared" si="499"/>
        <v>11.016782239615102</v>
      </c>
      <c r="AJ1196" s="138"/>
    </row>
    <row r="1197" spans="1:36">
      <c r="A1197" t="s">
        <v>171</v>
      </c>
      <c r="B1197">
        <v>16</v>
      </c>
      <c r="C1197">
        <v>0</v>
      </c>
      <c r="D1197">
        <v>-120</v>
      </c>
      <c r="E1197" s="71" t="s">
        <v>172</v>
      </c>
      <c r="F1197" s="71" t="s">
        <v>12</v>
      </c>
      <c r="G1197" s="262">
        <v>0.15</v>
      </c>
      <c r="H1197" s="263" t="s">
        <v>173</v>
      </c>
      <c r="J1197" s="5">
        <v>66.229366146132378</v>
      </c>
      <c r="K1197" s="5">
        <v>109.2018057335431</v>
      </c>
      <c r="L1197" s="29">
        <v>9.2307931095499337E-13</v>
      </c>
      <c r="M1197" s="282">
        <v>1.1976120196292553E-17</v>
      </c>
      <c r="N1197" s="257"/>
      <c r="O1197" s="126">
        <f t="shared" si="483"/>
        <v>3.5928360588877655E-18</v>
      </c>
      <c r="P1197" s="126">
        <f t="shared" si="484"/>
        <v>3.8922289951127952E-6</v>
      </c>
      <c r="Q1197" s="126">
        <f t="shared" si="485"/>
        <v>2.3952240392585102E-8</v>
      </c>
      <c r="R1197" s="126">
        <f t="shared" si="486"/>
        <v>25948.193300751969</v>
      </c>
      <c r="S1197" s="126">
        <f t="shared" si="487"/>
        <v>2.1933923373968334E-10</v>
      </c>
      <c r="T1197" s="17">
        <v>0.89900000000000002</v>
      </c>
      <c r="U1197" s="193">
        <f t="shared" si="497"/>
        <v>1.0766532056467006E-17</v>
      </c>
      <c r="V1197" s="185">
        <f t="shared" si="488"/>
        <v>1.1663712888688013E-5</v>
      </c>
      <c r="W1197" s="185">
        <f t="shared" si="489"/>
        <v>7.1776880376446703E-8</v>
      </c>
      <c r="X1197" s="185">
        <f t="shared" si="490"/>
        <v>77758.085924586747</v>
      </c>
      <c r="Y1197" s="194">
        <f t="shared" si="491"/>
        <v>6.5728657043991785E-10</v>
      </c>
      <c r="AA1197" s="259">
        <f t="shared" si="492"/>
        <v>9.859298556598768E-20</v>
      </c>
      <c r="AB1197" s="260">
        <f t="shared" si="493"/>
        <v>1.8082794526324979E-19</v>
      </c>
      <c r="AC1197" s="17">
        <f t="shared" si="494"/>
        <v>4.1931239619563359</v>
      </c>
      <c r="AD1197" s="17">
        <f t="shared" si="495"/>
        <v>4.6931975991955435</v>
      </c>
      <c r="AE1197" s="17">
        <f t="shared" si="496"/>
        <v>-38.963616990395288</v>
      </c>
      <c r="AF1197" s="17">
        <f t="shared" si="498"/>
        <v>-16.449703413073511</v>
      </c>
      <c r="AG1197" s="17">
        <f t="shared" si="499"/>
        <v>11.26135782366401</v>
      </c>
      <c r="AJ1197" s="138"/>
    </row>
    <row r="1198" spans="1:36">
      <c r="A1198" t="s">
        <v>171</v>
      </c>
      <c r="B1198">
        <v>16</v>
      </c>
      <c r="C1198">
        <v>0</v>
      </c>
      <c r="D1198">
        <v>-120</v>
      </c>
      <c r="E1198" s="71" t="s">
        <v>172</v>
      </c>
      <c r="F1198" s="71" t="s">
        <v>12</v>
      </c>
      <c r="G1198" s="262">
        <v>0.15</v>
      </c>
      <c r="H1198" s="263" t="s">
        <v>173</v>
      </c>
      <c r="J1198" s="5">
        <v>1.9459878362339402</v>
      </c>
      <c r="K1198" s="5">
        <v>7.8455854576490394</v>
      </c>
      <c r="L1198" s="29">
        <v>3.3633733524610704E-14</v>
      </c>
      <c r="M1198" s="282">
        <v>9.2438302912460084E-19</v>
      </c>
      <c r="N1198" s="257"/>
      <c r="O1198" s="126">
        <f t="shared" si="483"/>
        <v>2.7731490873738022E-19</v>
      </c>
      <c r="P1198" s="126">
        <f t="shared" si="484"/>
        <v>8.2451419951478615E-6</v>
      </c>
      <c r="Q1198" s="126">
        <f t="shared" si="485"/>
        <v>1.8487660582492016E-9</v>
      </c>
      <c r="R1198" s="126">
        <f t="shared" si="486"/>
        <v>54967.613300985744</v>
      </c>
      <c r="S1198" s="126">
        <f t="shared" si="487"/>
        <v>2.3564411709348603E-10</v>
      </c>
      <c r="T1198" s="17">
        <v>0.89900000000000002</v>
      </c>
      <c r="U1198" s="193">
        <f t="shared" si="497"/>
        <v>8.3102034318301613E-19</v>
      </c>
      <c r="V1198" s="185">
        <f t="shared" si="488"/>
        <v>2.4707942178793093E-5</v>
      </c>
      <c r="W1198" s="185">
        <f t="shared" si="489"/>
        <v>5.5401356212201073E-9</v>
      </c>
      <c r="X1198" s="185">
        <f t="shared" si="490"/>
        <v>164719.6145252873</v>
      </c>
      <c r="Y1198" s="194">
        <f t="shared" si="491"/>
        <v>7.0614687089014653E-10</v>
      </c>
      <c r="AA1198" s="259">
        <f t="shared" si="492"/>
        <v>1.0592203063352198E-19</v>
      </c>
      <c r="AB1198" s="260">
        <f t="shared" si="493"/>
        <v>4.750199420123583E-19</v>
      </c>
      <c r="AC1198" s="17">
        <f t="shared" si="494"/>
        <v>0.66576973309368193</v>
      </c>
      <c r="AD1198" s="17">
        <f t="shared" si="495"/>
        <v>2.0599510115265285</v>
      </c>
      <c r="AE1198" s="17">
        <f t="shared" si="496"/>
        <v>-41.525160433443993</v>
      </c>
      <c r="AF1198" s="17">
        <f t="shared" si="498"/>
        <v>-19.011246856122217</v>
      </c>
      <c r="AG1198" s="17">
        <f t="shared" si="499"/>
        <v>12.012000001517336</v>
      </c>
      <c r="AJ1198" s="138"/>
    </row>
    <row r="1199" spans="1:36">
      <c r="A1199" t="s">
        <v>171</v>
      </c>
      <c r="B1199">
        <v>16</v>
      </c>
      <c r="C1199">
        <v>0</v>
      </c>
      <c r="D1199">
        <v>-120</v>
      </c>
      <c r="E1199" s="71" t="s">
        <v>172</v>
      </c>
      <c r="F1199" s="71" t="s">
        <v>12</v>
      </c>
      <c r="G1199" s="262">
        <v>0.15</v>
      </c>
      <c r="H1199" s="263" t="s">
        <v>173</v>
      </c>
      <c r="J1199" s="5">
        <v>29.649305314226819</v>
      </c>
      <c r="K1199" s="5">
        <v>100.97479096364458</v>
      </c>
      <c r="L1199" s="29">
        <v>4.3400440902597152E-13</v>
      </c>
      <c r="M1199" s="282">
        <v>3.9046085134670595E-18</v>
      </c>
      <c r="N1199" s="257"/>
      <c r="O1199" s="126">
        <f t="shared" si="483"/>
        <v>1.1713825540401179E-18</v>
      </c>
      <c r="P1199" s="126">
        <f t="shared" si="484"/>
        <v>2.6990107235754381E-6</v>
      </c>
      <c r="Q1199" s="126">
        <f t="shared" si="485"/>
        <v>7.8092170269341194E-9</v>
      </c>
      <c r="R1199" s="126">
        <f t="shared" si="486"/>
        <v>17993.404823836256</v>
      </c>
      <c r="S1199" s="126">
        <f t="shared" si="487"/>
        <v>7.7338283668700884E-11</v>
      </c>
      <c r="T1199" s="17">
        <v>0.89900000000000002</v>
      </c>
      <c r="U1199" s="193">
        <f t="shared" si="497"/>
        <v>3.5102430536068862E-18</v>
      </c>
      <c r="V1199" s="185">
        <f t="shared" si="488"/>
        <v>8.0880354683143964E-6</v>
      </c>
      <c r="W1199" s="185">
        <f t="shared" si="489"/>
        <v>2.3401620357379242E-8</v>
      </c>
      <c r="X1199" s="185">
        <f t="shared" si="490"/>
        <v>53920.236455429309</v>
      </c>
      <c r="Y1199" s="194">
        <f t="shared" si="491"/>
        <v>2.3175705672720696E-10</v>
      </c>
      <c r="AA1199" s="259">
        <f t="shared" si="492"/>
        <v>3.4763558509081045E-20</v>
      </c>
      <c r="AB1199" s="260">
        <f t="shared" si="493"/>
        <v>1.3169308596223622E-19</v>
      </c>
      <c r="AC1199" s="17">
        <f t="shared" si="494"/>
        <v>3.3894386956322204</v>
      </c>
      <c r="AD1199" s="17">
        <f t="shared" si="495"/>
        <v>4.6148708912680281</v>
      </c>
      <c r="AE1199" s="17">
        <f t="shared" si="496"/>
        <v>-40.084374148260082</v>
      </c>
      <c r="AF1199" s="17">
        <f t="shared" si="498"/>
        <v>-17.570460570938305</v>
      </c>
      <c r="AG1199" s="17">
        <f t="shared" si="499"/>
        <v>10.895261130877563</v>
      </c>
      <c r="AJ1199" s="138"/>
    </row>
    <row r="1200" spans="1:36">
      <c r="A1200" t="s">
        <v>171</v>
      </c>
      <c r="B1200">
        <v>16</v>
      </c>
      <c r="C1200">
        <v>0</v>
      </c>
      <c r="D1200">
        <v>-120</v>
      </c>
      <c r="E1200" s="71" t="s">
        <v>172</v>
      </c>
      <c r="F1200" s="71" t="s">
        <v>12</v>
      </c>
      <c r="G1200" s="262">
        <v>0.15</v>
      </c>
      <c r="H1200" s="263" t="s">
        <v>173</v>
      </c>
      <c r="J1200" s="5">
        <v>249.23213125566195</v>
      </c>
      <c r="K1200" s="5">
        <v>234.70053936731543</v>
      </c>
      <c r="L1200" s="29">
        <v>3.2039349538302494E-12</v>
      </c>
      <c r="M1200" s="282">
        <v>7.1821665740943642E-17</v>
      </c>
      <c r="N1200" s="257"/>
      <c r="O1200" s="126">
        <f t="shared" si="483"/>
        <v>2.1546499722283092E-17</v>
      </c>
      <c r="P1200" s="126">
        <f t="shared" si="484"/>
        <v>6.7250115975433958E-6</v>
      </c>
      <c r="Q1200" s="126">
        <f t="shared" si="485"/>
        <v>1.4364333148188728E-7</v>
      </c>
      <c r="R1200" s="126">
        <f t="shared" si="486"/>
        <v>44833.410650289305</v>
      </c>
      <c r="S1200" s="126">
        <f t="shared" si="487"/>
        <v>6.1202812685947816E-10</v>
      </c>
      <c r="T1200" s="17">
        <v>0.89900000000000002</v>
      </c>
      <c r="U1200" s="193">
        <f t="shared" si="497"/>
        <v>6.4567677501108331E-17</v>
      </c>
      <c r="V1200" s="185">
        <f t="shared" si="488"/>
        <v>2.0152618087305041E-5</v>
      </c>
      <c r="W1200" s="185">
        <f t="shared" si="489"/>
        <v>4.3045118334072223E-7</v>
      </c>
      <c r="X1200" s="185">
        <f t="shared" si="490"/>
        <v>134350.78724870028</v>
      </c>
      <c r="Y1200" s="194">
        <f t="shared" si="491"/>
        <v>1.8340442868222363E-9</v>
      </c>
      <c r="AA1200" s="259">
        <f t="shared" si="492"/>
        <v>2.7510664302333542E-19</v>
      </c>
      <c r="AB1200" s="260">
        <f t="shared" si="493"/>
        <v>2.8817177536097495E-19</v>
      </c>
      <c r="AC1200" s="17">
        <f t="shared" si="494"/>
        <v>5.5183847162245989</v>
      </c>
      <c r="AD1200" s="17">
        <f t="shared" si="495"/>
        <v>5.4583104009681653</v>
      </c>
      <c r="AE1200" s="17">
        <f t="shared" si="496"/>
        <v>-37.172345492089775</v>
      </c>
      <c r="AF1200" s="17">
        <f t="shared" si="498"/>
        <v>-14.658431914768</v>
      </c>
      <c r="AG1200" s="17">
        <f t="shared" si="499"/>
        <v>11.808209473711623</v>
      </c>
      <c r="AJ1200" s="138"/>
    </row>
    <row r="1201" spans="1:36">
      <c r="A1201" t="s">
        <v>171</v>
      </c>
      <c r="B1201">
        <v>16</v>
      </c>
      <c r="C1201">
        <v>0</v>
      </c>
      <c r="D1201">
        <v>-120</v>
      </c>
      <c r="E1201" s="71" t="s">
        <v>172</v>
      </c>
      <c r="F1201" s="71" t="s">
        <v>12</v>
      </c>
      <c r="G1201" s="262">
        <v>0.15</v>
      </c>
      <c r="H1201" s="263" t="s">
        <v>173</v>
      </c>
      <c r="J1201" s="5">
        <v>17.723665967129453</v>
      </c>
      <c r="K1201" s="5">
        <v>58.602154799821996</v>
      </c>
      <c r="L1201" s="29">
        <v>2.6770981538851957E-13</v>
      </c>
      <c r="M1201" s="282">
        <v>3.8319565636152446E-18</v>
      </c>
      <c r="N1201" s="257"/>
      <c r="O1201" s="126">
        <f t="shared" si="483"/>
        <v>1.1495869690845733E-18</v>
      </c>
      <c r="P1201" s="126">
        <f t="shared" si="484"/>
        <v>4.2941532323579943E-6</v>
      </c>
      <c r="Q1201" s="126">
        <f t="shared" si="485"/>
        <v>7.6639131272304884E-9</v>
      </c>
      <c r="R1201" s="126">
        <f t="shared" si="486"/>
        <v>28627.688215719962</v>
      </c>
      <c r="S1201" s="126">
        <f t="shared" si="487"/>
        <v>1.3077869155851872E-10</v>
      </c>
      <c r="T1201" s="17">
        <v>0.89900000000000002</v>
      </c>
      <c r="U1201" s="193">
        <f t="shared" si="497"/>
        <v>3.4449289506901049E-18</v>
      </c>
      <c r="V1201" s="185">
        <f t="shared" si="488"/>
        <v>1.2868145852966124E-5</v>
      </c>
      <c r="W1201" s="185">
        <f t="shared" si="489"/>
        <v>2.29661930046007E-8</v>
      </c>
      <c r="X1201" s="185">
        <f t="shared" si="490"/>
        <v>85787.639019774157</v>
      </c>
      <c r="Y1201" s="194">
        <f t="shared" si="491"/>
        <v>3.9190014570369447E-10</v>
      </c>
      <c r="AA1201" s="259">
        <f t="shared" si="492"/>
        <v>5.8785021855554175E-20</v>
      </c>
      <c r="AB1201" s="260">
        <f t="shared" si="493"/>
        <v>2.1620564113101897E-19</v>
      </c>
      <c r="AC1201" s="17">
        <f t="shared" si="494"/>
        <v>2.8749008068004431</v>
      </c>
      <c r="AD1201" s="17">
        <f t="shared" si="495"/>
        <v>4.0707714672349384</v>
      </c>
      <c r="AE1201" s="17">
        <f t="shared" si="496"/>
        <v>-40.103156149021927</v>
      </c>
      <c r="AF1201" s="17">
        <f t="shared" si="498"/>
        <v>-17.589242571700151</v>
      </c>
      <c r="AG1201" s="17">
        <f t="shared" si="499"/>
        <v>11.359630207728754</v>
      </c>
      <c r="AJ1201" s="138"/>
    </row>
    <row r="1202" spans="1:36">
      <c r="A1202" t="s">
        <v>171</v>
      </c>
      <c r="B1202">
        <v>16</v>
      </c>
      <c r="C1202">
        <v>0</v>
      </c>
      <c r="D1202">
        <v>-120</v>
      </c>
      <c r="E1202" s="71" t="s">
        <v>172</v>
      </c>
      <c r="F1202" s="71" t="s">
        <v>12</v>
      </c>
      <c r="G1202" s="262">
        <v>0.15</v>
      </c>
      <c r="H1202" s="263" t="s">
        <v>173</v>
      </c>
      <c r="J1202" s="5">
        <v>22.863265969056155</v>
      </c>
      <c r="K1202" s="5">
        <v>98.978180377514406</v>
      </c>
      <c r="L1202" s="29">
        <v>3.4001912017653461E-13</v>
      </c>
      <c r="M1202" s="282">
        <v>1.6122968159897193E-17</v>
      </c>
      <c r="N1202" s="257"/>
      <c r="O1202" s="126">
        <f t="shared" si="483"/>
        <v>4.8368904479691576E-18</v>
      </c>
      <c r="P1202" s="126">
        <f t="shared" si="484"/>
        <v>1.4225348402342466E-5</v>
      </c>
      <c r="Q1202" s="126">
        <f t="shared" si="485"/>
        <v>3.2245936319794387E-8</v>
      </c>
      <c r="R1202" s="126">
        <f t="shared" si="486"/>
        <v>94835.656015616449</v>
      </c>
      <c r="S1202" s="126">
        <f t="shared" si="487"/>
        <v>3.2578833230520707E-10</v>
      </c>
      <c r="T1202" s="17">
        <v>0.89900000000000002</v>
      </c>
      <c r="U1202" s="193">
        <f t="shared" si="497"/>
        <v>1.4494548375747577E-17</v>
      </c>
      <c r="V1202" s="185">
        <f t="shared" si="488"/>
        <v>4.2628627379019598E-5</v>
      </c>
      <c r="W1202" s="185">
        <f t="shared" si="489"/>
        <v>9.663032250498384E-8</v>
      </c>
      <c r="X1202" s="185">
        <f t="shared" si="490"/>
        <v>284190.84919346398</v>
      </c>
      <c r="Y1202" s="194">
        <f t="shared" si="491"/>
        <v>9.7627903580793709E-10</v>
      </c>
      <c r="AA1202" s="259">
        <f t="shared" si="492"/>
        <v>1.4644185537119057E-19</v>
      </c>
      <c r="AB1202" s="260">
        <f t="shared" si="493"/>
        <v>7.051909461106087E-19</v>
      </c>
      <c r="AC1202" s="17">
        <f t="shared" si="494"/>
        <v>3.1295315164496333</v>
      </c>
      <c r="AD1202" s="17">
        <f t="shared" si="495"/>
        <v>4.5948994256157629</v>
      </c>
      <c r="AE1202" s="17">
        <f t="shared" si="496"/>
        <v>-38.66628682473813</v>
      </c>
      <c r="AF1202" s="17">
        <f t="shared" si="498"/>
        <v>-16.152373247416353</v>
      </c>
      <c r="AG1202" s="17">
        <f t="shared" si="499"/>
        <v>12.557401295651962</v>
      </c>
      <c r="AJ1202" s="138"/>
    </row>
    <row r="1203" spans="1:36">
      <c r="A1203" t="s">
        <v>171</v>
      </c>
      <c r="B1203">
        <v>16</v>
      </c>
      <c r="C1203">
        <v>0</v>
      </c>
      <c r="D1203">
        <v>-120</v>
      </c>
      <c r="E1203" s="71" t="s">
        <v>172</v>
      </c>
      <c r="F1203" s="71" t="s">
        <v>12</v>
      </c>
      <c r="G1203" s="262">
        <v>0.15</v>
      </c>
      <c r="H1203" s="263" t="s">
        <v>173</v>
      </c>
      <c r="J1203" s="5"/>
      <c r="K1203" s="5"/>
      <c r="L1203" s="29"/>
      <c r="M1203" s="282">
        <v>4.2971696967984497E-17</v>
      </c>
      <c r="N1203" s="257"/>
      <c r="O1203" s="126">
        <f t="shared" si="483"/>
        <v>1.2891509090395349E-17</v>
      </c>
      <c r="P1203" s="126"/>
      <c r="Q1203" s="126">
        <f t="shared" si="485"/>
        <v>8.5943393935968998E-8</v>
      </c>
      <c r="R1203" s="126"/>
      <c r="S1203" s="126"/>
      <c r="T1203" s="17">
        <v>0.89900000000000002</v>
      </c>
      <c r="U1203" s="193">
        <f t="shared" si="497"/>
        <v>3.8631555574218061E-17</v>
      </c>
      <c r="V1203" s="185"/>
      <c r="W1203" s="185">
        <f t="shared" si="489"/>
        <v>2.575437038281204E-7</v>
      </c>
      <c r="X1203" s="185"/>
      <c r="Y1203" s="194"/>
      <c r="AA1203" s="259"/>
      <c r="AB1203" s="260"/>
      <c r="AC1203" s="17"/>
      <c r="AD1203" s="17"/>
      <c r="AE1203" s="17">
        <f t="shared" si="496"/>
        <v>-37.685989984961466</v>
      </c>
      <c r="AF1203" s="17">
        <f t="shared" si="498"/>
        <v>-15.172076407639691</v>
      </c>
      <c r="AG1203" s="17"/>
      <c r="AJ1203" s="138"/>
    </row>
    <row r="1204" spans="1:36">
      <c r="A1204" t="s">
        <v>171</v>
      </c>
      <c r="B1204">
        <v>16</v>
      </c>
      <c r="C1204">
        <v>0</v>
      </c>
      <c r="D1204">
        <v>-120</v>
      </c>
      <c r="E1204" s="71" t="s">
        <v>172</v>
      </c>
      <c r="F1204" s="71" t="s">
        <v>12</v>
      </c>
      <c r="G1204" s="262">
        <v>0.15</v>
      </c>
      <c r="H1204" s="263" t="s">
        <v>173</v>
      </c>
      <c r="J1204" s="5">
        <v>30.40508585640293</v>
      </c>
      <c r="K1204" s="5">
        <v>67.967537432720803</v>
      </c>
      <c r="L1204" s="29">
        <v>4.4438461914939531E-13</v>
      </c>
      <c r="M1204" s="282">
        <v>6.1659391766543717E-18</v>
      </c>
      <c r="N1204" s="257"/>
      <c r="O1204" s="126">
        <f t="shared" si="483"/>
        <v>1.8497817529963114E-18</v>
      </c>
      <c r="P1204" s="126">
        <f t="shared" si="484"/>
        <v>4.162569254842826E-6</v>
      </c>
      <c r="Q1204" s="126">
        <f t="shared" si="485"/>
        <v>1.2331878353308743E-8</v>
      </c>
      <c r="R1204" s="126">
        <f t="shared" si="486"/>
        <v>27750.461698952175</v>
      </c>
      <c r="S1204" s="126">
        <f t="shared" si="487"/>
        <v>1.814377689572133E-10</v>
      </c>
      <c r="T1204" s="17">
        <v>0.89900000000000002</v>
      </c>
      <c r="U1204" s="193">
        <f t="shared" si="497"/>
        <v>5.54317931981228E-18</v>
      </c>
      <c r="V1204" s="185">
        <f t="shared" si="488"/>
        <v>1.2473832533679002E-5</v>
      </c>
      <c r="W1204" s="185">
        <f t="shared" si="489"/>
        <v>3.6954528798748533E-8</v>
      </c>
      <c r="X1204" s="185">
        <f t="shared" si="490"/>
        <v>83158.883557860012</v>
      </c>
      <c r="Y1204" s="194">
        <f t="shared" si="491"/>
        <v>5.4370851430844917E-10</v>
      </c>
      <c r="AA1204" s="259">
        <f t="shared" si="492"/>
        <v>8.155627714626738E-20</v>
      </c>
      <c r="AB1204" s="260">
        <f t="shared" si="493"/>
        <v>2.0279301975251295E-19</v>
      </c>
      <c r="AC1204" s="17">
        <f t="shared" si="494"/>
        <v>3.4146098923274328</v>
      </c>
      <c r="AD1204" s="17">
        <f t="shared" si="495"/>
        <v>4.2190302004936076</v>
      </c>
      <c r="AE1204" s="17">
        <f t="shared" si="496"/>
        <v>-39.627491208789166</v>
      </c>
      <c r="AF1204" s="17">
        <f t="shared" si="498"/>
        <v>-17.11357763146739</v>
      </c>
      <c r="AG1204" s="17">
        <f t="shared" si="499"/>
        <v>11.328508316651671</v>
      </c>
      <c r="AJ1204" s="138"/>
    </row>
    <row r="1205" spans="1:36">
      <c r="A1205" t="s">
        <v>171</v>
      </c>
      <c r="B1205">
        <v>16</v>
      </c>
      <c r="C1205">
        <v>0</v>
      </c>
      <c r="D1205">
        <v>-120</v>
      </c>
      <c r="E1205" s="71" t="s">
        <v>172</v>
      </c>
      <c r="F1205" s="71" t="s">
        <v>12</v>
      </c>
      <c r="G1205" s="262">
        <v>0.15</v>
      </c>
      <c r="H1205" s="263" t="s">
        <v>173</v>
      </c>
      <c r="J1205" s="5">
        <v>10.792571557191366</v>
      </c>
      <c r="K1205" s="5">
        <v>23.893155807330686</v>
      </c>
      <c r="L1205" s="29">
        <v>1.6802612844884023E-13</v>
      </c>
      <c r="M1205" s="282">
        <v>6.1818355251314692E-18</v>
      </c>
      <c r="N1205" s="257"/>
      <c r="O1205" s="126">
        <f t="shared" si="483"/>
        <v>1.8545506575394405E-18</v>
      </c>
      <c r="P1205" s="126">
        <f t="shared" si="484"/>
        <v>1.1037275420555233E-5</v>
      </c>
      <c r="Q1205" s="126">
        <f t="shared" si="485"/>
        <v>1.2363671050262937E-8</v>
      </c>
      <c r="R1205" s="126">
        <f t="shared" si="486"/>
        <v>73581.836137034887</v>
      </c>
      <c r="S1205" s="126">
        <f t="shared" si="487"/>
        <v>5.1745659510032679E-10</v>
      </c>
      <c r="T1205" s="17">
        <v>0.89900000000000002</v>
      </c>
      <c r="U1205" s="193">
        <f t="shared" si="497"/>
        <v>5.5574701370931907E-18</v>
      </c>
      <c r="V1205" s="185">
        <f t="shared" si="488"/>
        <v>3.307503534359718E-5</v>
      </c>
      <c r="W1205" s="185">
        <f t="shared" si="489"/>
        <v>3.7049800913954605E-8</v>
      </c>
      <c r="X1205" s="185">
        <f t="shared" si="490"/>
        <v>220500.23562398119</v>
      </c>
      <c r="Y1205" s="194">
        <f t="shared" si="491"/>
        <v>1.5506449299839796E-9</v>
      </c>
      <c r="AA1205" s="259">
        <f t="shared" si="492"/>
        <v>2.3259673949759694E-19</v>
      </c>
      <c r="AB1205" s="260">
        <f t="shared" si="493"/>
        <v>5.727861513239034E-19</v>
      </c>
      <c r="AC1205" s="17">
        <f t="shared" si="494"/>
        <v>2.3788580786957367</v>
      </c>
      <c r="AD1205" s="17">
        <f t="shared" si="495"/>
        <v>3.1735920500322363</v>
      </c>
      <c r="AE1205" s="17">
        <f t="shared" si="496"/>
        <v>-39.624916435983046</v>
      </c>
      <c r="AF1205" s="17">
        <f t="shared" si="498"/>
        <v>-17.111002858661273</v>
      </c>
      <c r="AG1205" s="17">
        <f t="shared" si="499"/>
        <v>12.30365404245795</v>
      </c>
      <c r="AJ1205" s="138"/>
    </row>
    <row r="1206" spans="1:36">
      <c r="A1206" t="s">
        <v>171</v>
      </c>
      <c r="B1206">
        <v>16</v>
      </c>
      <c r="C1206">
        <v>0</v>
      </c>
      <c r="D1206">
        <v>-120</v>
      </c>
      <c r="E1206" s="71" t="s">
        <v>172</v>
      </c>
      <c r="F1206" s="71" t="s">
        <v>12</v>
      </c>
      <c r="G1206" s="262">
        <v>0.15</v>
      </c>
      <c r="H1206" s="263" t="s">
        <v>173</v>
      </c>
      <c r="J1206" s="5">
        <v>14.084248540504893</v>
      </c>
      <c r="K1206" s="5">
        <v>28.506007356634246</v>
      </c>
      <c r="L1206" s="29">
        <v>2.1574136934066093E-13</v>
      </c>
      <c r="M1206" s="282">
        <v>1.2458411983648323E-18</v>
      </c>
      <c r="N1206" s="257"/>
      <c r="O1206" s="126">
        <f t="shared" si="483"/>
        <v>3.7375235950944971E-19</v>
      </c>
      <c r="P1206" s="126">
        <f t="shared" si="484"/>
        <v>1.7324093225684756E-6</v>
      </c>
      <c r="Q1206" s="126">
        <f t="shared" si="485"/>
        <v>2.4916823967296647E-9</v>
      </c>
      <c r="R1206" s="126">
        <f t="shared" si="486"/>
        <v>11549.395483789838</v>
      </c>
      <c r="S1206" s="126">
        <f t="shared" si="487"/>
        <v>8.7409028053512091E-11</v>
      </c>
      <c r="T1206" s="17">
        <v>0.89900000000000002</v>
      </c>
      <c r="U1206" s="193">
        <f t="shared" si="497"/>
        <v>1.1200112373299843E-18</v>
      </c>
      <c r="V1206" s="185">
        <f t="shared" si="488"/>
        <v>5.1914532699635321E-6</v>
      </c>
      <c r="W1206" s="185">
        <f t="shared" si="489"/>
        <v>7.4667415821998957E-9</v>
      </c>
      <c r="X1206" s="185">
        <f t="shared" si="490"/>
        <v>34609.688466423548</v>
      </c>
      <c r="Y1206" s="194">
        <f t="shared" si="491"/>
        <v>2.6193572073369125E-10</v>
      </c>
      <c r="AA1206" s="259">
        <f t="shared" si="492"/>
        <v>3.9290358110053683E-20</v>
      </c>
      <c r="AB1206" s="260">
        <f t="shared" si="493"/>
        <v>8.8456348578478821E-20</v>
      </c>
      <c r="AC1206" s="17">
        <f t="shared" si="494"/>
        <v>2.6450570481482392</v>
      </c>
      <c r="AD1206" s="17">
        <f t="shared" si="495"/>
        <v>3.3501148495059923</v>
      </c>
      <c r="AE1206" s="17">
        <f t="shared" si="496"/>
        <v>-41.226720710795291</v>
      </c>
      <c r="AF1206" s="17">
        <f t="shared" si="498"/>
        <v>-18.712807133473518</v>
      </c>
      <c r="AG1206" s="17">
        <f t="shared" si="499"/>
        <v>10.451888935329807</v>
      </c>
      <c r="AJ1206" s="138"/>
    </row>
    <row r="1207" spans="1:36" s="267" customFormat="1">
      <c r="A1207" s="267" t="s">
        <v>171</v>
      </c>
      <c r="B1207" s="267">
        <v>20</v>
      </c>
      <c r="C1207" s="267">
        <v>0</v>
      </c>
      <c r="D1207" s="267">
        <v>-126</v>
      </c>
      <c r="E1207" s="268" t="s">
        <v>172</v>
      </c>
      <c r="F1207" s="268" t="s">
        <v>12</v>
      </c>
      <c r="G1207" s="269">
        <v>0.24</v>
      </c>
      <c r="H1207" s="270" t="s">
        <v>173</v>
      </c>
      <c r="I1207" s="268"/>
      <c r="J1207" s="279">
        <v>0.54624949317346805</v>
      </c>
      <c r="K1207" s="279">
        <v>4.1658145837093246</v>
      </c>
      <c r="L1207" s="286">
        <v>1.020193843191431E-14</v>
      </c>
      <c r="M1207" s="287">
        <v>1.314041525970744E-18</v>
      </c>
      <c r="N1207" s="257"/>
      <c r="O1207" s="335">
        <f t="shared" si="483"/>
        <v>3.9421245779122319E-19</v>
      </c>
      <c r="P1207" s="335">
        <f t="shared" si="484"/>
        <v>3.8640936761392756E-5</v>
      </c>
      <c r="Q1207" s="335">
        <f t="shared" si="485"/>
        <v>1.6425519074634299E-9</v>
      </c>
      <c r="R1207" s="335">
        <f t="shared" si="486"/>
        <v>161003.90317246981</v>
      </c>
      <c r="S1207" s="335">
        <f t="shared" si="487"/>
        <v>3.9429309069268963E-10</v>
      </c>
      <c r="T1207" s="337">
        <v>0.89800000000000002</v>
      </c>
      <c r="U1207" s="193">
        <f t="shared" si="497"/>
        <v>1.1800092903217281E-18</v>
      </c>
      <c r="V1207" s="335">
        <f t="shared" si="488"/>
        <v>1.156652040391023E-4</v>
      </c>
      <c r="W1207" s="335">
        <f t="shared" si="489"/>
        <v>4.9167053763405333E-9</v>
      </c>
      <c r="X1207" s="335">
        <f t="shared" si="490"/>
        <v>481938.35016292625</v>
      </c>
      <c r="Y1207" s="335">
        <f t="shared" si="491"/>
        <v>1.180250651473451E-9</v>
      </c>
      <c r="AA1207" s="335">
        <f t="shared" si="492"/>
        <v>2.8326015635362824E-19</v>
      </c>
      <c r="AB1207" s="336">
        <f t="shared" si="493"/>
        <v>2.4055702428879956E-18</v>
      </c>
      <c r="AC1207" s="337">
        <f t="shared" si="494"/>
        <v>-0.60467946040165899</v>
      </c>
      <c r="AD1207" s="337">
        <f t="shared" si="495"/>
        <v>1.4269118348174259</v>
      </c>
      <c r="AE1207" s="337">
        <f t="shared" si="496"/>
        <v>-41.173424151612295</v>
      </c>
      <c r="AF1207" s="17">
        <f t="shared" si="498"/>
        <v>-19.130627169705679</v>
      </c>
      <c r="AG1207" s="17">
        <f t="shared" si="499"/>
        <v>13.085571480625999</v>
      </c>
      <c r="AJ1207" s="336"/>
    </row>
    <row r="1208" spans="1:36">
      <c r="A1208" t="s">
        <v>171</v>
      </c>
      <c r="B1208">
        <v>20</v>
      </c>
      <c r="C1208">
        <v>0</v>
      </c>
      <c r="D1208">
        <v>-126</v>
      </c>
      <c r="E1208" s="71" t="s">
        <v>172</v>
      </c>
      <c r="F1208" s="71" t="s">
        <v>12</v>
      </c>
      <c r="G1208" s="262">
        <v>0.24</v>
      </c>
      <c r="H1208" s="263" t="s">
        <v>173</v>
      </c>
      <c r="J1208" s="5">
        <v>58.138966676374601</v>
      </c>
      <c r="K1208" s="5">
        <v>80.765408595811195</v>
      </c>
      <c r="L1208" s="29">
        <v>8.1678416203845186E-13</v>
      </c>
      <c r="M1208" s="282">
        <v>1.3037759879466216E-17</v>
      </c>
      <c r="N1208" s="257"/>
      <c r="O1208" s="126">
        <f t="shared" si="483"/>
        <v>3.9113279638398644E-18</v>
      </c>
      <c r="P1208" s="126">
        <f t="shared" si="484"/>
        <v>4.7886922220410662E-6</v>
      </c>
      <c r="Q1208" s="126">
        <f t="shared" si="485"/>
        <v>1.6297199849332768E-8</v>
      </c>
      <c r="R1208" s="126">
        <f t="shared" si="486"/>
        <v>19952.884258504444</v>
      </c>
      <c r="S1208" s="126">
        <f t="shared" si="487"/>
        <v>2.0178440414870883E-10</v>
      </c>
      <c r="T1208" s="17">
        <v>0.89800000000000002</v>
      </c>
      <c r="U1208" s="193">
        <f t="shared" si="497"/>
        <v>1.1707908371760662E-17</v>
      </c>
      <c r="V1208" s="185">
        <f t="shared" si="488"/>
        <v>1.4334152051309595E-5</v>
      </c>
      <c r="W1208" s="185">
        <f t="shared" si="489"/>
        <v>4.8782951549002759E-8</v>
      </c>
      <c r="X1208" s="185">
        <f t="shared" si="490"/>
        <v>59725.633547123311</v>
      </c>
      <c r="Y1208" s="185">
        <f t="shared" si="491"/>
        <v>6.0400798308513518E-10</v>
      </c>
      <c r="AA1208" s="259">
        <f t="shared" si="492"/>
        <v>1.4496191594043244E-19</v>
      </c>
      <c r="AB1208" s="260">
        <f t="shared" si="493"/>
        <v>2.242516615756133E-19</v>
      </c>
      <c r="AC1208" s="17">
        <f t="shared" si="494"/>
        <v>4.0628361219486155</v>
      </c>
      <c r="AD1208" s="17">
        <f t="shared" si="495"/>
        <v>4.3915487624232048</v>
      </c>
      <c r="AE1208" s="17">
        <f t="shared" si="496"/>
        <v>-38.878681920536124</v>
      </c>
      <c r="AF1208" s="17">
        <f t="shared" si="498"/>
        <v>-16.835884938629505</v>
      </c>
      <c r="AG1208" s="17">
        <f t="shared" si="499"/>
        <v>10.997516579875267</v>
      </c>
      <c r="AJ1208" s="138"/>
    </row>
    <row r="1209" spans="1:36">
      <c r="A1209" t="s">
        <v>171</v>
      </c>
      <c r="B1209">
        <v>20</v>
      </c>
      <c r="C1209">
        <v>0</v>
      </c>
      <c r="D1209">
        <v>-126</v>
      </c>
      <c r="E1209" s="71" t="s">
        <v>172</v>
      </c>
      <c r="F1209" s="71" t="s">
        <v>12</v>
      </c>
      <c r="G1209" s="262">
        <v>0.24</v>
      </c>
      <c r="H1209" s="263" t="s">
        <v>173</v>
      </c>
      <c r="J1209" s="5">
        <v>52.141121700558635</v>
      </c>
      <c r="K1209" s="5">
        <v>71.774602116671019</v>
      </c>
      <c r="L1209" s="29">
        <v>7.3740295285177842E-13</v>
      </c>
      <c r="M1209" s="282">
        <v>1.6989356501859626E-17</v>
      </c>
      <c r="N1209" s="257"/>
      <c r="O1209" s="126">
        <f t="shared" si="483"/>
        <v>5.0968069505578879E-18</v>
      </c>
      <c r="P1209" s="126">
        <f t="shared" si="484"/>
        <v>6.9118342025169118E-6</v>
      </c>
      <c r="Q1209" s="126">
        <f t="shared" si="485"/>
        <v>2.1236695627324534E-8</v>
      </c>
      <c r="R1209" s="126">
        <f t="shared" si="486"/>
        <v>28799.309177153798</v>
      </c>
      <c r="S1209" s="126">
        <f t="shared" si="487"/>
        <v>2.9588036716391502E-10</v>
      </c>
      <c r="T1209" s="17">
        <v>0.89800000000000002</v>
      </c>
      <c r="U1209" s="193">
        <f t="shared" si="497"/>
        <v>1.5256442138669945E-17</v>
      </c>
      <c r="V1209" s="185">
        <f t="shared" si="488"/>
        <v>2.0689423712867291E-5</v>
      </c>
      <c r="W1209" s="185">
        <f t="shared" si="489"/>
        <v>6.3568508911124774E-8</v>
      </c>
      <c r="X1209" s="185">
        <f t="shared" si="490"/>
        <v>86205.932136947042</v>
      </c>
      <c r="Y1209" s="185">
        <f t="shared" si="491"/>
        <v>8.8566856571065239E-10</v>
      </c>
      <c r="AA1209" s="259">
        <f t="shared" si="492"/>
        <v>2.1256045577055654E-19</v>
      </c>
      <c r="AB1209" s="260">
        <f t="shared" si="493"/>
        <v>3.2583411993757709E-19</v>
      </c>
      <c r="AC1209" s="17">
        <f t="shared" si="494"/>
        <v>3.9539539215182651</v>
      </c>
      <c r="AD1209" s="17">
        <f t="shared" si="495"/>
        <v>4.273530682511038</v>
      </c>
      <c r="AE1209" s="17">
        <f t="shared" si="496"/>
        <v>-38.613944614037528</v>
      </c>
      <c r="AF1209" s="17">
        <f t="shared" si="498"/>
        <v>-16.571147632130906</v>
      </c>
      <c r="AG1209" s="17">
        <f t="shared" si="499"/>
        <v>11.364494272577964</v>
      </c>
      <c r="AJ1209" s="138"/>
    </row>
    <row r="1210" spans="1:36">
      <c r="A1210" t="s">
        <v>171</v>
      </c>
      <c r="B1210">
        <v>20</v>
      </c>
      <c r="C1210">
        <v>0</v>
      </c>
      <c r="D1210">
        <v>-126</v>
      </c>
      <c r="E1210" s="71" t="s">
        <v>172</v>
      </c>
      <c r="F1210" s="71" t="s">
        <v>12</v>
      </c>
      <c r="G1210" s="262">
        <v>0.24</v>
      </c>
      <c r="H1210" s="263" t="s">
        <v>173</v>
      </c>
      <c r="J1210" s="5">
        <v>19.421382798223959</v>
      </c>
      <c r="K1210" s="5">
        <v>66.049222224072636</v>
      </c>
      <c r="L1210" s="29">
        <v>2.9172091319713167E-13</v>
      </c>
      <c r="M1210" s="282">
        <v>5.8861031363735655E-18</v>
      </c>
      <c r="N1210" s="257"/>
      <c r="O1210" s="126">
        <f t="shared" si="483"/>
        <v>1.7658309409120696E-18</v>
      </c>
      <c r="P1210" s="126">
        <f t="shared" si="484"/>
        <v>6.0531516974883513E-6</v>
      </c>
      <c r="Q1210" s="126">
        <f t="shared" si="485"/>
        <v>7.3576289204669568E-9</v>
      </c>
      <c r="R1210" s="126">
        <f t="shared" si="486"/>
        <v>25221.465406201463</v>
      </c>
      <c r="S1210" s="126">
        <f t="shared" si="487"/>
        <v>1.1139614779271931E-10</v>
      </c>
      <c r="T1210" s="17">
        <v>0.89800000000000002</v>
      </c>
      <c r="U1210" s="193">
        <f t="shared" si="497"/>
        <v>5.2857206164634616E-18</v>
      </c>
      <c r="V1210" s="185">
        <f t="shared" si="488"/>
        <v>1.811910074781513E-5</v>
      </c>
      <c r="W1210" s="185">
        <f t="shared" si="489"/>
        <v>2.2023835901931091E-8</v>
      </c>
      <c r="X1210" s="185">
        <f t="shared" si="490"/>
        <v>75496.253115896383</v>
      </c>
      <c r="Y1210" s="185">
        <f t="shared" si="491"/>
        <v>3.3344580239287317E-10</v>
      </c>
      <c r="AA1210" s="259">
        <f t="shared" si="492"/>
        <v>8.0026992574289553E-20</v>
      </c>
      <c r="AB1210" s="260">
        <f t="shared" si="493"/>
        <v>3.0307332889354489E-19</v>
      </c>
      <c r="AC1210" s="17">
        <f t="shared" si="494"/>
        <v>2.9663746651801368</v>
      </c>
      <c r="AD1210" s="17">
        <f t="shared" si="495"/>
        <v>4.1904002553361348</v>
      </c>
      <c r="AE1210" s="17">
        <f t="shared" si="496"/>
        <v>-39.67393750191539</v>
      </c>
      <c r="AF1210" s="17">
        <f t="shared" si="498"/>
        <v>-17.631140520008767</v>
      </c>
      <c r="AG1210" s="17">
        <f t="shared" si="499"/>
        <v>11.231838306401604</v>
      </c>
      <c r="AJ1210" s="138"/>
    </row>
    <row r="1211" spans="1:36">
      <c r="A1211" t="s">
        <v>171</v>
      </c>
      <c r="B1211">
        <v>20</v>
      </c>
      <c r="C1211">
        <v>0</v>
      </c>
      <c r="D1211">
        <v>-126</v>
      </c>
      <c r="E1211" s="71" t="s">
        <v>172</v>
      </c>
      <c r="F1211" s="71" t="s">
        <v>12</v>
      </c>
      <c r="G1211" s="262">
        <v>0.24</v>
      </c>
      <c r="H1211" s="263" t="s">
        <v>173</v>
      </c>
      <c r="J1211" s="5">
        <v>44.826766266697909</v>
      </c>
      <c r="K1211" s="5">
        <v>96.246469931397073</v>
      </c>
      <c r="L1211" s="29">
        <v>6.3983226077136368E-13</v>
      </c>
      <c r="M1211" s="282">
        <v>1.5987050306247729E-17</v>
      </c>
      <c r="N1211" s="257"/>
      <c r="O1211" s="126">
        <f t="shared" si="483"/>
        <v>4.7961150918743185E-18</v>
      </c>
      <c r="P1211" s="126">
        <f t="shared" si="484"/>
        <v>7.495894449104923E-6</v>
      </c>
      <c r="Q1211" s="126">
        <f t="shared" si="485"/>
        <v>1.9983812882809662E-8</v>
      </c>
      <c r="R1211" s="126">
        <f t="shared" si="486"/>
        <v>31232.89353793718</v>
      </c>
      <c r="S1211" s="126">
        <f t="shared" si="487"/>
        <v>2.076316450572556E-10</v>
      </c>
      <c r="T1211" s="17">
        <v>0.89800000000000002</v>
      </c>
      <c r="U1211" s="193">
        <f t="shared" si="497"/>
        <v>1.4356371175010461E-17</v>
      </c>
      <c r="V1211" s="185">
        <f t="shared" si="488"/>
        <v>2.243771071765407E-5</v>
      </c>
      <c r="W1211" s="185">
        <f t="shared" si="489"/>
        <v>5.9818213229210257E-8</v>
      </c>
      <c r="X1211" s="185">
        <f t="shared" si="490"/>
        <v>93490.461323558629</v>
      </c>
      <c r="Y1211" s="185">
        <f t="shared" si="491"/>
        <v>6.2151072420471845E-10</v>
      </c>
      <c r="AA1211" s="259">
        <f t="shared" si="492"/>
        <v>1.4916257380913242E-19</v>
      </c>
      <c r="AB1211" s="260">
        <f t="shared" si="493"/>
        <v>3.5664072244543345E-19</v>
      </c>
      <c r="AC1211" s="17">
        <f t="shared" si="494"/>
        <v>3.8028054223222103</v>
      </c>
      <c r="AD1211" s="17">
        <f t="shared" si="495"/>
        <v>4.5669122964578781</v>
      </c>
      <c r="AE1211" s="17">
        <f t="shared" si="496"/>
        <v>-38.674752635217843</v>
      </c>
      <c r="AF1211" s="17">
        <f t="shared" si="498"/>
        <v>-16.631955653311223</v>
      </c>
      <c r="AG1211" s="17">
        <f t="shared" si="499"/>
        <v>11.44561469214274</v>
      </c>
      <c r="AJ1211" s="138"/>
    </row>
    <row r="1212" spans="1:36">
      <c r="A1212" t="s">
        <v>171</v>
      </c>
      <c r="B1212">
        <v>20</v>
      </c>
      <c r="C1212">
        <v>0</v>
      </c>
      <c r="D1212">
        <v>-126</v>
      </c>
      <c r="E1212" s="71" t="s">
        <v>172</v>
      </c>
      <c r="F1212" s="71" t="s">
        <v>12</v>
      </c>
      <c r="G1212" s="262">
        <v>0.24</v>
      </c>
      <c r="H1212" s="263" t="s">
        <v>173</v>
      </c>
      <c r="J1212" s="5">
        <v>42.287982848918475</v>
      </c>
      <c r="K1212" s="5">
        <v>66.326441300857994</v>
      </c>
      <c r="L1212" s="29">
        <v>6.0574556010748921E-13</v>
      </c>
      <c r="M1212" s="282">
        <v>1.2869500383244452E-17</v>
      </c>
      <c r="N1212" s="257"/>
      <c r="O1212" s="126">
        <f t="shared" si="483"/>
        <v>3.8608501149733351E-18</v>
      </c>
      <c r="P1212" s="126">
        <f t="shared" si="484"/>
        <v>6.3737159118231579E-6</v>
      </c>
      <c r="Q1212" s="126">
        <f t="shared" si="485"/>
        <v>1.6086875479055564E-8</v>
      </c>
      <c r="R1212" s="126">
        <f t="shared" si="486"/>
        <v>26557.149632596491</v>
      </c>
      <c r="S1212" s="126">
        <f t="shared" si="487"/>
        <v>2.4254091073701952E-10</v>
      </c>
      <c r="T1212" s="17">
        <v>0.89800000000000002</v>
      </c>
      <c r="U1212" s="193">
        <f t="shared" si="497"/>
        <v>1.1556811344153518E-17</v>
      </c>
      <c r="V1212" s="185">
        <f t="shared" si="488"/>
        <v>1.9078656296057321E-5</v>
      </c>
      <c r="W1212" s="185">
        <f t="shared" si="489"/>
        <v>4.8153380600639655E-8</v>
      </c>
      <c r="X1212" s="185">
        <f t="shared" si="490"/>
        <v>79494.401233572178</v>
      </c>
      <c r="Y1212" s="185">
        <f t="shared" si="491"/>
        <v>7.2600579280614511E-10</v>
      </c>
      <c r="AA1212" s="259">
        <f t="shared" si="492"/>
        <v>1.7424139027347483E-19</v>
      </c>
      <c r="AB1212" s="260">
        <f t="shared" si="493"/>
        <v>3.04329966014768E-19</v>
      </c>
      <c r="AC1212" s="17">
        <f t="shared" si="494"/>
        <v>3.7445029522838733</v>
      </c>
      <c r="AD1212" s="17">
        <f t="shared" si="495"/>
        <v>4.1945886306713396</v>
      </c>
      <c r="AE1212" s="17">
        <f t="shared" si="496"/>
        <v>-38.891671473299041</v>
      </c>
      <c r="AF1212" s="17">
        <f t="shared" si="498"/>
        <v>-16.848874491392419</v>
      </c>
      <c r="AG1212" s="17">
        <f t="shared" si="499"/>
        <v>11.283441873427543</v>
      </c>
      <c r="AJ1212" s="138"/>
    </row>
    <row r="1213" spans="1:36">
      <c r="A1213" t="s">
        <v>171</v>
      </c>
      <c r="B1213">
        <v>20</v>
      </c>
      <c r="C1213">
        <v>0</v>
      </c>
      <c r="D1213">
        <v>-126</v>
      </c>
      <c r="E1213" s="71" t="s">
        <v>172</v>
      </c>
      <c r="F1213" s="71" t="s">
        <v>12</v>
      </c>
      <c r="G1213" s="262">
        <v>0.24</v>
      </c>
      <c r="H1213" s="263" t="s">
        <v>173</v>
      </c>
      <c r="J1213" s="5">
        <v>39.33139633444474</v>
      </c>
      <c r="K1213" s="5">
        <v>76.367792819717337</v>
      </c>
      <c r="L1213" s="29">
        <v>5.6589097633144209E-13</v>
      </c>
      <c r="M1213" s="282">
        <v>5.9183471966372759E-17</v>
      </c>
      <c r="N1213" s="257"/>
      <c r="O1213" s="126">
        <f t="shared" si="483"/>
        <v>1.7755041589911826E-17</v>
      </c>
      <c r="P1213" s="126">
        <f t="shared" si="484"/>
        <v>3.1375374997166779E-5</v>
      </c>
      <c r="Q1213" s="126">
        <f t="shared" si="485"/>
        <v>7.3979339957965943E-8</v>
      </c>
      <c r="R1213" s="126">
        <f t="shared" si="486"/>
        <v>130730.72915486158</v>
      </c>
      <c r="S1213" s="126">
        <f t="shared" si="487"/>
        <v>9.6872434342328246E-10</v>
      </c>
      <c r="T1213" s="17">
        <v>0.89800000000000002</v>
      </c>
      <c r="U1213" s="193">
        <f t="shared" si="497"/>
        <v>5.3146757825802737E-17</v>
      </c>
      <c r="V1213" s="185">
        <f t="shared" si="488"/>
        <v>9.3916955824852562E-5</v>
      </c>
      <c r="W1213" s="185">
        <f t="shared" si="489"/>
        <v>2.2144482427417806E-7</v>
      </c>
      <c r="X1213" s="185">
        <f t="shared" si="490"/>
        <v>391320.64927021903</v>
      </c>
      <c r="Y1213" s="185"/>
      <c r="AA1213" s="259">
        <f t="shared" si="492"/>
        <v>6.9593156831528614E-19</v>
      </c>
      <c r="AB1213" s="260">
        <f t="shared" si="493"/>
        <v>1.5047386434776136E-18</v>
      </c>
      <c r="AC1213" s="17">
        <f t="shared" si="494"/>
        <v>3.6720230888504881</v>
      </c>
      <c r="AD1213" s="17">
        <f t="shared" si="495"/>
        <v>4.3355610473397546</v>
      </c>
      <c r="AE1213" s="17">
        <f t="shared" si="496"/>
        <v>-37.365889360740795</v>
      </c>
      <c r="AF1213" s="17">
        <f t="shared" si="498"/>
        <v>-15.323092378834176</v>
      </c>
      <c r="AG1213" s="17">
        <f t="shared" si="499"/>
        <v>12.877282577749737</v>
      </c>
      <c r="AJ1213" s="138"/>
    </row>
    <row r="1214" spans="1:36">
      <c r="A1214" t="s">
        <v>171</v>
      </c>
      <c r="B1214">
        <v>20</v>
      </c>
      <c r="C1214">
        <v>0</v>
      </c>
      <c r="D1214">
        <v>-126</v>
      </c>
      <c r="E1214" s="71" t="s">
        <v>172</v>
      </c>
      <c r="F1214" s="71" t="s">
        <v>12</v>
      </c>
      <c r="G1214" s="262">
        <v>0.24</v>
      </c>
      <c r="H1214" s="263" t="s">
        <v>173</v>
      </c>
      <c r="J1214" s="5">
        <v>202.55973769439069</v>
      </c>
      <c r="K1214" s="5">
        <v>278.66131911522547</v>
      </c>
      <c r="L1214" s="29">
        <v>2.637095698627451E-12</v>
      </c>
      <c r="M1214" s="282">
        <v>1.3857485229457232E-17</v>
      </c>
      <c r="N1214" s="257"/>
      <c r="O1214" s="126">
        <f t="shared" si="483"/>
        <v>4.1572455688371696E-18</v>
      </c>
      <c r="P1214" s="126">
        <f t="shared" si="484"/>
        <v>1.5764485039359483E-6</v>
      </c>
      <c r="Q1214" s="126">
        <f t="shared" si="485"/>
        <v>1.7321856536821541E-8</v>
      </c>
      <c r="R1214" s="126">
        <f t="shared" si="486"/>
        <v>6568.5354330664513</v>
      </c>
      <c r="S1214" s="126">
        <f t="shared" si="487"/>
        <v>6.2160965116435898E-11</v>
      </c>
      <c r="T1214" s="17">
        <v>0.89800000000000002</v>
      </c>
      <c r="U1214" s="193">
        <f t="shared" si="497"/>
        <v>1.2444021736052595E-17</v>
      </c>
      <c r="V1214" s="185">
        <f t="shared" si="488"/>
        <v>4.7188358551149387E-6</v>
      </c>
      <c r="W1214" s="185">
        <f t="shared" si="489"/>
        <v>5.1850090566885813E-8</v>
      </c>
      <c r="X1214" s="185">
        <f t="shared" si="490"/>
        <v>19661.816062978913</v>
      </c>
      <c r="Y1214" s="185">
        <f t="shared" si="491"/>
        <v>1.860684889151981E-10</v>
      </c>
      <c r="AA1214" s="259">
        <f t="shared" si="492"/>
        <v>4.4656437339647543E-20</v>
      </c>
      <c r="AB1214" s="260">
        <f t="shared" si="493"/>
        <v>6.8411844264749836E-20</v>
      </c>
      <c r="AC1214" s="17">
        <f t="shared" si="494"/>
        <v>5.3110348440023207</v>
      </c>
      <c r="AD1214" s="17">
        <f t="shared" si="495"/>
        <v>5.629997134454567</v>
      </c>
      <c r="AE1214" s="17">
        <f t="shared" si="496"/>
        <v>-38.817706137469557</v>
      </c>
      <c r="AF1214" s="17">
        <f t="shared" si="498"/>
        <v>-16.774909155562934</v>
      </c>
      <c r="AG1214" s="17">
        <f t="shared" si="499"/>
        <v>9.8864337629334074</v>
      </c>
      <c r="AJ1214" s="138"/>
    </row>
    <row r="1215" spans="1:36">
      <c r="A1215" t="s">
        <v>171</v>
      </c>
      <c r="B1215">
        <v>20</v>
      </c>
      <c r="C1215">
        <v>0</v>
      </c>
      <c r="D1215">
        <v>-126</v>
      </c>
      <c r="E1215" s="71" t="s">
        <v>172</v>
      </c>
      <c r="F1215" s="71" t="s">
        <v>12</v>
      </c>
      <c r="G1215" s="262">
        <v>0.24</v>
      </c>
      <c r="H1215" s="263" t="s">
        <v>173</v>
      </c>
      <c r="J1215" s="5">
        <v>111.3063912395061</v>
      </c>
      <c r="K1215" s="5">
        <v>160.38052223413803</v>
      </c>
      <c r="L1215" s="29">
        <v>1.5029858129813632E-12</v>
      </c>
      <c r="M1215" s="282">
        <v>1.176491316786774E-17</v>
      </c>
      <c r="N1215" s="257"/>
      <c r="O1215" s="126">
        <f t="shared" si="483"/>
        <v>3.529473950360322E-18</v>
      </c>
      <c r="P1215" s="126">
        <f t="shared" si="484"/>
        <v>2.3483082274470457E-6</v>
      </c>
      <c r="Q1215" s="126">
        <f t="shared" si="485"/>
        <v>1.4706141459834675E-8</v>
      </c>
      <c r="R1215" s="126">
        <f t="shared" si="486"/>
        <v>9784.6176143626908</v>
      </c>
      <c r="S1215" s="126">
        <f t="shared" si="487"/>
        <v>9.1695308476208328E-11</v>
      </c>
      <c r="T1215" s="17">
        <v>0.89800000000000002</v>
      </c>
      <c r="U1215" s="193">
        <f t="shared" si="497"/>
        <v>1.0564892024745232E-17</v>
      </c>
      <c r="V1215" s="185">
        <f t="shared" si="488"/>
        <v>7.0292692941581575E-6</v>
      </c>
      <c r="W1215" s="185">
        <f t="shared" si="489"/>
        <v>4.4020383436438464E-8</v>
      </c>
      <c r="X1215" s="185">
        <f t="shared" si="490"/>
        <v>29288.622058992325</v>
      </c>
      <c r="Y1215" s="185">
        <f t="shared" si="491"/>
        <v>2.7447462337211694E-10</v>
      </c>
      <c r="AA1215" s="259">
        <f t="shared" si="492"/>
        <v>6.5873909609308073E-20</v>
      </c>
      <c r="AB1215" s="260">
        <f t="shared" si="493"/>
        <v>1.0569845124663432E-19</v>
      </c>
      <c r="AC1215" s="17">
        <f t="shared" si="494"/>
        <v>4.7122866801683756</v>
      </c>
      <c r="AD1215" s="17">
        <f t="shared" si="495"/>
        <v>5.0775492556033983</v>
      </c>
      <c r="AE1215" s="17">
        <f t="shared" si="496"/>
        <v>-38.981410032287464</v>
      </c>
      <c r="AF1215" s="17">
        <f t="shared" si="498"/>
        <v>-16.938613050380841</v>
      </c>
      <c r="AG1215" s="17">
        <f t="shared" si="499"/>
        <v>10.284954393955575</v>
      </c>
      <c r="AJ1215" s="138"/>
    </row>
    <row r="1216" spans="1:36">
      <c r="A1216" t="s">
        <v>171</v>
      </c>
      <c r="B1216">
        <v>20</v>
      </c>
      <c r="C1216">
        <v>0</v>
      </c>
      <c r="D1216">
        <v>-126</v>
      </c>
      <c r="E1216" s="71" t="s">
        <v>172</v>
      </c>
      <c r="F1216" s="71" t="s">
        <v>12</v>
      </c>
      <c r="G1216" s="262">
        <v>0.24</v>
      </c>
      <c r="H1216" s="263" t="s">
        <v>173</v>
      </c>
      <c r="J1216" s="5">
        <v>150.82594334460265</v>
      </c>
      <c r="K1216" s="5">
        <v>223.46923709219487</v>
      </c>
      <c r="L1216" s="29">
        <v>1.9992242745046655E-12</v>
      </c>
      <c r="M1216" s="282">
        <v>1.3773560364044079E-17</v>
      </c>
      <c r="N1216" s="257"/>
      <c r="O1216" s="126">
        <f t="shared" si="483"/>
        <v>4.1320681092132232E-18</v>
      </c>
      <c r="P1216" s="126">
        <f t="shared" si="484"/>
        <v>2.0668357031814242E-6</v>
      </c>
      <c r="Q1216" s="126">
        <f t="shared" si="485"/>
        <v>1.7216950455055095E-8</v>
      </c>
      <c r="R1216" s="126">
        <f t="shared" si="486"/>
        <v>8611.8154299226007</v>
      </c>
      <c r="S1216" s="126">
        <f t="shared" si="487"/>
        <v>7.704393982403958E-11</v>
      </c>
      <c r="T1216" s="17">
        <v>0.89800000000000002</v>
      </c>
      <c r="U1216" s="193">
        <f t="shared" si="497"/>
        <v>1.2368657206911583E-17</v>
      </c>
      <c r="V1216" s="185">
        <f t="shared" si="488"/>
        <v>6.1867282048563976E-6</v>
      </c>
      <c r="W1216" s="185">
        <f t="shared" si="489"/>
        <v>5.153607169546493E-8</v>
      </c>
      <c r="X1216" s="185">
        <f t="shared" si="490"/>
        <v>25778.034186901656</v>
      </c>
      <c r="Y1216" s="185">
        <f t="shared" si="491"/>
        <v>2.3061819320662518E-10</v>
      </c>
      <c r="AA1216" s="259">
        <f t="shared" si="492"/>
        <v>5.5348366369590039E-20</v>
      </c>
      <c r="AB1216" s="260">
        <f t="shared" si="493"/>
        <v>9.1320896515625669E-20</v>
      </c>
      <c r="AC1216" s="17">
        <f t="shared" si="494"/>
        <v>5.0161264788711817</v>
      </c>
      <c r="AD1216" s="17">
        <f t="shared" si="495"/>
        <v>5.4092737629344825</v>
      </c>
      <c r="AE1216" s="17">
        <f t="shared" si="496"/>
        <v>-38.823780835092677</v>
      </c>
      <c r="AF1216" s="17">
        <f t="shared" si="498"/>
        <v>-16.780983853186054</v>
      </c>
      <c r="AG1216" s="17">
        <f t="shared" si="499"/>
        <v>10.157278020168425</v>
      </c>
      <c r="AJ1216" s="138"/>
    </row>
    <row r="1217" spans="1:36">
      <c r="A1217" t="s">
        <v>171</v>
      </c>
      <c r="B1217">
        <v>20</v>
      </c>
      <c r="C1217">
        <v>0</v>
      </c>
      <c r="D1217">
        <v>-125.5</v>
      </c>
      <c r="E1217" s="71" t="s">
        <v>172</v>
      </c>
      <c r="F1217" s="71" t="s">
        <v>12</v>
      </c>
      <c r="G1217" s="262">
        <v>0.24</v>
      </c>
      <c r="H1217" s="263" t="s">
        <v>173</v>
      </c>
      <c r="J1217" s="5">
        <v>531.62691911117474</v>
      </c>
      <c r="K1217" s="5">
        <v>557.00194723002483</v>
      </c>
      <c r="L1217" s="29">
        <v>6.5255548404083361E-12</v>
      </c>
      <c r="M1217" s="282">
        <v>3.1187675738647808E-17</v>
      </c>
      <c r="N1217" s="257"/>
      <c r="O1217" s="126">
        <f t="shared" ref="O1217:O1280" si="500">M1217*0.3</f>
        <v>9.356302721594342E-18</v>
      </c>
      <c r="P1217" s="126">
        <f t="shared" ref="P1217:P1280" si="501">0.3*M1217/L1217</f>
        <v>1.4337942060738044E-6</v>
      </c>
      <c r="Q1217" s="126">
        <f t="shared" ref="Q1217:Q1280" si="502">O1217/(G1217*0.000000001)</f>
        <v>3.8984594673309756E-8</v>
      </c>
      <c r="R1217" s="126">
        <f t="shared" ref="R1217:R1280" si="503">P1217/(G1217*0.000000001)</f>
        <v>5974.1425253075186</v>
      </c>
      <c r="S1217" s="126">
        <f t="shared" ref="S1217:S1280" si="504">Q1217/K1217</f>
        <v>6.9990050963341261E-11</v>
      </c>
      <c r="T1217" s="17">
        <v>0.89800000000000002</v>
      </c>
      <c r="U1217" s="193">
        <f t="shared" si="497"/>
        <v>2.8006532813305735E-17</v>
      </c>
      <c r="V1217" s="185">
        <f t="shared" ref="V1217:V1280" si="505">T1217*M1217/L1217</f>
        <v>4.2918239901809221E-6</v>
      </c>
      <c r="W1217" s="185">
        <f t="shared" ref="W1217:W1280" si="506">U1217/(G1217*0.000000001)</f>
        <v>1.1669388672210723E-7</v>
      </c>
      <c r="X1217" s="185">
        <f t="shared" ref="X1217:X1280" si="507">V1217/(G1217*0.000000001)</f>
        <v>17882.599959087176</v>
      </c>
      <c r="Y1217" s="185">
        <f t="shared" ref="Y1217:Y1280" si="508">W1217/K1217</f>
        <v>2.0950355255026821E-10</v>
      </c>
      <c r="AA1217" s="259">
        <f t="shared" ref="AA1217:AA1280" si="509">U1217/K1217</f>
        <v>5.0280852612064374E-20</v>
      </c>
      <c r="AB1217" s="260">
        <f t="shared" ref="AB1217:AB1280" si="510">M1217/J1217</f>
        <v>5.8664590933036988E-20</v>
      </c>
      <c r="AC1217" s="17">
        <f t="shared" ref="AC1217:AC1280" si="511">LN(J1217)</f>
        <v>6.2759419634636844</v>
      </c>
      <c r="AD1217" s="17">
        <f t="shared" ref="AD1217:AD1280" si="512">LN(K1217)</f>
        <v>6.322568735845814</v>
      </c>
      <c r="AE1217" s="17">
        <f t="shared" ref="AE1217:AE1280" si="513">LN(M1217)</f>
        <v>-38.006508665490415</v>
      </c>
      <c r="AF1217" s="17">
        <f t="shared" si="498"/>
        <v>-15.963711683583798</v>
      </c>
      <c r="AG1217" s="17">
        <f t="shared" si="499"/>
        <v>9.7915834497383223</v>
      </c>
      <c r="AJ1217" s="138"/>
    </row>
    <row r="1218" spans="1:36">
      <c r="A1218" t="s">
        <v>171</v>
      </c>
      <c r="B1218">
        <v>20</v>
      </c>
      <c r="C1218">
        <v>0</v>
      </c>
      <c r="D1218">
        <v>-125.5</v>
      </c>
      <c r="E1218" s="71" t="s">
        <v>172</v>
      </c>
      <c r="F1218" s="71" t="s">
        <v>12</v>
      </c>
      <c r="G1218" s="262">
        <v>0.24</v>
      </c>
      <c r="H1218" s="263" t="s">
        <v>173</v>
      </c>
      <c r="J1218" s="5">
        <v>53.277968559935566</v>
      </c>
      <c r="K1218" s="5">
        <v>89.658041844768064</v>
      </c>
      <c r="L1218" s="29">
        <v>7.5249003875619844E-13</v>
      </c>
      <c r="M1218" s="282">
        <v>4.146401399032262E-18</v>
      </c>
      <c r="N1218" s="257"/>
      <c r="O1218" s="126">
        <f t="shared" si="500"/>
        <v>1.2439204197096785E-18</v>
      </c>
      <c r="P1218" s="126">
        <f t="shared" si="501"/>
        <v>1.6530722742400317E-6</v>
      </c>
      <c r="Q1218" s="126">
        <f t="shared" si="502"/>
        <v>5.1830017487903275E-9</v>
      </c>
      <c r="R1218" s="126">
        <f t="shared" si="503"/>
        <v>6887.801142666799</v>
      </c>
      <c r="S1218" s="126">
        <f t="shared" si="504"/>
        <v>5.780855394727515E-11</v>
      </c>
      <c r="T1218" s="17">
        <v>0.89800000000000002</v>
      </c>
      <c r="U1218" s="193">
        <f t="shared" ref="U1218:U1281" si="514">M1218*T1218</f>
        <v>3.7234684563309716E-18</v>
      </c>
      <c r="V1218" s="185">
        <f t="shared" si="505"/>
        <v>4.9481963408918285E-6</v>
      </c>
      <c r="W1218" s="185">
        <f t="shared" si="506"/>
        <v>1.5514451901379048E-8</v>
      </c>
      <c r="X1218" s="185">
        <f t="shared" si="507"/>
        <v>20617.484753715951</v>
      </c>
      <c r="Y1218" s="185">
        <f t="shared" si="508"/>
        <v>1.7304027148217696E-10</v>
      </c>
      <c r="AA1218" s="259">
        <f t="shared" si="509"/>
        <v>4.1529665155722474E-20</v>
      </c>
      <c r="AB1218" s="260">
        <f t="shared" si="510"/>
        <v>7.7825816394777284E-20</v>
      </c>
      <c r="AC1218" s="17">
        <f t="shared" si="511"/>
        <v>3.9755228978764201</v>
      </c>
      <c r="AD1218" s="17">
        <f t="shared" si="512"/>
        <v>4.4960028987025877</v>
      </c>
      <c r="AE1218" s="17">
        <f t="shared" si="513"/>
        <v>-40.024290848590617</v>
      </c>
      <c r="AF1218" s="17">
        <f t="shared" si="498"/>
        <v>-17.981493866684001</v>
      </c>
      <c r="AG1218" s="17">
        <f t="shared" si="499"/>
        <v>9.9338947692245618</v>
      </c>
      <c r="AJ1218" s="138"/>
    </row>
    <row r="1219" spans="1:36">
      <c r="A1219" t="s">
        <v>171</v>
      </c>
      <c r="B1219">
        <v>20</v>
      </c>
      <c r="C1219">
        <v>0</v>
      </c>
      <c r="D1219">
        <v>-125.5</v>
      </c>
      <c r="E1219" s="71" t="s">
        <v>172</v>
      </c>
      <c r="F1219" s="71" t="s">
        <v>12</v>
      </c>
      <c r="G1219" s="262">
        <v>0.24</v>
      </c>
      <c r="H1219" s="263" t="s">
        <v>173</v>
      </c>
      <c r="J1219" s="5">
        <v>133.57618846512966</v>
      </c>
      <c r="K1219" s="5">
        <v>128.79756323484531</v>
      </c>
      <c r="L1219" s="29">
        <v>1.7837421717560235E-12</v>
      </c>
      <c r="M1219" s="282">
        <v>2.3733979738338253E-17</v>
      </c>
      <c r="N1219" s="257"/>
      <c r="O1219" s="126">
        <f t="shared" si="500"/>
        <v>7.1201939215014758E-18</v>
      </c>
      <c r="P1219" s="126">
        <f t="shared" si="501"/>
        <v>3.9917169836781555E-6</v>
      </c>
      <c r="Q1219" s="126">
        <f t="shared" si="502"/>
        <v>2.9667474672922816E-8</v>
      </c>
      <c r="R1219" s="126">
        <f t="shared" si="503"/>
        <v>16632.154098658983</v>
      </c>
      <c r="S1219" s="126">
        <f t="shared" si="504"/>
        <v>2.3034189411509362E-10</v>
      </c>
      <c r="T1219" s="17">
        <v>0.89800000000000002</v>
      </c>
      <c r="U1219" s="193">
        <f t="shared" si="514"/>
        <v>2.1313113805027752E-17</v>
      </c>
      <c r="V1219" s="185">
        <f t="shared" si="505"/>
        <v>1.1948539504476612E-5</v>
      </c>
      <c r="W1219" s="185">
        <f t="shared" si="506"/>
        <v>8.8804640854282303E-8</v>
      </c>
      <c r="X1219" s="185">
        <f t="shared" si="507"/>
        <v>49785.581268652553</v>
      </c>
      <c r="Y1219" s="185">
        <f t="shared" si="508"/>
        <v>6.89490069717847E-10</v>
      </c>
      <c r="AA1219" s="259">
        <f t="shared" si="509"/>
        <v>1.6547761673228326E-19</v>
      </c>
      <c r="AB1219" s="260">
        <f t="shared" si="510"/>
        <v>1.7768121707211356E-19</v>
      </c>
      <c r="AC1219" s="17">
        <f t="shared" si="511"/>
        <v>4.8946720151662575</v>
      </c>
      <c r="AD1219" s="17">
        <f t="shared" si="512"/>
        <v>4.8582418945071666</v>
      </c>
      <c r="AE1219" s="17">
        <f t="shared" si="513"/>
        <v>-38.279623908347965</v>
      </c>
      <c r="AF1219" s="17">
        <f t="shared" si="498"/>
        <v>-16.236826926441342</v>
      </c>
      <c r="AG1219" s="17">
        <f t="shared" si="499"/>
        <v>10.815480688332062</v>
      </c>
      <c r="AJ1219" s="138"/>
    </row>
    <row r="1220" spans="1:36">
      <c r="A1220" t="s">
        <v>171</v>
      </c>
      <c r="B1220">
        <v>20</v>
      </c>
      <c r="C1220">
        <v>0</v>
      </c>
      <c r="D1220">
        <v>-125.5</v>
      </c>
      <c r="E1220" s="71" t="s">
        <v>172</v>
      </c>
      <c r="F1220" s="71" t="s">
        <v>12</v>
      </c>
      <c r="G1220" s="262">
        <v>0.24</v>
      </c>
      <c r="H1220" s="263" t="s">
        <v>173</v>
      </c>
      <c r="J1220" s="5">
        <v>29.957623774328514</v>
      </c>
      <c r="K1220" s="5">
        <v>74.402996828107362</v>
      </c>
      <c r="L1220" s="29">
        <v>4.3824091164335303E-13</v>
      </c>
      <c r="M1220" s="282">
        <v>2.8165708949421054E-18</v>
      </c>
      <c r="N1220" s="257"/>
      <c r="O1220" s="126">
        <f t="shared" si="500"/>
        <v>8.4497126848263161E-19</v>
      </c>
      <c r="P1220" s="126">
        <f t="shared" si="501"/>
        <v>1.9280976422627601E-6</v>
      </c>
      <c r="Q1220" s="126">
        <f t="shared" si="502"/>
        <v>3.5207136186776318E-9</v>
      </c>
      <c r="R1220" s="126">
        <f t="shared" si="503"/>
        <v>8033.7401760948342</v>
      </c>
      <c r="S1220" s="126">
        <f t="shared" si="504"/>
        <v>4.7319513578350985E-11</v>
      </c>
      <c r="T1220" s="17">
        <v>0.89800000000000002</v>
      </c>
      <c r="U1220" s="193">
        <f t="shared" si="514"/>
        <v>2.5292806636580109E-18</v>
      </c>
      <c r="V1220" s="185">
        <f t="shared" si="505"/>
        <v>5.7714389425065295E-6</v>
      </c>
      <c r="W1220" s="185">
        <f t="shared" si="506"/>
        <v>1.0538669431908379E-8</v>
      </c>
      <c r="X1220" s="185">
        <f t="shared" si="507"/>
        <v>24047.662260443874</v>
      </c>
      <c r="Y1220" s="185">
        <f t="shared" si="508"/>
        <v>1.4164307731119732E-10</v>
      </c>
      <c r="AA1220" s="259">
        <f t="shared" si="509"/>
        <v>3.399433855468735E-20</v>
      </c>
      <c r="AB1220" s="260">
        <f t="shared" si="510"/>
        <v>9.4018501472593431E-20</v>
      </c>
      <c r="AC1220" s="17">
        <f t="shared" si="511"/>
        <v>3.3997838422301405</v>
      </c>
      <c r="AD1220" s="17">
        <f t="shared" si="512"/>
        <v>4.3094962209755101</v>
      </c>
      <c r="AE1220" s="17">
        <f t="shared" si="513"/>
        <v>-40.411011523565627</v>
      </c>
      <c r="AF1220" s="17">
        <f t="shared" si="498"/>
        <v>-18.368214541659007</v>
      </c>
      <c r="AG1220" s="17">
        <f t="shared" si="499"/>
        <v>10.087793067501412</v>
      </c>
      <c r="AJ1220" s="138"/>
    </row>
    <row r="1221" spans="1:36">
      <c r="A1221" t="s">
        <v>171</v>
      </c>
      <c r="B1221">
        <v>20</v>
      </c>
      <c r="C1221">
        <v>0</v>
      </c>
      <c r="D1221">
        <v>-125.5</v>
      </c>
      <c r="E1221" s="71" t="s">
        <v>172</v>
      </c>
      <c r="F1221" s="71" t="s">
        <v>12</v>
      </c>
      <c r="G1221" s="262">
        <v>0.24</v>
      </c>
      <c r="H1221" s="263" t="s">
        <v>173</v>
      </c>
      <c r="J1221" s="5">
        <v>5.8777403386842622</v>
      </c>
      <c r="K1221" s="5">
        <v>18.187254505995266</v>
      </c>
      <c r="L1221" s="29">
        <v>9.4964452170651604E-14</v>
      </c>
      <c r="M1221" s="282">
        <v>2.244756528925809E-18</v>
      </c>
      <c r="N1221" s="257"/>
      <c r="O1221" s="126">
        <f t="shared" si="500"/>
        <v>6.7342695867774268E-19</v>
      </c>
      <c r="P1221" s="126">
        <f t="shared" si="501"/>
        <v>7.091358327088446E-6</v>
      </c>
      <c r="Q1221" s="126">
        <f t="shared" si="502"/>
        <v>2.8059456611572612E-9</v>
      </c>
      <c r="R1221" s="126">
        <f t="shared" si="503"/>
        <v>29547.326362868524</v>
      </c>
      <c r="S1221" s="126">
        <f t="shared" si="504"/>
        <v>1.542808817148463E-10</v>
      </c>
      <c r="T1221" s="17">
        <v>0.89800000000000002</v>
      </c>
      <c r="U1221" s="193">
        <f t="shared" si="514"/>
        <v>2.0157913629753765E-18</v>
      </c>
      <c r="V1221" s="185">
        <f t="shared" si="505"/>
        <v>2.1226799259084748E-5</v>
      </c>
      <c r="W1221" s="185">
        <f t="shared" si="506"/>
        <v>8.3991306790640686E-9</v>
      </c>
      <c r="X1221" s="185">
        <f t="shared" si="507"/>
        <v>88444.996912853123</v>
      </c>
      <c r="Y1221" s="185">
        <f t="shared" si="508"/>
        <v>4.6181410593310664E-10</v>
      </c>
      <c r="AA1221" s="259">
        <f t="shared" si="509"/>
        <v>1.1083538542394559E-19</v>
      </c>
      <c r="AB1221" s="260">
        <f t="shared" si="510"/>
        <v>3.8190808024505212E-19</v>
      </c>
      <c r="AC1221" s="17">
        <f t="shared" si="511"/>
        <v>1.7711723919077174</v>
      </c>
      <c r="AD1221" s="17">
        <f t="shared" si="512"/>
        <v>2.9007210468884628</v>
      </c>
      <c r="AE1221" s="17">
        <f t="shared" si="513"/>
        <v>-40.637934608946892</v>
      </c>
      <c r="AF1221" s="17">
        <f t="shared" si="498"/>
        <v>-18.595137627040273</v>
      </c>
      <c r="AG1221" s="17">
        <f t="shared" si="499"/>
        <v>11.3901361339729</v>
      </c>
      <c r="AJ1221" s="138"/>
    </row>
    <row r="1222" spans="1:36">
      <c r="A1222" t="s">
        <v>171</v>
      </c>
      <c r="B1222">
        <v>20</v>
      </c>
      <c r="C1222">
        <v>0</v>
      </c>
      <c r="D1222">
        <v>-125.5</v>
      </c>
      <c r="E1222" s="71" t="s">
        <v>172</v>
      </c>
      <c r="F1222" s="71" t="s">
        <v>12</v>
      </c>
      <c r="G1222" s="262">
        <v>0.24</v>
      </c>
      <c r="H1222" s="263" t="s">
        <v>173</v>
      </c>
      <c r="J1222" s="5">
        <v>15.54070150555874</v>
      </c>
      <c r="K1222" s="5">
        <v>32.122922333381069</v>
      </c>
      <c r="L1222" s="29">
        <v>2.3662651974749478E-13</v>
      </c>
      <c r="M1222" s="282">
        <v>2.6007364247189494E-18</v>
      </c>
      <c r="N1222" s="257"/>
      <c r="O1222" s="126">
        <f t="shared" si="500"/>
        <v>7.8022092741568481E-19</v>
      </c>
      <c r="P1222" s="126">
        <f t="shared" si="501"/>
        <v>3.2972674755486495E-6</v>
      </c>
      <c r="Q1222" s="126">
        <f t="shared" si="502"/>
        <v>3.2509205308986869E-9</v>
      </c>
      <c r="R1222" s="126">
        <f t="shared" si="503"/>
        <v>13738.614481452707</v>
      </c>
      <c r="S1222" s="126">
        <f t="shared" si="504"/>
        <v>1.0120251505014657E-10</v>
      </c>
      <c r="T1222" s="17">
        <v>0.89800000000000002</v>
      </c>
      <c r="U1222" s="193">
        <f t="shared" si="514"/>
        <v>2.3354613093976166E-18</v>
      </c>
      <c r="V1222" s="185">
        <f t="shared" si="505"/>
        <v>9.8698206434756255E-6</v>
      </c>
      <c r="W1222" s="185">
        <f t="shared" si="506"/>
        <v>9.7310887891567356E-9</v>
      </c>
      <c r="X1222" s="185">
        <f t="shared" si="507"/>
        <v>41124.252681148442</v>
      </c>
      <c r="Y1222" s="185">
        <f t="shared" si="508"/>
        <v>3.0293286171677203E-10</v>
      </c>
      <c r="AA1222" s="259">
        <f t="shared" si="509"/>
        <v>7.2703886812025295E-20</v>
      </c>
      <c r="AB1222" s="260">
        <f t="shared" si="510"/>
        <v>1.6735000178651486E-19</v>
      </c>
      <c r="AC1222" s="17">
        <f t="shared" si="511"/>
        <v>2.743462485848482</v>
      </c>
      <c r="AD1222" s="17">
        <f t="shared" si="512"/>
        <v>3.4695698666766197</v>
      </c>
      <c r="AE1222" s="17">
        <f t="shared" si="513"/>
        <v>-40.490737028693822</v>
      </c>
      <c r="AF1222" s="17">
        <f t="shared" si="498"/>
        <v>-18.447940046787203</v>
      </c>
      <c r="AG1222" s="17">
        <f t="shared" si="499"/>
        <v>10.624353316015595</v>
      </c>
      <c r="AJ1222" s="138"/>
    </row>
    <row r="1223" spans="1:36">
      <c r="A1223" t="s">
        <v>171</v>
      </c>
      <c r="B1223">
        <v>20</v>
      </c>
      <c r="C1223">
        <v>0</v>
      </c>
      <c r="D1223">
        <v>-125.5</v>
      </c>
      <c r="E1223" s="71" t="s">
        <v>172</v>
      </c>
      <c r="F1223" s="71" t="s">
        <v>12</v>
      </c>
      <c r="G1223" s="262">
        <v>0.24</v>
      </c>
      <c r="H1223" s="263" t="s">
        <v>173</v>
      </c>
      <c r="J1223" s="5">
        <v>3.2257080680401637</v>
      </c>
      <c r="K1223" s="5">
        <v>11.144616396664711</v>
      </c>
      <c r="L1223" s="29">
        <v>5.405942684638778E-14</v>
      </c>
      <c r="M1223" s="282">
        <v>5.0130281286616171E-19</v>
      </c>
      <c r="N1223" s="257"/>
      <c r="O1223" s="126">
        <f t="shared" si="500"/>
        <v>1.503908438598485E-19</v>
      </c>
      <c r="P1223" s="126">
        <f t="shared" si="501"/>
        <v>2.7819540944670141E-6</v>
      </c>
      <c r="Q1223" s="126">
        <f t="shared" si="502"/>
        <v>6.2662851608270212E-10</v>
      </c>
      <c r="R1223" s="126">
        <f t="shared" si="503"/>
        <v>11591.475393612558</v>
      </c>
      <c r="S1223" s="126">
        <f t="shared" si="504"/>
        <v>5.6227015249285339E-11</v>
      </c>
      <c r="T1223" s="17">
        <v>0.89800000000000002</v>
      </c>
      <c r="U1223" s="193">
        <f t="shared" si="514"/>
        <v>4.5016992595381325E-19</v>
      </c>
      <c r="V1223" s="185">
        <f t="shared" si="505"/>
        <v>8.3273159227712623E-6</v>
      </c>
      <c r="W1223" s="185">
        <f t="shared" si="506"/>
        <v>1.8757080248075553E-9</v>
      </c>
      <c r="X1223" s="185">
        <f t="shared" si="507"/>
        <v>34697.149678213595</v>
      </c>
      <c r="Y1223" s="185">
        <f t="shared" si="508"/>
        <v>1.6830619897952748E-10</v>
      </c>
      <c r="AA1223" s="259">
        <f t="shared" si="509"/>
        <v>4.0393487755086589E-20</v>
      </c>
      <c r="AB1223" s="260">
        <f t="shared" si="510"/>
        <v>1.554086117813932E-19</v>
      </c>
      <c r="AC1223" s="17">
        <f t="shared" si="511"/>
        <v>1.1711524821302948</v>
      </c>
      <c r="AD1223" s="17">
        <f t="shared" si="512"/>
        <v>2.4109565469242273</v>
      </c>
      <c r="AE1223" s="17">
        <f t="shared" si="513"/>
        <v>-42.137076617477895</v>
      </c>
      <c r="AF1223" s="17">
        <f t="shared" si="498"/>
        <v>-20.094279635571272</v>
      </c>
      <c r="AG1223" s="17">
        <f t="shared" si="499"/>
        <v>10.454412820722901</v>
      </c>
      <c r="AJ1223" s="138"/>
    </row>
    <row r="1224" spans="1:36">
      <c r="A1224" t="s">
        <v>171</v>
      </c>
      <c r="B1224">
        <v>20</v>
      </c>
      <c r="C1224">
        <v>0</v>
      </c>
      <c r="D1224">
        <v>-125.5</v>
      </c>
      <c r="E1224" s="71" t="s">
        <v>172</v>
      </c>
      <c r="F1224" s="71" t="s">
        <v>12</v>
      </c>
      <c r="G1224" s="262">
        <v>0.24</v>
      </c>
      <c r="H1224" s="263" t="s">
        <v>173</v>
      </c>
      <c r="J1224" s="5">
        <v>6.0155776813596216</v>
      </c>
      <c r="K1224" s="5">
        <v>16.462306499299981</v>
      </c>
      <c r="L1224" s="29">
        <v>9.7054108964754704E-14</v>
      </c>
      <c r="M1224" s="282">
        <v>1.0006523626565125E-18</v>
      </c>
      <c r="N1224" s="257"/>
      <c r="O1224" s="126">
        <f t="shared" si="500"/>
        <v>3.0019570879695373E-19</v>
      </c>
      <c r="P1224" s="126">
        <f t="shared" si="501"/>
        <v>3.0930757285708542E-6</v>
      </c>
      <c r="Q1224" s="126">
        <f t="shared" si="502"/>
        <v>1.2508154533206405E-9</v>
      </c>
      <c r="R1224" s="126">
        <f t="shared" si="503"/>
        <v>12887.815535711892</v>
      </c>
      <c r="S1224" s="126">
        <f t="shared" si="504"/>
        <v>7.5980571335725552E-11</v>
      </c>
      <c r="T1224" s="17">
        <v>0.89800000000000002</v>
      </c>
      <c r="U1224" s="193">
        <f t="shared" si="514"/>
        <v>8.9858582166554824E-19</v>
      </c>
      <c r="V1224" s="185">
        <f t="shared" si="505"/>
        <v>9.2586066808554248E-6</v>
      </c>
      <c r="W1224" s="185">
        <f t="shared" si="506"/>
        <v>3.7441075902731177E-9</v>
      </c>
      <c r="X1224" s="185">
        <f t="shared" si="507"/>
        <v>38577.527836897607</v>
      </c>
      <c r="Y1224" s="185">
        <f t="shared" si="508"/>
        <v>2.2743517686493851E-10</v>
      </c>
      <c r="AA1224" s="259">
        <f t="shared" si="509"/>
        <v>5.458444244758524E-20</v>
      </c>
      <c r="AB1224" s="260">
        <f t="shared" si="510"/>
        <v>1.6634351938588021E-19</v>
      </c>
      <c r="AC1224" s="17">
        <f t="shared" si="511"/>
        <v>1.7943523849413725</v>
      </c>
      <c r="AD1224" s="17">
        <f t="shared" si="512"/>
        <v>2.8010733129714658</v>
      </c>
      <c r="AE1224" s="17">
        <f t="shared" si="513"/>
        <v>-41.445879523932327</v>
      </c>
      <c r="AF1224" s="17">
        <f t="shared" si="498"/>
        <v>-19.403082542025711</v>
      </c>
      <c r="AG1224" s="17">
        <f t="shared" si="499"/>
        <v>10.560425205528862</v>
      </c>
      <c r="AJ1224" s="138"/>
    </row>
    <row r="1225" spans="1:36">
      <c r="A1225" t="s">
        <v>171</v>
      </c>
      <c r="B1225">
        <v>20</v>
      </c>
      <c r="C1225">
        <v>0</v>
      </c>
      <c r="D1225">
        <v>-125.5</v>
      </c>
      <c r="E1225" s="71" t="s">
        <v>172</v>
      </c>
      <c r="F1225" s="71" t="s">
        <v>12</v>
      </c>
      <c r="G1225" s="262">
        <v>0.24</v>
      </c>
      <c r="H1225" s="263" t="s">
        <v>173</v>
      </c>
      <c r="J1225" s="5">
        <v>15.82537480624026</v>
      </c>
      <c r="K1225" s="5">
        <v>62.332458941123363</v>
      </c>
      <c r="L1225" s="29">
        <v>2.4069436082899273E-13</v>
      </c>
      <c r="M1225" s="282">
        <v>2.4168262471973583E-18</v>
      </c>
      <c r="N1225" s="257"/>
      <c r="O1225" s="126">
        <f t="shared" si="500"/>
        <v>7.2504787415920748E-19</v>
      </c>
      <c r="P1225" s="126">
        <f t="shared" si="501"/>
        <v>3.0123176615439518E-6</v>
      </c>
      <c r="Q1225" s="126">
        <f t="shared" si="502"/>
        <v>3.0210328089966979E-9</v>
      </c>
      <c r="R1225" s="126">
        <f t="shared" si="503"/>
        <v>12551.323589766465</v>
      </c>
      <c r="S1225" s="126">
        <f t="shared" si="504"/>
        <v>4.8466446861180933E-11</v>
      </c>
      <c r="T1225" s="17">
        <v>0.89800000000000002</v>
      </c>
      <c r="U1225" s="193">
        <f t="shared" si="514"/>
        <v>2.1703099699832278E-18</v>
      </c>
      <c r="V1225" s="185">
        <f t="shared" si="505"/>
        <v>9.0168708668882292E-6</v>
      </c>
      <c r="W1225" s="185">
        <f t="shared" si="506"/>
        <v>9.0429582082634502E-9</v>
      </c>
      <c r="X1225" s="185">
        <f t="shared" si="507"/>
        <v>37570.295278700956</v>
      </c>
      <c r="Y1225" s="185">
        <f t="shared" si="508"/>
        <v>1.4507623093780161E-10</v>
      </c>
      <c r="AA1225" s="259">
        <f t="shared" si="509"/>
        <v>3.4818295425072385E-20</v>
      </c>
      <c r="AB1225" s="260">
        <f t="shared" si="510"/>
        <v>1.5271842068753756E-19</v>
      </c>
      <c r="AC1225" s="17">
        <f t="shared" si="511"/>
        <v>2.7616146521883311</v>
      </c>
      <c r="AD1225" s="17">
        <f t="shared" si="512"/>
        <v>4.1324823004055755</v>
      </c>
      <c r="AE1225" s="17">
        <f t="shared" si="513"/>
        <v>-40.564076462551405</v>
      </c>
      <c r="AF1225" s="17">
        <f t="shared" si="498"/>
        <v>-18.52127948064479</v>
      </c>
      <c r="AG1225" s="17">
        <f t="shared" si="499"/>
        <v>10.533968997964889</v>
      </c>
      <c r="AJ1225" s="138"/>
    </row>
    <row r="1226" spans="1:36">
      <c r="A1226" t="s">
        <v>171</v>
      </c>
      <c r="B1226">
        <v>20</v>
      </c>
      <c r="C1226">
        <v>0</v>
      </c>
      <c r="D1226">
        <v>-125.5</v>
      </c>
      <c r="E1226" s="71" t="s">
        <v>172</v>
      </c>
      <c r="F1226" s="71" t="s">
        <v>12</v>
      </c>
      <c r="G1226" s="262">
        <v>0.24</v>
      </c>
      <c r="H1226" s="263" t="s">
        <v>173</v>
      </c>
      <c r="J1226" s="5">
        <v>2.1432293009149399</v>
      </c>
      <c r="K1226" s="5">
        <v>13.884704879510089</v>
      </c>
      <c r="L1226" s="29">
        <v>3.6825271398331482E-14</v>
      </c>
      <c r="M1226" s="282">
        <v>1.7091044728858185E-18</v>
      </c>
      <c r="N1226" s="257"/>
      <c r="O1226" s="126">
        <f t="shared" si="500"/>
        <v>5.1273134186574558E-19</v>
      </c>
      <c r="P1226" s="126">
        <f t="shared" si="501"/>
        <v>1.3923355413179031E-5</v>
      </c>
      <c r="Q1226" s="126">
        <f t="shared" si="502"/>
        <v>2.1363805911072734E-9</v>
      </c>
      <c r="R1226" s="126">
        <f t="shared" si="503"/>
        <v>58013.980888245962</v>
      </c>
      <c r="S1226" s="126">
        <f t="shared" si="504"/>
        <v>1.53865754414411E-10</v>
      </c>
      <c r="T1226" s="17">
        <v>0.89800000000000002</v>
      </c>
      <c r="U1226" s="193">
        <f t="shared" si="514"/>
        <v>1.5347758166514651E-18</v>
      </c>
      <c r="V1226" s="185">
        <f t="shared" si="505"/>
        <v>4.1677243870115902E-5</v>
      </c>
      <c r="W1226" s="185">
        <f t="shared" si="506"/>
        <v>6.3948992360477714E-9</v>
      </c>
      <c r="X1226" s="185">
        <f t="shared" si="507"/>
        <v>173655.1827921496</v>
      </c>
      <c r="Y1226" s="185">
        <f t="shared" si="508"/>
        <v>4.6057149154713692E-10</v>
      </c>
      <c r="AA1226" s="259">
        <f t="shared" si="509"/>
        <v>1.1053715797131286E-19</v>
      </c>
      <c r="AB1226" s="260">
        <f t="shared" si="510"/>
        <v>7.9744359231940579E-19</v>
      </c>
      <c r="AC1226" s="17">
        <f t="shared" si="511"/>
        <v>0.76231371072766041</v>
      </c>
      <c r="AD1226" s="17">
        <f t="shared" si="512"/>
        <v>2.6307878659063109</v>
      </c>
      <c r="AE1226" s="17">
        <f t="shared" si="513"/>
        <v>-40.910562140623803</v>
      </c>
      <c r="AF1226" s="17">
        <f t="shared" si="498"/>
        <v>-18.867765158717184</v>
      </c>
      <c r="AG1226" s="17">
        <f t="shared" si="499"/>
        <v>12.064826903924065</v>
      </c>
      <c r="AJ1226" s="138"/>
    </row>
    <row r="1227" spans="1:36">
      <c r="A1227" t="s">
        <v>171</v>
      </c>
      <c r="B1227">
        <v>20</v>
      </c>
      <c r="C1227">
        <v>0</v>
      </c>
      <c r="D1227">
        <v>-125.5</v>
      </c>
      <c r="E1227" s="71" t="s">
        <v>172</v>
      </c>
      <c r="F1227" s="71" t="s">
        <v>12</v>
      </c>
      <c r="G1227" s="262">
        <v>0.24</v>
      </c>
      <c r="H1227" s="263" t="s">
        <v>173</v>
      </c>
      <c r="J1227" s="5">
        <v>9.3711923251659925</v>
      </c>
      <c r="K1227" s="5">
        <v>21.759086803999434</v>
      </c>
      <c r="L1227" s="29">
        <v>1.4715935315258025E-13</v>
      </c>
      <c r="M1227" s="282">
        <v>1.6418289405271555E-18</v>
      </c>
      <c r="N1227" s="257"/>
      <c r="O1227" s="126">
        <f t="shared" si="500"/>
        <v>4.9254868215814662E-19</v>
      </c>
      <c r="P1227" s="126">
        <f t="shared" si="501"/>
        <v>3.3470429952723017E-6</v>
      </c>
      <c r="Q1227" s="126">
        <f t="shared" si="502"/>
        <v>2.0522861756589442E-9</v>
      </c>
      <c r="R1227" s="126">
        <f t="shared" si="503"/>
        <v>13946.012480301257</v>
      </c>
      <c r="S1227" s="126">
        <f t="shared" si="504"/>
        <v>9.4318580285351098E-11</v>
      </c>
      <c r="T1227" s="17">
        <v>0.89800000000000002</v>
      </c>
      <c r="U1227" s="193">
        <f t="shared" si="514"/>
        <v>1.4743623885933856E-18</v>
      </c>
      <c r="V1227" s="185">
        <f t="shared" si="505"/>
        <v>1.0018815365848423E-5</v>
      </c>
      <c r="W1227" s="185">
        <f t="shared" si="506"/>
        <v>6.1431766191391065E-9</v>
      </c>
      <c r="X1227" s="185">
        <f t="shared" si="507"/>
        <v>41745.064024368432</v>
      </c>
      <c r="Y1227" s="185">
        <f t="shared" si="508"/>
        <v>2.8232695032081761E-10</v>
      </c>
      <c r="AA1227" s="259">
        <f t="shared" si="509"/>
        <v>6.7758468076996232E-20</v>
      </c>
      <c r="AB1227" s="260">
        <f t="shared" si="510"/>
        <v>1.7519957797878978E-19</v>
      </c>
      <c r="AC1227" s="17">
        <f t="shared" si="511"/>
        <v>2.2376403373721243</v>
      </c>
      <c r="AD1227" s="17">
        <f t="shared" si="512"/>
        <v>3.0800314543791467</v>
      </c>
      <c r="AE1227" s="17">
        <f t="shared" si="513"/>
        <v>-40.950720845800305</v>
      </c>
      <c r="AF1227" s="17">
        <f t="shared" si="498"/>
        <v>-18.907923863893689</v>
      </c>
      <c r="AG1227" s="17">
        <f t="shared" si="499"/>
        <v>10.639336496328408</v>
      </c>
      <c r="AJ1227" s="138"/>
    </row>
    <row r="1228" spans="1:36">
      <c r="A1228" t="s">
        <v>171</v>
      </c>
      <c r="B1228">
        <v>20</v>
      </c>
      <c r="C1228">
        <v>0</v>
      </c>
      <c r="D1228">
        <v>-125.5</v>
      </c>
      <c r="E1228" s="71" t="s">
        <v>172</v>
      </c>
      <c r="F1228" s="71" t="s">
        <v>12</v>
      </c>
      <c r="G1228" s="262">
        <v>0.24</v>
      </c>
      <c r="H1228" s="263" t="s">
        <v>173</v>
      </c>
      <c r="J1228" s="5">
        <v>4.8928785023348835</v>
      </c>
      <c r="K1228" s="5">
        <v>14.846484164128444</v>
      </c>
      <c r="L1228" s="29">
        <v>7.9941723369169584E-14</v>
      </c>
      <c r="M1228" s="282">
        <v>1.5473706787245897E-18</v>
      </c>
      <c r="N1228" s="257"/>
      <c r="O1228" s="126">
        <f t="shared" si="500"/>
        <v>4.6421120361737684E-19</v>
      </c>
      <c r="P1228" s="126">
        <f t="shared" si="501"/>
        <v>5.8068701055349662E-6</v>
      </c>
      <c r="Q1228" s="126">
        <f t="shared" si="502"/>
        <v>1.9342133484057367E-9</v>
      </c>
      <c r="R1228" s="126">
        <f t="shared" si="503"/>
        <v>24195.292106395693</v>
      </c>
      <c r="S1228" s="126">
        <f t="shared" si="504"/>
        <v>1.3028090199827345E-10</v>
      </c>
      <c r="T1228" s="17">
        <v>0.89800000000000002</v>
      </c>
      <c r="U1228" s="193">
        <f t="shared" si="514"/>
        <v>1.3895388694946816E-18</v>
      </c>
      <c r="V1228" s="185">
        <f t="shared" si="505"/>
        <v>1.7381897849234669E-5</v>
      </c>
      <c r="W1228" s="185">
        <f t="shared" si="506"/>
        <v>5.7897452895611733E-9</v>
      </c>
      <c r="X1228" s="185">
        <f t="shared" si="507"/>
        <v>72424.574371811119</v>
      </c>
      <c r="Y1228" s="185">
        <f t="shared" si="508"/>
        <v>3.8997416664816532E-10</v>
      </c>
      <c r="AA1228" s="259">
        <f t="shared" si="509"/>
        <v>9.359379999555967E-20</v>
      </c>
      <c r="AB1228" s="260">
        <f t="shared" si="510"/>
        <v>3.1624956106843525E-19</v>
      </c>
      <c r="AC1228" s="17">
        <f t="shared" si="511"/>
        <v>1.5877807810840987</v>
      </c>
      <c r="AD1228" s="17">
        <f t="shared" si="512"/>
        <v>2.6977630805930874</v>
      </c>
      <c r="AE1228" s="17">
        <f t="shared" si="513"/>
        <v>-41.009974519675993</v>
      </c>
      <c r="AF1228" s="17">
        <f t="shared" si="498"/>
        <v>-18.96717753776937</v>
      </c>
      <c r="AG1228" s="17">
        <f t="shared" si="499"/>
        <v>11.190300945807181</v>
      </c>
      <c r="AJ1228" s="138"/>
    </row>
    <row r="1229" spans="1:36">
      <c r="A1229" t="s">
        <v>171</v>
      </c>
      <c r="B1229">
        <v>20</v>
      </c>
      <c r="C1229">
        <v>0</v>
      </c>
      <c r="D1229">
        <v>-125.5</v>
      </c>
      <c r="E1229" s="71" t="s">
        <v>172</v>
      </c>
      <c r="F1229" s="71" t="s">
        <v>12</v>
      </c>
      <c r="G1229" s="262">
        <v>0.24</v>
      </c>
      <c r="H1229" s="263" t="s">
        <v>173</v>
      </c>
      <c r="J1229" s="5">
        <v>19.8060567693453</v>
      </c>
      <c r="K1229" s="5">
        <v>61.951988880393564</v>
      </c>
      <c r="L1229" s="29">
        <v>2.9714323378085842E-13</v>
      </c>
      <c r="M1229" s="282">
        <v>1.8262366037881951E-18</v>
      </c>
      <c r="N1229" s="257"/>
      <c r="O1229" s="126">
        <f t="shared" si="500"/>
        <v>5.4787098113645854E-19</v>
      </c>
      <c r="P1229" s="126">
        <f t="shared" si="501"/>
        <v>1.8437942340646077E-6</v>
      </c>
      <c r="Q1229" s="126">
        <f t="shared" si="502"/>
        <v>2.2827957547352441E-9</v>
      </c>
      <c r="R1229" s="126">
        <f t="shared" si="503"/>
        <v>7682.4759752691989</v>
      </c>
      <c r="S1229" s="126">
        <f t="shared" si="504"/>
        <v>3.6847820320062373E-11</v>
      </c>
      <c r="T1229" s="17">
        <v>0.89800000000000002</v>
      </c>
      <c r="U1229" s="193">
        <f t="shared" si="514"/>
        <v>1.6399604702017992E-18</v>
      </c>
      <c r="V1229" s="185">
        <f t="shared" si="505"/>
        <v>5.5190907406333927E-6</v>
      </c>
      <c r="W1229" s="185">
        <f t="shared" si="506"/>
        <v>6.8331686258408302E-9</v>
      </c>
      <c r="X1229" s="185">
        <f t="shared" si="507"/>
        <v>22996.211419305804</v>
      </c>
      <c r="Y1229" s="185">
        <f t="shared" si="508"/>
        <v>1.1029780882472002E-10</v>
      </c>
      <c r="AA1229" s="259">
        <f t="shared" si="509"/>
        <v>2.6471474117932805E-20</v>
      </c>
      <c r="AB1229" s="260">
        <f t="shared" si="510"/>
        <v>9.2205966339283711E-20</v>
      </c>
      <c r="AC1229" s="17">
        <f t="shared" si="511"/>
        <v>2.985987788365088</v>
      </c>
      <c r="AD1229" s="17">
        <f t="shared" si="512"/>
        <v>4.1263597121666464</v>
      </c>
      <c r="AE1229" s="17">
        <f t="shared" si="513"/>
        <v>-40.844274325202761</v>
      </c>
      <c r="AF1229" s="17">
        <f t="shared" si="498"/>
        <v>-18.801477343296142</v>
      </c>
      <c r="AG1229" s="17">
        <f t="shared" si="499"/>
        <v>10.043084760443561</v>
      </c>
      <c r="AJ1229" s="138"/>
    </row>
    <row r="1230" spans="1:36">
      <c r="A1230" t="s">
        <v>171</v>
      </c>
      <c r="B1230">
        <v>20</v>
      </c>
      <c r="C1230">
        <v>0</v>
      </c>
      <c r="D1230">
        <v>-125.5</v>
      </c>
      <c r="E1230" s="71" t="s">
        <v>172</v>
      </c>
      <c r="F1230" s="71" t="s">
        <v>12</v>
      </c>
      <c r="G1230" s="262">
        <v>0.24</v>
      </c>
      <c r="H1230" s="263" t="s">
        <v>173</v>
      </c>
      <c r="J1230" s="5">
        <v>510.22261546166931</v>
      </c>
      <c r="K1230" s="5">
        <v>354.41108650720861</v>
      </c>
      <c r="L1230" s="29">
        <v>6.2785429252308017E-12</v>
      </c>
      <c r="M1230" s="282">
        <v>1.2070928141173492E-16</v>
      </c>
      <c r="N1230" s="257"/>
      <c r="O1230" s="126">
        <f t="shared" si="500"/>
        <v>3.6212784423520479E-17</v>
      </c>
      <c r="P1230" s="126">
        <f t="shared" si="501"/>
        <v>5.7677051594242759E-6</v>
      </c>
      <c r="Q1230" s="126">
        <f t="shared" si="502"/>
        <v>1.5088660176466866E-7</v>
      </c>
      <c r="R1230" s="126">
        <f t="shared" si="503"/>
        <v>24032.104830934484</v>
      </c>
      <c r="S1230" s="126">
        <f t="shared" si="504"/>
        <v>4.2573894415009976E-10</v>
      </c>
      <c r="T1230" s="17">
        <v>0.89800000000000002</v>
      </c>
      <c r="U1230" s="193">
        <f t="shared" si="514"/>
        <v>1.0839693470773796E-16</v>
      </c>
      <c r="V1230" s="185">
        <f t="shared" si="505"/>
        <v>1.7264664110543332E-5</v>
      </c>
      <c r="W1230" s="185">
        <f t="shared" si="506"/>
        <v>4.5165389461557483E-7</v>
      </c>
      <c r="X1230" s="185">
        <f t="shared" si="507"/>
        <v>71936.100460597212</v>
      </c>
      <c r="Y1230" s="185">
        <f t="shared" si="508"/>
        <v>1.274378572822632E-9</v>
      </c>
      <c r="AA1230" s="259">
        <f t="shared" si="509"/>
        <v>3.0585085747743167E-19</v>
      </c>
      <c r="AB1230" s="260">
        <f t="shared" si="510"/>
        <v>2.3658159743176507E-19</v>
      </c>
      <c r="AC1230" s="17">
        <f t="shared" si="511"/>
        <v>6.2348471313847984</v>
      </c>
      <c r="AD1230" s="17">
        <f t="shared" si="512"/>
        <v>5.8704575007111899</v>
      </c>
      <c r="AE1230" s="17">
        <f t="shared" si="513"/>
        <v>-36.653146652211049</v>
      </c>
      <c r="AF1230" s="17">
        <f t="shared" si="498"/>
        <v>-14.610349670304432</v>
      </c>
      <c r="AG1230" s="17">
        <f t="shared" si="499"/>
        <v>11.183533510339764</v>
      </c>
      <c r="AJ1230" s="138"/>
    </row>
    <row r="1231" spans="1:36">
      <c r="A1231" t="s">
        <v>171</v>
      </c>
      <c r="B1231">
        <v>20</v>
      </c>
      <c r="C1231">
        <v>0</v>
      </c>
      <c r="D1231">
        <v>-125.5</v>
      </c>
      <c r="E1231" s="71" t="s">
        <v>172</v>
      </c>
      <c r="F1231" s="71" t="s">
        <v>12</v>
      </c>
      <c r="G1231" s="262">
        <v>0.24</v>
      </c>
      <c r="H1231" s="263" t="s">
        <v>173</v>
      </c>
      <c r="J1231" s="5">
        <v>372.04243265671641</v>
      </c>
      <c r="K1231" s="5">
        <v>516.53141067477259</v>
      </c>
      <c r="L1231" s="29">
        <v>4.6672260900721854E-12</v>
      </c>
      <c r="M1231" s="282">
        <v>2.6806001869147857E-17</v>
      </c>
      <c r="N1231" s="257"/>
      <c r="O1231" s="126">
        <f t="shared" si="500"/>
        <v>8.0418005607443562E-18</v>
      </c>
      <c r="P1231" s="126">
        <f t="shared" si="501"/>
        <v>1.7230364258226835E-6</v>
      </c>
      <c r="Q1231" s="126">
        <f t="shared" si="502"/>
        <v>3.3507502336434821E-8</v>
      </c>
      <c r="R1231" s="126">
        <f t="shared" si="503"/>
        <v>7179.3184409278474</v>
      </c>
      <c r="S1231" s="126">
        <f t="shared" si="504"/>
        <v>6.4870212428441052E-11</v>
      </c>
      <c r="T1231" s="17">
        <v>0.89800000000000002</v>
      </c>
      <c r="U1231" s="193">
        <f t="shared" si="514"/>
        <v>2.4071789678494777E-17</v>
      </c>
      <c r="V1231" s="185">
        <f t="shared" si="505"/>
        <v>5.1576223679625664E-6</v>
      </c>
      <c r="W1231" s="185">
        <f t="shared" si="506"/>
        <v>1.002991236603949E-7</v>
      </c>
      <c r="X1231" s="185">
        <f t="shared" si="507"/>
        <v>21490.093199844028</v>
      </c>
      <c r="Y1231" s="185">
        <f t="shared" si="508"/>
        <v>1.941781692024669E-10</v>
      </c>
      <c r="AA1231" s="259">
        <f t="shared" si="509"/>
        <v>4.6602760608592052E-20</v>
      </c>
      <c r="AB1231" s="260">
        <f t="shared" si="510"/>
        <v>7.2050926228304065E-20</v>
      </c>
      <c r="AC1231" s="17">
        <f t="shared" si="511"/>
        <v>5.9190079140495788</v>
      </c>
      <c r="AD1231" s="17">
        <f t="shared" si="512"/>
        <v>6.2471361011825381</v>
      </c>
      <c r="AE1231" s="17">
        <f t="shared" si="513"/>
        <v>-38.157905861107807</v>
      </c>
      <c r="AF1231" s="17">
        <f t="shared" si="498"/>
        <v>-16.115108879201188</v>
      </c>
      <c r="AG1231" s="17">
        <f t="shared" si="499"/>
        <v>9.9753473265207777</v>
      </c>
      <c r="AJ1231" s="138"/>
    </row>
    <row r="1232" spans="1:36">
      <c r="A1232" t="s">
        <v>171</v>
      </c>
      <c r="B1232">
        <v>20</v>
      </c>
      <c r="C1232">
        <v>0</v>
      </c>
      <c r="D1232">
        <v>-125.5</v>
      </c>
      <c r="E1232" s="71" t="s">
        <v>172</v>
      </c>
      <c r="F1232" s="71" t="s">
        <v>12</v>
      </c>
      <c r="G1232" s="262">
        <v>0.24</v>
      </c>
      <c r="H1232" s="263" t="s">
        <v>173</v>
      </c>
      <c r="J1232" s="5">
        <v>4.8474318171477933</v>
      </c>
      <c r="K1232" s="5">
        <v>15.533191053150981</v>
      </c>
      <c r="L1232" s="29">
        <v>7.9244293889527182E-14</v>
      </c>
      <c r="M1232" s="282">
        <v>1.9882160038961153E-18</v>
      </c>
      <c r="N1232" s="257"/>
      <c r="O1232" s="126">
        <f t="shared" si="500"/>
        <v>5.964648011688346E-19</v>
      </c>
      <c r="P1232" s="126">
        <f t="shared" si="501"/>
        <v>7.5269116789702704E-6</v>
      </c>
      <c r="Q1232" s="126">
        <f t="shared" si="502"/>
        <v>2.4852700048701442E-9</v>
      </c>
      <c r="R1232" s="126">
        <f t="shared" si="503"/>
        <v>31362.13199570946</v>
      </c>
      <c r="S1232" s="126">
        <f t="shared" si="504"/>
        <v>1.5999738858333269E-10</v>
      </c>
      <c r="T1232" s="17">
        <v>0.89800000000000002</v>
      </c>
      <c r="U1232" s="193">
        <f t="shared" si="514"/>
        <v>1.7854179714987115E-18</v>
      </c>
      <c r="V1232" s="185">
        <f t="shared" si="505"/>
        <v>2.2530555625717676E-5</v>
      </c>
      <c r="W1232" s="185">
        <f t="shared" si="506"/>
        <v>7.4392415479112975E-9</v>
      </c>
      <c r="X1232" s="185">
        <f t="shared" si="507"/>
        <v>93877.315107156988</v>
      </c>
      <c r="Y1232" s="185">
        <f t="shared" si="508"/>
        <v>4.7892551649277583E-10</v>
      </c>
      <c r="AA1232" s="259">
        <f t="shared" si="509"/>
        <v>1.1494212395826618E-19</v>
      </c>
      <c r="AB1232" s="260">
        <f t="shared" si="510"/>
        <v>4.1015863221898239E-19</v>
      </c>
      <c r="AC1232" s="17">
        <f t="shared" si="511"/>
        <v>1.5784490424654121</v>
      </c>
      <c r="AD1232" s="17">
        <f t="shared" si="512"/>
        <v>2.7429790927531488</v>
      </c>
      <c r="AE1232" s="17">
        <f t="shared" si="513"/>
        <v>-40.759293917689561</v>
      </c>
      <c r="AF1232" s="17">
        <f t="shared" si="498"/>
        <v>-18.716496935782938</v>
      </c>
      <c r="AG1232" s="17">
        <f t="shared" si="499"/>
        <v>11.449744050356559</v>
      </c>
      <c r="AJ1232" s="138"/>
    </row>
    <row r="1233" spans="1:36">
      <c r="A1233" t="s">
        <v>171</v>
      </c>
      <c r="B1233">
        <v>20</v>
      </c>
      <c r="C1233">
        <v>0</v>
      </c>
      <c r="D1233">
        <v>-125.5</v>
      </c>
      <c r="E1233" s="71" t="s">
        <v>172</v>
      </c>
      <c r="F1233" s="71" t="s">
        <v>12</v>
      </c>
      <c r="G1233" s="262">
        <v>0.24</v>
      </c>
      <c r="H1233" s="263" t="s">
        <v>173</v>
      </c>
      <c r="J1233" s="5">
        <v>14.288714752769362</v>
      </c>
      <c r="K1233" s="5">
        <v>36.093450278230222</v>
      </c>
      <c r="L1233" s="29">
        <v>2.1868101873196067E-13</v>
      </c>
      <c r="M1233" s="282">
        <v>1.4292852929260994E-18</v>
      </c>
      <c r="N1233" s="257"/>
      <c r="O1233" s="126">
        <f t="shared" si="500"/>
        <v>4.2878558787782981E-19</v>
      </c>
      <c r="P1233" s="126">
        <f t="shared" si="501"/>
        <v>1.9607810058878328E-6</v>
      </c>
      <c r="Q1233" s="126">
        <f t="shared" si="502"/>
        <v>1.7866066161576242E-9</v>
      </c>
      <c r="R1233" s="126">
        <f t="shared" si="503"/>
        <v>8169.92085786597</v>
      </c>
      <c r="S1233" s="126">
        <f t="shared" si="504"/>
        <v>4.9499468806261965E-11</v>
      </c>
      <c r="T1233" s="17">
        <v>0.89800000000000002</v>
      </c>
      <c r="U1233" s="193">
        <f t="shared" si="514"/>
        <v>1.2834981930476373E-18</v>
      </c>
      <c r="V1233" s="185">
        <f t="shared" si="505"/>
        <v>5.8692711442909128E-6</v>
      </c>
      <c r="W1233" s="185">
        <f t="shared" si="506"/>
        <v>5.3479091376984885E-9</v>
      </c>
      <c r="X1233" s="185">
        <f t="shared" si="507"/>
        <v>24455.296434545471</v>
      </c>
      <c r="Y1233" s="185">
        <f t="shared" si="508"/>
        <v>1.4816840996007749E-10</v>
      </c>
      <c r="AA1233" s="259">
        <f t="shared" si="509"/>
        <v>3.5560418390418597E-20</v>
      </c>
      <c r="AB1233" s="260">
        <f t="shared" si="510"/>
        <v>1.0002896115265252E-19</v>
      </c>
      <c r="AC1233" s="17">
        <f t="shared" si="511"/>
        <v>2.6594700475728552</v>
      </c>
      <c r="AD1233" s="17">
        <f t="shared" si="512"/>
        <v>3.5861114161419203</v>
      </c>
      <c r="AE1233" s="17">
        <f t="shared" si="513"/>
        <v>-41.089357149716811</v>
      </c>
      <c r="AF1233" s="17">
        <f t="shared" si="498"/>
        <v>-19.046560167810192</v>
      </c>
      <c r="AG1233" s="17">
        <f t="shared" si="499"/>
        <v>10.104602094533419</v>
      </c>
      <c r="AJ1233" s="138"/>
    </row>
    <row r="1234" spans="1:36">
      <c r="A1234" t="s">
        <v>171</v>
      </c>
      <c r="B1234">
        <v>20</v>
      </c>
      <c r="C1234">
        <v>0</v>
      </c>
      <c r="D1234">
        <v>-125.5</v>
      </c>
      <c r="E1234" s="71" t="s">
        <v>172</v>
      </c>
      <c r="F1234" s="71" t="s">
        <v>12</v>
      </c>
      <c r="G1234" s="262">
        <v>0.24</v>
      </c>
      <c r="H1234" s="263" t="s">
        <v>173</v>
      </c>
      <c r="J1234" s="5">
        <v>295.31281965343754</v>
      </c>
      <c r="K1234" s="5">
        <v>255.58727477477234</v>
      </c>
      <c r="L1234" s="29">
        <v>3.7572283018948886E-12</v>
      </c>
      <c r="M1234" s="282">
        <v>2.0968426423471685E-16</v>
      </c>
      <c r="N1234" s="257"/>
      <c r="O1234" s="126">
        <f t="shared" si="500"/>
        <v>6.2905279270415047E-17</v>
      </c>
      <c r="P1234" s="126">
        <f t="shared" si="501"/>
        <v>1.6742469239542865E-5</v>
      </c>
      <c r="Q1234" s="126">
        <f t="shared" si="502"/>
        <v>2.6210533029339602E-7</v>
      </c>
      <c r="R1234" s="126">
        <f t="shared" si="503"/>
        <v>69760.288498095266</v>
      </c>
      <c r="S1234" s="126">
        <f t="shared" si="504"/>
        <v>1.0255022693299872E-9</v>
      </c>
      <c r="T1234" s="17">
        <v>0.89800000000000002</v>
      </c>
      <c r="U1234" s="193">
        <f t="shared" si="514"/>
        <v>1.8829646928277574E-16</v>
      </c>
      <c r="V1234" s="185">
        <f t="shared" si="505"/>
        <v>5.0115791257031654E-5</v>
      </c>
      <c r="W1234" s="185">
        <f t="shared" si="506"/>
        <v>7.8456862201156557E-7</v>
      </c>
      <c r="X1234" s="185">
        <f t="shared" si="507"/>
        <v>208815.79690429856</v>
      </c>
      <c r="Y1234" s="185"/>
      <c r="AA1234" s="259">
        <f t="shared" si="509"/>
        <v>7.3672083028666296E-19</v>
      </c>
      <c r="AB1234" s="260">
        <f t="shared" si="510"/>
        <v>7.1004118439826103E-19</v>
      </c>
      <c r="AC1234" s="17">
        <f t="shared" si="511"/>
        <v>5.6880352001118144</v>
      </c>
      <c r="AD1234" s="17">
        <f t="shared" si="512"/>
        <v>5.543563935562827</v>
      </c>
      <c r="AE1234" s="17">
        <f t="shared" si="513"/>
        <v>-36.100928778215341</v>
      </c>
      <c r="AF1234" s="17">
        <f t="shared" si="498"/>
        <v>-14.058131796308725</v>
      </c>
      <c r="AG1234" s="17">
        <f t="shared" si="499"/>
        <v>12.249207787800803</v>
      </c>
      <c r="AJ1234" s="138"/>
    </row>
    <row r="1235" spans="1:36">
      <c r="A1235" t="s">
        <v>171</v>
      </c>
      <c r="B1235">
        <v>20</v>
      </c>
      <c r="C1235">
        <v>0</v>
      </c>
      <c r="D1235">
        <v>-125.5</v>
      </c>
      <c r="E1235" s="71" t="s">
        <v>172</v>
      </c>
      <c r="F1235" s="71" t="s">
        <v>12</v>
      </c>
      <c r="G1235" s="262">
        <v>0.24</v>
      </c>
      <c r="H1235" s="263" t="s">
        <v>173</v>
      </c>
      <c r="J1235" s="5">
        <v>4.4644746257722918</v>
      </c>
      <c r="K1235" s="5">
        <v>13.994653780436282</v>
      </c>
      <c r="L1235" s="29">
        <v>7.3351140720583449E-14</v>
      </c>
      <c r="M1235" s="282">
        <v>1.6109531813145653E-18</v>
      </c>
      <c r="N1235" s="257"/>
      <c r="O1235" s="126">
        <f t="shared" si="500"/>
        <v>4.8328595439436955E-19</v>
      </c>
      <c r="P1235" s="126">
        <f t="shared" si="501"/>
        <v>6.5886631025323936E-6</v>
      </c>
      <c r="Q1235" s="126">
        <f t="shared" si="502"/>
        <v>2.0136914766432066E-9</v>
      </c>
      <c r="R1235" s="126">
        <f t="shared" si="503"/>
        <v>27452.762927218308</v>
      </c>
      <c r="S1235" s="126">
        <f t="shared" si="504"/>
        <v>1.4389005317575138E-10</v>
      </c>
      <c r="T1235" s="17">
        <v>0.89800000000000002</v>
      </c>
      <c r="U1235" s="193">
        <f t="shared" si="514"/>
        <v>1.4466359568204796E-18</v>
      </c>
      <c r="V1235" s="185">
        <f t="shared" si="505"/>
        <v>1.9722064886913634E-5</v>
      </c>
      <c r="W1235" s="185">
        <f t="shared" si="506"/>
        <v>6.0276498200853319E-9</v>
      </c>
      <c r="X1235" s="185">
        <f t="shared" si="507"/>
        <v>82175.270362140145</v>
      </c>
      <c r="Y1235" s="185">
        <f t="shared" si="508"/>
        <v>4.3071089250608247E-10</v>
      </c>
      <c r="AA1235" s="259">
        <f t="shared" si="509"/>
        <v>1.0337061420145979E-19</v>
      </c>
      <c r="AB1235" s="260">
        <f t="shared" si="510"/>
        <v>3.6083824332093562E-19</v>
      </c>
      <c r="AC1235" s="17">
        <f t="shared" si="511"/>
        <v>1.4961515424047866</v>
      </c>
      <c r="AD1235" s="17">
        <f t="shared" si="512"/>
        <v>2.6386753838572834</v>
      </c>
      <c r="AE1235" s="17">
        <f t="shared" si="513"/>
        <v>-40.969705631998274</v>
      </c>
      <c r="AF1235" s="17">
        <f t="shared" si="498"/>
        <v>-18.926908650091654</v>
      </c>
      <c r="AG1235" s="17">
        <f t="shared" si="499"/>
        <v>11.316609688604771</v>
      </c>
      <c r="AJ1235" s="138"/>
    </row>
    <row r="1236" spans="1:36">
      <c r="A1236" t="s">
        <v>171</v>
      </c>
      <c r="B1236">
        <v>20</v>
      </c>
      <c r="C1236">
        <v>0</v>
      </c>
      <c r="D1236">
        <v>-125.5</v>
      </c>
      <c r="E1236" s="71" t="s">
        <v>172</v>
      </c>
      <c r="F1236" s="71" t="s">
        <v>12</v>
      </c>
      <c r="G1236" s="262">
        <v>0.24</v>
      </c>
      <c r="H1236" s="263" t="s">
        <v>173</v>
      </c>
      <c r="J1236" s="5">
        <v>17.822248446359712</v>
      </c>
      <c r="K1236" s="5">
        <v>49.440852258656093</v>
      </c>
      <c r="L1236" s="29">
        <v>2.6910780044118135E-13</v>
      </c>
      <c r="M1236" s="282">
        <v>6.8146517725539382E-18</v>
      </c>
      <c r="N1236" s="257"/>
      <c r="O1236" s="126">
        <f t="shared" si="500"/>
        <v>2.0443955317661814E-18</v>
      </c>
      <c r="P1236" s="126">
        <f t="shared" si="501"/>
        <v>7.5969389531427685E-6</v>
      </c>
      <c r="Q1236" s="126">
        <f t="shared" si="502"/>
        <v>8.5183147156924219E-9</v>
      </c>
      <c r="R1236" s="126">
        <f t="shared" si="503"/>
        <v>31653.912304761536</v>
      </c>
      <c r="S1236" s="126">
        <f t="shared" si="504"/>
        <v>1.7229303959259799E-10</v>
      </c>
      <c r="T1236" s="17">
        <v>0.89800000000000002</v>
      </c>
      <c r="U1236" s="193">
        <f t="shared" si="514"/>
        <v>6.1195572917534369E-18</v>
      </c>
      <c r="V1236" s="185">
        <f t="shared" si="505"/>
        <v>2.274017059974069E-5</v>
      </c>
      <c r="W1236" s="185">
        <f t="shared" si="506"/>
        <v>2.5498155382305986E-8</v>
      </c>
      <c r="X1236" s="185">
        <f t="shared" si="507"/>
        <v>94750.71083225288</v>
      </c>
      <c r="Y1236" s="185">
        <f t="shared" si="508"/>
        <v>5.1573049851384336E-10</v>
      </c>
      <c r="AA1236" s="259">
        <f t="shared" si="509"/>
        <v>1.2377531964332242E-19</v>
      </c>
      <c r="AB1236" s="260">
        <f t="shared" si="510"/>
        <v>3.8236767897520059E-19</v>
      </c>
      <c r="AC1236" s="17">
        <f t="shared" si="511"/>
        <v>2.8804475895242732</v>
      </c>
      <c r="AD1236" s="17">
        <f t="shared" si="512"/>
        <v>3.9007770512422844</v>
      </c>
      <c r="AE1236" s="17">
        <f t="shared" si="513"/>
        <v>-39.527456707253954</v>
      </c>
      <c r="AF1236" s="17">
        <f t="shared" si="498"/>
        <v>-17.484659725347331</v>
      </c>
      <c r="AG1236" s="17">
        <f t="shared" si="499"/>
        <v>11.459004625103898</v>
      </c>
      <c r="AJ1236" s="138"/>
    </row>
    <row r="1237" spans="1:36" s="271" customFormat="1">
      <c r="A1237" s="271" t="s">
        <v>171</v>
      </c>
      <c r="B1237" s="271">
        <v>22</v>
      </c>
      <c r="C1237" s="271">
        <v>0</v>
      </c>
      <c r="D1237" s="271">
        <v>-128</v>
      </c>
      <c r="E1237" s="41" t="s">
        <v>172</v>
      </c>
      <c r="F1237" s="41" t="s">
        <v>12</v>
      </c>
      <c r="G1237" s="272">
        <v>0.2</v>
      </c>
      <c r="H1237" s="273" t="s">
        <v>173</v>
      </c>
      <c r="I1237" s="41"/>
      <c r="J1237" s="280">
        <v>219.13051372751221</v>
      </c>
      <c r="K1237" s="280">
        <v>231.20169033173403</v>
      </c>
      <c r="L1237" s="288">
        <v>2.8391771278804436E-12</v>
      </c>
      <c r="M1237" s="289">
        <v>2.7544712522527235E-17</v>
      </c>
      <c r="N1237" s="257"/>
      <c r="O1237" s="292">
        <f t="shared" si="500"/>
        <v>8.2634137567581707E-18</v>
      </c>
      <c r="P1237" s="292">
        <f t="shared" si="501"/>
        <v>2.9104960291530426E-6</v>
      </c>
      <c r="Q1237" s="292">
        <f t="shared" si="502"/>
        <v>4.1317068783790847E-8</v>
      </c>
      <c r="R1237" s="292">
        <f t="shared" si="503"/>
        <v>14552.48014576521</v>
      </c>
      <c r="S1237" s="292">
        <f t="shared" si="504"/>
        <v>1.787057383728816E-10</v>
      </c>
      <c r="T1237" s="295">
        <v>0.91</v>
      </c>
      <c r="U1237" s="193">
        <f t="shared" si="514"/>
        <v>2.5065688395499785E-17</v>
      </c>
      <c r="V1237" s="292">
        <f t="shared" si="505"/>
        <v>8.8285046217642278E-6</v>
      </c>
      <c r="W1237" s="292">
        <f t="shared" si="506"/>
        <v>1.253284419774989E-7</v>
      </c>
      <c r="X1237" s="292">
        <f t="shared" si="507"/>
        <v>44142.523108821129</v>
      </c>
      <c r="Y1237" s="451">
        <f t="shared" si="508"/>
        <v>5.4207407306440742E-10</v>
      </c>
      <c r="AA1237" s="292">
        <f t="shared" si="509"/>
        <v>1.0841481461288151E-19</v>
      </c>
      <c r="AB1237" s="294">
        <f t="shared" si="510"/>
        <v>1.2570003170247188E-19</v>
      </c>
      <c r="AC1237" s="295">
        <f t="shared" si="511"/>
        <v>5.3896675054006407</v>
      </c>
      <c r="AD1237" s="295">
        <f t="shared" si="512"/>
        <v>5.4432904478949133</v>
      </c>
      <c r="AE1237" s="295">
        <f t="shared" si="513"/>
        <v>-38.130721079670735</v>
      </c>
      <c r="AF1237" s="17">
        <f t="shared" si="498"/>
        <v>-15.892328009761465</v>
      </c>
      <c r="AG1237" s="17">
        <f t="shared" si="499"/>
        <v>10.695178839681853</v>
      </c>
      <c r="AJ1237" s="294"/>
    </row>
    <row r="1238" spans="1:36">
      <c r="A1238" t="s">
        <v>171</v>
      </c>
      <c r="B1238">
        <v>22</v>
      </c>
      <c r="C1238">
        <v>0</v>
      </c>
      <c r="D1238">
        <v>-128</v>
      </c>
      <c r="E1238" s="71" t="s">
        <v>172</v>
      </c>
      <c r="F1238" s="71" t="s">
        <v>12</v>
      </c>
      <c r="G1238" s="262">
        <v>0.2</v>
      </c>
      <c r="H1238" s="263" t="s">
        <v>173</v>
      </c>
      <c r="J1238" s="5">
        <v>7.9702179713905625</v>
      </c>
      <c r="K1238" s="5">
        <v>20.997924706378502</v>
      </c>
      <c r="L1238" s="29">
        <v>1.264017310937303E-13</v>
      </c>
      <c r="M1238" s="282">
        <v>9.5147104882854639E-19</v>
      </c>
      <c r="N1238" s="257"/>
      <c r="O1238" s="126">
        <f t="shared" si="500"/>
        <v>2.8544131464856393E-19</v>
      </c>
      <c r="P1238" s="126">
        <f t="shared" si="501"/>
        <v>2.2582073218356594E-6</v>
      </c>
      <c r="Q1238" s="126">
        <f t="shared" si="502"/>
        <v>1.4272065732428194E-9</v>
      </c>
      <c r="R1238" s="126">
        <f t="shared" si="503"/>
        <v>11291.036609178294</v>
      </c>
      <c r="S1238" s="126">
        <f t="shared" si="504"/>
        <v>6.7968934701879349E-11</v>
      </c>
      <c r="T1238" s="17">
        <v>0.91</v>
      </c>
      <c r="U1238" s="193">
        <f t="shared" si="514"/>
        <v>8.658386544339772E-19</v>
      </c>
      <c r="V1238" s="185">
        <f t="shared" si="505"/>
        <v>6.8498955429015001E-6</v>
      </c>
      <c r="W1238" s="185">
        <f t="shared" si="506"/>
        <v>4.3291932721698853E-9</v>
      </c>
      <c r="X1238" s="185">
        <f t="shared" si="507"/>
        <v>34249.477714507491</v>
      </c>
      <c r="Y1238" s="395">
        <f t="shared" si="508"/>
        <v>2.0617243526236733E-10</v>
      </c>
      <c r="AA1238" s="259">
        <f t="shared" si="509"/>
        <v>4.1234487052473472E-20</v>
      </c>
      <c r="AB1238" s="260">
        <f t="shared" si="510"/>
        <v>1.193782970859633E-19</v>
      </c>
      <c r="AC1238" s="17">
        <f t="shared" si="511"/>
        <v>2.0757118414106519</v>
      </c>
      <c r="AD1238" s="17">
        <f t="shared" si="512"/>
        <v>3.0444236093342729</v>
      </c>
      <c r="AE1238" s="17">
        <f t="shared" si="513"/>
        <v>-41.49627769347655</v>
      </c>
      <c r="AF1238" s="17">
        <f t="shared" si="498"/>
        <v>-19.257884623567278</v>
      </c>
      <c r="AG1238" s="17">
        <f t="shared" si="499"/>
        <v>10.441426594362641</v>
      </c>
      <c r="AJ1238" s="138"/>
    </row>
    <row r="1239" spans="1:36">
      <c r="A1239" t="s">
        <v>171</v>
      </c>
      <c r="B1239">
        <v>22</v>
      </c>
      <c r="C1239">
        <v>0</v>
      </c>
      <c r="D1239">
        <v>-128</v>
      </c>
      <c r="E1239" s="71" t="s">
        <v>172</v>
      </c>
      <c r="F1239" s="71" t="s">
        <v>12</v>
      </c>
      <c r="G1239" s="262">
        <v>0.2</v>
      </c>
      <c r="H1239" s="263" t="s">
        <v>173</v>
      </c>
      <c r="J1239" s="5">
        <v>148.29771698873427</v>
      </c>
      <c r="K1239" s="5">
        <v>170.71531233786098</v>
      </c>
      <c r="L1239" s="29">
        <v>1.9677402443706058E-12</v>
      </c>
      <c r="M1239" s="282">
        <v>5.8098841112810478E-17</v>
      </c>
      <c r="N1239" s="257"/>
      <c r="O1239" s="126">
        <f t="shared" si="500"/>
        <v>1.7429652333843144E-17</v>
      </c>
      <c r="P1239" s="126">
        <f t="shared" si="501"/>
        <v>8.8576997821265427E-6</v>
      </c>
      <c r="Q1239" s="126">
        <f t="shared" si="502"/>
        <v>8.7148261669215705E-8</v>
      </c>
      <c r="R1239" s="126">
        <f t="shared" si="503"/>
        <v>44288.498910632705</v>
      </c>
      <c r="S1239" s="126">
        <f t="shared" si="504"/>
        <v>5.1048883943545405E-10</v>
      </c>
      <c r="T1239" s="17">
        <v>0.91</v>
      </c>
      <c r="U1239" s="193">
        <f t="shared" si="514"/>
        <v>5.2869945412657534E-17</v>
      </c>
      <c r="V1239" s="185">
        <f t="shared" si="505"/>
        <v>2.6868356005783844E-5</v>
      </c>
      <c r="W1239" s="185">
        <f t="shared" si="506"/>
        <v>2.6434972706328763E-7</v>
      </c>
      <c r="X1239" s="185">
        <f t="shared" si="507"/>
        <v>134341.78002891919</v>
      </c>
      <c r="Y1239" s="395">
        <f t="shared" si="508"/>
        <v>1.5484828129542105E-9</v>
      </c>
      <c r="AA1239" s="259">
        <f t="shared" si="509"/>
        <v>3.0969656259084219E-19</v>
      </c>
      <c r="AB1239" s="260">
        <f t="shared" si="510"/>
        <v>3.9177164890019226E-19</v>
      </c>
      <c r="AC1239" s="17">
        <f t="shared" si="511"/>
        <v>4.9992218544787557</v>
      </c>
      <c r="AD1239" s="17">
        <f t="shared" si="512"/>
        <v>5.1399973289867988</v>
      </c>
      <c r="AE1239" s="17">
        <f t="shared" si="513"/>
        <v>-37.38438595665712</v>
      </c>
      <c r="AF1239" s="17">
        <f t="shared" si="498"/>
        <v>-15.145992886747846</v>
      </c>
      <c r="AG1239" s="17">
        <f t="shared" si="499"/>
        <v>11.808142428911122</v>
      </c>
      <c r="AJ1239" s="138"/>
    </row>
    <row r="1240" spans="1:36">
      <c r="A1240" t="s">
        <v>171</v>
      </c>
      <c r="B1240">
        <v>22</v>
      </c>
      <c r="C1240">
        <v>0</v>
      </c>
      <c r="D1240">
        <v>-128</v>
      </c>
      <c r="E1240" s="71" t="s">
        <v>172</v>
      </c>
      <c r="F1240" s="71" t="s">
        <v>12</v>
      </c>
      <c r="G1240" s="262">
        <v>0.2</v>
      </c>
      <c r="H1240" s="263" t="s">
        <v>173</v>
      </c>
      <c r="J1240" s="5">
        <v>644.0693328124471</v>
      </c>
      <c r="K1240" s="5">
        <v>368.33655847075931</v>
      </c>
      <c r="L1240" s="29">
        <v>7.8137630288837811E-12</v>
      </c>
      <c r="M1240" s="282">
        <v>2.769479358410634E-16</v>
      </c>
      <c r="N1240" s="257"/>
      <c r="O1240" s="126">
        <f t="shared" si="500"/>
        <v>8.3084380752319018E-17</v>
      </c>
      <c r="P1240" s="126">
        <f t="shared" si="501"/>
        <v>1.0633081710463372E-5</v>
      </c>
      <c r="Q1240" s="126">
        <f t="shared" si="502"/>
        <v>4.1542190376159503E-7</v>
      </c>
      <c r="R1240" s="126">
        <f t="shared" si="503"/>
        <v>53165.408552316847</v>
      </c>
      <c r="S1240" s="126">
        <f t="shared" si="504"/>
        <v>1.1278323973224982E-9</v>
      </c>
      <c r="T1240" s="17">
        <v>0.91</v>
      </c>
      <c r="U1240" s="193">
        <f t="shared" si="514"/>
        <v>2.520226216153677E-16</v>
      </c>
      <c r="V1240" s="185">
        <f t="shared" si="505"/>
        <v>3.2253681188405566E-5</v>
      </c>
      <c r="W1240" s="185">
        <f t="shared" si="506"/>
        <v>1.2601131080768383E-6</v>
      </c>
      <c r="X1240" s="185">
        <f t="shared" si="507"/>
        <v>161268.40594202781</v>
      </c>
      <c r="Y1240" s="395">
        <f t="shared" si="508"/>
        <v>3.4210916052115782E-9</v>
      </c>
      <c r="AA1240" s="259">
        <f t="shared" si="509"/>
        <v>6.8421832104231571E-19</v>
      </c>
      <c r="AB1240" s="260">
        <f t="shared" si="510"/>
        <v>4.2999708530092458E-19</v>
      </c>
      <c r="AC1240" s="17">
        <f t="shared" si="511"/>
        <v>6.4678063799561265</v>
      </c>
      <c r="AD1240" s="17">
        <f t="shared" si="512"/>
        <v>5.9089970812746202</v>
      </c>
      <c r="AE1240" s="17">
        <f t="shared" si="513"/>
        <v>-35.822702142624138</v>
      </c>
      <c r="AF1240" s="17">
        <f t="shared" si="498"/>
        <v>-13.58430907271487</v>
      </c>
      <c r="AG1240" s="17">
        <f t="shared" si="499"/>
        <v>11.990825373520847</v>
      </c>
      <c r="AJ1240" s="138"/>
    </row>
    <row r="1241" spans="1:36">
      <c r="A1241" t="s">
        <v>171</v>
      </c>
      <c r="B1241">
        <v>22</v>
      </c>
      <c r="C1241">
        <v>0</v>
      </c>
      <c r="D1241">
        <v>-128</v>
      </c>
      <c r="E1241" s="71" t="s">
        <v>172</v>
      </c>
      <c r="F1241" s="71" t="s">
        <v>12</v>
      </c>
      <c r="G1241" s="262">
        <v>0.2</v>
      </c>
      <c r="H1241" s="263" t="s">
        <v>173</v>
      </c>
      <c r="J1241" s="5">
        <v>15.606906383668717</v>
      </c>
      <c r="K1241" s="5">
        <v>35.500598464943828</v>
      </c>
      <c r="L1241" s="29">
        <v>2.3757295744856901E-13</v>
      </c>
      <c r="M1241" s="282">
        <v>4.2111480006576623E-18</v>
      </c>
      <c r="N1241" s="257"/>
      <c r="O1241" s="126">
        <f t="shared" si="500"/>
        <v>1.2633444001972987E-18</v>
      </c>
      <c r="P1241" s="126">
        <f t="shared" si="501"/>
        <v>5.3177112991523621E-6</v>
      </c>
      <c r="Q1241" s="126">
        <f t="shared" si="502"/>
        <v>6.3167220009864926E-9</v>
      </c>
      <c r="R1241" s="126">
        <f t="shared" si="503"/>
        <v>26588.556495761804</v>
      </c>
      <c r="S1241" s="126">
        <f t="shared" si="504"/>
        <v>1.7793283139224079E-10</v>
      </c>
      <c r="T1241" s="17">
        <v>0.91</v>
      </c>
      <c r="U1241" s="193">
        <f t="shared" si="514"/>
        <v>3.8321446805984727E-18</v>
      </c>
      <c r="V1241" s="185">
        <f t="shared" si="505"/>
        <v>1.6130390940762164E-5</v>
      </c>
      <c r="W1241" s="185">
        <f t="shared" si="506"/>
        <v>1.9160723402992359E-8</v>
      </c>
      <c r="X1241" s="185">
        <f t="shared" si="507"/>
        <v>80651.954703810799</v>
      </c>
      <c r="Y1241" s="395">
        <f t="shared" si="508"/>
        <v>5.3972958855646373E-10</v>
      </c>
      <c r="AA1241" s="259">
        <f t="shared" si="509"/>
        <v>1.0794591771129277E-19</v>
      </c>
      <c r="AB1241" s="260">
        <f t="shared" si="510"/>
        <v>2.6982592815859174E-19</v>
      </c>
      <c r="AC1241" s="17">
        <f t="shared" si="511"/>
        <v>2.747713533187119</v>
      </c>
      <c r="AD1241" s="17">
        <f t="shared" si="512"/>
        <v>3.5695495545067044</v>
      </c>
      <c r="AE1241" s="17">
        <f t="shared" si="513"/>
        <v>-40.008796379128398</v>
      </c>
      <c r="AF1241" s="17">
        <f t="shared" si="498"/>
        <v>-17.770403309219127</v>
      </c>
      <c r="AG1241" s="17">
        <f t="shared" si="499"/>
        <v>11.297898320132688</v>
      </c>
      <c r="AJ1241" s="138"/>
    </row>
    <row r="1242" spans="1:36">
      <c r="A1242" t="s">
        <v>171</v>
      </c>
      <c r="B1242">
        <v>22</v>
      </c>
      <c r="C1242">
        <v>0</v>
      </c>
      <c r="D1242">
        <v>-128</v>
      </c>
      <c r="E1242" s="71" t="s">
        <v>172</v>
      </c>
      <c r="F1242" s="71" t="s">
        <v>12</v>
      </c>
      <c r="G1242" s="262">
        <v>0.2</v>
      </c>
      <c r="H1242" s="263" t="s">
        <v>173</v>
      </c>
      <c r="J1242" s="5">
        <v>9.5526287012995326</v>
      </c>
      <c r="K1242" s="5">
        <v>23.194146529393304</v>
      </c>
      <c r="L1242" s="29">
        <v>1.4983314861569664E-13</v>
      </c>
      <c r="M1242" s="282">
        <v>3.6336335059183787E-17</v>
      </c>
      <c r="N1242" s="257"/>
      <c r="O1242" s="126">
        <f t="shared" si="500"/>
        <v>1.0900900517755135E-17</v>
      </c>
      <c r="P1242" s="126">
        <f t="shared" si="501"/>
        <v>7.275359704089639E-5</v>
      </c>
      <c r="Q1242" s="126">
        <f t="shared" si="502"/>
        <v>5.450450258877567E-8</v>
      </c>
      <c r="R1242" s="126">
        <f t="shared" si="503"/>
        <v>363767.98520448187</v>
      </c>
      <c r="S1242" s="126">
        <f t="shared" si="504"/>
        <v>2.3499249053938508E-9</v>
      </c>
      <c r="T1242" s="17">
        <v>0.91</v>
      </c>
      <c r="U1242" s="193">
        <f t="shared" si="514"/>
        <v>3.3066064903857245E-17</v>
      </c>
      <c r="V1242" s="185">
        <f t="shared" si="505"/>
        <v>2.2068591102405237E-4</v>
      </c>
      <c r="W1242" s="185">
        <f t="shared" si="506"/>
        <v>1.653303245192862E-7</v>
      </c>
      <c r="X1242" s="185">
        <f t="shared" si="507"/>
        <v>1103429.5551202616</v>
      </c>
      <c r="Y1242" s="395">
        <f t="shared" si="508"/>
        <v>7.1281055463613466E-9</v>
      </c>
      <c r="AA1242" s="259">
        <f t="shared" si="509"/>
        <v>1.4256211092722697E-18</v>
      </c>
      <c r="AB1242" s="260">
        <f t="shared" si="510"/>
        <v>3.8038048159707721E-18</v>
      </c>
      <c r="AC1242" s="17">
        <f t="shared" si="511"/>
        <v>2.2568163732970485</v>
      </c>
      <c r="AD1242" s="17">
        <f t="shared" si="512"/>
        <v>3.1438999420705316</v>
      </c>
      <c r="AE1242" s="17">
        <f t="shared" si="513"/>
        <v>-37.853713467436513</v>
      </c>
      <c r="AF1242" s="17">
        <f t="shared" si="498"/>
        <v>-15.615320397527247</v>
      </c>
      <c r="AG1242" s="17">
        <f t="shared" si="499"/>
        <v>13.913933664961345</v>
      </c>
      <c r="AJ1242" s="138"/>
    </row>
    <row r="1243" spans="1:36">
      <c r="A1243" t="s">
        <v>171</v>
      </c>
      <c r="B1243">
        <v>22</v>
      </c>
      <c r="C1243">
        <v>0</v>
      </c>
      <c r="D1243">
        <v>-128</v>
      </c>
      <c r="E1243" s="71" t="s">
        <v>172</v>
      </c>
      <c r="F1243" s="71" t="s">
        <v>12</v>
      </c>
      <c r="G1243" s="262">
        <v>0.2</v>
      </c>
      <c r="H1243" s="263" t="s">
        <v>173</v>
      </c>
      <c r="J1243" s="5">
        <v>17.521908121884838</v>
      </c>
      <c r="K1243" s="5">
        <v>34.701480322852071</v>
      </c>
      <c r="L1243" s="29">
        <v>2.6484723209907439E-13</v>
      </c>
      <c r="M1243" s="282">
        <v>2.1001854770000881E-18</v>
      </c>
      <c r="N1243" s="257"/>
      <c r="O1243" s="126">
        <f t="shared" si="500"/>
        <v>6.3005564310002638E-19</v>
      </c>
      <c r="P1243" s="126">
        <f t="shared" si="501"/>
        <v>2.3789398820839268E-6</v>
      </c>
      <c r="Q1243" s="126">
        <f t="shared" si="502"/>
        <v>3.1502782155001312E-9</v>
      </c>
      <c r="R1243" s="126">
        <f t="shared" si="503"/>
        <v>11894.699410419633</v>
      </c>
      <c r="S1243" s="126">
        <f t="shared" si="504"/>
        <v>9.0782242895429706E-11</v>
      </c>
      <c r="T1243" s="17">
        <v>0.91</v>
      </c>
      <c r="U1243" s="193">
        <f t="shared" si="514"/>
        <v>1.9111687840700802E-18</v>
      </c>
      <c r="V1243" s="185">
        <f t="shared" si="505"/>
        <v>7.2161176423212454E-6</v>
      </c>
      <c r="W1243" s="185">
        <f t="shared" si="506"/>
        <v>9.5558439203503995E-9</v>
      </c>
      <c r="X1243" s="185">
        <f t="shared" si="507"/>
        <v>36080.58821160622</v>
      </c>
      <c r="Y1243" s="395">
        <f t="shared" si="508"/>
        <v>2.7537280344947014E-10</v>
      </c>
      <c r="AA1243" s="259">
        <f t="shared" si="509"/>
        <v>5.5074560689894046E-20</v>
      </c>
      <c r="AB1243" s="260">
        <f t="shared" si="510"/>
        <v>1.1986054614548283E-19</v>
      </c>
      <c r="AC1243" s="17">
        <f t="shared" si="511"/>
        <v>2.8634519906443519</v>
      </c>
      <c r="AD1243" s="17">
        <f t="shared" si="512"/>
        <v>3.5467823466438002</v>
      </c>
      <c r="AE1243" s="17">
        <f t="shared" si="513"/>
        <v>-40.704506010682643</v>
      </c>
      <c r="AF1243" s="17">
        <f t="shared" si="498"/>
        <v>-18.466112940773371</v>
      </c>
      <c r="AG1243" s="17">
        <f t="shared" si="499"/>
        <v>10.493510277026102</v>
      </c>
      <c r="AJ1243" s="138"/>
    </row>
    <row r="1244" spans="1:36">
      <c r="A1244" t="s">
        <v>171</v>
      </c>
      <c r="B1244">
        <v>22</v>
      </c>
      <c r="C1244">
        <v>0</v>
      </c>
      <c r="D1244">
        <v>-128</v>
      </c>
      <c r="E1244" s="71" t="s">
        <v>172</v>
      </c>
      <c r="F1244" s="71" t="s">
        <v>12</v>
      </c>
      <c r="G1244" s="262">
        <v>0.2</v>
      </c>
      <c r="H1244" s="263" t="s">
        <v>173</v>
      </c>
      <c r="J1244" s="5">
        <v>1.521298673143942</v>
      </c>
      <c r="K1244" s="5">
        <v>7.2175503999950719</v>
      </c>
      <c r="L1244" s="29">
        <v>2.6691434060257517E-14</v>
      </c>
      <c r="M1244" s="282">
        <v>7.3050646046564369E-19</v>
      </c>
      <c r="N1244" s="257"/>
      <c r="O1244" s="126">
        <f t="shared" si="500"/>
        <v>2.1915193813969308E-19</v>
      </c>
      <c r="P1244" s="126">
        <f t="shared" si="501"/>
        <v>8.2105718877803426E-6</v>
      </c>
      <c r="Q1244" s="126">
        <f t="shared" si="502"/>
        <v>1.0957596906984651E-9</v>
      </c>
      <c r="R1244" s="126">
        <f t="shared" si="503"/>
        <v>41052.859438901709</v>
      </c>
      <c r="S1244" s="126">
        <f t="shared" si="504"/>
        <v>1.5181877922171674E-10</v>
      </c>
      <c r="T1244" s="17">
        <v>0.91</v>
      </c>
      <c r="U1244" s="193">
        <f t="shared" si="514"/>
        <v>6.647608790237358E-19</v>
      </c>
      <c r="V1244" s="185">
        <f t="shared" si="505"/>
        <v>2.4905401392933709E-5</v>
      </c>
      <c r="W1244" s="185">
        <f t="shared" si="506"/>
        <v>3.3238043951186784E-9</v>
      </c>
      <c r="X1244" s="185">
        <f t="shared" si="507"/>
        <v>124527.00696466852</v>
      </c>
      <c r="Y1244" s="395">
        <f t="shared" si="508"/>
        <v>4.6051696363920755E-10</v>
      </c>
      <c r="AA1244" s="259">
        <f t="shared" si="509"/>
        <v>9.210339272784153E-20</v>
      </c>
      <c r="AB1244" s="260">
        <f t="shared" si="510"/>
        <v>4.8018608926803732E-19</v>
      </c>
      <c r="AC1244" s="17">
        <f t="shared" si="511"/>
        <v>0.41956436030089678</v>
      </c>
      <c r="AD1244" s="17">
        <f t="shared" si="512"/>
        <v>1.9765156155572532</v>
      </c>
      <c r="AE1244" s="17">
        <f t="shared" si="513"/>
        <v>-41.760548877827837</v>
      </c>
      <c r="AF1244" s="17">
        <f t="shared" si="498"/>
        <v>-19.522155807918569</v>
      </c>
      <c r="AG1244" s="17">
        <f t="shared" si="499"/>
        <v>11.732277894773411</v>
      </c>
      <c r="AJ1244" s="138"/>
    </row>
    <row r="1245" spans="1:36">
      <c r="A1245" t="s">
        <v>171</v>
      </c>
      <c r="B1245">
        <v>22</v>
      </c>
      <c r="C1245">
        <v>0</v>
      </c>
      <c r="D1245">
        <v>-128.30000000000001</v>
      </c>
      <c r="E1245" s="71" t="s">
        <v>172</v>
      </c>
      <c r="F1245" s="71" t="s">
        <v>12</v>
      </c>
      <c r="G1245" s="262">
        <v>0.2</v>
      </c>
      <c r="H1245" s="263" t="s">
        <v>173</v>
      </c>
      <c r="J1245" s="5">
        <v>2.1267430404568852</v>
      </c>
      <c r="K1245" s="5">
        <v>9.3271226625590948</v>
      </c>
      <c r="L1245" s="29">
        <v>3.6559218971394666E-14</v>
      </c>
      <c r="M1245" s="282">
        <v>6.904422472295304E-19</v>
      </c>
      <c r="N1245" s="257"/>
      <c r="O1245" s="126">
        <f t="shared" si="500"/>
        <v>2.0713267416885912E-19</v>
      </c>
      <c r="P1245" s="126">
        <f t="shared" si="501"/>
        <v>5.6656755805130205E-6</v>
      </c>
      <c r="Q1245" s="126">
        <f t="shared" si="502"/>
        <v>1.0356633708442954E-9</v>
      </c>
      <c r="R1245" s="126">
        <f t="shared" si="503"/>
        <v>28328.377902565098</v>
      </c>
      <c r="S1245" s="126">
        <f t="shared" si="504"/>
        <v>1.1103782037751598E-10</v>
      </c>
      <c r="T1245" s="17">
        <v>0.91</v>
      </c>
      <c r="U1245" s="193">
        <f t="shared" si="514"/>
        <v>6.2830244497887268E-19</v>
      </c>
      <c r="V1245" s="185">
        <f t="shared" si="505"/>
        <v>1.718588259422283E-5</v>
      </c>
      <c r="W1245" s="185">
        <f t="shared" si="506"/>
        <v>3.141512224894363E-9</v>
      </c>
      <c r="X1245" s="185">
        <f t="shared" si="507"/>
        <v>85929.412971114143</v>
      </c>
      <c r="Y1245" s="395">
        <f t="shared" si="508"/>
        <v>3.3681472181179849E-10</v>
      </c>
      <c r="AA1245" s="259">
        <f t="shared" si="509"/>
        <v>6.7362944362359708E-20</v>
      </c>
      <c r="AB1245" s="260">
        <f t="shared" si="510"/>
        <v>3.2464770500962995E-19</v>
      </c>
      <c r="AC1245" s="17">
        <f t="shared" si="511"/>
        <v>0.75459172048429424</v>
      </c>
      <c r="AD1245" s="17">
        <f t="shared" si="512"/>
        <v>2.2329265709994184</v>
      </c>
      <c r="AE1245" s="17">
        <f t="shared" si="513"/>
        <v>-41.816954622582884</v>
      </c>
      <c r="AF1245" s="17">
        <f t="shared" ref="AF1245:AF1308" si="515">LN(W1245)</f>
        <v>-19.578561552673616</v>
      </c>
      <c r="AG1245" s="17">
        <f t="shared" ref="AG1245:AG1308" si="516">LN(X1245)</f>
        <v>11.361281458806152</v>
      </c>
      <c r="AJ1245" s="138"/>
    </row>
    <row r="1246" spans="1:36">
      <c r="A1246" t="s">
        <v>171</v>
      </c>
      <c r="B1246">
        <v>22</v>
      </c>
      <c r="C1246">
        <v>0</v>
      </c>
      <c r="D1246">
        <v>-128.30000000000001</v>
      </c>
      <c r="E1246" s="71" t="s">
        <v>172</v>
      </c>
      <c r="F1246" s="71" t="s">
        <v>12</v>
      </c>
      <c r="G1246" s="262">
        <v>0.2</v>
      </c>
      <c r="H1246" s="263" t="s">
        <v>173</v>
      </c>
      <c r="J1246" s="5">
        <v>5.5186539571872499</v>
      </c>
      <c r="K1246" s="5">
        <v>15.557216786187809</v>
      </c>
      <c r="L1246" s="29">
        <v>8.9506349526846987E-14</v>
      </c>
      <c r="M1246" s="282">
        <v>1.6586956383565687E-18</v>
      </c>
      <c r="N1246" s="257"/>
      <c r="O1246" s="126">
        <f t="shared" si="500"/>
        <v>4.9760869150697058E-19</v>
      </c>
      <c r="P1246" s="126">
        <f t="shared" si="501"/>
        <v>5.5594792340147364E-6</v>
      </c>
      <c r="Q1246" s="126">
        <f t="shared" si="502"/>
        <v>2.4880434575348526E-9</v>
      </c>
      <c r="R1246" s="126">
        <f t="shared" si="503"/>
        <v>27797.396170073676</v>
      </c>
      <c r="S1246" s="126">
        <f t="shared" si="504"/>
        <v>1.5992857152596964E-10</v>
      </c>
      <c r="T1246" s="17">
        <v>0.91</v>
      </c>
      <c r="U1246" s="193">
        <f t="shared" si="514"/>
        <v>1.5094130309044775E-18</v>
      </c>
      <c r="V1246" s="185">
        <f t="shared" si="505"/>
        <v>1.6863753676511369E-5</v>
      </c>
      <c r="W1246" s="185">
        <f t="shared" si="506"/>
        <v>7.5470651545223864E-9</v>
      </c>
      <c r="X1246" s="185">
        <f t="shared" si="507"/>
        <v>84318.768382556824</v>
      </c>
      <c r="Y1246" s="395">
        <f t="shared" si="508"/>
        <v>4.8511666696210799E-10</v>
      </c>
      <c r="AA1246" s="259">
        <f t="shared" si="509"/>
        <v>9.7023333392421605E-20</v>
      </c>
      <c r="AB1246" s="260">
        <f t="shared" si="510"/>
        <v>3.0056163173564398E-19</v>
      </c>
      <c r="AC1246" s="17">
        <f t="shared" si="511"/>
        <v>1.7081339822175212</v>
      </c>
      <c r="AD1246" s="17">
        <f t="shared" si="512"/>
        <v>2.7445246329688637</v>
      </c>
      <c r="AE1246" s="17">
        <f t="shared" si="513"/>
        <v>-40.940500140421754</v>
      </c>
      <c r="AF1246" s="17">
        <f t="shared" si="515"/>
        <v>-18.702107070512483</v>
      </c>
      <c r="AG1246" s="17">
        <f t="shared" si="516"/>
        <v>11.342359757199786</v>
      </c>
      <c r="AJ1246" s="138"/>
    </row>
    <row r="1247" spans="1:36">
      <c r="A1247" t="s">
        <v>171</v>
      </c>
      <c r="B1247">
        <v>22</v>
      </c>
      <c r="C1247">
        <v>0</v>
      </c>
      <c r="D1247">
        <v>-128.30000000000001</v>
      </c>
      <c r="E1247" s="71" t="s">
        <v>172</v>
      </c>
      <c r="F1247" s="71" t="s">
        <v>12</v>
      </c>
      <c r="G1247" s="262">
        <v>0.2</v>
      </c>
      <c r="H1247" s="263" t="s">
        <v>173</v>
      </c>
      <c r="J1247" s="5">
        <v>8.931554209907457</v>
      </c>
      <c r="K1247" s="5">
        <v>30.728680469657665</v>
      </c>
      <c r="L1247" s="29">
        <v>1.4066724904301332E-13</v>
      </c>
      <c r="M1247" s="282">
        <v>9.2964884526738342E-19</v>
      </c>
      <c r="N1247" s="257"/>
      <c r="O1247" s="126">
        <f t="shared" si="500"/>
        <v>2.7889465358021503E-19</v>
      </c>
      <c r="P1247" s="126">
        <f t="shared" si="501"/>
        <v>1.9826552056544055E-6</v>
      </c>
      <c r="Q1247" s="126">
        <f t="shared" si="502"/>
        <v>1.3944732679010748E-9</v>
      </c>
      <c r="R1247" s="126">
        <f t="shared" si="503"/>
        <v>9913.2760282720265</v>
      </c>
      <c r="S1247" s="126">
        <f t="shared" si="504"/>
        <v>4.5380187062637322E-11</v>
      </c>
      <c r="T1247" s="17">
        <v>0.91</v>
      </c>
      <c r="U1247" s="193">
        <f t="shared" si="514"/>
        <v>8.4598044919331898E-19</v>
      </c>
      <c r="V1247" s="185">
        <f t="shared" si="505"/>
        <v>6.0140541238183637E-6</v>
      </c>
      <c r="W1247" s="185">
        <f t="shared" si="506"/>
        <v>4.2299022459665945E-9</v>
      </c>
      <c r="X1247" s="185">
        <f t="shared" si="507"/>
        <v>30070.270619091814</v>
      </c>
      <c r="Y1247" s="395">
        <f t="shared" si="508"/>
        <v>1.3765323408999989E-10</v>
      </c>
      <c r="AA1247" s="259">
        <f t="shared" si="509"/>
        <v>2.7530646817999982E-20</v>
      </c>
      <c r="AB1247" s="260">
        <f t="shared" si="510"/>
        <v>1.0408589853669106E-19</v>
      </c>
      <c r="AC1247" s="17">
        <f t="shared" si="511"/>
        <v>2.1895904234072159</v>
      </c>
      <c r="AD1247" s="17">
        <f t="shared" si="512"/>
        <v>3.4251964357364995</v>
      </c>
      <c r="AE1247" s="17">
        <f t="shared" si="513"/>
        <v>-41.519480023765098</v>
      </c>
      <c r="AF1247" s="17">
        <f t="shared" si="515"/>
        <v>-19.281086953855826</v>
      </c>
      <c r="AG1247" s="17">
        <f t="shared" si="516"/>
        <v>10.311292275579319</v>
      </c>
      <c r="AJ1247" s="138"/>
    </row>
    <row r="1248" spans="1:36">
      <c r="A1248" t="s">
        <v>171</v>
      </c>
      <c r="B1248">
        <v>22</v>
      </c>
      <c r="C1248">
        <v>0</v>
      </c>
      <c r="D1248">
        <v>-128.30000000000001</v>
      </c>
      <c r="E1248" s="71" t="s">
        <v>172</v>
      </c>
      <c r="F1248" s="71" t="s">
        <v>12</v>
      </c>
      <c r="G1248" s="262">
        <v>0.2</v>
      </c>
      <c r="H1248" s="263" t="s">
        <v>173</v>
      </c>
      <c r="J1248" s="5">
        <v>149.76780859959655</v>
      </c>
      <c r="K1248" s="5">
        <v>209.79192611774999</v>
      </c>
      <c r="L1248" s="29">
        <v>1.98605125959403E-12</v>
      </c>
      <c r="M1248" s="282">
        <v>1.5633699389865286E-17</v>
      </c>
      <c r="N1248" s="257"/>
      <c r="O1248" s="126">
        <f t="shared" si="500"/>
        <v>4.6901098169595857E-18</v>
      </c>
      <c r="P1248" s="126">
        <f t="shared" si="501"/>
        <v>2.361525058481267E-6</v>
      </c>
      <c r="Q1248" s="126">
        <f t="shared" si="502"/>
        <v>2.3450549084797925E-8</v>
      </c>
      <c r="R1248" s="126">
        <f t="shared" si="503"/>
        <v>11807.625292406334</v>
      </c>
      <c r="S1248" s="126">
        <f t="shared" si="504"/>
        <v>1.1178003614703374E-10</v>
      </c>
      <c r="T1248" s="17">
        <v>0.91</v>
      </c>
      <c r="U1248" s="193">
        <f t="shared" si="514"/>
        <v>1.422666644477741E-17</v>
      </c>
      <c r="V1248" s="185">
        <f t="shared" si="505"/>
        <v>7.1632926773931767E-6</v>
      </c>
      <c r="W1248" s="185">
        <f t="shared" si="506"/>
        <v>7.113333222388704E-8</v>
      </c>
      <c r="X1248" s="185">
        <f t="shared" si="507"/>
        <v>35816.463386965879</v>
      </c>
      <c r="Y1248" s="395">
        <f t="shared" si="508"/>
        <v>3.3906610964600231E-10</v>
      </c>
      <c r="AA1248" s="259">
        <f t="shared" si="509"/>
        <v>6.7813221929200483E-20</v>
      </c>
      <c r="AB1248" s="260">
        <f t="shared" si="510"/>
        <v>1.0438624652419065E-19</v>
      </c>
      <c r="AC1248" s="17">
        <f t="shared" si="511"/>
        <v>5.0090861521258532</v>
      </c>
      <c r="AD1248" s="17">
        <f t="shared" si="512"/>
        <v>5.3461162115121947</v>
      </c>
      <c r="AE1248" s="17">
        <f t="shared" si="513"/>
        <v>-38.697102872252856</v>
      </c>
      <c r="AF1248" s="17">
        <f t="shared" si="515"/>
        <v>-16.458709802343584</v>
      </c>
      <c r="AG1248" s="17">
        <f t="shared" si="516"/>
        <v>10.486162937824762</v>
      </c>
      <c r="AJ1248" s="138"/>
    </row>
    <row r="1249" spans="1:36">
      <c r="A1249" t="s">
        <v>171</v>
      </c>
      <c r="B1249">
        <v>22</v>
      </c>
      <c r="C1249">
        <v>0</v>
      </c>
      <c r="D1249">
        <v>-128.30000000000001</v>
      </c>
      <c r="E1249" s="71" t="s">
        <v>172</v>
      </c>
      <c r="F1249" s="71" t="s">
        <v>12</v>
      </c>
      <c r="G1249" s="262">
        <v>0.2</v>
      </c>
      <c r="H1249" s="263" t="s">
        <v>173</v>
      </c>
      <c r="J1249" s="5">
        <v>28.288979987259168</v>
      </c>
      <c r="K1249" s="5">
        <v>69.850175193114822</v>
      </c>
      <c r="L1249" s="29">
        <v>4.1528011767951211E-13</v>
      </c>
      <c r="M1249" s="282">
        <v>5.0046651323952098E-19</v>
      </c>
      <c r="N1249" s="257"/>
      <c r="O1249" s="126">
        <f t="shared" si="500"/>
        <v>1.5013995397185628E-19</v>
      </c>
      <c r="P1249" s="126">
        <f t="shared" si="501"/>
        <v>3.6153898917868528E-7</v>
      </c>
      <c r="Q1249" s="126">
        <f t="shared" si="502"/>
        <v>7.5069976985928129E-10</v>
      </c>
      <c r="R1249" s="126">
        <f t="shared" si="503"/>
        <v>1807.6949458934262</v>
      </c>
      <c r="S1249" s="126">
        <f t="shared" si="504"/>
        <v>1.074728542603968E-11</v>
      </c>
      <c r="T1249" s="17">
        <v>0.91</v>
      </c>
      <c r="U1249" s="193">
        <f t="shared" si="514"/>
        <v>4.5542452704796407E-19</v>
      </c>
      <c r="V1249" s="185">
        <f t="shared" si="505"/>
        <v>1.0966682671753453E-6</v>
      </c>
      <c r="W1249" s="185">
        <f t="shared" si="506"/>
        <v>2.2771226352398199E-9</v>
      </c>
      <c r="X1249" s="185">
        <f t="shared" si="507"/>
        <v>5483.3413358767257</v>
      </c>
      <c r="Y1249" s="395">
        <f t="shared" si="508"/>
        <v>3.2600099125653693E-11</v>
      </c>
      <c r="AA1249" s="259">
        <f t="shared" si="509"/>
        <v>6.5200198251307406E-21</v>
      </c>
      <c r="AB1249" s="260">
        <f t="shared" si="510"/>
        <v>1.7691218045504708E-20</v>
      </c>
      <c r="AC1249" s="17">
        <f t="shared" si="511"/>
        <v>3.3424723290699321</v>
      </c>
      <c r="AD1249" s="17">
        <f t="shared" si="512"/>
        <v>4.2463525938331799</v>
      </c>
      <c r="AE1249" s="17">
        <f t="shared" si="513"/>
        <v>-42.138746262972376</v>
      </c>
      <c r="AF1249" s="17">
        <f t="shared" si="515"/>
        <v>-19.900353193063104</v>
      </c>
      <c r="AG1249" s="17">
        <f t="shared" si="516"/>
        <v>8.6094699269547483</v>
      </c>
      <c r="AJ1249" s="138"/>
    </row>
    <row r="1250" spans="1:36">
      <c r="A1250" t="s">
        <v>171</v>
      </c>
      <c r="B1250">
        <v>22</v>
      </c>
      <c r="C1250">
        <v>0</v>
      </c>
      <c r="D1250">
        <v>-128.30000000000001</v>
      </c>
      <c r="E1250" s="71" t="s">
        <v>172</v>
      </c>
      <c r="F1250" s="71" t="s">
        <v>12</v>
      </c>
      <c r="G1250" s="262">
        <v>0.2</v>
      </c>
      <c r="H1250" s="263" t="s">
        <v>173</v>
      </c>
      <c r="J1250" s="5">
        <v>5.225049220975241</v>
      </c>
      <c r="K1250" s="5">
        <v>14.684817963620031</v>
      </c>
      <c r="L1250" s="29">
        <v>8.5027493631769134E-14</v>
      </c>
      <c r="M1250" s="282">
        <v>2.4322034513301643E-19</v>
      </c>
      <c r="N1250" s="257"/>
      <c r="O1250" s="126">
        <f t="shared" si="500"/>
        <v>7.2966103539904926E-20</v>
      </c>
      <c r="P1250" s="126">
        <f t="shared" si="501"/>
        <v>8.5814717596994221E-7</v>
      </c>
      <c r="Q1250" s="126">
        <f t="shared" si="502"/>
        <v>3.6483051769952455E-10</v>
      </c>
      <c r="R1250" s="126">
        <f t="shared" si="503"/>
        <v>4290.7358798497107</v>
      </c>
      <c r="S1250" s="126">
        <f t="shared" si="504"/>
        <v>2.4844061302179621E-11</v>
      </c>
      <c r="T1250" s="17">
        <v>0.91</v>
      </c>
      <c r="U1250" s="193">
        <f t="shared" si="514"/>
        <v>2.2133051407104497E-19</v>
      </c>
      <c r="V1250" s="185">
        <f t="shared" si="505"/>
        <v>2.6030464337754918E-6</v>
      </c>
      <c r="W1250" s="185">
        <f t="shared" si="506"/>
        <v>1.1066525703552246E-9</v>
      </c>
      <c r="X1250" s="185">
        <f t="shared" si="507"/>
        <v>13015.232168877457</v>
      </c>
      <c r="Y1250" s="395">
        <f t="shared" si="508"/>
        <v>7.5360319283278194E-11</v>
      </c>
      <c r="AA1250" s="259">
        <f t="shared" si="509"/>
        <v>1.5072063856655642E-20</v>
      </c>
      <c r="AB1250" s="260">
        <f t="shared" si="510"/>
        <v>4.6548909846943034E-20</v>
      </c>
      <c r="AC1250" s="17">
        <f t="shared" si="511"/>
        <v>1.6534642180888468</v>
      </c>
      <c r="AD1250" s="17">
        <f t="shared" si="512"/>
        <v>2.6868141684974853</v>
      </c>
      <c r="AE1250" s="17">
        <f t="shared" si="513"/>
        <v>-42.86031915030734</v>
      </c>
      <c r="AF1250" s="17">
        <f t="shared" si="515"/>
        <v>-20.621926080398069</v>
      </c>
      <c r="AG1250" s="17">
        <f t="shared" si="516"/>
        <v>9.4738756558310246</v>
      </c>
      <c r="AJ1250" s="138"/>
    </row>
    <row r="1251" spans="1:36">
      <c r="A1251" t="s">
        <v>171</v>
      </c>
      <c r="B1251">
        <v>22</v>
      </c>
      <c r="C1251">
        <v>0</v>
      </c>
      <c r="D1251">
        <v>-128.30000000000001</v>
      </c>
      <c r="E1251" s="71" t="s">
        <v>172</v>
      </c>
      <c r="F1251" s="71" t="s">
        <v>12</v>
      </c>
      <c r="G1251" s="262">
        <v>0.2</v>
      </c>
      <c r="H1251" s="263" t="s">
        <v>173</v>
      </c>
      <c r="J1251" s="5">
        <v>22.700738035914522</v>
      </c>
      <c r="K1251" s="5">
        <v>43.269622071375515</v>
      </c>
      <c r="L1251" s="29">
        <v>3.3774897796337178E-13</v>
      </c>
      <c r="M1251" s="282">
        <v>2.0054023923753668E-19</v>
      </c>
      <c r="N1251" s="257"/>
      <c r="O1251" s="126">
        <f t="shared" si="500"/>
        <v>6.0162071771260998E-20</v>
      </c>
      <c r="P1251" s="126">
        <f t="shared" si="501"/>
        <v>1.7812658422843684E-7</v>
      </c>
      <c r="Q1251" s="126">
        <f t="shared" si="502"/>
        <v>3.0081035885630495E-10</v>
      </c>
      <c r="R1251" s="126">
        <f t="shared" si="503"/>
        <v>890.63292114218405</v>
      </c>
      <c r="S1251" s="126">
        <f t="shared" si="504"/>
        <v>6.951998757005607E-12</v>
      </c>
      <c r="T1251" s="17">
        <v>0.91</v>
      </c>
      <c r="U1251" s="193">
        <f t="shared" si="514"/>
        <v>1.8249161770615838E-19</v>
      </c>
      <c r="V1251" s="185">
        <f t="shared" si="505"/>
        <v>5.4031730549292513E-7</v>
      </c>
      <c r="W1251" s="185">
        <f t="shared" si="506"/>
        <v>9.1245808853079172E-10</v>
      </c>
      <c r="X1251" s="185">
        <f t="shared" si="507"/>
        <v>2701.5865274646253</v>
      </c>
      <c r="Y1251" s="395">
        <f t="shared" si="508"/>
        <v>2.1087729562917008E-11</v>
      </c>
      <c r="AA1251" s="259">
        <f t="shared" si="509"/>
        <v>4.2175459125834024E-21</v>
      </c>
      <c r="AB1251" s="260">
        <f t="shared" si="510"/>
        <v>8.8340845535623005E-21</v>
      </c>
      <c r="AC1251" s="17">
        <f t="shared" si="511"/>
        <v>3.1223974365541873</v>
      </c>
      <c r="AD1251" s="17">
        <f t="shared" si="512"/>
        <v>3.767450820003492</v>
      </c>
      <c r="AE1251" s="17">
        <f t="shared" si="513"/>
        <v>-43.053272031813215</v>
      </c>
      <c r="AF1251" s="17">
        <f t="shared" si="515"/>
        <v>-20.814878961903947</v>
      </c>
      <c r="AG1251" s="17">
        <f t="shared" si="516"/>
        <v>7.9015944821861908</v>
      </c>
      <c r="AJ1251" s="138"/>
    </row>
    <row r="1252" spans="1:36">
      <c r="A1252" t="s">
        <v>171</v>
      </c>
      <c r="B1252">
        <v>22</v>
      </c>
      <c r="C1252">
        <v>0</v>
      </c>
      <c r="D1252">
        <v>-128.30000000000001</v>
      </c>
      <c r="E1252" s="71" t="s">
        <v>172</v>
      </c>
      <c r="F1252" s="71" t="s">
        <v>12</v>
      </c>
      <c r="G1252" s="262">
        <v>0.2</v>
      </c>
      <c r="H1252" s="263" t="s">
        <v>173</v>
      </c>
      <c r="J1252" s="5">
        <v>9.250839965952073</v>
      </c>
      <c r="K1252" s="5">
        <v>21.556215222837547</v>
      </c>
      <c r="L1252" s="29">
        <v>1.4538400276554511E-13</v>
      </c>
      <c r="M1252" s="282">
        <v>7.3384486977548376E-19</v>
      </c>
      <c r="N1252" s="257"/>
      <c r="O1252" s="126">
        <f t="shared" si="500"/>
        <v>2.2015346093264514E-19</v>
      </c>
      <c r="P1252" s="126">
        <f t="shared" si="501"/>
        <v>1.5142894455016326E-6</v>
      </c>
      <c r="Q1252" s="126">
        <f t="shared" si="502"/>
        <v>1.1007673046632254E-9</v>
      </c>
      <c r="R1252" s="126">
        <f t="shared" si="503"/>
        <v>7571.4472275081616</v>
      </c>
      <c r="S1252" s="126">
        <f t="shared" si="504"/>
        <v>5.1064961695920856E-11</v>
      </c>
      <c r="T1252" s="17">
        <v>0.91</v>
      </c>
      <c r="U1252" s="193">
        <f t="shared" si="514"/>
        <v>6.6779883149569021E-19</v>
      </c>
      <c r="V1252" s="185">
        <f t="shared" si="505"/>
        <v>4.5933446513549526E-6</v>
      </c>
      <c r="W1252" s="185">
        <f t="shared" si="506"/>
        <v>3.3389941574784505E-9</v>
      </c>
      <c r="X1252" s="185">
        <f t="shared" si="507"/>
        <v>22966.72325677476</v>
      </c>
      <c r="Y1252" s="395">
        <f t="shared" si="508"/>
        <v>1.5489705047762659E-10</v>
      </c>
      <c r="AA1252" s="259">
        <f t="shared" si="509"/>
        <v>3.0979410095525327E-20</v>
      </c>
      <c r="AB1252" s="260">
        <f t="shared" si="510"/>
        <v>7.932737702483412E-20</v>
      </c>
      <c r="AC1252" s="17">
        <f t="shared" si="511"/>
        <v>2.22471435453157</v>
      </c>
      <c r="AD1252" s="17">
        <f t="shared" si="512"/>
        <v>3.0706641843801723</v>
      </c>
      <c r="AE1252" s="17">
        <f t="shared" si="513"/>
        <v>-41.75598929567753</v>
      </c>
      <c r="AF1252" s="17">
        <f t="shared" si="515"/>
        <v>-19.517596225768262</v>
      </c>
      <c r="AG1252" s="17">
        <f t="shared" si="516"/>
        <v>10.041801632341116</v>
      </c>
      <c r="AJ1252" s="138"/>
    </row>
    <row r="1253" spans="1:36" s="338" customFormat="1">
      <c r="A1253" s="338" t="s">
        <v>171</v>
      </c>
      <c r="B1253" s="338">
        <v>26</v>
      </c>
      <c r="C1253" s="338">
        <v>0</v>
      </c>
      <c r="D1253" s="338">
        <v>-135</v>
      </c>
      <c r="E1253" s="274" t="s">
        <v>172</v>
      </c>
      <c r="F1253" s="274" t="s">
        <v>12</v>
      </c>
      <c r="G1253" s="274">
        <v>0.16</v>
      </c>
      <c r="H1253" s="275" t="s">
        <v>173</v>
      </c>
      <c r="I1253" s="274"/>
      <c r="J1253" s="9">
        <v>35.82220026278484</v>
      </c>
      <c r="K1253" s="9">
        <v>61.553496484816741</v>
      </c>
      <c r="L1253" s="339">
        <v>5.1834805690344118E-13</v>
      </c>
      <c r="M1253" s="290">
        <v>3.116353483437817E-18</v>
      </c>
      <c r="N1253" s="257"/>
      <c r="O1253" s="340">
        <f t="shared" si="500"/>
        <v>9.3490604503134505E-19</v>
      </c>
      <c r="P1253" s="340">
        <f t="shared" si="501"/>
        <v>1.8036260242131111E-6</v>
      </c>
      <c r="Q1253" s="340">
        <f t="shared" si="502"/>
        <v>5.8431627814459058E-9</v>
      </c>
      <c r="R1253" s="340">
        <f t="shared" si="503"/>
        <v>11272.662651331942</v>
      </c>
      <c r="S1253" s="340">
        <f t="shared" si="504"/>
        <v>9.4928202541462863E-11</v>
      </c>
      <c r="T1253" s="342">
        <v>0.90600000000000003</v>
      </c>
      <c r="U1253" s="193">
        <f t="shared" si="514"/>
        <v>2.8234162559946623E-18</v>
      </c>
      <c r="V1253" s="340">
        <f t="shared" si="505"/>
        <v>5.446950593123596E-6</v>
      </c>
      <c r="W1253" s="340">
        <f t="shared" si="506"/>
        <v>1.7646351599966639E-8</v>
      </c>
      <c r="X1253" s="340">
        <f t="shared" si="507"/>
        <v>34043.441207022472</v>
      </c>
      <c r="Y1253" s="450">
        <f t="shared" si="508"/>
        <v>2.8668317167521791E-10</v>
      </c>
      <c r="AA1253" s="340">
        <f t="shared" si="509"/>
        <v>4.5869307468034864E-20</v>
      </c>
      <c r="AB1253" s="341">
        <f t="shared" si="510"/>
        <v>8.6995032705329137E-20</v>
      </c>
      <c r="AC1253" s="342">
        <f t="shared" si="511"/>
        <v>3.5785678202844764</v>
      </c>
      <c r="AD1253" s="342">
        <f t="shared" si="512"/>
        <v>4.1199066582439103</v>
      </c>
      <c r="AE1253" s="342">
        <f t="shared" si="513"/>
        <v>-40.309868110906947</v>
      </c>
      <c r="AF1253" s="17">
        <f t="shared" si="515"/>
        <v>-17.852736783151382</v>
      </c>
      <c r="AG1253" s="17">
        <f t="shared" si="516"/>
        <v>10.435392670616016</v>
      </c>
      <c r="AJ1253" s="341"/>
    </row>
    <row r="1254" spans="1:36">
      <c r="A1254" t="s">
        <v>171</v>
      </c>
      <c r="B1254">
        <v>26</v>
      </c>
      <c r="C1254">
        <v>0</v>
      </c>
      <c r="D1254">
        <v>-135</v>
      </c>
      <c r="E1254" s="71" t="s">
        <v>172</v>
      </c>
      <c r="F1254" s="71" t="s">
        <v>12</v>
      </c>
      <c r="G1254" s="262">
        <v>0.16</v>
      </c>
      <c r="H1254" s="263" t="s">
        <v>173</v>
      </c>
      <c r="J1254" s="5">
        <v>3.0072477420550352</v>
      </c>
      <c r="K1254" s="5">
        <v>13.015439653790573</v>
      </c>
      <c r="L1254" s="29">
        <v>5.0614318183637413E-14</v>
      </c>
      <c r="M1254" s="282">
        <v>8.1480700167264111E-19</v>
      </c>
      <c r="N1254" s="257"/>
      <c r="O1254" s="126">
        <f t="shared" si="500"/>
        <v>2.4444210050179234E-19</v>
      </c>
      <c r="P1254" s="126">
        <f t="shared" si="501"/>
        <v>4.8295049557896748E-6</v>
      </c>
      <c r="Q1254" s="126">
        <f t="shared" si="502"/>
        <v>1.527763128136202E-9</v>
      </c>
      <c r="R1254" s="126">
        <f t="shared" si="503"/>
        <v>30184.405973685465</v>
      </c>
      <c r="S1254" s="126">
        <f t="shared" si="504"/>
        <v>1.1738083144131526E-10</v>
      </c>
      <c r="T1254" s="17">
        <v>0.90600000000000003</v>
      </c>
      <c r="U1254" s="193">
        <f t="shared" si="514"/>
        <v>7.3821514351541284E-19</v>
      </c>
      <c r="V1254" s="185">
        <f t="shared" si="505"/>
        <v>1.4585104966484818E-5</v>
      </c>
      <c r="W1254" s="185">
        <f t="shared" si="506"/>
        <v>4.6138446469713296E-9</v>
      </c>
      <c r="X1254" s="185">
        <f t="shared" si="507"/>
        <v>91156.906040530099</v>
      </c>
      <c r="Y1254" s="395">
        <f t="shared" si="508"/>
        <v>3.5449011095277207E-10</v>
      </c>
      <c r="AA1254" s="259">
        <f t="shared" si="509"/>
        <v>5.6718417752443546E-20</v>
      </c>
      <c r="AB1254" s="260">
        <f t="shared" si="510"/>
        <v>2.709477474296261E-19</v>
      </c>
      <c r="AC1254" s="17">
        <f t="shared" si="511"/>
        <v>1.1010252890579564</v>
      </c>
      <c r="AD1254" s="17">
        <f t="shared" si="512"/>
        <v>2.5661363184207788</v>
      </c>
      <c r="AE1254" s="17">
        <f t="shared" si="513"/>
        <v>-41.651335675441111</v>
      </c>
      <c r="AF1254" s="17">
        <f t="shared" si="515"/>
        <v>-19.194204347685549</v>
      </c>
      <c r="AG1254" s="17">
        <f t="shared" si="516"/>
        <v>11.42033754290355</v>
      </c>
      <c r="AJ1254" s="138"/>
    </row>
    <row r="1255" spans="1:36">
      <c r="A1255" t="s">
        <v>171</v>
      </c>
      <c r="B1255">
        <v>26</v>
      </c>
      <c r="C1255">
        <v>0</v>
      </c>
      <c r="D1255">
        <v>-135</v>
      </c>
      <c r="E1255" s="71" t="s">
        <v>172</v>
      </c>
      <c r="F1255" s="71" t="s">
        <v>12</v>
      </c>
      <c r="G1255" s="262">
        <v>0.16</v>
      </c>
      <c r="H1255" s="263" t="s">
        <v>173</v>
      </c>
      <c r="J1255" s="5">
        <v>74.844741715763831</v>
      </c>
      <c r="K1255" s="5">
        <v>104.82954455792525</v>
      </c>
      <c r="L1255" s="29">
        <v>1.0354042902551339E-12</v>
      </c>
      <c r="M1255" s="282">
        <v>1.2116250117351924E-17</v>
      </c>
      <c r="N1255" s="257"/>
      <c r="O1255" s="126">
        <f t="shared" si="500"/>
        <v>3.6348750352055769E-18</v>
      </c>
      <c r="P1255" s="126">
        <f t="shared" si="501"/>
        <v>3.5105852558423411E-6</v>
      </c>
      <c r="Q1255" s="126">
        <f t="shared" si="502"/>
        <v>2.2717968970034855E-8</v>
      </c>
      <c r="R1255" s="126">
        <f t="shared" si="503"/>
        <v>21941.157849014631</v>
      </c>
      <c r="S1255" s="126">
        <f t="shared" si="504"/>
        <v>2.1671341858670079E-10</v>
      </c>
      <c r="T1255" s="17">
        <v>0.90600000000000003</v>
      </c>
      <c r="U1255" s="193">
        <f t="shared" si="514"/>
        <v>1.0977322606320844E-17</v>
      </c>
      <c r="V1255" s="185">
        <f t="shared" si="505"/>
        <v>1.0601967472643872E-5</v>
      </c>
      <c r="W1255" s="185">
        <f t="shared" si="506"/>
        <v>6.8608266289505274E-8</v>
      </c>
      <c r="X1255" s="185">
        <f t="shared" si="507"/>
        <v>66262.296704024193</v>
      </c>
      <c r="Y1255" s="395">
        <f t="shared" si="508"/>
        <v>6.5447452413183653E-10</v>
      </c>
      <c r="AA1255" s="259">
        <f t="shared" si="509"/>
        <v>1.0471592386109384E-19</v>
      </c>
      <c r="AB1255" s="260">
        <f t="shared" si="510"/>
        <v>1.6188512164776425E-19</v>
      </c>
      <c r="AC1255" s="17">
        <f t="shared" si="511"/>
        <v>4.3154158574395245</v>
      </c>
      <c r="AD1255" s="17">
        <f t="shared" si="512"/>
        <v>4.6523356458773968</v>
      </c>
      <c r="AE1255" s="17">
        <f t="shared" si="513"/>
        <v>-38.951984137382645</v>
      </c>
      <c r="AF1255" s="17">
        <f t="shared" si="515"/>
        <v>-16.49485280962708</v>
      </c>
      <c r="AG1255" s="17">
        <f t="shared" si="516"/>
        <v>11.101376337251727</v>
      </c>
      <c r="AJ1255" s="138"/>
    </row>
    <row r="1256" spans="1:36">
      <c r="A1256" t="s">
        <v>171</v>
      </c>
      <c r="B1256">
        <v>26</v>
      </c>
      <c r="C1256">
        <v>0</v>
      </c>
      <c r="D1256">
        <v>-135</v>
      </c>
      <c r="E1256" s="71" t="s">
        <v>172</v>
      </c>
      <c r="F1256" s="71" t="s">
        <v>12</v>
      </c>
      <c r="G1256" s="262">
        <v>0.16</v>
      </c>
      <c r="H1256" s="263" t="s">
        <v>173</v>
      </c>
      <c r="J1256" s="5">
        <v>10.403748497110417</v>
      </c>
      <c r="K1256" s="5">
        <v>23.314761277920585</v>
      </c>
      <c r="L1256" s="29">
        <v>1.6233559960566482E-13</v>
      </c>
      <c r="M1256" s="282">
        <v>1.0193761918708494E-18</v>
      </c>
      <c r="N1256" s="257"/>
      <c r="O1256" s="126">
        <f t="shared" si="500"/>
        <v>3.058128575612548E-19</v>
      </c>
      <c r="P1256" s="126">
        <f t="shared" si="501"/>
        <v>1.8838311393441468E-6</v>
      </c>
      <c r="Q1256" s="126">
        <f t="shared" si="502"/>
        <v>1.9113303597578423E-9</v>
      </c>
      <c r="R1256" s="126">
        <f t="shared" si="503"/>
        <v>11773.944620900917</v>
      </c>
      <c r="S1256" s="126">
        <f t="shared" si="504"/>
        <v>8.1979409395364453E-11</v>
      </c>
      <c r="T1256" s="17">
        <v>0.90600000000000003</v>
      </c>
      <c r="U1256" s="193">
        <f t="shared" si="514"/>
        <v>9.2355482983498964E-19</v>
      </c>
      <c r="V1256" s="185">
        <f t="shared" si="505"/>
        <v>5.6891700408193242E-6</v>
      </c>
      <c r="W1256" s="185">
        <f t="shared" si="506"/>
        <v>5.7722176864686845E-9</v>
      </c>
      <c r="X1256" s="185">
        <f t="shared" si="507"/>
        <v>35557.312755120773</v>
      </c>
      <c r="Y1256" s="395">
        <f t="shared" si="508"/>
        <v>2.4757781637400069E-10</v>
      </c>
      <c r="AA1256" s="259">
        <f t="shared" si="509"/>
        <v>3.9612450619840115E-20</v>
      </c>
      <c r="AB1256" s="260">
        <f t="shared" si="510"/>
        <v>9.7981625772093151E-20</v>
      </c>
      <c r="AC1256" s="17">
        <f t="shared" si="511"/>
        <v>2.3421661736216315</v>
      </c>
      <c r="AD1256" s="17">
        <f t="shared" si="512"/>
        <v>3.1490866912166831</v>
      </c>
      <c r="AE1256" s="17">
        <f t="shared" si="513"/>
        <v>-41.427340810283098</v>
      </c>
      <c r="AF1256" s="17">
        <f t="shared" si="515"/>
        <v>-18.970209482527537</v>
      </c>
      <c r="AG1256" s="17">
        <f t="shared" si="516"/>
        <v>10.478901117456273</v>
      </c>
      <c r="AJ1256" s="138"/>
    </row>
    <row r="1257" spans="1:36">
      <c r="A1257" t="s">
        <v>171</v>
      </c>
      <c r="B1257">
        <v>26</v>
      </c>
      <c r="C1257">
        <v>0</v>
      </c>
      <c r="D1257">
        <v>-135</v>
      </c>
      <c r="E1257" s="71" t="s">
        <v>172</v>
      </c>
      <c r="F1257" s="71" t="s">
        <v>12</v>
      </c>
      <c r="G1257" s="262">
        <v>0.16</v>
      </c>
      <c r="H1257" s="263" t="s">
        <v>173</v>
      </c>
      <c r="J1257" s="5">
        <v>10.532900418297041</v>
      </c>
      <c r="K1257" s="5">
        <v>23.630451804767986</v>
      </c>
      <c r="L1257" s="29">
        <v>1.6422718799153851E-13</v>
      </c>
      <c r="M1257" s="282">
        <v>3.2563059809464928E-19</v>
      </c>
      <c r="N1257" s="257"/>
      <c r="O1257" s="126">
        <f t="shared" si="500"/>
        <v>9.7689179428394778E-20</v>
      </c>
      <c r="P1257" s="126">
        <f t="shared" si="501"/>
        <v>5.948416984003162E-7</v>
      </c>
      <c r="Q1257" s="126">
        <f t="shared" si="502"/>
        <v>6.1055737142746732E-10</v>
      </c>
      <c r="R1257" s="126">
        <f t="shared" si="503"/>
        <v>3717.760615001976</v>
      </c>
      <c r="S1257" s="126">
        <f t="shared" si="504"/>
        <v>2.5837735836446146E-11</v>
      </c>
      <c r="T1257" s="17">
        <v>0.90600000000000003</v>
      </c>
      <c r="U1257" s="193">
        <f t="shared" si="514"/>
        <v>2.9502132187375224E-19</v>
      </c>
      <c r="V1257" s="185">
        <f t="shared" si="505"/>
        <v>1.796421929168955E-6</v>
      </c>
      <c r="W1257" s="185">
        <f t="shared" si="506"/>
        <v>1.8438832617109514E-9</v>
      </c>
      <c r="X1257" s="185">
        <f t="shared" si="507"/>
        <v>11227.637057305968</v>
      </c>
      <c r="Y1257" s="395">
        <f t="shared" si="508"/>
        <v>7.8029962226067368E-11</v>
      </c>
      <c r="AA1257" s="259">
        <f t="shared" si="509"/>
        <v>1.2484793956170779E-20</v>
      </c>
      <c r="AB1257" s="260">
        <f t="shared" si="510"/>
        <v>3.0915567902738913E-20</v>
      </c>
      <c r="AC1257" s="17">
        <f t="shared" si="511"/>
        <v>2.3545037315513859</v>
      </c>
      <c r="AD1257" s="17">
        <f t="shared" si="512"/>
        <v>3.1625362109808224</v>
      </c>
      <c r="AE1257" s="17">
        <f t="shared" si="513"/>
        <v>-42.568523348669736</v>
      </c>
      <c r="AF1257" s="17">
        <f t="shared" si="515"/>
        <v>-20.11139202091417</v>
      </c>
      <c r="AG1257" s="17">
        <f t="shared" si="516"/>
        <v>9.3261336121735994</v>
      </c>
      <c r="AJ1257" s="138"/>
    </row>
    <row r="1258" spans="1:36">
      <c r="A1258" t="s">
        <v>171</v>
      </c>
      <c r="B1258">
        <v>26</v>
      </c>
      <c r="C1258">
        <v>0</v>
      </c>
      <c r="D1258">
        <v>-135</v>
      </c>
      <c r="E1258" s="71" t="s">
        <v>172</v>
      </c>
      <c r="F1258" s="71" t="s">
        <v>12</v>
      </c>
      <c r="G1258" s="262">
        <v>0.16</v>
      </c>
      <c r="H1258" s="263" t="s">
        <v>173</v>
      </c>
      <c r="J1258" s="5">
        <v>14.201406227734671</v>
      </c>
      <c r="K1258" s="5">
        <v>30.369190231693285</v>
      </c>
      <c r="L1258" s="29">
        <v>2.1742608362001594E-13</v>
      </c>
      <c r="M1258" s="282">
        <v>2.627057279272556E-18</v>
      </c>
      <c r="N1258" s="257"/>
      <c r="O1258" s="126">
        <f t="shared" si="500"/>
        <v>7.8811718378176677E-19</v>
      </c>
      <c r="P1258" s="126">
        <f t="shared" si="501"/>
        <v>3.624759139566334E-6</v>
      </c>
      <c r="Q1258" s="126">
        <f t="shared" si="502"/>
        <v>4.9257323986360417E-9</v>
      </c>
      <c r="R1258" s="126">
        <f t="shared" si="503"/>
        <v>22654.744622289585</v>
      </c>
      <c r="S1258" s="126">
        <f t="shared" si="504"/>
        <v>1.6219505232298053E-10</v>
      </c>
      <c r="T1258" s="17">
        <v>0.90600000000000003</v>
      </c>
      <c r="U1258" s="193">
        <f t="shared" si="514"/>
        <v>2.3801138950209359E-18</v>
      </c>
      <c r="V1258" s="185">
        <f t="shared" si="505"/>
        <v>1.094677260149033E-5</v>
      </c>
      <c r="W1258" s="185">
        <f t="shared" si="506"/>
        <v>1.4875711843880847E-8</v>
      </c>
      <c r="X1258" s="185">
        <f t="shared" si="507"/>
        <v>68417.328759314565</v>
      </c>
      <c r="Y1258" s="395">
        <f t="shared" si="508"/>
        <v>4.8982905801540129E-10</v>
      </c>
      <c r="AA1258" s="259">
        <f t="shared" si="509"/>
        <v>7.8372649282464214E-20</v>
      </c>
      <c r="AB1258" s="260">
        <f t="shared" si="510"/>
        <v>1.8498571459367441E-19</v>
      </c>
      <c r="AC1258" s="17">
        <f t="shared" si="511"/>
        <v>2.6533409898262161</v>
      </c>
      <c r="AD1258" s="17">
        <f t="shared" si="512"/>
        <v>3.4134286152742361</v>
      </c>
      <c r="AE1258" s="17">
        <f t="shared" si="513"/>
        <v>-40.480667359364482</v>
      </c>
      <c r="AF1258" s="17">
        <f t="shared" si="515"/>
        <v>-18.02353603160892</v>
      </c>
      <c r="AG1258" s="17">
        <f t="shared" si="516"/>
        <v>11.133381415958784</v>
      </c>
      <c r="AJ1258" s="138"/>
    </row>
    <row r="1259" spans="1:36">
      <c r="A1259" t="s">
        <v>171</v>
      </c>
      <c r="B1259">
        <v>26</v>
      </c>
      <c r="C1259">
        <v>0</v>
      </c>
      <c r="D1259">
        <v>-135</v>
      </c>
      <c r="E1259" s="71" t="s">
        <v>172</v>
      </c>
      <c r="F1259" s="71" t="s">
        <v>12</v>
      </c>
      <c r="G1259" s="262">
        <v>0.16</v>
      </c>
      <c r="H1259" s="263" t="s">
        <v>173</v>
      </c>
      <c r="J1259" s="5">
        <v>18.293886720935063</v>
      </c>
      <c r="K1259" s="5">
        <v>47.32403070216823</v>
      </c>
      <c r="L1259" s="29">
        <v>2.7578956225955225E-13</v>
      </c>
      <c r="M1259" s="282">
        <v>5.3791872880371799E-18</v>
      </c>
      <c r="N1259" s="257"/>
      <c r="O1259" s="126">
        <f t="shared" si="500"/>
        <v>1.6137561864111539E-18</v>
      </c>
      <c r="P1259" s="126">
        <f t="shared" si="501"/>
        <v>5.851404140133515E-6</v>
      </c>
      <c r="Q1259" s="126">
        <f t="shared" si="502"/>
        <v>1.008597616506971E-8</v>
      </c>
      <c r="R1259" s="126">
        <f t="shared" si="503"/>
        <v>36571.275875834464</v>
      </c>
      <c r="S1259" s="126">
        <f t="shared" si="504"/>
        <v>2.1312589006936818E-10</v>
      </c>
      <c r="T1259" s="17">
        <v>0.90600000000000003</v>
      </c>
      <c r="U1259" s="193">
        <f t="shared" si="514"/>
        <v>4.8735436829616852E-18</v>
      </c>
      <c r="V1259" s="185">
        <f t="shared" si="505"/>
        <v>1.7671240503203216E-5</v>
      </c>
      <c r="W1259" s="185">
        <f t="shared" si="506"/>
        <v>3.0459648018510532E-8</v>
      </c>
      <c r="X1259" s="185">
        <f t="shared" si="507"/>
        <v>110445.25314502009</v>
      </c>
      <c r="Y1259" s="395">
        <f t="shared" si="508"/>
        <v>6.4364018800949199E-10</v>
      </c>
      <c r="AA1259" s="259">
        <f t="shared" si="509"/>
        <v>1.0298243008151872E-19</v>
      </c>
      <c r="AB1259" s="260">
        <f t="shared" si="510"/>
        <v>2.9404288821146867E-19</v>
      </c>
      <c r="AC1259" s="17">
        <f t="shared" si="511"/>
        <v>2.9065669450719525</v>
      </c>
      <c r="AD1259" s="17">
        <f t="shared" si="512"/>
        <v>3.8570182151564882</v>
      </c>
      <c r="AE1259" s="17">
        <f t="shared" si="513"/>
        <v>-39.763994372833224</v>
      </c>
      <c r="AF1259" s="17">
        <f t="shared" si="515"/>
        <v>-17.306863045077659</v>
      </c>
      <c r="AG1259" s="17">
        <f t="shared" si="516"/>
        <v>11.612275230514296</v>
      </c>
      <c r="AJ1259" s="138"/>
    </row>
    <row r="1260" spans="1:36">
      <c r="A1260" t="s">
        <v>171</v>
      </c>
      <c r="B1260">
        <v>26</v>
      </c>
      <c r="C1260">
        <v>0</v>
      </c>
      <c r="D1260">
        <v>-135</v>
      </c>
      <c r="E1260" s="71" t="s">
        <v>172</v>
      </c>
      <c r="F1260" s="71" t="s">
        <v>12</v>
      </c>
      <c r="G1260" s="262">
        <v>0.16</v>
      </c>
      <c r="H1260" s="263" t="s">
        <v>173</v>
      </c>
      <c r="J1260" s="5">
        <v>28.627790090288972</v>
      </c>
      <c r="K1260" s="5">
        <v>76.027432688600982</v>
      </c>
      <c r="L1260" s="29">
        <v>4.1994872976778662E-13</v>
      </c>
      <c r="M1260" s="282">
        <v>2.8716289090249211E-18</v>
      </c>
      <c r="N1260" s="257"/>
      <c r="O1260" s="126">
        <f t="shared" si="500"/>
        <v>8.614886727074763E-19</v>
      </c>
      <c r="P1260" s="126">
        <f t="shared" si="501"/>
        <v>2.0514139266091889E-6</v>
      </c>
      <c r="Q1260" s="126">
        <f t="shared" si="502"/>
        <v>5.384304204421726E-9</v>
      </c>
      <c r="R1260" s="126">
        <f t="shared" si="503"/>
        <v>12821.33704130743</v>
      </c>
      <c r="S1260" s="126">
        <f t="shared" si="504"/>
        <v>7.0820544821961489E-11</v>
      </c>
      <c r="T1260" s="17">
        <v>0.90600000000000003</v>
      </c>
      <c r="U1260" s="193">
        <f t="shared" si="514"/>
        <v>2.6016957915765785E-18</v>
      </c>
      <c r="V1260" s="185">
        <f t="shared" si="505"/>
        <v>6.1952700583597504E-6</v>
      </c>
      <c r="W1260" s="185">
        <f t="shared" si="506"/>
        <v>1.6260598697353613E-8</v>
      </c>
      <c r="X1260" s="185">
        <f t="shared" si="507"/>
        <v>38720.437864748434</v>
      </c>
      <c r="Y1260" s="395">
        <f t="shared" si="508"/>
        <v>2.1387804536232371E-10</v>
      </c>
      <c r="AA1260" s="259">
        <f t="shared" si="509"/>
        <v>3.4220487257971798E-20</v>
      </c>
      <c r="AB1260" s="260">
        <f t="shared" si="510"/>
        <v>1.0030913668041131E-19</v>
      </c>
      <c r="AC1260" s="17">
        <f t="shared" si="511"/>
        <v>3.3543779275275809</v>
      </c>
      <c r="AD1260" s="17">
        <f t="shared" si="512"/>
        <v>4.3310942315861913</v>
      </c>
      <c r="AE1260" s="17">
        <f t="shared" si="513"/>
        <v>-40.391652241004707</v>
      </c>
      <c r="AF1260" s="17">
        <f t="shared" si="515"/>
        <v>-17.934520913249145</v>
      </c>
      <c r="AG1260" s="17">
        <f t="shared" si="516"/>
        <v>10.564122849816977</v>
      </c>
      <c r="AJ1260" s="138"/>
    </row>
    <row r="1261" spans="1:36">
      <c r="A1261" t="s">
        <v>171</v>
      </c>
      <c r="B1261">
        <v>26</v>
      </c>
      <c r="C1261">
        <v>0</v>
      </c>
      <c r="D1261">
        <v>-135</v>
      </c>
      <c r="E1261" s="71" t="s">
        <v>172</v>
      </c>
      <c r="F1261" s="71" t="s">
        <v>12</v>
      </c>
      <c r="G1261" s="262">
        <v>0.16</v>
      </c>
      <c r="H1261" s="263" t="s">
        <v>173</v>
      </c>
      <c r="J1261" s="5">
        <v>14.477881863019171</v>
      </c>
      <c r="K1261" s="5">
        <v>51.383273921812965</v>
      </c>
      <c r="L1261" s="29">
        <v>2.2139842493060863E-13</v>
      </c>
      <c r="M1261" s="282"/>
      <c r="N1261" s="257"/>
      <c r="O1261" s="126"/>
      <c r="P1261" s="126"/>
      <c r="Q1261" s="126"/>
      <c r="R1261" s="126"/>
      <c r="S1261" s="126"/>
      <c r="T1261" s="17">
        <v>0.90600000000000003</v>
      </c>
      <c r="U1261" s="193">
        <f t="shared" si="514"/>
        <v>0</v>
      </c>
      <c r="V1261" s="185"/>
      <c r="W1261" s="185"/>
      <c r="X1261" s="185"/>
      <c r="Y1261" s="395"/>
      <c r="AA1261" s="259"/>
      <c r="AB1261" s="260"/>
      <c r="AC1261" s="17">
        <f t="shared" si="511"/>
        <v>2.6726220960793476</v>
      </c>
      <c r="AD1261" s="17">
        <f t="shared" si="512"/>
        <v>3.9393127094223099</v>
      </c>
      <c r="AE1261" s="17"/>
      <c r="AF1261" s="17"/>
      <c r="AG1261" s="17"/>
      <c r="AJ1261" s="138"/>
    </row>
    <row r="1262" spans="1:36">
      <c r="A1262" t="s">
        <v>171</v>
      </c>
      <c r="B1262">
        <v>26</v>
      </c>
      <c r="C1262">
        <v>0</v>
      </c>
      <c r="D1262">
        <v>-135</v>
      </c>
      <c r="E1262" s="71" t="s">
        <v>172</v>
      </c>
      <c r="F1262" s="71" t="s">
        <v>12</v>
      </c>
      <c r="G1262" s="262">
        <v>0.16</v>
      </c>
      <c r="H1262" s="263" t="s">
        <v>173</v>
      </c>
      <c r="J1262" s="5">
        <v>11.550980196523659</v>
      </c>
      <c r="K1262" s="5">
        <v>29.351207736928036</v>
      </c>
      <c r="L1262" s="29">
        <v>1.7909010669351788E-13</v>
      </c>
      <c r="M1262" s="282"/>
      <c r="N1262" s="257"/>
      <c r="O1262" s="126"/>
      <c r="P1262" s="126"/>
      <c r="Q1262" s="126"/>
      <c r="R1262" s="126"/>
      <c r="S1262" s="126"/>
      <c r="T1262" s="17">
        <v>0.90600000000000003</v>
      </c>
      <c r="U1262" s="193">
        <f t="shared" si="514"/>
        <v>0</v>
      </c>
      <c r="V1262" s="185"/>
      <c r="W1262" s="185"/>
      <c r="X1262" s="185"/>
      <c r="Y1262" s="395"/>
      <c r="AA1262" s="259"/>
      <c r="AB1262" s="260"/>
      <c r="AC1262" s="17">
        <f t="shared" si="511"/>
        <v>2.4467702988668134</v>
      </c>
      <c r="AD1262" s="17">
        <f t="shared" si="512"/>
        <v>3.3793336948969284</v>
      </c>
      <c r="AE1262" s="17"/>
      <c r="AF1262" s="17"/>
      <c r="AG1262" s="17"/>
      <c r="AJ1262" s="138"/>
    </row>
    <row r="1263" spans="1:36">
      <c r="A1263" t="s">
        <v>171</v>
      </c>
      <c r="B1263">
        <v>26</v>
      </c>
      <c r="C1263">
        <v>0</v>
      </c>
      <c r="D1263">
        <v>-135</v>
      </c>
      <c r="E1263" s="71" t="s">
        <v>172</v>
      </c>
      <c r="F1263" s="71" t="s">
        <v>12</v>
      </c>
      <c r="G1263" s="262">
        <v>0.16</v>
      </c>
      <c r="H1263" s="263" t="s">
        <v>173</v>
      </c>
      <c r="J1263" s="5">
        <v>0.76543105133924172</v>
      </c>
      <c r="K1263" s="5">
        <v>4.4255979812060309</v>
      </c>
      <c r="L1263" s="29">
        <v>1.4004264694685907E-14</v>
      </c>
      <c r="M1263" s="282">
        <v>1.4531481883926125E-18</v>
      </c>
      <c r="N1263" s="257"/>
      <c r="O1263" s="126">
        <f t="shared" si="500"/>
        <v>4.3594445651778378E-19</v>
      </c>
      <c r="P1263" s="126">
        <f t="shared" si="501"/>
        <v>3.1129407078631437E-5</v>
      </c>
      <c r="Q1263" s="126">
        <f t="shared" si="502"/>
        <v>2.7246528532361483E-9</v>
      </c>
      <c r="R1263" s="126">
        <f t="shared" si="503"/>
        <v>194558.79424144645</v>
      </c>
      <c r="S1263" s="126">
        <f t="shared" si="504"/>
        <v>6.1565755968047648E-10</v>
      </c>
      <c r="T1263" s="17">
        <v>0.90600000000000003</v>
      </c>
      <c r="U1263" s="193">
        <f t="shared" si="514"/>
        <v>1.3165522586837071E-18</v>
      </c>
      <c r="V1263" s="185">
        <f t="shared" si="505"/>
        <v>9.4010809377466934E-5</v>
      </c>
      <c r="W1263" s="185">
        <f t="shared" si="506"/>
        <v>8.2284516167731691E-9</v>
      </c>
      <c r="X1263" s="185">
        <f t="shared" si="507"/>
        <v>587567.55860916828</v>
      </c>
      <c r="Y1263" s="395">
        <f t="shared" si="508"/>
        <v>1.8592858302350394E-9</v>
      </c>
      <c r="AA1263" s="259">
        <f t="shared" si="509"/>
        <v>2.9748573283760631E-19</v>
      </c>
      <c r="AB1263" s="260">
        <f t="shared" si="510"/>
        <v>1.8984703924019045E-18</v>
      </c>
      <c r="AC1263" s="17">
        <f t="shared" si="511"/>
        <v>-0.26731613803991933</v>
      </c>
      <c r="AD1263" s="17">
        <f t="shared" si="512"/>
        <v>1.4874054063254247</v>
      </c>
      <c r="AE1263" s="17">
        <f t="shared" si="513"/>
        <v>-41.07279930662304</v>
      </c>
      <c r="AF1263" s="17">
        <f t="shared" si="515"/>
        <v>-18.615667978867478</v>
      </c>
      <c r="AG1263" s="17">
        <f t="shared" si="516"/>
        <v>13.283746511766527</v>
      </c>
      <c r="AJ1263" s="138"/>
    </row>
    <row r="1264" spans="1:36">
      <c r="A1264" t="s">
        <v>171</v>
      </c>
      <c r="B1264">
        <v>26</v>
      </c>
      <c r="C1264">
        <v>0</v>
      </c>
      <c r="D1264">
        <v>-135</v>
      </c>
      <c r="E1264" s="71" t="s">
        <v>172</v>
      </c>
      <c r="F1264" s="71" t="s">
        <v>12</v>
      </c>
      <c r="G1264" s="262">
        <v>0.16</v>
      </c>
      <c r="H1264" s="263" t="s">
        <v>173</v>
      </c>
      <c r="J1264" s="5">
        <v>12.038809563669593</v>
      </c>
      <c r="K1264" s="5">
        <v>29.849863069830409</v>
      </c>
      <c r="L1264" s="29">
        <v>1.861831841700644E-13</v>
      </c>
      <c r="M1264" s="282">
        <v>1.4839749824068411E-18</v>
      </c>
      <c r="N1264" s="257"/>
      <c r="O1264" s="126">
        <f t="shared" si="500"/>
        <v>4.451924947220523E-19</v>
      </c>
      <c r="P1264" s="126">
        <f t="shared" si="501"/>
        <v>2.3911530824148021E-6</v>
      </c>
      <c r="Q1264" s="126">
        <f t="shared" si="502"/>
        <v>2.7824530920128265E-9</v>
      </c>
      <c r="R1264" s="126">
        <f t="shared" si="503"/>
        <v>14944.706765092511</v>
      </c>
      <c r="S1264" s="126">
        <f t="shared" si="504"/>
        <v>9.321493654773522E-11</v>
      </c>
      <c r="T1264" s="17">
        <v>0.90600000000000003</v>
      </c>
      <c r="U1264" s="193">
        <f t="shared" si="514"/>
        <v>1.344481334060598E-18</v>
      </c>
      <c r="V1264" s="185">
        <f t="shared" si="505"/>
        <v>7.2212823088927028E-6</v>
      </c>
      <c r="W1264" s="185">
        <f t="shared" si="506"/>
        <v>8.4030083378787362E-9</v>
      </c>
      <c r="X1264" s="185">
        <f t="shared" si="507"/>
        <v>45133.014430579387</v>
      </c>
      <c r="Y1264" s="395">
        <f t="shared" si="508"/>
        <v>2.8150910837416038E-10</v>
      </c>
      <c r="AA1264" s="259">
        <f t="shared" si="509"/>
        <v>4.5041457339865669E-20</v>
      </c>
      <c r="AB1264" s="260">
        <f t="shared" si="510"/>
        <v>1.2326592380737895E-19</v>
      </c>
      <c r="AC1264" s="17">
        <f t="shared" si="511"/>
        <v>2.4881355615430039</v>
      </c>
      <c r="AD1264" s="17">
        <f t="shared" si="512"/>
        <v>3.3961802525527265</v>
      </c>
      <c r="AE1264" s="17">
        <f t="shared" si="513"/>
        <v>-41.051807387506152</v>
      </c>
      <c r="AF1264" s="17">
        <f t="shared" si="515"/>
        <v>-18.594676059750586</v>
      </c>
      <c r="AG1264" s="17">
        <f t="shared" si="516"/>
        <v>10.717369284975055</v>
      </c>
      <c r="AJ1264" s="138"/>
    </row>
    <row r="1265" spans="1:36">
      <c r="A1265" t="s">
        <v>171</v>
      </c>
      <c r="B1265">
        <v>26</v>
      </c>
      <c r="C1265">
        <v>0</v>
      </c>
      <c r="D1265">
        <v>-135</v>
      </c>
      <c r="E1265" s="71" t="s">
        <v>172</v>
      </c>
      <c r="F1265" s="71" t="s">
        <v>12</v>
      </c>
      <c r="G1265" s="262">
        <v>0.16</v>
      </c>
      <c r="H1265" s="263" t="s">
        <v>173</v>
      </c>
      <c r="J1265" s="5">
        <v>3.8838686423524438</v>
      </c>
      <c r="K1265" s="5">
        <v>12.073154239976759</v>
      </c>
      <c r="L1265" s="29">
        <v>6.4356423609169849E-14</v>
      </c>
      <c r="M1265" s="282">
        <v>5.4780025267039841E-19</v>
      </c>
      <c r="N1265" s="257"/>
      <c r="O1265" s="126">
        <f t="shared" si="500"/>
        <v>1.6434007580111953E-19</v>
      </c>
      <c r="P1265" s="126">
        <f t="shared" si="501"/>
        <v>2.5535924245750579E-6</v>
      </c>
      <c r="Q1265" s="126">
        <f t="shared" si="502"/>
        <v>1.0271254737569969E-9</v>
      </c>
      <c r="R1265" s="126">
        <f t="shared" si="503"/>
        <v>15959.95265359411</v>
      </c>
      <c r="S1265" s="126">
        <f t="shared" si="504"/>
        <v>8.5075155451585962E-11</v>
      </c>
      <c r="T1265" s="17">
        <v>0.90600000000000003</v>
      </c>
      <c r="U1265" s="193">
        <f t="shared" si="514"/>
        <v>4.9630702891938094E-19</v>
      </c>
      <c r="V1265" s="185">
        <f t="shared" si="505"/>
        <v>7.7118491222166749E-6</v>
      </c>
      <c r="W1265" s="185">
        <f t="shared" si="506"/>
        <v>3.1019189307461305E-9</v>
      </c>
      <c r="X1265" s="185">
        <f t="shared" si="507"/>
        <v>48199.057013854217</v>
      </c>
      <c r="Y1265" s="395">
        <f t="shared" si="508"/>
        <v>2.5692696946378958E-10</v>
      </c>
      <c r="AA1265" s="259">
        <f t="shared" si="509"/>
        <v>4.1108315114206338E-20</v>
      </c>
      <c r="AB1265" s="260">
        <f t="shared" si="510"/>
        <v>1.4104500000252275E-19</v>
      </c>
      <c r="AC1265" s="17">
        <f t="shared" si="511"/>
        <v>1.3568317296595427</v>
      </c>
      <c r="AD1265" s="17">
        <f t="shared" si="512"/>
        <v>2.4909843298817265</v>
      </c>
      <c r="AE1265" s="17">
        <f t="shared" si="513"/>
        <v>-42.048376234800379</v>
      </c>
      <c r="AF1265" s="17">
        <f t="shared" si="515"/>
        <v>-19.591244907044818</v>
      </c>
      <c r="AG1265" s="17">
        <f t="shared" si="516"/>
        <v>10.783094735819393</v>
      </c>
      <c r="AJ1265" s="138"/>
    </row>
    <row r="1266" spans="1:36">
      <c r="A1266" t="s">
        <v>171</v>
      </c>
      <c r="B1266">
        <v>26</v>
      </c>
      <c r="C1266">
        <v>0</v>
      </c>
      <c r="D1266">
        <v>-135</v>
      </c>
      <c r="E1266" s="71" t="s">
        <v>172</v>
      </c>
      <c r="F1266" s="71" t="s">
        <v>12</v>
      </c>
      <c r="G1266" s="262">
        <v>0.16</v>
      </c>
      <c r="H1266" s="263" t="s">
        <v>173</v>
      </c>
      <c r="J1266" s="5">
        <v>23.101234544819871</v>
      </c>
      <c r="K1266" s="5">
        <v>58.223562753041328</v>
      </c>
      <c r="L1266" s="29">
        <v>3.4334122161147954E-13</v>
      </c>
      <c r="M1266" s="282">
        <v>1.9083031218593451E-18</v>
      </c>
      <c r="N1266" s="257"/>
      <c r="O1266" s="126">
        <f t="shared" si="500"/>
        <v>5.7249093655780352E-19</v>
      </c>
      <c r="P1266" s="126">
        <f t="shared" si="501"/>
        <v>1.6674110200657082E-6</v>
      </c>
      <c r="Q1266" s="126">
        <f t="shared" si="502"/>
        <v>3.5780683534862715E-9</v>
      </c>
      <c r="R1266" s="126">
        <f t="shared" si="503"/>
        <v>10421.318875410676</v>
      </c>
      <c r="S1266" s="126">
        <f t="shared" si="504"/>
        <v>6.1453957544007733E-11</v>
      </c>
      <c r="T1266" s="17">
        <v>0.90600000000000003</v>
      </c>
      <c r="U1266" s="193">
        <f t="shared" si="514"/>
        <v>1.7289226284045667E-18</v>
      </c>
      <c r="V1266" s="185">
        <f t="shared" si="505"/>
        <v>5.0355812805984393E-6</v>
      </c>
      <c r="W1266" s="185">
        <f t="shared" si="506"/>
        <v>1.080576642752854E-8</v>
      </c>
      <c r="X1266" s="185">
        <f t="shared" si="507"/>
        <v>31472.383003740244</v>
      </c>
      <c r="Y1266" s="395">
        <f t="shared" si="508"/>
        <v>1.8559095178290336E-10</v>
      </c>
      <c r="AA1266" s="259">
        <f t="shared" si="509"/>
        <v>2.9694552285264539E-20</v>
      </c>
      <c r="AB1266" s="260">
        <f t="shared" si="510"/>
        <v>8.260610999628396E-20</v>
      </c>
      <c r="AC1266" s="17">
        <f t="shared" si="511"/>
        <v>3.1398860595983908</v>
      </c>
      <c r="AD1266" s="17">
        <f t="shared" si="512"/>
        <v>4.0642901311040633</v>
      </c>
      <c r="AE1266" s="17">
        <f t="shared" si="513"/>
        <v>-40.800317244586026</v>
      </c>
      <c r="AF1266" s="17">
        <f t="shared" si="515"/>
        <v>-18.343185916830464</v>
      </c>
      <c r="AG1266" s="17">
        <f t="shared" si="516"/>
        <v>10.356865710221168</v>
      </c>
      <c r="AJ1266" s="138"/>
    </row>
    <row r="1267" spans="1:36">
      <c r="A1267" t="s">
        <v>171</v>
      </c>
      <c r="B1267">
        <v>26</v>
      </c>
      <c r="C1267">
        <v>0</v>
      </c>
      <c r="D1267">
        <v>-135</v>
      </c>
      <c r="E1267" s="71" t="s">
        <v>172</v>
      </c>
      <c r="F1267" s="71" t="s">
        <v>12</v>
      </c>
      <c r="G1267" s="262">
        <v>0.16</v>
      </c>
      <c r="H1267" s="263" t="s">
        <v>173</v>
      </c>
      <c r="J1267" s="5">
        <v>16.991782363441061</v>
      </c>
      <c r="K1267" s="5">
        <v>35.257791953801302</v>
      </c>
      <c r="L1267" s="29">
        <v>2.5731604453520069E-13</v>
      </c>
      <c r="M1267" s="282">
        <v>3.7233012286063301E-18</v>
      </c>
      <c r="N1267" s="257"/>
      <c r="O1267" s="126">
        <f t="shared" si="500"/>
        <v>1.1169903685818989E-18</v>
      </c>
      <c r="P1267" s="126">
        <f t="shared" si="501"/>
        <v>4.3409277901794241E-6</v>
      </c>
      <c r="Q1267" s="126">
        <f t="shared" si="502"/>
        <v>6.9811898036368674E-9</v>
      </c>
      <c r="R1267" s="126">
        <f t="shared" si="503"/>
        <v>27130.798688621398</v>
      </c>
      <c r="S1267" s="126">
        <f t="shared" si="504"/>
        <v>1.9800416919994316E-10</v>
      </c>
      <c r="T1267" s="17">
        <v>0.90600000000000003</v>
      </c>
      <c r="U1267" s="193">
        <f t="shared" si="514"/>
        <v>3.3733109131173351E-18</v>
      </c>
      <c r="V1267" s="185">
        <f t="shared" si="505"/>
        <v>1.3109601926341862E-5</v>
      </c>
      <c r="W1267" s="185">
        <f t="shared" si="506"/>
        <v>2.1083193206983343E-8</v>
      </c>
      <c r="X1267" s="185">
        <f t="shared" si="507"/>
        <v>81935.012039636626</v>
      </c>
      <c r="Y1267" s="395">
        <f t="shared" si="508"/>
        <v>5.9797259098382847E-10</v>
      </c>
      <c r="AA1267" s="259">
        <f t="shared" si="509"/>
        <v>9.5675614557412558E-20</v>
      </c>
      <c r="AB1267" s="260">
        <f t="shared" si="510"/>
        <v>2.191236415914353E-19</v>
      </c>
      <c r="AC1267" s="17">
        <f t="shared" si="511"/>
        <v>2.8327298367995994</v>
      </c>
      <c r="AD1267" s="17">
        <f t="shared" si="512"/>
        <v>3.562686553165483</v>
      </c>
      <c r="AE1267" s="17">
        <f t="shared" si="513"/>
        <v>-40.131920972093631</v>
      </c>
      <c r="AF1267" s="17">
        <f t="shared" si="515"/>
        <v>-17.67478964433807</v>
      </c>
      <c r="AG1267" s="17">
        <f t="shared" si="516"/>
        <v>11.313681675921629</v>
      </c>
      <c r="AJ1267" s="138"/>
    </row>
    <row r="1268" spans="1:36">
      <c r="A1268" t="s">
        <v>171</v>
      </c>
      <c r="B1268">
        <v>26</v>
      </c>
      <c r="C1268">
        <v>0</v>
      </c>
      <c r="D1268">
        <v>-135</v>
      </c>
      <c r="E1268" s="71" t="s">
        <v>172</v>
      </c>
      <c r="F1268" s="71" t="s">
        <v>12</v>
      </c>
      <c r="G1268" s="262">
        <v>0.16</v>
      </c>
      <c r="H1268" s="263" t="s">
        <v>173</v>
      </c>
      <c r="J1268" s="5">
        <v>25.552306707612146</v>
      </c>
      <c r="K1268" s="5">
        <v>68.154304078378928</v>
      </c>
      <c r="L1268" s="29">
        <v>3.7744126579796908E-13</v>
      </c>
      <c r="M1268" s="282">
        <v>3.6614443193167833E-18</v>
      </c>
      <c r="N1268" s="257"/>
      <c r="O1268" s="126">
        <f t="shared" si="500"/>
        <v>1.0984332957950349E-18</v>
      </c>
      <c r="P1268" s="126">
        <f t="shared" si="501"/>
        <v>2.9102098666206449E-6</v>
      </c>
      <c r="Q1268" s="126">
        <f t="shared" si="502"/>
        <v>6.8652080987189676E-9</v>
      </c>
      <c r="R1268" s="126">
        <f t="shared" si="503"/>
        <v>18188.811666379028</v>
      </c>
      <c r="S1268" s="126">
        <f t="shared" si="504"/>
        <v>1.0073036753223728E-10</v>
      </c>
      <c r="T1268" s="17">
        <v>0.90600000000000003</v>
      </c>
      <c r="U1268" s="193">
        <f t="shared" si="514"/>
        <v>3.3172685533010056E-18</v>
      </c>
      <c r="V1268" s="185">
        <f t="shared" si="505"/>
        <v>8.7888337971943484E-6</v>
      </c>
      <c r="W1268" s="185">
        <f t="shared" si="506"/>
        <v>2.0732928458131284E-8</v>
      </c>
      <c r="X1268" s="185">
        <f t="shared" si="507"/>
        <v>54930.211232464673</v>
      </c>
      <c r="Y1268" s="395">
        <f t="shared" si="508"/>
        <v>3.0420570994735662E-10</v>
      </c>
      <c r="AA1268" s="259">
        <f t="shared" si="509"/>
        <v>4.8672913591577061E-20</v>
      </c>
      <c r="AB1268" s="260">
        <f t="shared" si="510"/>
        <v>1.4329212470770877E-19</v>
      </c>
      <c r="AC1268" s="17">
        <f t="shared" si="511"/>
        <v>3.2407275946728529</v>
      </c>
      <c r="AD1268" s="17">
        <f t="shared" si="512"/>
        <v>4.2217743121039586</v>
      </c>
      <c r="AE1268" s="17">
        <f t="shared" si="513"/>
        <v>-40.148673981558481</v>
      </c>
      <c r="AF1268" s="17">
        <f t="shared" si="515"/>
        <v>-17.691542653802919</v>
      </c>
      <c r="AG1268" s="17">
        <f t="shared" si="516"/>
        <v>10.913818771813792</v>
      </c>
      <c r="AJ1268" s="138"/>
    </row>
    <row r="1269" spans="1:36">
      <c r="A1269" t="s">
        <v>171</v>
      </c>
      <c r="B1269">
        <v>26</v>
      </c>
      <c r="C1269">
        <v>0</v>
      </c>
      <c r="D1269">
        <v>-135</v>
      </c>
      <c r="E1269" s="71" t="s">
        <v>172</v>
      </c>
      <c r="F1269" s="71" t="s">
        <v>12</v>
      </c>
      <c r="G1269" s="262">
        <v>0.16</v>
      </c>
      <c r="H1269" s="263" t="s">
        <v>173</v>
      </c>
      <c r="J1269" s="5">
        <v>18.671891907775304</v>
      </c>
      <c r="K1269" s="5">
        <v>35.921828289217252</v>
      </c>
      <c r="L1269" s="29">
        <v>2.8113721730157112E-13</v>
      </c>
      <c r="M1269" s="282">
        <v>3.8758579773422385E-18</v>
      </c>
      <c r="N1269" s="257"/>
      <c r="O1269" s="126">
        <f t="shared" si="500"/>
        <v>1.1627573932026716E-18</v>
      </c>
      <c r="P1269" s="126">
        <f t="shared" si="501"/>
        <v>4.1359070291835517E-6</v>
      </c>
      <c r="Q1269" s="126">
        <f t="shared" si="502"/>
        <v>7.2672337075166968E-9</v>
      </c>
      <c r="R1269" s="126">
        <f t="shared" si="503"/>
        <v>25849.418932397195</v>
      </c>
      <c r="S1269" s="126">
        <f t="shared" si="504"/>
        <v>2.0230689955438937E-10</v>
      </c>
      <c r="T1269" s="17">
        <v>0.90600000000000003</v>
      </c>
      <c r="U1269" s="193">
        <f t="shared" si="514"/>
        <v>3.5115273274720685E-18</v>
      </c>
      <c r="V1269" s="185">
        <f t="shared" si="505"/>
        <v>1.2490439228134326E-5</v>
      </c>
      <c r="W1269" s="185">
        <f t="shared" si="506"/>
        <v>2.1947045796700425E-8</v>
      </c>
      <c r="X1269" s="185">
        <f t="shared" si="507"/>
        <v>78065.245175839533</v>
      </c>
      <c r="Y1269" s="395">
        <f t="shared" si="508"/>
        <v>6.1096683665425594E-10</v>
      </c>
      <c r="AA1269" s="259">
        <f t="shared" si="509"/>
        <v>9.775469386468095E-20</v>
      </c>
      <c r="AB1269" s="260">
        <f t="shared" si="510"/>
        <v>2.0757714303863677E-19</v>
      </c>
      <c r="AC1269" s="17">
        <f t="shared" si="511"/>
        <v>2.9270192865265496</v>
      </c>
      <c r="AD1269" s="17">
        <f t="shared" si="512"/>
        <v>3.5813451410589949</v>
      </c>
      <c r="AE1269" s="17">
        <f t="shared" si="513"/>
        <v>-40.091764622088192</v>
      </c>
      <c r="AF1269" s="17">
        <f t="shared" si="515"/>
        <v>-17.634633294332627</v>
      </c>
      <c r="AG1269" s="17">
        <f t="shared" si="516"/>
        <v>11.265300232633464</v>
      </c>
      <c r="AJ1269" s="138"/>
    </row>
    <row r="1270" spans="1:36">
      <c r="A1270" t="s">
        <v>171</v>
      </c>
      <c r="B1270">
        <v>26</v>
      </c>
      <c r="C1270">
        <v>0</v>
      </c>
      <c r="D1270">
        <v>-135</v>
      </c>
      <c r="E1270" s="71" t="s">
        <v>172</v>
      </c>
      <c r="F1270" s="71" t="s">
        <v>12</v>
      </c>
      <c r="G1270" s="262">
        <v>0.16</v>
      </c>
      <c r="H1270" s="263" t="s">
        <v>173</v>
      </c>
      <c r="J1270" s="5">
        <v>2258.1559298506104</v>
      </c>
      <c r="K1270" s="5">
        <v>837.45609589393916</v>
      </c>
      <c r="L1270" s="29">
        <v>2.5377418575110494E-11</v>
      </c>
      <c r="M1270" s="282">
        <v>3.449572409133644E-16</v>
      </c>
      <c r="N1270" s="257"/>
      <c r="O1270" s="126">
        <f t="shared" si="500"/>
        <v>1.0348717227400932E-16</v>
      </c>
      <c r="P1270" s="126">
        <f t="shared" si="501"/>
        <v>4.0779235274744145E-6</v>
      </c>
      <c r="Q1270" s="126">
        <f t="shared" si="502"/>
        <v>6.4679482671255818E-7</v>
      </c>
      <c r="R1270" s="126">
        <f t="shared" si="503"/>
        <v>25487.022046715087</v>
      </c>
      <c r="S1270" s="126">
        <f t="shared" si="504"/>
        <v>7.7233281826211991E-10</v>
      </c>
      <c r="T1270" s="17">
        <v>0.90600000000000003</v>
      </c>
      <c r="U1270" s="193">
        <f t="shared" si="514"/>
        <v>3.1253126026750815E-16</v>
      </c>
      <c r="V1270" s="185">
        <f t="shared" si="505"/>
        <v>1.2315329052972732E-5</v>
      </c>
      <c r="W1270" s="185">
        <f t="shared" si="506"/>
        <v>1.9533203766719256E-6</v>
      </c>
      <c r="X1270" s="185">
        <f t="shared" si="507"/>
        <v>76970.806581079567</v>
      </c>
      <c r="Y1270" s="395">
        <f t="shared" si="508"/>
        <v>2.3324451111516022E-9</v>
      </c>
      <c r="AA1270" s="259">
        <f t="shared" si="509"/>
        <v>3.7319121778425636E-19</v>
      </c>
      <c r="AB1270" s="260">
        <f t="shared" si="510"/>
        <v>1.5276059387811418E-19</v>
      </c>
      <c r="AC1270" s="17">
        <f t="shared" si="511"/>
        <v>7.7223037989464824</v>
      </c>
      <c r="AD1270" s="17">
        <f t="shared" si="512"/>
        <v>6.7303688395118906</v>
      </c>
      <c r="AE1270" s="17">
        <f t="shared" si="513"/>
        <v>-35.603111203924136</v>
      </c>
      <c r="AF1270" s="17">
        <f t="shared" si="515"/>
        <v>-13.145979876168571</v>
      </c>
      <c r="AG1270" s="17">
        <f t="shared" si="516"/>
        <v>11.251181493635203</v>
      </c>
      <c r="AJ1270" s="138"/>
    </row>
    <row r="1271" spans="1:36">
      <c r="A1271" t="s">
        <v>171</v>
      </c>
      <c r="B1271">
        <v>26</v>
      </c>
      <c r="C1271">
        <v>0</v>
      </c>
      <c r="D1271">
        <v>-135</v>
      </c>
      <c r="E1271" s="71" t="s">
        <v>172</v>
      </c>
      <c r="F1271" s="71" t="s">
        <v>12</v>
      </c>
      <c r="G1271" s="262">
        <v>0.16</v>
      </c>
      <c r="H1271" s="263" t="s">
        <v>173</v>
      </c>
      <c r="J1271" s="5">
        <v>7.8710756846763559</v>
      </c>
      <c r="K1271" s="5">
        <v>19.135516251239117</v>
      </c>
      <c r="L1271" s="29">
        <v>1.249247572205997E-13</v>
      </c>
      <c r="M1271" s="282">
        <v>3.8859276440202571E-19</v>
      </c>
      <c r="N1271" s="257"/>
      <c r="O1271" s="126">
        <f t="shared" si="500"/>
        <v>1.1657782932060771E-19</v>
      </c>
      <c r="P1271" s="126">
        <f t="shared" si="501"/>
        <v>9.3318435764295722E-7</v>
      </c>
      <c r="Q1271" s="126">
        <f t="shared" si="502"/>
        <v>7.2861143325379816E-10</v>
      </c>
      <c r="R1271" s="126">
        <f t="shared" si="503"/>
        <v>5832.4022352684824</v>
      </c>
      <c r="S1271" s="126">
        <f t="shared" si="504"/>
        <v>3.8076392802133943E-11</v>
      </c>
      <c r="T1271" s="17">
        <v>0.90600000000000003</v>
      </c>
      <c r="U1271" s="193">
        <f t="shared" si="514"/>
        <v>3.5206504454823529E-19</v>
      </c>
      <c r="V1271" s="185">
        <f t="shared" si="505"/>
        <v>2.8182167600817308E-6</v>
      </c>
      <c r="W1271" s="185">
        <f t="shared" si="506"/>
        <v>2.2004065284264704E-9</v>
      </c>
      <c r="X1271" s="185">
        <f t="shared" si="507"/>
        <v>17613.854750510814</v>
      </c>
      <c r="Y1271" s="395">
        <f t="shared" si="508"/>
        <v>1.1499070626244449E-10</v>
      </c>
      <c r="AA1271" s="259">
        <f t="shared" si="509"/>
        <v>1.839851300199112E-20</v>
      </c>
      <c r="AB1271" s="260">
        <f t="shared" si="510"/>
        <v>4.9369715140530238E-20</v>
      </c>
      <c r="AC1271" s="17">
        <f t="shared" si="511"/>
        <v>2.0631947347507693</v>
      </c>
      <c r="AD1271" s="17">
        <f t="shared" si="512"/>
        <v>2.9515460979356831</v>
      </c>
      <c r="AE1271" s="17">
        <f t="shared" si="513"/>
        <v>-42.39175503576007</v>
      </c>
      <c r="AF1271" s="17">
        <f t="shared" si="515"/>
        <v>-19.934623708004512</v>
      </c>
      <c r="AG1271" s="17">
        <f t="shared" si="516"/>
        <v>9.7764410730790381</v>
      </c>
      <c r="AJ1271" s="138"/>
    </row>
    <row r="1272" spans="1:36">
      <c r="A1272" t="s">
        <v>171</v>
      </c>
      <c r="B1272">
        <v>26</v>
      </c>
      <c r="C1272">
        <v>0</v>
      </c>
      <c r="D1272">
        <v>-135</v>
      </c>
      <c r="E1272" s="71" t="s">
        <v>172</v>
      </c>
      <c r="F1272" s="71" t="s">
        <v>12</v>
      </c>
      <c r="G1272" s="262">
        <v>0.16</v>
      </c>
      <c r="H1272" s="263" t="s">
        <v>173</v>
      </c>
      <c r="J1272" s="5">
        <v>3.38502943232871</v>
      </c>
      <c r="K1272" s="5">
        <v>12.802278947939625</v>
      </c>
      <c r="L1272" s="29">
        <v>5.6562897014328803E-14</v>
      </c>
      <c r="M1272" s="282">
        <v>4.1333988785866823E-19</v>
      </c>
      <c r="N1272" s="257"/>
      <c r="O1272" s="126">
        <f t="shared" si="500"/>
        <v>1.2400196635760046E-19</v>
      </c>
      <c r="P1272" s="126">
        <f t="shared" si="501"/>
        <v>2.1922845699750429E-6</v>
      </c>
      <c r="Q1272" s="126">
        <f t="shared" si="502"/>
        <v>7.7501228973500283E-10</v>
      </c>
      <c r="R1272" s="126">
        <f t="shared" si="503"/>
        <v>13701.778562344018</v>
      </c>
      <c r="S1272" s="126">
        <f t="shared" si="504"/>
        <v>6.0537056947953155E-11</v>
      </c>
      <c r="T1272" s="17">
        <v>0.90600000000000003</v>
      </c>
      <c r="U1272" s="193">
        <f t="shared" si="514"/>
        <v>3.7448593839995345E-19</v>
      </c>
      <c r="V1272" s="185">
        <f t="shared" si="505"/>
        <v>6.6206994013246303E-6</v>
      </c>
      <c r="W1272" s="185">
        <f t="shared" si="506"/>
        <v>2.3405371149997088E-9</v>
      </c>
      <c r="X1272" s="185">
        <f t="shared" si="507"/>
        <v>41379.371258278938</v>
      </c>
      <c r="Y1272" s="395">
        <f t="shared" si="508"/>
        <v>1.8282191198281854E-10</v>
      </c>
      <c r="AA1272" s="259">
        <f t="shared" si="509"/>
        <v>2.9251505917250968E-20</v>
      </c>
      <c r="AB1272" s="260">
        <f t="shared" si="510"/>
        <v>1.2210821090979808E-19</v>
      </c>
      <c r="AC1272" s="17">
        <f t="shared" si="511"/>
        <v>1.2193626012536785</v>
      </c>
      <c r="AD1272" s="17">
        <f t="shared" si="512"/>
        <v>2.549623197885615</v>
      </c>
      <c r="AE1272" s="17">
        <f t="shared" si="513"/>
        <v>-42.330016725347136</v>
      </c>
      <c r="AF1272" s="17">
        <f t="shared" si="515"/>
        <v>-19.87288539759157</v>
      </c>
      <c r="AG1272" s="17">
        <f t="shared" si="516"/>
        <v>10.630537756845746</v>
      </c>
      <c r="AJ1272" s="138"/>
    </row>
    <row r="1273" spans="1:36">
      <c r="A1273" t="s">
        <v>171</v>
      </c>
      <c r="B1273">
        <v>26</v>
      </c>
      <c r="C1273">
        <v>0</v>
      </c>
      <c r="D1273">
        <v>-135</v>
      </c>
      <c r="E1273" s="71" t="s">
        <v>172</v>
      </c>
      <c r="F1273" s="71" t="s">
        <v>12</v>
      </c>
      <c r="G1273" s="262">
        <v>0.16</v>
      </c>
      <c r="H1273" s="263" t="s">
        <v>173</v>
      </c>
      <c r="J1273" s="5">
        <v>2.8726539441254828</v>
      </c>
      <c r="K1273" s="5">
        <v>10.984151294990372</v>
      </c>
      <c r="L1273" s="29">
        <v>4.8484233565175092E-14</v>
      </c>
      <c r="M1273" s="282">
        <v>2.2797818008334869E-18</v>
      </c>
      <c r="N1273" s="257"/>
      <c r="O1273" s="126">
        <f t="shared" si="500"/>
        <v>6.8393454025004601E-19</v>
      </c>
      <c r="P1273" s="126">
        <f t="shared" si="501"/>
        <v>1.4106328799251096E-5</v>
      </c>
      <c r="Q1273" s="126">
        <f t="shared" si="502"/>
        <v>4.2745908765627875E-9</v>
      </c>
      <c r="R1273" s="126">
        <f t="shared" si="503"/>
        <v>88164.55499531934</v>
      </c>
      <c r="S1273" s="126">
        <f t="shared" si="504"/>
        <v>3.8915986877496249E-10</v>
      </c>
      <c r="T1273" s="17">
        <v>0.90600000000000003</v>
      </c>
      <c r="U1273" s="193">
        <f t="shared" si="514"/>
        <v>2.0654823115551393E-18</v>
      </c>
      <c r="V1273" s="185">
        <f t="shared" si="505"/>
        <v>4.2601112973738316E-5</v>
      </c>
      <c r="W1273" s="185">
        <f t="shared" si="506"/>
        <v>1.290926444721962E-8</v>
      </c>
      <c r="X1273" s="185">
        <f t="shared" si="507"/>
        <v>266256.95608586445</v>
      </c>
      <c r="Y1273" s="395">
        <f t="shared" si="508"/>
        <v>1.1752628037003869E-9</v>
      </c>
      <c r="AA1273" s="259">
        <f t="shared" si="509"/>
        <v>1.8804204859206192E-19</v>
      </c>
      <c r="AB1273" s="260">
        <f t="shared" si="510"/>
        <v>7.9361518831587531E-19</v>
      </c>
      <c r="AC1273" s="17">
        <f t="shared" si="511"/>
        <v>1.0552363216896035</v>
      </c>
      <c r="AD1273" s="17">
        <f t="shared" si="512"/>
        <v>2.3964534424959325</v>
      </c>
      <c r="AE1273" s="17">
        <f t="shared" si="513"/>
        <v>-40.622451936894961</v>
      </c>
      <c r="AF1273" s="17">
        <f t="shared" si="515"/>
        <v>-18.1653206091394</v>
      </c>
      <c r="AG1273" s="17">
        <f t="shared" si="516"/>
        <v>12.492217121808581</v>
      </c>
      <c r="AJ1273" s="138"/>
    </row>
    <row r="1274" spans="1:36">
      <c r="A1274" t="s">
        <v>171</v>
      </c>
      <c r="B1274">
        <v>26</v>
      </c>
      <c r="C1274">
        <v>0</v>
      </c>
      <c r="D1274">
        <v>-135</v>
      </c>
      <c r="E1274" s="71" t="s">
        <v>172</v>
      </c>
      <c r="F1274" s="71" t="s">
        <v>12</v>
      </c>
      <c r="G1274" s="262">
        <v>0.16</v>
      </c>
      <c r="H1274" s="263" t="s">
        <v>173</v>
      </c>
      <c r="J1274" s="5">
        <v>9.6828091673231587</v>
      </c>
      <c r="K1274" s="5">
        <v>30.214724000286491</v>
      </c>
      <c r="L1274" s="29">
        <v>1.5174968353666987E-13</v>
      </c>
      <c r="M1274" s="282">
        <v>8.00452772848271E-19</v>
      </c>
      <c r="N1274" s="257"/>
      <c r="O1274" s="126">
        <f t="shared" si="500"/>
        <v>2.4013583185448128E-19</v>
      </c>
      <c r="P1274" s="126">
        <f t="shared" si="501"/>
        <v>1.5824470025761416E-6</v>
      </c>
      <c r="Q1274" s="126">
        <f t="shared" si="502"/>
        <v>1.5008489490905078E-9</v>
      </c>
      <c r="R1274" s="126">
        <f t="shared" si="503"/>
        <v>9890.2937661008837</v>
      </c>
      <c r="S1274" s="126">
        <f t="shared" si="504"/>
        <v>4.9672767127585775E-11</v>
      </c>
      <c r="T1274" s="17">
        <v>0.90600000000000003</v>
      </c>
      <c r="U1274" s="193">
        <f t="shared" si="514"/>
        <v>7.2521021220053354E-19</v>
      </c>
      <c r="V1274" s="185">
        <f t="shared" si="505"/>
        <v>4.7789899477799475E-6</v>
      </c>
      <c r="W1274" s="185">
        <f t="shared" si="506"/>
        <v>4.5325638262533344E-9</v>
      </c>
      <c r="X1274" s="185">
        <f t="shared" si="507"/>
        <v>29868.687173624669</v>
      </c>
      <c r="Y1274" s="395">
        <f t="shared" si="508"/>
        <v>1.5001175672530907E-10</v>
      </c>
      <c r="AA1274" s="259">
        <f t="shared" si="509"/>
        <v>2.4001881076049451E-20</v>
      </c>
      <c r="AB1274" s="260">
        <f t="shared" si="510"/>
        <v>8.2667411803341211E-20</v>
      </c>
      <c r="AC1274" s="17">
        <f t="shared" si="511"/>
        <v>2.2703520624235352</v>
      </c>
      <c r="AD1274" s="17">
        <f t="shared" si="512"/>
        <v>3.4083293552454568</v>
      </c>
      <c r="AE1274" s="17">
        <f t="shared" si="513"/>
        <v>-41.669109419245082</v>
      </c>
      <c r="AF1274" s="17">
        <f t="shared" si="515"/>
        <v>-19.211978091489517</v>
      </c>
      <c r="AG1274" s="17">
        <f t="shared" si="516"/>
        <v>10.304565958909304</v>
      </c>
      <c r="AJ1274" s="138"/>
    </row>
    <row r="1275" spans="1:36">
      <c r="A1275" t="s">
        <v>171</v>
      </c>
      <c r="B1275">
        <v>26</v>
      </c>
      <c r="C1275">
        <v>0</v>
      </c>
      <c r="D1275">
        <v>-135</v>
      </c>
      <c r="E1275" s="71" t="s">
        <v>172</v>
      </c>
      <c r="F1275" s="71" t="s">
        <v>12</v>
      </c>
      <c r="G1275" s="262">
        <v>0.16</v>
      </c>
      <c r="H1275" s="263" t="s">
        <v>173</v>
      </c>
      <c r="J1275" s="5">
        <v>19.854290846156651</v>
      </c>
      <c r="K1275" s="5">
        <v>60.011333447290532</v>
      </c>
      <c r="L1275" s="29">
        <v>2.9782268011089113E-13</v>
      </c>
      <c r="M1275" s="282">
        <v>2.9349347770516843E-19</v>
      </c>
      <c r="N1275" s="257"/>
      <c r="O1275" s="126">
        <f t="shared" si="500"/>
        <v>8.8048043311550528E-20</v>
      </c>
      <c r="P1275" s="126">
        <f t="shared" si="501"/>
        <v>2.9563914769273705E-7</v>
      </c>
      <c r="Q1275" s="126">
        <f t="shared" si="502"/>
        <v>5.5030027069719075E-10</v>
      </c>
      <c r="R1275" s="126">
        <f t="shared" si="503"/>
        <v>1847.7446730796064</v>
      </c>
      <c r="S1275" s="126">
        <f t="shared" si="504"/>
        <v>9.1699390612697068E-12</v>
      </c>
      <c r="T1275" s="17">
        <v>0.90600000000000003</v>
      </c>
      <c r="U1275" s="193">
        <f t="shared" si="514"/>
        <v>2.6590509080088259E-19</v>
      </c>
      <c r="V1275" s="185">
        <f t="shared" si="505"/>
        <v>8.9283022603206592E-7</v>
      </c>
      <c r="W1275" s="185">
        <f t="shared" si="506"/>
        <v>1.6619068175055161E-9</v>
      </c>
      <c r="X1275" s="185">
        <f t="shared" si="507"/>
        <v>5580.1889127004115</v>
      </c>
      <c r="Y1275" s="395"/>
      <c r="AA1275" s="259">
        <f t="shared" si="509"/>
        <v>4.4309145544055231E-21</v>
      </c>
      <c r="AB1275" s="260">
        <f t="shared" si="510"/>
        <v>1.4782370218072143E-20</v>
      </c>
      <c r="AC1275" s="17">
        <f t="shared" si="511"/>
        <v>2.9884201473075689</v>
      </c>
      <c r="AD1275" s="17">
        <f t="shared" si="512"/>
        <v>4.0945334351726572</v>
      </c>
      <c r="AE1275" s="17">
        <f t="shared" si="513"/>
        <v>-42.672431536323344</v>
      </c>
      <c r="AF1275" s="17">
        <f t="shared" si="515"/>
        <v>-20.215300208567783</v>
      </c>
      <c r="AG1275" s="17">
        <f t="shared" si="516"/>
        <v>8.626977910124932</v>
      </c>
      <c r="AJ1275" s="138"/>
    </row>
    <row r="1276" spans="1:36">
      <c r="A1276" t="s">
        <v>171</v>
      </c>
      <c r="B1276">
        <v>26</v>
      </c>
      <c r="C1276">
        <v>0</v>
      </c>
      <c r="D1276">
        <v>-135</v>
      </c>
      <c r="E1276" s="71" t="s">
        <v>172</v>
      </c>
      <c r="F1276" s="71" t="s">
        <v>12</v>
      </c>
      <c r="G1276" s="262">
        <v>0.16</v>
      </c>
      <c r="H1276" s="263" t="s">
        <v>173</v>
      </c>
      <c r="J1276" s="5">
        <v>2.8433036671191978</v>
      </c>
      <c r="K1276" s="5">
        <v>10.235399157347446</v>
      </c>
      <c r="L1276" s="29">
        <v>4.8018935950547966E-14</v>
      </c>
      <c r="M1276" s="282">
        <v>3.6948956581442531E-19</v>
      </c>
      <c r="N1276" s="257"/>
      <c r="O1276" s="126">
        <f t="shared" si="500"/>
        <v>1.1084686974432759E-19</v>
      </c>
      <c r="P1276" s="126">
        <f t="shared" si="501"/>
        <v>2.3083991252634716E-6</v>
      </c>
      <c r="Q1276" s="126">
        <f t="shared" si="502"/>
        <v>6.9279293590204737E-10</v>
      </c>
      <c r="R1276" s="126">
        <f t="shared" si="503"/>
        <v>14427.494532896697</v>
      </c>
      <c r="S1276" s="126">
        <f t="shared" si="504"/>
        <v>6.7685971524103027E-11</v>
      </c>
      <c r="T1276" s="17">
        <v>0.90600000000000003</v>
      </c>
      <c r="U1276" s="193">
        <f t="shared" si="514"/>
        <v>3.3475754662786933E-19</v>
      </c>
      <c r="V1276" s="185">
        <f t="shared" si="505"/>
        <v>6.9713653582956846E-6</v>
      </c>
      <c r="W1276" s="185">
        <f t="shared" si="506"/>
        <v>2.0922346664241832E-9</v>
      </c>
      <c r="X1276" s="185">
        <f t="shared" si="507"/>
        <v>43571.033489348025</v>
      </c>
      <c r="Y1276" s="395">
        <f t="shared" si="508"/>
        <v>2.0441163400279116E-10</v>
      </c>
      <c r="AA1276" s="259">
        <f t="shared" si="509"/>
        <v>3.2705861440446585E-20</v>
      </c>
      <c r="AB1276" s="260">
        <f t="shared" si="510"/>
        <v>1.2995079283557069E-19</v>
      </c>
      <c r="AC1276" s="17">
        <f t="shared" si="511"/>
        <v>1.044966639177014</v>
      </c>
      <c r="AD1276" s="17">
        <f t="shared" si="512"/>
        <v>2.3258522176051168</v>
      </c>
      <c r="AE1276" s="17">
        <f t="shared" si="513"/>
        <v>-42.442164451547328</v>
      </c>
      <c r="AF1276" s="17">
        <f t="shared" si="515"/>
        <v>-19.985033123791766</v>
      </c>
      <c r="AG1276" s="17">
        <f t="shared" si="516"/>
        <v>10.68214783903554</v>
      </c>
      <c r="AJ1276" s="138"/>
    </row>
    <row r="1277" spans="1:36">
      <c r="A1277" t="s">
        <v>171</v>
      </c>
      <c r="B1277">
        <v>26</v>
      </c>
      <c r="C1277">
        <v>0</v>
      </c>
      <c r="D1277">
        <v>-135</v>
      </c>
      <c r="E1277" s="71" t="s">
        <v>172</v>
      </c>
      <c r="F1277" s="71" t="s">
        <v>12</v>
      </c>
      <c r="G1277" s="262">
        <v>0.16</v>
      </c>
      <c r="H1277" s="263" t="s">
        <v>173</v>
      </c>
      <c r="J1277" s="5">
        <v>11.086363007155956</v>
      </c>
      <c r="K1277" s="5">
        <v>24.933293522108965</v>
      </c>
      <c r="L1277" s="29">
        <v>1.7231753172235555E-13</v>
      </c>
      <c r="M1277" s="282">
        <v>1.1049912597883919E-19</v>
      </c>
      <c r="N1277" s="257"/>
      <c r="O1277" s="126">
        <f t="shared" si="500"/>
        <v>3.3149737793651754E-20</v>
      </c>
      <c r="P1277" s="126">
        <f t="shared" si="501"/>
        <v>1.9237588574019185E-7</v>
      </c>
      <c r="Q1277" s="126">
        <f t="shared" si="502"/>
        <v>2.0718586121032343E-10</v>
      </c>
      <c r="R1277" s="126">
        <f t="shared" si="503"/>
        <v>1202.349285876199</v>
      </c>
      <c r="S1277" s="126">
        <f t="shared" si="504"/>
        <v>8.3096066320563158E-12</v>
      </c>
      <c r="T1277" s="17">
        <v>0.90600000000000003</v>
      </c>
      <c r="U1277" s="193">
        <f t="shared" si="514"/>
        <v>1.0011220813682831E-19</v>
      </c>
      <c r="V1277" s="185">
        <f t="shared" si="505"/>
        <v>5.8097517493537941E-7</v>
      </c>
      <c r="W1277" s="185">
        <f t="shared" si="506"/>
        <v>6.2570130085517687E-10</v>
      </c>
      <c r="X1277" s="185">
        <f t="shared" si="507"/>
        <v>3631.0948433461208</v>
      </c>
      <c r="Y1277" s="395"/>
      <c r="AA1277" s="259">
        <f t="shared" si="509"/>
        <v>4.0152019246096132E-21</v>
      </c>
      <c r="AB1277" s="260">
        <f t="shared" si="510"/>
        <v>9.9671214001846148E-21</v>
      </c>
      <c r="AC1277" s="17">
        <f t="shared" si="511"/>
        <v>2.4057157951084567</v>
      </c>
      <c r="AD1277" s="17">
        <f t="shared" si="512"/>
        <v>3.2162039996041876</v>
      </c>
      <c r="AE1277" s="17">
        <f t="shared" si="513"/>
        <v>-43.649279341642199</v>
      </c>
      <c r="AF1277" s="17">
        <f t="shared" si="515"/>
        <v>-21.192148013886634</v>
      </c>
      <c r="AG1277" s="17">
        <f t="shared" si="516"/>
        <v>8.1972894915210475</v>
      </c>
      <c r="AJ1277" s="138"/>
    </row>
    <row r="1278" spans="1:36">
      <c r="A1278" t="s">
        <v>171</v>
      </c>
      <c r="B1278">
        <v>26</v>
      </c>
      <c r="C1278">
        <v>0</v>
      </c>
      <c r="D1278">
        <v>-135</v>
      </c>
      <c r="E1278" s="71" t="s">
        <v>172</v>
      </c>
      <c r="F1278" s="71" t="s">
        <v>12</v>
      </c>
      <c r="G1278" s="262">
        <v>0.16</v>
      </c>
      <c r="H1278" s="263" t="s">
        <v>173</v>
      </c>
      <c r="J1278" s="5">
        <v>2.7800535591566633</v>
      </c>
      <c r="K1278" s="5">
        <v>14.286286858580549</v>
      </c>
      <c r="L1278" s="29">
        <v>4.701521484824332E-14</v>
      </c>
      <c r="M1278" s="282">
        <v>4.0437252921719699E-19</v>
      </c>
      <c r="N1278" s="257"/>
      <c r="O1278" s="126">
        <f t="shared" si="500"/>
        <v>1.2131175876515909E-19</v>
      </c>
      <c r="P1278" s="126">
        <f t="shared" si="501"/>
        <v>2.5802659661714125E-6</v>
      </c>
      <c r="Q1278" s="126">
        <f t="shared" si="502"/>
        <v>7.5819849228224427E-10</v>
      </c>
      <c r="R1278" s="126">
        <f t="shared" si="503"/>
        <v>16126.662288571326</v>
      </c>
      <c r="S1278" s="126">
        <f t="shared" si="504"/>
        <v>5.3071767337981135E-11</v>
      </c>
      <c r="T1278" s="17">
        <v>0.90600000000000003</v>
      </c>
      <c r="U1278" s="193">
        <f t="shared" si="514"/>
        <v>3.6636151147078049E-19</v>
      </c>
      <c r="V1278" s="185">
        <f t="shared" si="505"/>
        <v>7.7924032178376667E-6</v>
      </c>
      <c r="W1278" s="185">
        <f t="shared" si="506"/>
        <v>2.2897594466923777E-9</v>
      </c>
      <c r="X1278" s="185">
        <f t="shared" si="507"/>
        <v>48702.520111485414</v>
      </c>
      <c r="Y1278" s="395">
        <f t="shared" si="508"/>
        <v>1.6027673736070303E-10</v>
      </c>
      <c r="AA1278" s="259">
        <f t="shared" si="509"/>
        <v>2.5644277977712487E-20</v>
      </c>
      <c r="AB1278" s="260">
        <f t="shared" si="510"/>
        <v>1.4545494200473766E-19</v>
      </c>
      <c r="AC1278" s="17">
        <f t="shared" si="511"/>
        <v>1.0224701934006528</v>
      </c>
      <c r="AD1278" s="17">
        <f t="shared" si="512"/>
        <v>2.6593001162302308</v>
      </c>
      <c r="AE1278" s="17">
        <f t="shared" si="513"/>
        <v>-42.351950397765947</v>
      </c>
      <c r="AF1278" s="17">
        <f t="shared" si="515"/>
        <v>-19.894819070010385</v>
      </c>
      <c r="AG1278" s="17">
        <f t="shared" si="516"/>
        <v>10.793486055400921</v>
      </c>
      <c r="AJ1278" s="138"/>
    </row>
    <row r="1279" spans="1:36">
      <c r="A1279" t="s">
        <v>171</v>
      </c>
      <c r="B1279">
        <v>26</v>
      </c>
      <c r="C1279">
        <v>0</v>
      </c>
      <c r="D1279">
        <v>-135</v>
      </c>
      <c r="E1279" s="71" t="s">
        <v>172</v>
      </c>
      <c r="F1279" s="71" t="s">
        <v>12</v>
      </c>
      <c r="G1279" s="262">
        <v>0.16</v>
      </c>
      <c r="H1279" s="263" t="s">
        <v>173</v>
      </c>
      <c r="J1279" s="5">
        <v>2.4438741797382901</v>
      </c>
      <c r="K1279" s="5">
        <v>8.8971725288289889</v>
      </c>
      <c r="L1279" s="29">
        <v>4.1656093420083596E-14</v>
      </c>
      <c r="M1279" s="282">
        <v>1.5878746406403261E-19</v>
      </c>
      <c r="N1279" s="257"/>
      <c r="O1279" s="126">
        <f t="shared" si="500"/>
        <v>4.7636239219209782E-20</v>
      </c>
      <c r="P1279" s="126">
        <f t="shared" si="501"/>
        <v>1.1435599286476294E-6</v>
      </c>
      <c r="Q1279" s="126">
        <f t="shared" si="502"/>
        <v>2.9772649512006109E-10</v>
      </c>
      <c r="R1279" s="126">
        <f t="shared" si="503"/>
        <v>7147.249554047683</v>
      </c>
      <c r="S1279" s="126">
        <f t="shared" si="504"/>
        <v>3.3463046170607042E-11</v>
      </c>
      <c r="T1279" s="17">
        <v>0.90600000000000003</v>
      </c>
      <c r="U1279" s="193">
        <f t="shared" si="514"/>
        <v>1.4386144244201355E-19</v>
      </c>
      <c r="V1279" s="185">
        <f t="shared" si="505"/>
        <v>3.4535509845158409E-6</v>
      </c>
      <c r="W1279" s="185">
        <f t="shared" si="506"/>
        <v>8.9913401526258463E-10</v>
      </c>
      <c r="X1279" s="185">
        <f t="shared" si="507"/>
        <v>21584.693653224003</v>
      </c>
      <c r="Y1279" s="395">
        <f t="shared" si="508"/>
        <v>1.0105839943523329E-10</v>
      </c>
      <c r="AA1279" s="259">
        <f t="shared" si="509"/>
        <v>1.6169343909637327E-20</v>
      </c>
      <c r="AB1279" s="260">
        <f t="shared" si="510"/>
        <v>6.4973665739631843E-20</v>
      </c>
      <c r="AC1279" s="17">
        <f t="shared" si="511"/>
        <v>0.89358455869866338</v>
      </c>
      <c r="AD1279" s="17">
        <f t="shared" si="512"/>
        <v>2.1857335328728573</v>
      </c>
      <c r="AE1279" s="17">
        <f t="shared" si="513"/>
        <v>-43.286720348840241</v>
      </c>
      <c r="AF1279" s="17">
        <f t="shared" si="515"/>
        <v>-20.829589021084679</v>
      </c>
      <c r="AG1279" s="17">
        <f t="shared" si="516"/>
        <v>9.9797397153117959</v>
      </c>
      <c r="AJ1279" s="138"/>
    </row>
    <row r="1280" spans="1:36">
      <c r="A1280" t="s">
        <v>171</v>
      </c>
      <c r="B1280">
        <v>26</v>
      </c>
      <c r="C1280">
        <v>0</v>
      </c>
      <c r="D1280">
        <v>-135</v>
      </c>
      <c r="E1280" s="71" t="s">
        <v>172</v>
      </c>
      <c r="F1280" s="71" t="s">
        <v>12</v>
      </c>
      <c r="G1280" s="262">
        <v>0.16</v>
      </c>
      <c r="H1280" s="263" t="s">
        <v>173</v>
      </c>
      <c r="J1280" s="5">
        <v>5.2160727236769961</v>
      </c>
      <c r="K1280" s="5">
        <v>27.938709141394021</v>
      </c>
      <c r="L1280" s="29">
        <v>8.4890322014886674E-14</v>
      </c>
      <c r="M1280" s="282">
        <v>6.1968869799462733E-19</v>
      </c>
      <c r="N1280" s="257"/>
      <c r="O1280" s="126">
        <f t="shared" si="500"/>
        <v>1.8590660939838819E-19</v>
      </c>
      <c r="P1280" s="126">
        <f t="shared" si="501"/>
        <v>2.1899623536094837E-6</v>
      </c>
      <c r="Q1280" s="126">
        <f t="shared" si="502"/>
        <v>1.1619163087399262E-9</v>
      </c>
      <c r="R1280" s="126">
        <f t="shared" si="503"/>
        <v>13687.264710059271</v>
      </c>
      <c r="S1280" s="126">
        <f t="shared" si="504"/>
        <v>4.1588045562864952E-11</v>
      </c>
      <c r="T1280" s="17">
        <v>0.90600000000000003</v>
      </c>
      <c r="U1280" s="193">
        <f t="shared" si="514"/>
        <v>5.6143796038313233E-19</v>
      </c>
      <c r="V1280" s="185">
        <f t="shared" si="505"/>
        <v>6.6136863079006411E-6</v>
      </c>
      <c r="W1280" s="185">
        <f t="shared" si="506"/>
        <v>3.5089872523945769E-9</v>
      </c>
      <c r="X1280" s="185">
        <f t="shared" si="507"/>
        <v>41335.539424379</v>
      </c>
      <c r="Y1280" s="395">
        <f t="shared" si="508"/>
        <v>1.2559589759985216E-10</v>
      </c>
      <c r="AA1280" s="259">
        <f t="shared" si="509"/>
        <v>2.0095343615976347E-20</v>
      </c>
      <c r="AB1280" s="260">
        <f t="shared" si="510"/>
        <v>1.1880369213061636E-19</v>
      </c>
      <c r="AC1280" s="17">
        <f t="shared" si="511"/>
        <v>1.6517447669498941</v>
      </c>
      <c r="AD1280" s="17">
        <f t="shared" si="512"/>
        <v>3.3300131516660945</v>
      </c>
      <c r="AE1280" s="17">
        <f t="shared" si="513"/>
        <v>-41.925069700938906</v>
      </c>
      <c r="AF1280" s="17">
        <f t="shared" si="515"/>
        <v>-19.467938373183344</v>
      </c>
      <c r="AG1280" s="17">
        <f t="shared" si="516"/>
        <v>10.629477927665226</v>
      </c>
      <c r="AJ1280" s="138"/>
    </row>
    <row r="1281" spans="1:36">
      <c r="A1281" t="s">
        <v>171</v>
      </c>
      <c r="B1281">
        <v>26</v>
      </c>
      <c r="C1281">
        <v>0</v>
      </c>
      <c r="D1281">
        <v>-135</v>
      </c>
      <c r="E1281" s="71" t="s">
        <v>172</v>
      </c>
      <c r="F1281" s="71" t="s">
        <v>12</v>
      </c>
      <c r="G1281" s="262">
        <v>0.16</v>
      </c>
      <c r="H1281" s="263" t="s">
        <v>173</v>
      </c>
      <c r="J1281" s="5">
        <v>3.8551899525088964</v>
      </c>
      <c r="K1281" s="5">
        <v>14.467019339891829</v>
      </c>
      <c r="L1281" s="29">
        <v>6.3910099525153026E-14</v>
      </c>
      <c r="M1281" s="282">
        <v>9.4251281755749376E-19</v>
      </c>
      <c r="N1281" s="257"/>
      <c r="O1281" s="126">
        <f t="shared" ref="O1281:O1342" si="517">M1281*0.3</f>
        <v>2.8275384526724814E-19</v>
      </c>
      <c r="P1281" s="126">
        <f t="shared" ref="P1281:P1342" si="518">0.3*M1281/L1281</f>
        <v>4.424243544730595E-6</v>
      </c>
      <c r="Q1281" s="126">
        <f t="shared" ref="Q1281:Q1342" si="519">O1281/(G1281*0.000000001)</f>
        <v>1.7672115329203007E-9</v>
      </c>
      <c r="R1281" s="126">
        <f t="shared" ref="R1281:R1342" si="520">P1281/(G1281*0.000000001)</f>
        <v>27651.522154566217</v>
      </c>
      <c r="S1281" s="126">
        <f t="shared" ref="S1281:S1342" si="521">Q1281/K1281</f>
        <v>1.2215450131094621E-10</v>
      </c>
      <c r="T1281" s="17">
        <v>0.90600000000000003</v>
      </c>
      <c r="U1281" s="193">
        <f t="shared" si="514"/>
        <v>8.5391661270708933E-19</v>
      </c>
      <c r="V1281" s="185">
        <f t="shared" ref="V1281:V1342" si="522">T1281*M1281/L1281</f>
        <v>1.3361215505086396E-5</v>
      </c>
      <c r="W1281" s="185">
        <f t="shared" ref="W1281:W1342" si="523">U1281/(G1281*0.000000001)</f>
        <v>5.3369788294193079E-9</v>
      </c>
      <c r="X1281" s="185">
        <f t="shared" ref="X1281:X1342" si="524">V1281/(G1281*0.000000001)</f>
        <v>83507.596906789971</v>
      </c>
      <c r="Y1281" s="395">
        <f t="shared" ref="Y1281:Y1342" si="525">W1281/K1281</f>
        <v>3.6890659395905757E-10</v>
      </c>
      <c r="AA1281" s="259">
        <f t="shared" ref="AA1281:AA1342" si="526">U1281/K1281</f>
        <v>5.9025055033449218E-20</v>
      </c>
      <c r="AB1281" s="260">
        <f t="shared" ref="AB1281:AB1342" si="527">M1281/J1281</f>
        <v>2.4447895672277352E-19</v>
      </c>
      <c r="AC1281" s="17">
        <f t="shared" ref="AC1281:AC1342" si="528">LN(J1281)</f>
        <v>1.3494202801227273</v>
      </c>
      <c r="AD1281" s="17">
        <f t="shared" ref="AD1281:AD1342" si="529">LN(K1281)</f>
        <v>2.6718715304746392</v>
      </c>
      <c r="AE1281" s="17">
        <f t="shared" ref="AE1281:AE1342" si="530">LN(M1281)</f>
        <v>-41.505737434114771</v>
      </c>
      <c r="AF1281" s="17">
        <f t="shared" si="515"/>
        <v>-19.048606106359205</v>
      </c>
      <c r="AG1281" s="17">
        <f t="shared" si="516"/>
        <v>11.332692887620075</v>
      </c>
      <c r="AJ1281" s="138"/>
    </row>
    <row r="1282" spans="1:36">
      <c r="A1282" t="s">
        <v>171</v>
      </c>
      <c r="B1282">
        <v>26</v>
      </c>
      <c r="C1282">
        <v>0</v>
      </c>
      <c r="D1282">
        <v>-135</v>
      </c>
      <c r="E1282" s="71" t="s">
        <v>172</v>
      </c>
      <c r="F1282" s="71" t="s">
        <v>12</v>
      </c>
      <c r="G1282" s="262">
        <v>0.16</v>
      </c>
      <c r="H1282" s="263" t="s">
        <v>173</v>
      </c>
      <c r="J1282" s="5">
        <v>0.29877649462978872</v>
      </c>
      <c r="K1282" s="5">
        <v>2.3352291811940278</v>
      </c>
      <c r="L1282" s="29">
        <v>5.7892566162043937E-15</v>
      </c>
      <c r="M1282" s="282">
        <v>4.3872933525170136E-20</v>
      </c>
      <c r="N1282" s="257"/>
      <c r="O1282" s="126">
        <f t="shared" si="517"/>
        <v>1.316188005755104E-20</v>
      </c>
      <c r="P1282" s="126">
        <f t="shared" si="518"/>
        <v>2.2735008879568989E-6</v>
      </c>
      <c r="Q1282" s="126">
        <f t="shared" si="519"/>
        <v>8.2261750359693994E-11</v>
      </c>
      <c r="R1282" s="126">
        <f t="shared" si="520"/>
        <v>14209.380549730617</v>
      </c>
      <c r="S1282" s="126">
        <f t="shared" si="521"/>
        <v>3.522641418759279E-11</v>
      </c>
      <c r="T1282" s="17">
        <v>0.90600000000000003</v>
      </c>
      <c r="U1282" s="193">
        <f t="shared" ref="U1282:U1342" si="531">M1282*T1282</f>
        <v>3.9748877773804145E-20</v>
      </c>
      <c r="V1282" s="185">
        <f t="shared" si="522"/>
        <v>6.8659726816298345E-6</v>
      </c>
      <c r="W1282" s="185">
        <f t="shared" si="523"/>
        <v>2.4843048608627589E-10</v>
      </c>
      <c r="X1282" s="185">
        <f t="shared" si="524"/>
        <v>42912.32926018646</v>
      </c>
      <c r="Y1282" s="395">
        <f t="shared" si="525"/>
        <v>1.0638377084653024E-10</v>
      </c>
      <c r="AA1282" s="259">
        <f t="shared" si="526"/>
        <v>1.7021403335444838E-20</v>
      </c>
      <c r="AB1282" s="260">
        <f t="shared" si="527"/>
        <v>1.4684198494106001E-19</v>
      </c>
      <c r="AC1282" s="17">
        <f t="shared" si="528"/>
        <v>-1.2080594947154268</v>
      </c>
      <c r="AD1282" s="17">
        <f t="shared" si="529"/>
        <v>0.84811003670871943</v>
      </c>
      <c r="AE1282" s="17">
        <f t="shared" si="530"/>
        <v>-44.572989371339553</v>
      </c>
      <c r="AF1282" s="17">
        <f t="shared" si="515"/>
        <v>-22.115858043583987</v>
      </c>
      <c r="AG1282" s="17">
        <f t="shared" si="516"/>
        <v>10.66691445896832</v>
      </c>
      <c r="AJ1282" s="138"/>
    </row>
    <row r="1283" spans="1:36">
      <c r="A1283" t="s">
        <v>171</v>
      </c>
      <c r="B1283">
        <v>26</v>
      </c>
      <c r="C1283">
        <v>0</v>
      </c>
      <c r="D1283">
        <v>-135.19999999999999</v>
      </c>
      <c r="E1283" s="71" t="s">
        <v>172</v>
      </c>
      <c r="F1283" s="71" t="s">
        <v>12</v>
      </c>
      <c r="G1283" s="262">
        <v>0.16</v>
      </c>
      <c r="H1283" s="263" t="s">
        <v>173</v>
      </c>
      <c r="J1283" s="5">
        <v>5.9795352834282278</v>
      </c>
      <c r="K1283" s="5">
        <v>17.982042672604827</v>
      </c>
      <c r="L1283" s="29">
        <v>9.6507979784746751E-14</v>
      </c>
      <c r="M1283" s="282">
        <v>7.290684666708285E-19</v>
      </c>
      <c r="N1283" s="257"/>
      <c r="O1283" s="126">
        <f t="shared" si="517"/>
        <v>2.1872054000124856E-19</v>
      </c>
      <c r="P1283" s="126">
        <f t="shared" si="518"/>
        <v>2.266346684378712E-6</v>
      </c>
      <c r="Q1283" s="126">
        <f t="shared" si="519"/>
        <v>1.3670033750078034E-9</v>
      </c>
      <c r="R1283" s="126">
        <f t="shared" si="520"/>
        <v>14164.666777366949</v>
      </c>
      <c r="S1283" s="126">
        <f t="shared" si="521"/>
        <v>7.602047219531947E-11</v>
      </c>
      <c r="T1283" s="17">
        <v>0.90600000000000003</v>
      </c>
      <c r="U1283" s="193">
        <f t="shared" si="531"/>
        <v>6.6053603080377065E-19</v>
      </c>
      <c r="V1283" s="185">
        <f t="shared" si="522"/>
        <v>6.8443669868237103E-6</v>
      </c>
      <c r="W1283" s="185">
        <f t="shared" si="523"/>
        <v>4.1283501925235659E-9</v>
      </c>
      <c r="X1283" s="185">
        <f t="shared" si="524"/>
        <v>42777.293667648184</v>
      </c>
      <c r="Y1283" s="395">
        <f t="shared" si="525"/>
        <v>2.2958182602986477E-10</v>
      </c>
      <c r="AA1283" s="259">
        <f t="shared" si="526"/>
        <v>3.6733092164778372E-20</v>
      </c>
      <c r="AB1283" s="260">
        <f t="shared" si="527"/>
        <v>1.2192727897958551E-19</v>
      </c>
      <c r="AC1283" s="17">
        <f t="shared" si="528"/>
        <v>1.7883428531415222</v>
      </c>
      <c r="AD1283" s="17">
        <f t="shared" si="529"/>
        <v>2.889373630633107</v>
      </c>
      <c r="AE1283" s="17">
        <f t="shared" si="530"/>
        <v>-41.7625193066607</v>
      </c>
      <c r="AF1283" s="17">
        <f t="shared" si="515"/>
        <v>-19.305387978905138</v>
      </c>
      <c r="AG1283" s="17">
        <f t="shared" si="516"/>
        <v>10.663762719009494</v>
      </c>
      <c r="AJ1283" s="138"/>
    </row>
    <row r="1284" spans="1:36">
      <c r="A1284" t="s">
        <v>171</v>
      </c>
      <c r="B1284">
        <v>26</v>
      </c>
      <c r="C1284">
        <v>0</v>
      </c>
      <c r="D1284">
        <v>-135.19999999999999</v>
      </c>
      <c r="E1284" s="71" t="s">
        <v>172</v>
      </c>
      <c r="F1284" s="71" t="s">
        <v>12</v>
      </c>
      <c r="G1284" s="262">
        <v>0.16</v>
      </c>
      <c r="H1284" s="263" t="s">
        <v>173</v>
      </c>
      <c r="J1284" s="5">
        <v>2.1059896736800447</v>
      </c>
      <c r="K1284" s="5">
        <v>11.153346914210614</v>
      </c>
      <c r="L1284" s="29">
        <v>3.6224125682795828E-14</v>
      </c>
      <c r="M1284" s="282">
        <v>3.2891872740106016E-18</v>
      </c>
      <c r="N1284" s="257"/>
      <c r="O1284" s="126">
        <f t="shared" si="517"/>
        <v>9.8675618220318048E-19</v>
      </c>
      <c r="P1284" s="126">
        <f t="shared" si="518"/>
        <v>2.7240303626481379E-5</v>
      </c>
      <c r="Q1284" s="126">
        <f t="shared" si="519"/>
        <v>6.1672261387698776E-9</v>
      </c>
      <c r="R1284" s="126">
        <f t="shared" si="520"/>
        <v>170251.89766550862</v>
      </c>
      <c r="S1284" s="126">
        <f t="shared" si="521"/>
        <v>5.5294847243674809E-10</v>
      </c>
      <c r="T1284" s="17">
        <v>0.90600000000000003</v>
      </c>
      <c r="U1284" s="193">
        <f t="shared" si="531"/>
        <v>2.9800036702536051E-18</v>
      </c>
      <c r="V1284" s="185">
        <f t="shared" si="522"/>
        <v>8.2265716951973768E-5</v>
      </c>
      <c r="W1284" s="185">
        <f t="shared" si="523"/>
        <v>1.862502293908503E-8</v>
      </c>
      <c r="X1284" s="185">
        <f t="shared" si="524"/>
        <v>514160.73094983597</v>
      </c>
      <c r="Y1284" s="395">
        <f t="shared" si="525"/>
        <v>1.6699043867589795E-9</v>
      </c>
      <c r="AA1284" s="259">
        <f t="shared" si="526"/>
        <v>2.671847018814367E-19</v>
      </c>
      <c r="AB1284" s="260">
        <f t="shared" si="527"/>
        <v>1.5618249771676306E-18</v>
      </c>
      <c r="AC1284" s="17">
        <f t="shared" si="528"/>
        <v>0.74478551041393393</v>
      </c>
      <c r="AD1284" s="17">
        <f t="shared" si="529"/>
        <v>2.4117396245417049</v>
      </c>
      <c r="AE1284" s="17">
        <f t="shared" si="530"/>
        <v>-40.255891168808382</v>
      </c>
      <c r="AF1284" s="17">
        <f t="shared" si="515"/>
        <v>-17.798759841052821</v>
      </c>
      <c r="AG1284" s="17">
        <f t="shared" si="516"/>
        <v>13.150291201683016</v>
      </c>
      <c r="AJ1284" s="138"/>
    </row>
    <row r="1285" spans="1:36">
      <c r="A1285" t="s">
        <v>171</v>
      </c>
      <c r="B1285">
        <v>26</v>
      </c>
      <c r="C1285">
        <v>0</v>
      </c>
      <c r="D1285">
        <v>-135.19999999999999</v>
      </c>
      <c r="E1285" s="71" t="s">
        <v>172</v>
      </c>
      <c r="F1285" s="71" t="s">
        <v>12</v>
      </c>
      <c r="G1285" s="262">
        <v>0.16</v>
      </c>
      <c r="H1285" s="263" t="s">
        <v>173</v>
      </c>
      <c r="J1285" s="5"/>
      <c r="K1285" s="5"/>
      <c r="L1285" s="29"/>
      <c r="N1285" s="257"/>
      <c r="O1285" s="126">
        <f>N1285*0.3</f>
        <v>0</v>
      </c>
      <c r="P1285" s="126"/>
      <c r="Q1285" s="126">
        <f t="shared" si="519"/>
        <v>0</v>
      </c>
      <c r="R1285" s="126"/>
      <c r="S1285" s="126"/>
      <c r="T1285" s="17">
        <v>0.90600000000000003</v>
      </c>
      <c r="U1285" s="193">
        <f t="shared" si="531"/>
        <v>0</v>
      </c>
      <c r="V1285" s="185"/>
      <c r="W1285" s="185"/>
      <c r="X1285" s="185"/>
      <c r="Y1285" s="395"/>
      <c r="AA1285" s="259"/>
      <c r="AB1285" s="260"/>
      <c r="AC1285" s="17"/>
      <c r="AD1285" s="17"/>
      <c r="AE1285" s="17"/>
      <c r="AF1285" s="17"/>
      <c r="AG1285" s="17"/>
      <c r="AJ1285" s="138"/>
    </row>
    <row r="1286" spans="1:36">
      <c r="A1286" t="s">
        <v>171</v>
      </c>
      <c r="B1286">
        <v>26</v>
      </c>
      <c r="C1286">
        <v>0</v>
      </c>
      <c r="D1286">
        <v>-135.19999999999999</v>
      </c>
      <c r="E1286" s="71" t="s">
        <v>172</v>
      </c>
      <c r="F1286" s="71" t="s">
        <v>12</v>
      </c>
      <c r="G1286" s="262">
        <v>0.16</v>
      </c>
      <c r="H1286" s="263" t="s">
        <v>173</v>
      </c>
      <c r="J1286" s="5">
        <v>6.6702075309532729</v>
      </c>
      <c r="K1286" s="5">
        <v>25.255846143168892</v>
      </c>
      <c r="L1286" s="29">
        <v>1.0693979601425443E-13</v>
      </c>
      <c r="M1286" s="282">
        <v>2.6623432243477575E-16</v>
      </c>
      <c r="N1286" s="257"/>
      <c r="O1286" s="126">
        <f t="shared" si="517"/>
        <v>7.9870296730432722E-17</v>
      </c>
      <c r="P1286" s="126">
        <f t="shared" si="518"/>
        <v>7.4687160166068099E-4</v>
      </c>
      <c r="Q1286" s="126">
        <f t="shared" si="519"/>
        <v>4.9918935456520449E-7</v>
      </c>
      <c r="R1286" s="126">
        <f t="shared" si="520"/>
        <v>4667947.5103792557</v>
      </c>
      <c r="S1286" s="445"/>
      <c r="T1286" s="17">
        <v>0.90600000000000003</v>
      </c>
      <c r="U1286" s="193">
        <f t="shared" si="531"/>
        <v>2.4120829612590684E-16</v>
      </c>
      <c r="V1286" s="185">
        <f t="shared" si="522"/>
        <v>2.2555522370152569E-3</v>
      </c>
      <c r="W1286" s="185"/>
      <c r="X1286" s="185"/>
      <c r="Y1286" s="395"/>
      <c r="AA1286" s="259">
        <f t="shared" si="526"/>
        <v>9.5505925542371105E-18</v>
      </c>
      <c r="AB1286" s="260">
        <f t="shared" si="527"/>
        <v>3.9913948883795354E-17</v>
      </c>
      <c r="AC1286" s="17">
        <f t="shared" si="528"/>
        <v>1.8976509735294471</v>
      </c>
      <c r="AD1286" s="17">
        <f t="shared" si="529"/>
        <v>3.2290576593448672</v>
      </c>
      <c r="AE1286" s="17">
        <f t="shared" si="530"/>
        <v>-35.862154841476936</v>
      </c>
      <c r="AF1286" s="17"/>
      <c r="AG1286" s="17"/>
      <c r="AJ1286" s="138"/>
    </row>
    <row r="1287" spans="1:36">
      <c r="A1287" t="s">
        <v>171</v>
      </c>
      <c r="B1287">
        <v>26</v>
      </c>
      <c r="C1287">
        <v>0</v>
      </c>
      <c r="D1287">
        <v>-135.19999999999999</v>
      </c>
      <c r="E1287" s="71" t="s">
        <v>172</v>
      </c>
      <c r="F1287" s="71" t="s">
        <v>12</v>
      </c>
      <c r="G1287" s="262">
        <v>0.16</v>
      </c>
      <c r="H1287" s="263" t="s">
        <v>173</v>
      </c>
      <c r="J1287" s="5">
        <v>1.5134235145574888</v>
      </c>
      <c r="K1287" s="5">
        <v>6.7870413197283277</v>
      </c>
      <c r="L1287" s="29">
        <v>2.656167102021141E-14</v>
      </c>
      <c r="M1287" s="282">
        <v>2.040533570046279E-19</v>
      </c>
      <c r="N1287" s="257"/>
      <c r="O1287" s="126">
        <f t="shared" si="517"/>
        <v>6.1216007101388364E-20</v>
      </c>
      <c r="P1287" s="126">
        <f t="shared" si="518"/>
        <v>2.3046745460708267E-6</v>
      </c>
      <c r="Q1287" s="126">
        <f t="shared" si="519"/>
        <v>3.8260004438367723E-10</v>
      </c>
      <c r="R1287" s="126">
        <f t="shared" si="520"/>
        <v>14404.215912942665</v>
      </c>
      <c r="S1287" s="126">
        <f t="shared" si="521"/>
        <v>5.6372140135871753E-11</v>
      </c>
      <c r="T1287" s="17">
        <v>0.90600000000000003</v>
      </c>
      <c r="U1287" s="193">
        <f t="shared" si="531"/>
        <v>1.8487234144619289E-19</v>
      </c>
      <c r="V1287" s="185">
        <f t="shared" si="522"/>
        <v>6.9601171291338984E-6</v>
      </c>
      <c r="W1287" s="185">
        <f t="shared" si="523"/>
        <v>1.1554521340387056E-9</v>
      </c>
      <c r="X1287" s="185">
        <f t="shared" si="524"/>
        <v>43500.732057086861</v>
      </c>
      <c r="Y1287" s="395">
        <f t="shared" si="525"/>
        <v>1.7024386321033273E-10</v>
      </c>
      <c r="AA1287" s="259">
        <f t="shared" si="526"/>
        <v>2.7239018113653237E-20</v>
      </c>
      <c r="AB1287" s="260">
        <f t="shared" si="527"/>
        <v>1.3482898543722656E-19</v>
      </c>
      <c r="AC1287" s="17">
        <f t="shared" si="528"/>
        <v>0.41437431272695019</v>
      </c>
      <c r="AD1287" s="17">
        <f t="shared" si="529"/>
        <v>1.9150151057726821</v>
      </c>
      <c r="AE1287" s="17">
        <f t="shared" si="530"/>
        <v>-43.035905439285756</v>
      </c>
      <c r="AF1287" s="17">
        <f t="shared" si="515"/>
        <v>-20.578774111530194</v>
      </c>
      <c r="AG1287" s="17">
        <f t="shared" si="516"/>
        <v>10.68053304583372</v>
      </c>
      <c r="AJ1287" s="138"/>
    </row>
    <row r="1288" spans="1:36">
      <c r="A1288" t="s">
        <v>171</v>
      </c>
      <c r="B1288">
        <v>26</v>
      </c>
      <c r="C1288">
        <v>0</v>
      </c>
      <c r="D1288">
        <v>-135.19999999999999</v>
      </c>
      <c r="E1288" s="71" t="s">
        <v>172</v>
      </c>
      <c r="F1288" s="71" t="s">
        <v>12</v>
      </c>
      <c r="G1288" s="262">
        <v>0.16</v>
      </c>
      <c r="H1288" s="263" t="s">
        <v>173</v>
      </c>
      <c r="J1288" s="5">
        <v>6.9370030982691819</v>
      </c>
      <c r="K1288" s="5">
        <v>27.961298375013325</v>
      </c>
      <c r="L1288" s="29">
        <v>1.1095143111302544E-13</v>
      </c>
      <c r="M1288" s="282">
        <v>1.2833283506124608E-18</v>
      </c>
      <c r="N1288" s="257"/>
      <c r="O1288" s="126">
        <f t="shared" si="517"/>
        <v>3.8499850518373822E-19</v>
      </c>
      <c r="P1288" s="126">
        <f t="shared" si="518"/>
        <v>3.4699733146438007E-6</v>
      </c>
      <c r="Q1288" s="126">
        <f t="shared" si="519"/>
        <v>2.4062406573983637E-9</v>
      </c>
      <c r="R1288" s="126">
        <f t="shared" si="520"/>
        <v>21687.333216523752</v>
      </c>
      <c r="S1288" s="126">
        <f t="shared" si="521"/>
        <v>8.6056113172077152E-11</v>
      </c>
      <c r="T1288" s="17">
        <v>0.90600000000000003</v>
      </c>
      <c r="U1288" s="193">
        <f t="shared" si="531"/>
        <v>1.1626954856548896E-18</v>
      </c>
      <c r="V1288" s="185">
        <f t="shared" si="522"/>
        <v>1.047931941022428E-5</v>
      </c>
      <c r="W1288" s="185">
        <f t="shared" si="523"/>
        <v>7.2668467853430591E-9</v>
      </c>
      <c r="X1288" s="185">
        <f t="shared" si="524"/>
        <v>65495.746313901749</v>
      </c>
      <c r="Y1288" s="395">
        <f t="shared" si="525"/>
        <v>2.5988946177967303E-10</v>
      </c>
      <c r="AA1288" s="259">
        <f t="shared" si="526"/>
        <v>4.1582313884747688E-20</v>
      </c>
      <c r="AB1288" s="260">
        <f t="shared" si="527"/>
        <v>1.8499751728994584E-19</v>
      </c>
      <c r="AC1288" s="17">
        <f t="shared" si="528"/>
        <v>1.9368698510326137</v>
      </c>
      <c r="AD1288" s="17">
        <f t="shared" si="529"/>
        <v>3.3308213531620336</v>
      </c>
      <c r="AE1288" s="17">
        <f t="shared" si="530"/>
        <v>-41.197074696908416</v>
      </c>
      <c r="AF1288" s="17">
        <f t="shared" si="515"/>
        <v>-18.739943369152854</v>
      </c>
      <c r="AG1288" s="17">
        <f t="shared" si="516"/>
        <v>11.089740477742042</v>
      </c>
      <c r="AJ1288" s="138"/>
    </row>
    <row r="1289" spans="1:36">
      <c r="A1289" t="s">
        <v>171</v>
      </c>
      <c r="B1289">
        <v>26</v>
      </c>
      <c r="C1289">
        <v>0</v>
      </c>
      <c r="D1289">
        <v>-135.19999999999999</v>
      </c>
      <c r="E1289" s="71" t="s">
        <v>172</v>
      </c>
      <c r="F1289" s="71" t="s">
        <v>12</v>
      </c>
      <c r="G1289" s="262">
        <v>0.16</v>
      </c>
      <c r="H1289" s="263" t="s">
        <v>173</v>
      </c>
      <c r="J1289" s="5">
        <v>1.9913424857750406</v>
      </c>
      <c r="K1289" s="5">
        <v>8.4596876088994311</v>
      </c>
      <c r="L1289" s="29">
        <v>3.4369290047713594E-14</v>
      </c>
      <c r="M1289" s="282">
        <v>9.012817524748272E-20</v>
      </c>
      <c r="N1289" s="257"/>
      <c r="O1289" s="126">
        <f t="shared" si="517"/>
        <v>2.7038452574244816E-20</v>
      </c>
      <c r="P1289" s="126">
        <f t="shared" si="518"/>
        <v>7.8670384336447879E-7</v>
      </c>
      <c r="Q1289" s="126">
        <f t="shared" si="519"/>
        <v>1.6899032858903008E-10</v>
      </c>
      <c r="R1289" s="126">
        <f t="shared" si="520"/>
        <v>4916.8990210279917</v>
      </c>
      <c r="S1289" s="126">
        <f t="shared" si="521"/>
        <v>1.99759537705926E-11</v>
      </c>
      <c r="T1289" s="17">
        <v>0.90600000000000003</v>
      </c>
      <c r="U1289" s="193">
        <f t="shared" si="531"/>
        <v>8.1656126774219348E-20</v>
      </c>
      <c r="V1289" s="185">
        <f t="shared" si="522"/>
        <v>2.3758456069607262E-6</v>
      </c>
      <c r="W1289" s="185">
        <f t="shared" si="523"/>
        <v>5.1035079233887087E-10</v>
      </c>
      <c r="X1289" s="185">
        <f t="shared" si="524"/>
        <v>14849.035043504537</v>
      </c>
      <c r="Y1289" s="395">
        <f t="shared" si="525"/>
        <v>6.0327380387189648E-11</v>
      </c>
      <c r="AA1289" s="259">
        <f t="shared" si="526"/>
        <v>9.6523808619503451E-21</v>
      </c>
      <c r="AB1289" s="260">
        <f t="shared" si="527"/>
        <v>4.5260007201827149E-20</v>
      </c>
      <c r="AC1289" s="17">
        <f t="shared" si="528"/>
        <v>0.68880902725269544</v>
      </c>
      <c r="AD1289" s="17">
        <f t="shared" si="529"/>
        <v>2.1353122472743569</v>
      </c>
      <c r="AE1289" s="17">
        <f t="shared" si="530"/>
        <v>-43.853054126295646</v>
      </c>
      <c r="AF1289" s="17">
        <f t="shared" si="515"/>
        <v>-21.395922798540084</v>
      </c>
      <c r="AG1289" s="17">
        <f t="shared" si="516"/>
        <v>9.6056901618841533</v>
      </c>
      <c r="AJ1289" s="138"/>
    </row>
    <row r="1290" spans="1:36">
      <c r="A1290" t="s">
        <v>171</v>
      </c>
      <c r="B1290">
        <v>26</v>
      </c>
      <c r="C1290">
        <v>0</v>
      </c>
      <c r="D1290">
        <v>-135.19999999999999</v>
      </c>
      <c r="E1290" s="71" t="s">
        <v>172</v>
      </c>
      <c r="F1290" s="71" t="s">
        <v>12</v>
      </c>
      <c r="G1290" s="262">
        <v>0.16</v>
      </c>
      <c r="H1290" s="263" t="s">
        <v>173</v>
      </c>
      <c r="J1290" s="5">
        <v>16.383411863271132</v>
      </c>
      <c r="K1290" s="5">
        <v>31.815250758097164</v>
      </c>
      <c r="L1290" s="29">
        <v>2.4865556820814065E-13</v>
      </c>
      <c r="M1290" s="282">
        <v>3.6870378326911004E-18</v>
      </c>
      <c r="N1290" s="257"/>
      <c r="O1290" s="126">
        <f t="shared" si="517"/>
        <v>1.1061113498073301E-18</v>
      </c>
      <c r="P1290" s="126">
        <f t="shared" si="518"/>
        <v>4.4483675060171746E-6</v>
      </c>
      <c r="Q1290" s="126">
        <f t="shared" si="519"/>
        <v>6.9131959362958126E-9</v>
      </c>
      <c r="R1290" s="126">
        <f t="shared" si="520"/>
        <v>27802.296912607337</v>
      </c>
      <c r="S1290" s="126">
        <f t="shared" si="521"/>
        <v>2.172918890018921E-10</v>
      </c>
      <c r="T1290" s="17">
        <v>0.90600000000000003</v>
      </c>
      <c r="U1290" s="193">
        <f t="shared" si="531"/>
        <v>3.3404562764181369E-18</v>
      </c>
      <c r="V1290" s="185">
        <f t="shared" si="522"/>
        <v>1.3434069868171868E-5</v>
      </c>
      <c r="W1290" s="185">
        <f t="shared" si="523"/>
        <v>2.0877851727613354E-8</v>
      </c>
      <c r="X1290" s="185">
        <f t="shared" si="524"/>
        <v>83962.936676074169</v>
      </c>
      <c r="Y1290" s="395">
        <f t="shared" si="525"/>
        <v>6.5622150478571413E-10</v>
      </c>
      <c r="AA1290" s="259">
        <f t="shared" si="526"/>
        <v>1.0499544076571428E-19</v>
      </c>
      <c r="AB1290" s="260">
        <f t="shared" si="527"/>
        <v>2.2504700873429315E-19</v>
      </c>
      <c r="AC1290" s="17">
        <f t="shared" si="528"/>
        <v>2.7962693511956411</v>
      </c>
      <c r="AD1290" s="17">
        <f t="shared" si="529"/>
        <v>3.4599457584106381</v>
      </c>
      <c r="AE1290" s="17">
        <f t="shared" si="530"/>
        <v>-40.141708293589282</v>
      </c>
      <c r="AF1290" s="17">
        <f t="shared" si="515"/>
        <v>-17.68457696583372</v>
      </c>
      <c r="AG1290" s="17">
        <f t="shared" si="516"/>
        <v>11.338130750408094</v>
      </c>
      <c r="AJ1290" s="138"/>
    </row>
    <row r="1291" spans="1:36">
      <c r="A1291" t="s">
        <v>171</v>
      </c>
      <c r="B1291">
        <v>26</v>
      </c>
      <c r="C1291">
        <v>0</v>
      </c>
      <c r="D1291">
        <v>-135.19999999999999</v>
      </c>
      <c r="E1291" s="71" t="s">
        <v>172</v>
      </c>
      <c r="F1291" s="71" t="s">
        <v>12</v>
      </c>
      <c r="G1291" s="262">
        <v>0.16</v>
      </c>
      <c r="H1291" s="263" t="s">
        <v>173</v>
      </c>
      <c r="J1291" s="5">
        <v>12.490505231656639</v>
      </c>
      <c r="K1291" s="5">
        <v>28.830992550194104</v>
      </c>
      <c r="L1291" s="29">
        <v>1.9273524062560721E-13</v>
      </c>
      <c r="M1291" s="282">
        <v>1.1626625406443192E-18</v>
      </c>
      <c r="N1291" s="257"/>
      <c r="O1291" s="126">
        <f t="shared" si="517"/>
        <v>3.4879876219329576E-19</v>
      </c>
      <c r="P1291" s="126">
        <f t="shared" si="518"/>
        <v>1.8097300787397031E-6</v>
      </c>
      <c r="Q1291" s="126">
        <f t="shared" si="519"/>
        <v>2.1799922637080983E-9</v>
      </c>
      <c r="R1291" s="126">
        <f t="shared" si="520"/>
        <v>11310.812992123143</v>
      </c>
      <c r="S1291" s="126">
        <f t="shared" si="521"/>
        <v>7.5612806597371953E-11</v>
      </c>
      <c r="T1291" s="17">
        <v>0.90600000000000003</v>
      </c>
      <c r="U1291" s="193">
        <f t="shared" si="531"/>
        <v>1.0533722618237533E-18</v>
      </c>
      <c r="V1291" s="185">
        <f t="shared" si="522"/>
        <v>5.4653848377939038E-6</v>
      </c>
      <c r="W1291" s="185">
        <f t="shared" si="523"/>
        <v>6.5835766363984569E-9</v>
      </c>
      <c r="X1291" s="185">
        <f t="shared" si="524"/>
        <v>34158.655236211896</v>
      </c>
      <c r="Y1291" s="395">
        <f t="shared" si="525"/>
        <v>2.2835067592406329E-10</v>
      </c>
      <c r="AA1291" s="259">
        <f t="shared" si="526"/>
        <v>3.6536108147850134E-20</v>
      </c>
      <c r="AB1291" s="260">
        <f t="shared" si="527"/>
        <v>9.308370791099802E-20</v>
      </c>
      <c r="AC1291" s="17">
        <f t="shared" si="528"/>
        <v>2.5249687742126166</v>
      </c>
      <c r="AD1291" s="17">
        <f t="shared" si="529"/>
        <v>3.3614509387439249</v>
      </c>
      <c r="AE1291" s="17">
        <f t="shared" si="530"/>
        <v>-41.295819005278247</v>
      </c>
      <c r="AF1291" s="17">
        <f t="shared" si="515"/>
        <v>-18.838687677522685</v>
      </c>
      <c r="AG1291" s="17">
        <f t="shared" si="516"/>
        <v>10.438771280506188</v>
      </c>
      <c r="AJ1291" s="138"/>
    </row>
    <row r="1292" spans="1:36">
      <c r="A1292" t="s">
        <v>171</v>
      </c>
      <c r="B1292">
        <v>26</v>
      </c>
      <c r="C1292">
        <v>0</v>
      </c>
      <c r="D1292">
        <v>-135.19999999999999</v>
      </c>
      <c r="E1292" s="71" t="s">
        <v>172</v>
      </c>
      <c r="F1292" s="71" t="s">
        <v>12</v>
      </c>
      <c r="G1292" s="262">
        <v>0.16</v>
      </c>
      <c r="H1292" s="263" t="s">
        <v>173</v>
      </c>
      <c r="J1292" s="5">
        <v>24.135061176089899</v>
      </c>
      <c r="K1292" s="5">
        <v>49.404731077830327</v>
      </c>
      <c r="L1292" s="29">
        <v>3.5774976441436542E-13</v>
      </c>
      <c r="M1292" s="282">
        <v>2.8735582960810053E-18</v>
      </c>
      <c r="N1292" s="257"/>
      <c r="O1292" s="126">
        <f t="shared" si="517"/>
        <v>8.6206748882430154E-19</v>
      </c>
      <c r="P1292" s="126">
        <f t="shared" si="518"/>
        <v>2.4096940783049898E-6</v>
      </c>
      <c r="Q1292" s="126">
        <f t="shared" si="519"/>
        <v>5.3879218051518842E-9</v>
      </c>
      <c r="R1292" s="126">
        <f t="shared" si="520"/>
        <v>15060.587989406185</v>
      </c>
      <c r="S1292" s="126">
        <f t="shared" si="521"/>
        <v>1.0905679856174013E-10</v>
      </c>
      <c r="T1292" s="17">
        <v>0.90600000000000003</v>
      </c>
      <c r="U1292" s="193">
        <f t="shared" si="531"/>
        <v>2.603443816249391E-18</v>
      </c>
      <c r="V1292" s="185">
        <f t="shared" si="522"/>
        <v>7.2772761164810706E-6</v>
      </c>
      <c r="W1292" s="185">
        <f t="shared" si="523"/>
        <v>1.6271523851558692E-8</v>
      </c>
      <c r="X1292" s="185">
        <f t="shared" si="524"/>
        <v>45482.975728006684</v>
      </c>
      <c r="Y1292" s="395">
        <f t="shared" si="525"/>
        <v>3.2935153165645523E-10</v>
      </c>
      <c r="AA1292" s="259">
        <f t="shared" si="526"/>
        <v>5.2696245065032842E-20</v>
      </c>
      <c r="AB1292" s="260">
        <f t="shared" si="527"/>
        <v>1.1906157084564508E-19</v>
      </c>
      <c r="AC1292" s="17">
        <f t="shared" si="528"/>
        <v>3.1836656038550446</v>
      </c>
      <c r="AD1292" s="17">
        <f t="shared" si="529"/>
        <v>3.9000461904144279</v>
      </c>
      <c r="AE1292" s="17">
        <f t="shared" si="530"/>
        <v>-40.390980587650439</v>
      </c>
      <c r="AF1292" s="17">
        <f t="shared" si="515"/>
        <v>-17.933849259894874</v>
      </c>
      <c r="AG1292" s="17">
        <f t="shared" si="516"/>
        <v>10.72509337509976</v>
      </c>
      <c r="AJ1292" s="138"/>
    </row>
    <row r="1293" spans="1:36">
      <c r="A1293" t="s">
        <v>171</v>
      </c>
      <c r="B1293">
        <v>26</v>
      </c>
      <c r="C1293">
        <v>0</v>
      </c>
      <c r="D1293">
        <v>-135.19999999999999</v>
      </c>
      <c r="E1293" s="71" t="s">
        <v>172</v>
      </c>
      <c r="F1293" s="71" t="s">
        <v>12</v>
      </c>
      <c r="G1293" s="262">
        <v>0.16</v>
      </c>
      <c r="H1293" s="263" t="s">
        <v>173</v>
      </c>
      <c r="J1293" s="5">
        <v>2.2900152450154079</v>
      </c>
      <c r="K1293" s="5">
        <v>9.5409969698704558</v>
      </c>
      <c r="L1293" s="29">
        <v>3.9188689252819663E-14</v>
      </c>
      <c r="M1293" s="282">
        <v>2.1109230306913746E-18</v>
      </c>
      <c r="N1293" s="257"/>
      <c r="O1293" s="126">
        <f t="shared" si="517"/>
        <v>6.3327690920741237E-19</v>
      </c>
      <c r="P1293" s="126">
        <f t="shared" si="518"/>
        <v>1.6159685901253958E-5</v>
      </c>
      <c r="Q1293" s="126">
        <f t="shared" si="519"/>
        <v>3.9579806825463272E-9</v>
      </c>
      <c r="R1293" s="126">
        <f t="shared" si="520"/>
        <v>100998.03688283723</v>
      </c>
      <c r="S1293" s="126">
        <f t="shared" si="521"/>
        <v>4.1483931868391181E-10</v>
      </c>
      <c r="T1293" s="17">
        <v>0.90600000000000003</v>
      </c>
      <c r="U1293" s="193">
        <f t="shared" si="531"/>
        <v>1.9124962658063855E-18</v>
      </c>
      <c r="V1293" s="185">
        <f t="shared" si="522"/>
        <v>4.8802251421786952E-5</v>
      </c>
      <c r="W1293" s="185">
        <f t="shared" si="523"/>
        <v>1.1953101661289908E-8</v>
      </c>
      <c r="X1293" s="185">
        <f t="shared" si="524"/>
        <v>305014.07138616842</v>
      </c>
      <c r="Y1293" s="395">
        <f t="shared" si="525"/>
        <v>1.2528147424254139E-9</v>
      </c>
      <c r="AA1293" s="259">
        <f t="shared" si="526"/>
        <v>2.0045035878806621E-19</v>
      </c>
      <c r="AB1293" s="260">
        <f t="shared" si="527"/>
        <v>9.2179431350343335E-19</v>
      </c>
      <c r="AC1293" s="17">
        <f t="shared" si="528"/>
        <v>0.82855847475595767</v>
      </c>
      <c r="AD1293" s="17">
        <f t="shared" si="529"/>
        <v>2.2555979841793068</v>
      </c>
      <c r="AE1293" s="17">
        <f t="shared" si="530"/>
        <v>-40.699406366756556</v>
      </c>
      <c r="AF1293" s="17">
        <f t="shared" si="515"/>
        <v>-18.24227503900099</v>
      </c>
      <c r="AG1293" s="17">
        <f t="shared" si="516"/>
        <v>12.628113190217686</v>
      </c>
      <c r="AJ1293" s="138"/>
    </row>
    <row r="1294" spans="1:36">
      <c r="A1294" t="s">
        <v>171</v>
      </c>
      <c r="B1294">
        <v>26</v>
      </c>
      <c r="C1294">
        <v>0</v>
      </c>
      <c r="D1294">
        <v>-135.19999999999999</v>
      </c>
      <c r="E1294" s="71" t="s">
        <v>172</v>
      </c>
      <c r="F1294" s="71" t="s">
        <v>12</v>
      </c>
      <c r="G1294" s="262">
        <v>0.16</v>
      </c>
      <c r="H1294" s="263" t="s">
        <v>173</v>
      </c>
      <c r="J1294" s="5">
        <v>8.7171385409977642</v>
      </c>
      <c r="K1294" s="5">
        <v>55.786297013499095</v>
      </c>
      <c r="L1294" s="29">
        <v>1.3749396701027811E-13</v>
      </c>
      <c r="M1294" s="282">
        <v>6.2617587922460005E-19</v>
      </c>
      <c r="N1294" s="257"/>
      <c r="O1294" s="126">
        <f t="shared" si="517"/>
        <v>1.8785276376738002E-19</v>
      </c>
      <c r="P1294" s="126">
        <f t="shared" si="518"/>
        <v>1.3662618648084933E-6</v>
      </c>
      <c r="Q1294" s="126">
        <f t="shared" si="519"/>
        <v>1.1740797735461251E-9</v>
      </c>
      <c r="R1294" s="126">
        <f t="shared" si="520"/>
        <v>8539.136655053082</v>
      </c>
      <c r="S1294" s="126">
        <f t="shared" si="521"/>
        <v>2.1046024497055664E-11</v>
      </c>
      <c r="T1294" s="17">
        <v>0.90600000000000003</v>
      </c>
      <c r="U1294" s="193">
        <f t="shared" si="531"/>
        <v>5.6731534657748763E-19</v>
      </c>
      <c r="V1294" s="185">
        <f t="shared" si="522"/>
        <v>4.1261108317216494E-6</v>
      </c>
      <c r="W1294" s="185">
        <f t="shared" si="523"/>
        <v>3.5457209161092973E-9</v>
      </c>
      <c r="X1294" s="185">
        <f t="shared" si="524"/>
        <v>25788.192698260307</v>
      </c>
      <c r="Y1294" s="395">
        <f t="shared" si="525"/>
        <v>6.3558993981108086E-11</v>
      </c>
      <c r="AA1294" s="259">
        <f t="shared" si="526"/>
        <v>1.0169439036977296E-20</v>
      </c>
      <c r="AB1294" s="260">
        <f t="shared" si="527"/>
        <v>7.1832732298519587E-20</v>
      </c>
      <c r="AC1294" s="17">
        <f t="shared" si="528"/>
        <v>2.165291035100088</v>
      </c>
      <c r="AD1294" s="17">
        <f t="shared" si="529"/>
        <v>4.021528265994438</v>
      </c>
      <c r="AE1294" s="17">
        <f t="shared" si="530"/>
        <v>-41.914655664008158</v>
      </c>
      <c r="AF1294" s="17">
        <f t="shared" si="515"/>
        <v>-19.457524336252593</v>
      </c>
      <c r="AG1294" s="17">
        <f t="shared" si="516"/>
        <v>10.157672018802947</v>
      </c>
      <c r="AJ1294" s="138"/>
    </row>
    <row r="1295" spans="1:36">
      <c r="A1295" t="s">
        <v>171</v>
      </c>
      <c r="B1295">
        <v>26</v>
      </c>
      <c r="C1295">
        <v>0</v>
      </c>
      <c r="D1295">
        <v>-135.19999999999999</v>
      </c>
      <c r="E1295" s="71" t="s">
        <v>172</v>
      </c>
      <c r="F1295" s="71" t="s">
        <v>12</v>
      </c>
      <c r="G1295" s="262">
        <v>0.16</v>
      </c>
      <c r="H1295" s="263" t="s">
        <v>173</v>
      </c>
      <c r="J1295" s="5">
        <v>1.8109304874071712</v>
      </c>
      <c r="K1295" s="5">
        <v>7.2449314429511276</v>
      </c>
      <c r="L1295" s="29">
        <v>3.1437085536634045E-14</v>
      </c>
      <c r="M1295" s="282">
        <v>3.8867923723688943E-19</v>
      </c>
      <c r="N1295" s="257"/>
      <c r="O1295" s="126">
        <f t="shared" si="517"/>
        <v>1.1660377117106682E-19</v>
      </c>
      <c r="P1295" s="126">
        <f t="shared" si="518"/>
        <v>3.7091151797512186E-6</v>
      </c>
      <c r="Q1295" s="126">
        <f t="shared" si="519"/>
        <v>7.287735698191675E-10</v>
      </c>
      <c r="R1295" s="126">
        <f t="shared" si="520"/>
        <v>23181.969873445112</v>
      </c>
      <c r="S1295" s="126">
        <f t="shared" si="521"/>
        <v>1.0059081656710767E-10</v>
      </c>
      <c r="T1295" s="17">
        <v>0.90600000000000003</v>
      </c>
      <c r="U1295" s="193">
        <f t="shared" si="531"/>
        <v>3.5214338893662183E-19</v>
      </c>
      <c r="V1295" s="185">
        <f t="shared" si="522"/>
        <v>1.1201527842848681E-5</v>
      </c>
      <c r="W1295" s="185">
        <f t="shared" si="523"/>
        <v>2.2008961808538862E-9</v>
      </c>
      <c r="X1295" s="185">
        <f t="shared" si="524"/>
        <v>70009.549017804253</v>
      </c>
      <c r="Y1295" s="395">
        <f t="shared" si="525"/>
        <v>3.0378426603266519E-10</v>
      </c>
      <c r="AA1295" s="259">
        <f t="shared" si="526"/>
        <v>4.8605482565226437E-20</v>
      </c>
      <c r="AB1295" s="260">
        <f t="shared" si="527"/>
        <v>2.1462957299558592E-19</v>
      </c>
      <c r="AC1295" s="17">
        <f t="shared" si="528"/>
        <v>0.59384079462356643</v>
      </c>
      <c r="AD1295" s="17">
        <f t="shared" si="529"/>
        <v>1.9803021130572225</v>
      </c>
      <c r="AE1295" s="17">
        <f t="shared" si="530"/>
        <v>-42.391532532350617</v>
      </c>
      <c r="AF1295" s="17">
        <f t="shared" si="515"/>
        <v>-19.934401204595051</v>
      </c>
      <c r="AG1295" s="17">
        <f t="shared" si="516"/>
        <v>11.15638692626794</v>
      </c>
      <c r="AJ1295" s="138"/>
    </row>
    <row r="1296" spans="1:36">
      <c r="A1296" t="s">
        <v>171</v>
      </c>
      <c r="B1296">
        <v>26</v>
      </c>
      <c r="C1296">
        <v>0</v>
      </c>
      <c r="D1296">
        <v>-135.19999999999999</v>
      </c>
      <c r="E1296" s="71" t="s">
        <v>172</v>
      </c>
      <c r="F1296" s="71" t="s">
        <v>12</v>
      </c>
      <c r="G1296" s="262">
        <v>0.16</v>
      </c>
      <c r="H1296" s="263" t="s">
        <v>173</v>
      </c>
      <c r="J1296" s="5">
        <v>201.24132004552442</v>
      </c>
      <c r="K1296" s="5">
        <v>184.14115271144888</v>
      </c>
      <c r="L1296" s="29">
        <v>2.6209752260003878E-12</v>
      </c>
      <c r="N1296" s="257"/>
      <c r="O1296" s="126"/>
      <c r="P1296" s="126"/>
      <c r="Q1296" s="126"/>
      <c r="R1296" s="126"/>
      <c r="S1296" s="445"/>
      <c r="T1296" s="17">
        <v>0.90600000000000003</v>
      </c>
      <c r="U1296" s="193"/>
      <c r="V1296" s="185"/>
      <c r="W1296" s="185"/>
      <c r="X1296" s="185"/>
      <c r="Y1296" s="395"/>
      <c r="AA1296" s="259"/>
      <c r="AB1296" s="260"/>
      <c r="AC1296" s="17"/>
      <c r="AD1296" s="17"/>
      <c r="AE1296" s="17"/>
      <c r="AF1296" s="17"/>
      <c r="AG1296" s="17"/>
      <c r="AJ1296" s="138"/>
    </row>
    <row r="1297" spans="1:36">
      <c r="A1297" t="s">
        <v>171</v>
      </c>
      <c r="B1297">
        <v>26</v>
      </c>
      <c r="C1297">
        <v>0</v>
      </c>
      <c r="D1297">
        <v>-135.19999999999999</v>
      </c>
      <c r="E1297" s="71" t="s">
        <v>172</v>
      </c>
      <c r="F1297" s="71" t="s">
        <v>12</v>
      </c>
      <c r="G1297" s="262">
        <v>0.16</v>
      </c>
      <c r="H1297" s="263" t="s">
        <v>173</v>
      </c>
      <c r="J1297" s="5">
        <v>3.2559656935534735</v>
      </c>
      <c r="K1297" s="5">
        <v>32.141744189914782</v>
      </c>
      <c r="L1297" s="29">
        <v>5.4535444386158741E-14</v>
      </c>
      <c r="M1297" s="282">
        <v>1.3755800458037029E-18</v>
      </c>
      <c r="N1297" s="257"/>
      <c r="O1297" s="126">
        <f t="shared" si="517"/>
        <v>4.1267401374111087E-19</v>
      </c>
      <c r="P1297" s="126">
        <f t="shared" si="518"/>
        <v>7.56707895912642E-6</v>
      </c>
      <c r="Q1297" s="126">
        <f t="shared" si="519"/>
        <v>2.5792125858819425E-9</v>
      </c>
      <c r="R1297" s="126">
        <f t="shared" si="520"/>
        <v>47294.243494540118</v>
      </c>
      <c r="S1297" s="126">
        <f t="shared" si="521"/>
        <v>8.0244947836129884E-11</v>
      </c>
      <c r="T1297" s="17">
        <v>0.90600000000000003</v>
      </c>
      <c r="U1297" s="193">
        <f t="shared" si="531"/>
        <v>1.246275521498155E-18</v>
      </c>
      <c r="V1297" s="185">
        <f t="shared" si="522"/>
        <v>2.2852578456561792E-5</v>
      </c>
      <c r="W1297" s="185">
        <f t="shared" si="523"/>
        <v>7.7892220093634669E-9</v>
      </c>
      <c r="X1297" s="185">
        <f t="shared" si="524"/>
        <v>142828.61535351118</v>
      </c>
      <c r="Y1297" s="395">
        <f t="shared" si="525"/>
        <v>2.4233974246511227E-10</v>
      </c>
      <c r="AA1297" s="259">
        <f t="shared" si="526"/>
        <v>3.8774358794417969E-20</v>
      </c>
      <c r="AB1297" s="260">
        <f t="shared" si="527"/>
        <v>4.2247989545075084E-19</v>
      </c>
      <c r="AC1297" s="17">
        <f t="shared" si="528"/>
        <v>1.18048891170686</v>
      </c>
      <c r="AD1297" s="17">
        <f t="shared" si="529"/>
        <v>3.4701556273469896</v>
      </c>
      <c r="AE1297" s="17">
        <f t="shared" si="530"/>
        <v>-41.127656180235007</v>
      </c>
      <c r="AF1297" s="17">
        <f t="shared" si="515"/>
        <v>-18.670524852479446</v>
      </c>
      <c r="AG1297" s="17">
        <f t="shared" si="516"/>
        <v>11.869400696442332</v>
      </c>
      <c r="AJ1297" s="138"/>
    </row>
    <row r="1298" spans="1:36">
      <c r="A1298" t="s">
        <v>171</v>
      </c>
      <c r="B1298">
        <v>26</v>
      </c>
      <c r="C1298">
        <v>0</v>
      </c>
      <c r="D1298">
        <v>-135.19999999999999</v>
      </c>
      <c r="E1298" s="71" t="s">
        <v>172</v>
      </c>
      <c r="F1298" s="71" t="s">
        <v>12</v>
      </c>
      <c r="G1298" s="262">
        <v>0.16</v>
      </c>
      <c r="H1298" s="263" t="s">
        <v>173</v>
      </c>
      <c r="J1298" s="5">
        <v>3.4831049242367471</v>
      </c>
      <c r="K1298" s="5">
        <v>15.663458719839031</v>
      </c>
      <c r="L1298" s="29">
        <v>5.8100397323427062E-14</v>
      </c>
      <c r="M1298" s="282">
        <v>1.3887906750437217E-18</v>
      </c>
      <c r="N1298" s="257"/>
      <c r="O1298" s="126">
        <f t="shared" si="517"/>
        <v>4.1663720251311648E-19</v>
      </c>
      <c r="P1298" s="126">
        <f t="shared" si="518"/>
        <v>7.1709871482259435E-6</v>
      </c>
      <c r="Q1298" s="126">
        <f t="shared" si="519"/>
        <v>2.6039825157069777E-9</v>
      </c>
      <c r="R1298" s="126">
        <f t="shared" si="520"/>
        <v>44818.669676412144</v>
      </c>
      <c r="S1298" s="126">
        <f t="shared" si="521"/>
        <v>1.6624569083256331E-10</v>
      </c>
      <c r="T1298" s="17">
        <v>0.90600000000000003</v>
      </c>
      <c r="U1298" s="193">
        <f t="shared" si="531"/>
        <v>1.2582443515896119E-18</v>
      </c>
      <c r="V1298" s="185">
        <f t="shared" si="522"/>
        <v>2.1656381187642351E-5</v>
      </c>
      <c r="W1298" s="185">
        <f t="shared" si="523"/>
        <v>7.8640271974350739E-9</v>
      </c>
      <c r="X1298" s="185">
        <f t="shared" si="524"/>
        <v>135352.38242276467</v>
      </c>
      <c r="Y1298" s="395">
        <f t="shared" si="525"/>
        <v>5.0206198631434127E-10</v>
      </c>
      <c r="AA1298" s="259">
        <f t="shared" si="526"/>
        <v>8.0329917810294614E-20</v>
      </c>
      <c r="AB1298" s="260">
        <f t="shared" si="527"/>
        <v>3.9872203256927364E-19</v>
      </c>
      <c r="AC1298" s="17">
        <f t="shared" si="528"/>
        <v>1.2479241156033229</v>
      </c>
      <c r="AD1298" s="17">
        <f t="shared" si="529"/>
        <v>2.7513305295117672</v>
      </c>
      <c r="AE1298" s="17">
        <f t="shared" si="530"/>
        <v>-41.11809832338966</v>
      </c>
      <c r="AF1298" s="17">
        <f t="shared" si="515"/>
        <v>-18.660966995634094</v>
      </c>
      <c r="AG1298" s="17">
        <f t="shared" si="516"/>
        <v>11.815636896828906</v>
      </c>
      <c r="AJ1298" s="138"/>
    </row>
    <row r="1299" spans="1:36">
      <c r="A1299" t="s">
        <v>171</v>
      </c>
      <c r="B1299">
        <v>26</v>
      </c>
      <c r="C1299">
        <v>0</v>
      </c>
      <c r="D1299">
        <v>-135.19999999999999</v>
      </c>
      <c r="E1299" s="71" t="s">
        <v>172</v>
      </c>
      <c r="F1299" s="71" t="s">
        <v>12</v>
      </c>
      <c r="G1299" s="262">
        <v>0.16</v>
      </c>
      <c r="H1299" s="263" t="s">
        <v>173</v>
      </c>
      <c r="J1299" s="5">
        <v>10.090795569820093</v>
      </c>
      <c r="K1299" s="5">
        <v>26.062573337561066</v>
      </c>
      <c r="L1299" s="29">
        <v>1.5774603905646752E-13</v>
      </c>
      <c r="M1299" s="282">
        <v>3.6532911038236903E-18</v>
      </c>
      <c r="N1299" s="257"/>
      <c r="O1299" s="126">
        <f t="shared" si="517"/>
        <v>1.0959873311471071E-18</v>
      </c>
      <c r="P1299" s="126">
        <f t="shared" si="518"/>
        <v>6.9477962026975666E-6</v>
      </c>
      <c r="Q1299" s="126">
        <f t="shared" si="519"/>
        <v>6.8499208196694183E-9</v>
      </c>
      <c r="R1299" s="126">
        <f t="shared" si="520"/>
        <v>43423.726266859783</v>
      </c>
      <c r="S1299" s="126">
        <f t="shared" si="521"/>
        <v>2.6282595854789959E-10</v>
      </c>
      <c r="T1299" s="17">
        <v>0.90600000000000003</v>
      </c>
      <c r="U1299" s="193">
        <f t="shared" si="531"/>
        <v>3.3098817400642634E-18</v>
      </c>
      <c r="V1299" s="185">
        <f t="shared" si="522"/>
        <v>2.0982344532146651E-5</v>
      </c>
      <c r="W1299" s="185">
        <f t="shared" si="523"/>
        <v>2.0686760875401644E-8</v>
      </c>
      <c r="X1299" s="185">
        <f t="shared" si="524"/>
        <v>131139.65332591656</v>
      </c>
      <c r="Y1299" s="395">
        <f t="shared" si="525"/>
        <v>7.9373439481465689E-10</v>
      </c>
      <c r="AA1299" s="259">
        <f t="shared" si="526"/>
        <v>1.2699750317034511E-19</v>
      </c>
      <c r="AB1299" s="260">
        <f t="shared" si="527"/>
        <v>3.6204193004861597E-19</v>
      </c>
      <c r="AC1299" s="17">
        <f t="shared" si="528"/>
        <v>2.3116236786130351</v>
      </c>
      <c r="AD1299" s="17">
        <f t="shared" si="529"/>
        <v>3.2605003134662773</v>
      </c>
      <c r="AE1299" s="17">
        <f t="shared" si="530"/>
        <v>-40.150903240280215</v>
      </c>
      <c r="AF1299" s="17">
        <f t="shared" si="515"/>
        <v>-17.693771912524653</v>
      </c>
      <c r="AG1299" s="17">
        <f t="shared" si="516"/>
        <v>11.784018090272227</v>
      </c>
      <c r="AJ1299" s="138"/>
    </row>
    <row r="1300" spans="1:36">
      <c r="A1300" t="s">
        <v>171</v>
      </c>
      <c r="B1300">
        <v>26</v>
      </c>
      <c r="C1300">
        <v>0</v>
      </c>
      <c r="D1300">
        <v>-135.19999999999999</v>
      </c>
      <c r="E1300" s="71" t="s">
        <v>172</v>
      </c>
      <c r="F1300" s="71" t="s">
        <v>12</v>
      </c>
      <c r="G1300" s="262">
        <v>0.16</v>
      </c>
      <c r="H1300" s="263" t="s">
        <v>173</v>
      </c>
      <c r="J1300" s="5"/>
      <c r="K1300" s="5"/>
      <c r="L1300" s="29"/>
      <c r="M1300" s="282">
        <v>2.5650216466989556E-19</v>
      </c>
      <c r="N1300" s="257"/>
      <c r="O1300" s="126">
        <f t="shared" si="517"/>
        <v>7.6950649400968662E-20</v>
      </c>
      <c r="P1300" s="126"/>
      <c r="Q1300" s="126">
        <f t="shared" si="519"/>
        <v>4.8094155875605407E-10</v>
      </c>
      <c r="R1300" s="126"/>
      <c r="S1300" s="126"/>
      <c r="T1300" s="17">
        <v>0.90600000000000003</v>
      </c>
      <c r="U1300" s="193">
        <f t="shared" si="531"/>
        <v>2.323909611909254E-19</v>
      </c>
      <c r="V1300" s="185"/>
      <c r="W1300" s="185">
        <f t="shared" si="523"/>
        <v>1.4524435074432837E-9</v>
      </c>
      <c r="X1300" s="185"/>
      <c r="Y1300" s="395"/>
      <c r="AA1300" s="259"/>
      <c r="AB1300" s="260"/>
      <c r="AC1300" s="17"/>
      <c r="AD1300" s="17"/>
      <c r="AE1300" s="17">
        <f>LN(M1300)</f>
        <v>-42.80714984904089</v>
      </c>
      <c r="AF1300" s="17">
        <f t="shared" si="515"/>
        <v>-20.350018521285328</v>
      </c>
      <c r="AG1300" s="17"/>
      <c r="AJ1300" s="138"/>
    </row>
    <row r="1301" spans="1:36">
      <c r="A1301" t="s">
        <v>171</v>
      </c>
      <c r="B1301">
        <v>26</v>
      </c>
      <c r="C1301">
        <v>0</v>
      </c>
      <c r="D1301">
        <v>-135.19999999999999</v>
      </c>
      <c r="E1301" s="71" t="s">
        <v>172</v>
      </c>
      <c r="F1301" s="71" t="s">
        <v>12</v>
      </c>
      <c r="G1301" s="262">
        <v>0.16</v>
      </c>
      <c r="H1301" s="263" t="s">
        <v>173</v>
      </c>
      <c r="J1301" s="5">
        <v>9.0119705890745845</v>
      </c>
      <c r="K1301" s="5">
        <v>25.363969042396953</v>
      </c>
      <c r="L1301" s="29">
        <v>1.4185618144355827E-13</v>
      </c>
      <c r="M1301" s="282">
        <v>1.0828514098588935E-18</v>
      </c>
      <c r="N1301" s="257"/>
      <c r="O1301" s="126">
        <f t="shared" si="517"/>
        <v>3.2485542295766804E-19</v>
      </c>
      <c r="P1301" s="126">
        <f t="shared" si="518"/>
        <v>2.290033607643115E-6</v>
      </c>
      <c r="Q1301" s="126">
        <f t="shared" si="519"/>
        <v>2.0303463934854252E-9</v>
      </c>
      <c r="R1301" s="126">
        <f t="shared" si="520"/>
        <v>14312.710047769468</v>
      </c>
      <c r="S1301" s="126">
        <f t="shared" si="521"/>
        <v>8.0048449439897003E-11</v>
      </c>
      <c r="T1301" s="17">
        <v>0.90600000000000003</v>
      </c>
      <c r="U1301" s="193">
        <f t="shared" si="531"/>
        <v>9.8106337733215758E-19</v>
      </c>
      <c r="V1301" s="185">
        <f t="shared" si="522"/>
        <v>6.9159014950822073E-6</v>
      </c>
      <c r="W1301" s="185">
        <f t="shared" si="523"/>
        <v>6.1316461083259844E-9</v>
      </c>
      <c r="X1301" s="185">
        <f t="shared" si="524"/>
        <v>43224.384344263788</v>
      </c>
      <c r="Y1301" s="395">
        <f t="shared" si="525"/>
        <v>2.4174631730848898E-10</v>
      </c>
      <c r="AA1301" s="259">
        <f t="shared" si="526"/>
        <v>3.8679410769358234E-20</v>
      </c>
      <c r="AB1301" s="260">
        <f t="shared" si="527"/>
        <v>1.2015700663422702E-19</v>
      </c>
      <c r="AC1301" s="17">
        <f t="shared" si="528"/>
        <v>2.1985537590354434</v>
      </c>
      <c r="AD1301" s="17">
        <f t="shared" si="529"/>
        <v>3.233329625303881</v>
      </c>
      <c r="AE1301" s="17">
        <f t="shared" si="530"/>
        <v>-41.366933917633432</v>
      </c>
      <c r="AF1301" s="17">
        <f t="shared" si="515"/>
        <v>-18.909802589877867</v>
      </c>
      <c r="AG1301" s="17">
        <f t="shared" si="516"/>
        <v>10.674160067402372</v>
      </c>
      <c r="AJ1301" s="138"/>
    </row>
    <row r="1302" spans="1:36">
      <c r="A1302" t="s">
        <v>171</v>
      </c>
      <c r="B1302">
        <v>26</v>
      </c>
      <c r="C1302">
        <v>0</v>
      </c>
      <c r="D1302">
        <v>-135.19999999999999</v>
      </c>
      <c r="E1302" s="71" t="s">
        <v>172</v>
      </c>
      <c r="F1302" s="71" t="s">
        <v>12</v>
      </c>
      <c r="G1302" s="262">
        <v>0.16</v>
      </c>
      <c r="H1302" s="263" t="s">
        <v>173</v>
      </c>
      <c r="J1302" s="5">
        <v>20.408187281630642</v>
      </c>
      <c r="K1302" s="5">
        <v>48.772472158670965</v>
      </c>
      <c r="L1302" s="29">
        <v>3.0561795533931509E-13</v>
      </c>
      <c r="M1302" s="282">
        <v>1.4422527236565231E-18</v>
      </c>
      <c r="N1302" s="257"/>
      <c r="O1302" s="126">
        <f t="shared" si="517"/>
        <v>4.326758170969569E-19</v>
      </c>
      <c r="P1302" s="126">
        <f t="shared" si="518"/>
        <v>1.4157408278468936E-6</v>
      </c>
      <c r="Q1302" s="126">
        <f t="shared" si="519"/>
        <v>2.7042238568559802E-9</v>
      </c>
      <c r="R1302" s="126">
        <f t="shared" si="520"/>
        <v>8848.3801740430845</v>
      </c>
      <c r="S1302" s="126">
        <f t="shared" si="521"/>
        <v>5.5445699944393991E-11</v>
      </c>
      <c r="T1302" s="17">
        <v>0.90600000000000003</v>
      </c>
      <c r="U1302" s="193">
        <f t="shared" si="531"/>
        <v>1.30668096763281E-18</v>
      </c>
      <c r="V1302" s="185">
        <f t="shared" si="522"/>
        <v>4.275537300097619E-6</v>
      </c>
      <c r="W1302" s="185">
        <f t="shared" si="523"/>
        <v>8.1667560477050623E-9</v>
      </c>
      <c r="X1302" s="185">
        <f t="shared" si="524"/>
        <v>26722.108125610117</v>
      </c>
      <c r="Y1302" s="395">
        <f t="shared" si="525"/>
        <v>1.6744601383206989E-10</v>
      </c>
      <c r="AA1302" s="259">
        <f t="shared" si="526"/>
        <v>2.6791362213131184E-20</v>
      </c>
      <c r="AB1302" s="260">
        <f t="shared" si="527"/>
        <v>7.0670300294367206E-20</v>
      </c>
      <c r="AC1302" s="17">
        <f t="shared" si="528"/>
        <v>3.0159361576707195</v>
      </c>
      <c r="AD1302" s="17">
        <f t="shared" si="529"/>
        <v>3.887166058588396</v>
      </c>
      <c r="AE1302" s="17">
        <f t="shared" si="530"/>
        <v>-41.080325391262349</v>
      </c>
      <c r="AF1302" s="17">
        <f t="shared" si="515"/>
        <v>-18.623194063506784</v>
      </c>
      <c r="AG1302" s="17">
        <f t="shared" si="516"/>
        <v>10.193246521454931</v>
      </c>
      <c r="AJ1302" s="138"/>
    </row>
    <row r="1303" spans="1:36">
      <c r="A1303" t="s">
        <v>171</v>
      </c>
      <c r="B1303">
        <v>26</v>
      </c>
      <c r="C1303">
        <v>0</v>
      </c>
      <c r="D1303">
        <v>-135.19999999999999</v>
      </c>
      <c r="E1303" s="71" t="s">
        <v>172</v>
      </c>
      <c r="F1303" s="71" t="s">
        <v>12</v>
      </c>
      <c r="G1303" s="262">
        <v>0.16</v>
      </c>
      <c r="H1303" s="263" t="s">
        <v>173</v>
      </c>
      <c r="J1303" s="5">
        <v>5.9426922828103903</v>
      </c>
      <c r="K1303" s="5">
        <v>21.094246808636285</v>
      </c>
      <c r="L1303" s="29">
        <v>9.5949511951771288E-14</v>
      </c>
      <c r="M1303" s="282">
        <v>6.6672987035327496E-19</v>
      </c>
      <c r="N1303" s="257"/>
      <c r="O1303" s="126">
        <f t="shared" si="517"/>
        <v>2.0001896110598249E-19</v>
      </c>
      <c r="P1303" s="126">
        <f t="shared" si="518"/>
        <v>2.0846271860822114E-6</v>
      </c>
      <c r="Q1303" s="126">
        <f t="shared" si="519"/>
        <v>1.2501185069123904E-9</v>
      </c>
      <c r="R1303" s="126">
        <f t="shared" si="520"/>
        <v>13028.91991301382</v>
      </c>
      <c r="S1303" s="126">
        <f t="shared" si="521"/>
        <v>5.926348156695379E-11</v>
      </c>
      <c r="T1303" s="17">
        <v>0.90600000000000003</v>
      </c>
      <c r="U1303" s="193">
        <f t="shared" si="531"/>
        <v>6.040572625400671E-19</v>
      </c>
      <c r="V1303" s="185">
        <f t="shared" si="522"/>
        <v>6.2955741019682784E-6</v>
      </c>
      <c r="W1303" s="185">
        <f t="shared" si="523"/>
        <v>3.7753578908754193E-9</v>
      </c>
      <c r="X1303" s="185">
        <f t="shared" si="524"/>
        <v>39347.338137301733</v>
      </c>
      <c r="Y1303" s="395">
        <f t="shared" si="525"/>
        <v>1.7897571433220047E-10</v>
      </c>
      <c r="AA1303" s="259">
        <f t="shared" si="526"/>
        <v>2.8636114293152078E-20</v>
      </c>
      <c r="AB1303" s="260">
        <f t="shared" si="527"/>
        <v>1.1219323475351952E-19</v>
      </c>
      <c r="AC1303" s="17">
        <f t="shared" si="528"/>
        <v>1.7821622769538674</v>
      </c>
      <c r="AD1303" s="17">
        <f t="shared" si="529"/>
        <v>3.0490003402048735</v>
      </c>
      <c r="AE1303" s="17">
        <f t="shared" si="530"/>
        <v>-41.851901980964833</v>
      </c>
      <c r="AF1303" s="17">
        <f t="shared" si="515"/>
        <v>-19.394770653209271</v>
      </c>
      <c r="AG1303" s="17">
        <f t="shared" si="516"/>
        <v>10.580183605745567</v>
      </c>
      <c r="AJ1303" s="138"/>
    </row>
    <row r="1304" spans="1:36">
      <c r="A1304" t="s">
        <v>171</v>
      </c>
      <c r="B1304">
        <v>26</v>
      </c>
      <c r="C1304">
        <v>0</v>
      </c>
      <c r="D1304">
        <v>-135.19999999999999</v>
      </c>
      <c r="E1304" s="71" t="s">
        <v>172</v>
      </c>
      <c r="F1304" s="71" t="s">
        <v>12</v>
      </c>
      <c r="G1304" s="262">
        <v>0.16</v>
      </c>
      <c r="H1304" s="263" t="s">
        <v>173</v>
      </c>
      <c r="J1304" s="5">
        <v>34.85345217415248</v>
      </c>
      <c r="K1304" s="5">
        <v>55.224958682750803</v>
      </c>
      <c r="L1304" s="29">
        <v>5.0517437397021553E-13</v>
      </c>
      <c r="M1304" s="282">
        <v>3.062733805526118E-18</v>
      </c>
      <c r="N1304" s="257"/>
      <c r="O1304" s="126">
        <f t="shared" si="517"/>
        <v>9.1882014165783539E-19</v>
      </c>
      <c r="P1304" s="126">
        <f t="shared" si="518"/>
        <v>1.8188177963912475E-6</v>
      </c>
      <c r="Q1304" s="126">
        <f t="shared" si="519"/>
        <v>5.7426258853614703E-9</v>
      </c>
      <c r="R1304" s="126">
        <f t="shared" si="520"/>
        <v>11367.611227445295</v>
      </c>
      <c r="S1304" s="126">
        <f t="shared" si="521"/>
        <v>1.0398606033099933E-10</v>
      </c>
      <c r="T1304" s="17">
        <v>0.90600000000000003</v>
      </c>
      <c r="U1304" s="193">
        <f t="shared" si="531"/>
        <v>2.7748368278066629E-18</v>
      </c>
      <c r="V1304" s="185">
        <f t="shared" si="522"/>
        <v>5.4928297451015677E-6</v>
      </c>
      <c r="W1304" s="185">
        <f t="shared" si="523"/>
        <v>1.7342730173791641E-8</v>
      </c>
      <c r="X1304" s="185">
        <f t="shared" si="524"/>
        <v>34330.185906884792</v>
      </c>
      <c r="Y1304" s="395">
        <f t="shared" si="525"/>
        <v>3.1403790219961799E-10</v>
      </c>
      <c r="AA1304" s="259">
        <f t="shared" si="526"/>
        <v>5.0246064351938885E-20</v>
      </c>
      <c r="AB1304" s="260">
        <f t="shared" si="527"/>
        <v>8.7874618279490228E-20</v>
      </c>
      <c r="AC1304" s="17">
        <f t="shared" si="528"/>
        <v>3.5511521903824552</v>
      </c>
      <c r="AD1304" s="17">
        <f t="shared" si="529"/>
        <v>4.0114150011438516</v>
      </c>
      <c r="AE1304" s="17">
        <f t="shared" si="530"/>
        <v>-40.327223756274492</v>
      </c>
      <c r="AF1304" s="17">
        <f t="shared" si="515"/>
        <v>-17.87009242851893</v>
      </c>
      <c r="AG1304" s="17">
        <f t="shared" si="516"/>
        <v>10.443780301726466</v>
      </c>
      <c r="AJ1304" s="138"/>
    </row>
    <row r="1305" spans="1:36">
      <c r="A1305" t="s">
        <v>171</v>
      </c>
      <c r="B1305">
        <v>26</v>
      </c>
      <c r="C1305">
        <v>0</v>
      </c>
      <c r="D1305">
        <v>-135.19999999999999</v>
      </c>
      <c r="E1305" s="71" t="s">
        <v>172</v>
      </c>
      <c r="F1305" s="71" t="s">
        <v>12</v>
      </c>
      <c r="G1305" s="262">
        <v>0.16</v>
      </c>
      <c r="H1305" s="263" t="s">
        <v>173</v>
      </c>
      <c r="J1305" s="5">
        <v>14.881478850031453</v>
      </c>
      <c r="K1305" s="5">
        <v>31.600047182685806</v>
      </c>
      <c r="L1305" s="29">
        <v>2.2718893985876735E-13</v>
      </c>
      <c r="M1305" s="282">
        <v>1.4047187829700207E-18</v>
      </c>
      <c r="N1305" s="257"/>
      <c r="O1305" s="126">
        <f t="shared" si="517"/>
        <v>4.2141563489100622E-19</v>
      </c>
      <c r="P1305" s="126">
        <f t="shared" si="518"/>
        <v>1.854912634184483E-6</v>
      </c>
      <c r="Q1305" s="126">
        <f t="shared" si="519"/>
        <v>2.6338477180687886E-9</v>
      </c>
      <c r="R1305" s="126">
        <f t="shared" si="520"/>
        <v>11593.203963653017</v>
      </c>
      <c r="S1305" s="126">
        <f t="shared" si="521"/>
        <v>8.3349486880257499E-11</v>
      </c>
      <c r="T1305" s="17">
        <v>0.90600000000000003</v>
      </c>
      <c r="U1305" s="193">
        <f t="shared" si="531"/>
        <v>1.2726752173708388E-18</v>
      </c>
      <c r="V1305" s="185">
        <f t="shared" si="522"/>
        <v>5.6018361552371382E-6</v>
      </c>
      <c r="W1305" s="185">
        <f t="shared" si="523"/>
        <v>7.9542201085677419E-9</v>
      </c>
      <c r="X1305" s="185">
        <f t="shared" si="524"/>
        <v>35011.47597023211</v>
      </c>
      <c r="Y1305" s="395">
        <f t="shared" si="525"/>
        <v>2.5171545037837767E-10</v>
      </c>
      <c r="AA1305" s="259">
        <f t="shared" si="526"/>
        <v>4.0274472060540428E-20</v>
      </c>
      <c r="AB1305" s="260">
        <f t="shared" si="527"/>
        <v>9.439376268488611E-20</v>
      </c>
      <c r="AC1305" s="17">
        <f t="shared" si="528"/>
        <v>2.7001174095493345</v>
      </c>
      <c r="AD1305" s="17">
        <f t="shared" si="529"/>
        <v>3.4531586137147201</v>
      </c>
      <c r="AE1305" s="17">
        <f t="shared" si="530"/>
        <v>-41.106694545610431</v>
      </c>
      <c r="AF1305" s="17">
        <f t="shared" si="515"/>
        <v>-18.649563217854865</v>
      </c>
      <c r="AG1305" s="17">
        <f t="shared" si="516"/>
        <v>10.463431171592831</v>
      </c>
      <c r="AJ1305" s="138"/>
    </row>
    <row r="1306" spans="1:36">
      <c r="A1306" t="s">
        <v>171</v>
      </c>
      <c r="B1306">
        <v>26</v>
      </c>
      <c r="C1306">
        <v>0</v>
      </c>
      <c r="D1306">
        <v>-135.19999999999999</v>
      </c>
      <c r="E1306" s="71" t="s">
        <v>172</v>
      </c>
      <c r="F1306" s="71" t="s">
        <v>12</v>
      </c>
      <c r="G1306" s="262">
        <v>0.16</v>
      </c>
      <c r="H1306" s="263" t="s">
        <v>173</v>
      </c>
      <c r="J1306" s="5">
        <v>4.6272897149337897</v>
      </c>
      <c r="K1306" s="5">
        <v>15.101043726595321</v>
      </c>
      <c r="L1306" s="29">
        <v>7.5860249803695558E-14</v>
      </c>
      <c r="M1306" s="282">
        <v>3.6544098663444693E-19</v>
      </c>
      <c r="N1306" s="257"/>
      <c r="O1306" s="126">
        <f t="shared" si="517"/>
        <v>1.0963229599033408E-19</v>
      </c>
      <c r="P1306" s="126">
        <f t="shared" si="518"/>
        <v>1.4451876479978755E-6</v>
      </c>
      <c r="Q1306" s="126">
        <f t="shared" si="519"/>
        <v>6.8520184993958794E-10</v>
      </c>
      <c r="R1306" s="126">
        <f t="shared" si="520"/>
        <v>9032.4227999867198</v>
      </c>
      <c r="S1306" s="126">
        <f t="shared" si="521"/>
        <v>4.5374469629065397E-11</v>
      </c>
      <c r="T1306" s="17">
        <v>0.90600000000000003</v>
      </c>
      <c r="U1306" s="193">
        <f t="shared" si="531"/>
        <v>3.3108953389080892E-19</v>
      </c>
      <c r="V1306" s="185">
        <f t="shared" si="522"/>
        <v>4.3644666969535844E-6</v>
      </c>
      <c r="W1306" s="185">
        <f t="shared" si="523"/>
        <v>2.0693095868175556E-9</v>
      </c>
      <c r="X1306" s="185">
        <f t="shared" si="524"/>
        <v>27277.916855959898</v>
      </c>
      <c r="Y1306" s="395">
        <f t="shared" si="525"/>
        <v>1.3703089827977748E-10</v>
      </c>
      <c r="AA1306" s="259">
        <f t="shared" si="526"/>
        <v>2.19249437247644E-20</v>
      </c>
      <c r="AB1306" s="260">
        <f t="shared" si="527"/>
        <v>7.8975168867220134E-20</v>
      </c>
      <c r="AC1306" s="17">
        <f t="shared" si="528"/>
        <v>1.5319713219551336</v>
      </c>
      <c r="AD1306" s="17">
        <f t="shared" si="529"/>
        <v>2.7147638623987125</v>
      </c>
      <c r="AE1306" s="17">
        <f t="shared" si="530"/>
        <v>-42.453182145997559</v>
      </c>
      <c r="AF1306" s="17">
        <f t="shared" si="515"/>
        <v>-19.996050818241994</v>
      </c>
      <c r="AG1306" s="17">
        <f t="shared" si="516"/>
        <v>10.213832747456657</v>
      </c>
      <c r="AJ1306" s="138"/>
    </row>
    <row r="1307" spans="1:36">
      <c r="A1307" t="s">
        <v>171</v>
      </c>
      <c r="B1307">
        <v>26</v>
      </c>
      <c r="C1307">
        <v>0</v>
      </c>
      <c r="D1307">
        <v>-135.19999999999999</v>
      </c>
      <c r="E1307" s="71" t="s">
        <v>172</v>
      </c>
      <c r="F1307" s="71" t="s">
        <v>12</v>
      </c>
      <c r="G1307" s="262">
        <v>0.16</v>
      </c>
      <c r="H1307" s="263" t="s">
        <v>173</v>
      </c>
      <c r="J1307" s="5">
        <v>38.100664895772212</v>
      </c>
      <c r="K1307" s="5">
        <v>87.841599221403285</v>
      </c>
      <c r="L1307" s="29">
        <v>5.492476075888377E-13</v>
      </c>
      <c r="M1307" s="282">
        <v>2.81405404599189E-18</v>
      </c>
      <c r="N1307" s="257"/>
      <c r="O1307" s="126">
        <f t="shared" si="517"/>
        <v>8.4421621379756699E-19</v>
      </c>
      <c r="P1307" s="126">
        <f t="shared" si="518"/>
        <v>1.5370412217244291E-6</v>
      </c>
      <c r="Q1307" s="126">
        <f t="shared" si="519"/>
        <v>5.276351336234793E-9</v>
      </c>
      <c r="R1307" s="126">
        <f t="shared" si="520"/>
        <v>9606.5076357776816</v>
      </c>
      <c r="S1307" s="126">
        <f t="shared" si="521"/>
        <v>6.0066658428381267E-11</v>
      </c>
      <c r="T1307" s="17">
        <v>0.90600000000000003</v>
      </c>
      <c r="U1307" s="193">
        <f t="shared" si="531"/>
        <v>2.5495329656686523E-18</v>
      </c>
      <c r="V1307" s="185">
        <f t="shared" si="522"/>
        <v>4.6418644896077764E-6</v>
      </c>
      <c r="W1307" s="185">
        <f t="shared" si="523"/>
        <v>1.5934581035429074E-8</v>
      </c>
      <c r="X1307" s="185">
        <f t="shared" si="524"/>
        <v>29011.6530600486</v>
      </c>
      <c r="Y1307" s="395">
        <f t="shared" si="525"/>
        <v>1.8140130845371143E-10</v>
      </c>
      <c r="AA1307" s="259">
        <f t="shared" si="526"/>
        <v>2.9024209352593834E-20</v>
      </c>
      <c r="AB1307" s="260">
        <f t="shared" si="527"/>
        <v>7.3858397319049083E-20</v>
      </c>
      <c r="AC1307" s="17">
        <f t="shared" si="528"/>
        <v>3.6402317333129863</v>
      </c>
      <c r="AD1307" s="17">
        <f t="shared" si="529"/>
        <v>4.475535183667934</v>
      </c>
      <c r="AE1307" s="17">
        <f t="shared" si="530"/>
        <v>-40.411905509275648</v>
      </c>
      <c r="AF1307" s="17">
        <f t="shared" si="515"/>
        <v>-17.954774181520083</v>
      </c>
      <c r="AG1307" s="17">
        <f t="shared" si="516"/>
        <v>10.275452857913544</v>
      </c>
      <c r="AJ1307" s="138"/>
    </row>
    <row r="1308" spans="1:36">
      <c r="A1308" t="s">
        <v>171</v>
      </c>
      <c r="B1308">
        <v>26</v>
      </c>
      <c r="C1308">
        <v>0</v>
      </c>
      <c r="D1308">
        <v>-135.19999999999999</v>
      </c>
      <c r="E1308" s="71" t="s">
        <v>172</v>
      </c>
      <c r="F1308" s="71" t="s">
        <v>12</v>
      </c>
      <c r="G1308" s="262">
        <v>0.16</v>
      </c>
      <c r="H1308" s="263" t="s">
        <v>173</v>
      </c>
      <c r="J1308" s="5">
        <v>26.33328651468123</v>
      </c>
      <c r="K1308" s="5">
        <v>43.179838378176441</v>
      </c>
      <c r="L1308" s="29">
        <v>3.8826367471754095E-13</v>
      </c>
      <c r="M1308" s="282">
        <v>1.6713738673374237E-18</v>
      </c>
      <c r="N1308" s="257"/>
      <c r="O1308" s="126">
        <f t="shared" si="517"/>
        <v>5.0141216020122706E-19</v>
      </c>
      <c r="P1308" s="126">
        <f t="shared" si="518"/>
        <v>1.2914217652887585E-6</v>
      </c>
      <c r="Q1308" s="126">
        <f t="shared" si="519"/>
        <v>3.1338260012576687E-9</v>
      </c>
      <c r="R1308" s="126">
        <f t="shared" si="520"/>
        <v>8071.3860330547395</v>
      </c>
      <c r="S1308" s="126">
        <f t="shared" si="521"/>
        <v>7.2576140137697646E-11</v>
      </c>
      <c r="T1308" s="17">
        <v>0.90600000000000003</v>
      </c>
      <c r="U1308" s="193">
        <f t="shared" si="531"/>
        <v>1.5142647238077059E-18</v>
      </c>
      <c r="V1308" s="185">
        <f t="shared" si="522"/>
        <v>3.9000937311720514E-6</v>
      </c>
      <c r="W1308" s="185">
        <f t="shared" si="523"/>
        <v>9.4641545237981608E-9</v>
      </c>
      <c r="X1308" s="185">
        <f t="shared" si="524"/>
        <v>24375.585819825319</v>
      </c>
      <c r="Y1308" s="395">
        <f t="shared" si="525"/>
        <v>2.1917994321584695E-10</v>
      </c>
      <c r="AA1308" s="259">
        <f t="shared" si="526"/>
        <v>3.5068790914535517E-20</v>
      </c>
      <c r="AB1308" s="260">
        <f t="shared" si="527"/>
        <v>6.3470006541173885E-20</v>
      </c>
      <c r="AC1308" s="17">
        <f t="shared" si="528"/>
        <v>3.2708337858738337</v>
      </c>
      <c r="AD1308" s="17">
        <f t="shared" si="529"/>
        <v>3.7653736821008801</v>
      </c>
      <c r="AE1308" s="17">
        <f t="shared" si="530"/>
        <v>-40.932885710623452</v>
      </c>
      <c r="AF1308" s="17">
        <f t="shared" si="515"/>
        <v>-18.475754382867887</v>
      </c>
      <c r="AG1308" s="17">
        <f t="shared" si="516"/>
        <v>10.101337329211104</v>
      </c>
      <c r="AJ1308" s="138"/>
    </row>
    <row r="1309" spans="1:36">
      <c r="A1309" t="s">
        <v>171</v>
      </c>
      <c r="B1309">
        <v>26</v>
      </c>
      <c r="C1309">
        <v>0</v>
      </c>
      <c r="D1309">
        <v>-135.19999999999999</v>
      </c>
      <c r="E1309" s="71" t="s">
        <v>172</v>
      </c>
      <c r="F1309" s="71" t="s">
        <v>12</v>
      </c>
      <c r="G1309" s="262">
        <v>0.16</v>
      </c>
      <c r="H1309" s="263" t="s">
        <v>173</v>
      </c>
      <c r="J1309" s="5">
        <v>2.2121582224229943</v>
      </c>
      <c r="K1309" s="5">
        <v>11.015441019852412</v>
      </c>
      <c r="L1309" s="29">
        <v>3.7936294140785461E-14</v>
      </c>
      <c r="M1309" s="282">
        <v>1.2297599889868396E-19</v>
      </c>
      <c r="N1309" s="257"/>
      <c r="O1309" s="126">
        <f t="shared" si="517"/>
        <v>3.6892799669605183E-20</v>
      </c>
      <c r="P1309" s="126">
        <f t="shared" si="518"/>
        <v>9.724935053669775E-7</v>
      </c>
      <c r="Q1309" s="126">
        <f t="shared" si="519"/>
        <v>2.3057999793503236E-10</v>
      </c>
      <c r="R1309" s="126">
        <f t="shared" si="520"/>
        <v>6078.0844085436092</v>
      </c>
      <c r="S1309" s="126">
        <f t="shared" si="521"/>
        <v>2.0932434527085482E-11</v>
      </c>
      <c r="T1309" s="17">
        <v>0.90600000000000003</v>
      </c>
      <c r="U1309" s="193">
        <f t="shared" si="531"/>
        <v>1.1141625500220766E-19</v>
      </c>
      <c r="V1309" s="185">
        <f t="shared" si="522"/>
        <v>2.9369303862082724E-6</v>
      </c>
      <c r="W1309" s="185">
        <f t="shared" si="523"/>
        <v>6.9635159376379786E-10</v>
      </c>
      <c r="X1309" s="185">
        <f t="shared" si="524"/>
        <v>18355.8149138017</v>
      </c>
      <c r="Y1309" s="395">
        <f t="shared" si="525"/>
        <v>6.3215952271798177E-11</v>
      </c>
      <c r="AA1309" s="259">
        <f t="shared" si="526"/>
        <v>1.0114552363487708E-20</v>
      </c>
      <c r="AB1309" s="260">
        <f t="shared" si="527"/>
        <v>5.5590959838300978E-20</v>
      </c>
      <c r="AC1309" s="17">
        <f t="shared" si="528"/>
        <v>0.79396861022632181</v>
      </c>
      <c r="AD1309" s="17">
        <f t="shared" si="529"/>
        <v>2.3992980175692264</v>
      </c>
      <c r="AE1309" s="17">
        <f t="shared" si="530"/>
        <v>-43.54229774744806</v>
      </c>
      <c r="AF1309" s="17">
        <f t="shared" ref="AF1309:AF1342" si="532">LN(W1309)</f>
        <v>-21.085166419692499</v>
      </c>
      <c r="AG1309" s="17">
        <f t="shared" ref="AG1309:AG1342" si="533">LN(X1309)</f>
        <v>9.8177016923195062</v>
      </c>
      <c r="AJ1309" s="138"/>
    </row>
    <row r="1310" spans="1:36" s="25" customFormat="1">
      <c r="A1310" s="25" t="s">
        <v>171</v>
      </c>
      <c r="B1310" s="25">
        <v>28</v>
      </c>
      <c r="C1310" s="25">
        <v>0</v>
      </c>
      <c r="D1310" s="25">
        <v>-138.69999999999999</v>
      </c>
      <c r="E1310" s="19" t="s">
        <v>172</v>
      </c>
      <c r="F1310" s="19" t="s">
        <v>12</v>
      </c>
      <c r="G1310" s="52">
        <v>0.32</v>
      </c>
      <c r="H1310" s="276" t="s">
        <v>173</v>
      </c>
      <c r="I1310" s="19"/>
      <c r="J1310" s="61">
        <v>10.837244340278566</v>
      </c>
      <c r="K1310" s="61">
        <v>42.288469722724606</v>
      </c>
      <c r="L1310" s="62">
        <v>1.6867911725203086E-13</v>
      </c>
      <c r="M1310" s="291">
        <v>3.8598512169388657E-18</v>
      </c>
      <c r="N1310" s="257"/>
      <c r="O1310" s="125">
        <f t="shared" si="517"/>
        <v>1.1579553650816597E-18</v>
      </c>
      <c r="P1310" s="125">
        <f t="shared" si="518"/>
        <v>6.8648412675263638E-6</v>
      </c>
      <c r="Q1310" s="125">
        <f t="shared" si="519"/>
        <v>3.618610515880186E-9</v>
      </c>
      <c r="R1310" s="125">
        <f t="shared" si="520"/>
        <v>21452.628961019884</v>
      </c>
      <c r="S1310" s="125">
        <f t="shared" si="521"/>
        <v>8.5569672764385907E-11</v>
      </c>
      <c r="T1310" s="107">
        <v>0.90700000000000003</v>
      </c>
      <c r="U1310" s="193">
        <f t="shared" si="531"/>
        <v>3.5008850537635516E-18</v>
      </c>
      <c r="V1310" s="125">
        <f t="shared" si="522"/>
        <v>2.075470343215471E-5</v>
      </c>
      <c r="W1310" s="125">
        <f t="shared" si="523"/>
        <v>1.0940265793011097E-8</v>
      </c>
      <c r="X1310" s="125">
        <f t="shared" si="524"/>
        <v>64858.448225483466</v>
      </c>
      <c r="Y1310" s="192">
        <f t="shared" si="525"/>
        <v>2.5870564399099347E-10</v>
      </c>
      <c r="AA1310" s="125">
        <f t="shared" si="526"/>
        <v>8.2785806077117907E-20</v>
      </c>
      <c r="AB1310" s="140">
        <f t="shared" si="527"/>
        <v>3.5616537707773505E-19</v>
      </c>
      <c r="AC1310" s="107">
        <f t="shared" si="528"/>
        <v>2.3829887515426904</v>
      </c>
      <c r="AD1310" s="107">
        <f t="shared" si="529"/>
        <v>3.7445144655075033</v>
      </c>
      <c r="AE1310" s="107">
        <f t="shared" si="530"/>
        <v>-40.095903035993445</v>
      </c>
      <c r="AF1310" s="17">
        <f t="shared" si="532"/>
        <v>-18.330815744725669</v>
      </c>
      <c r="AG1310" s="17">
        <f t="shared" si="533"/>
        <v>11.079962454590264</v>
      </c>
      <c r="AJ1310" s="140"/>
    </row>
    <row r="1311" spans="1:36">
      <c r="A1311" t="s">
        <v>171</v>
      </c>
      <c r="B1311">
        <v>28</v>
      </c>
      <c r="C1311">
        <v>0</v>
      </c>
      <c r="D1311">
        <v>-138.69999999999999</v>
      </c>
      <c r="E1311" s="71" t="s">
        <v>172</v>
      </c>
      <c r="F1311" s="71" t="s">
        <v>12</v>
      </c>
      <c r="G1311" s="262">
        <v>0.32</v>
      </c>
      <c r="H1311" s="263" t="s">
        <v>173</v>
      </c>
      <c r="J1311" s="5">
        <v>3.2950588269227228</v>
      </c>
      <c r="K1311" s="5">
        <v>12.947492937037474</v>
      </c>
      <c r="L1311" s="29">
        <v>5.5150064420213492E-14</v>
      </c>
      <c r="M1311" s="282">
        <v>1.1737145983526006E-18</v>
      </c>
      <c r="N1311" s="257"/>
      <c r="O1311" s="126">
        <f t="shared" si="517"/>
        <v>3.5211437950578018E-19</v>
      </c>
      <c r="P1311" s="126">
        <f t="shared" si="518"/>
        <v>6.3846594416075409E-6</v>
      </c>
      <c r="Q1311" s="126">
        <f t="shared" si="519"/>
        <v>1.1003574359555629E-9</v>
      </c>
      <c r="R1311" s="126">
        <f t="shared" si="520"/>
        <v>19952.060755023562</v>
      </c>
      <c r="S1311" s="126">
        <f t="shared" si="521"/>
        <v>8.4986139116391482E-11</v>
      </c>
      <c r="T1311" s="17">
        <v>0.90700000000000003</v>
      </c>
      <c r="U1311" s="193">
        <f t="shared" si="531"/>
        <v>1.0645591407058087E-18</v>
      </c>
      <c r="V1311" s="185">
        <f t="shared" si="522"/>
        <v>1.9302953711793464E-5</v>
      </c>
      <c r="W1311" s="185">
        <f t="shared" si="523"/>
        <v>3.326747314705652E-9</v>
      </c>
      <c r="X1311" s="185">
        <f t="shared" si="524"/>
        <v>60321.73034935457</v>
      </c>
      <c r="Y1311" s="194">
        <f t="shared" si="525"/>
        <v>2.5694142726189026E-10</v>
      </c>
      <c r="AA1311" s="259">
        <f t="shared" si="526"/>
        <v>8.2221256723804887E-20</v>
      </c>
      <c r="AB1311" s="260">
        <f t="shared" si="527"/>
        <v>3.5620444429173983E-19</v>
      </c>
      <c r="AC1311" s="17">
        <f t="shared" si="528"/>
        <v>1.1924240211859118</v>
      </c>
      <c r="AD1311" s="17">
        <f t="shared" si="529"/>
        <v>2.5609021738079387</v>
      </c>
      <c r="AE1311" s="17">
        <f t="shared" si="530"/>
        <v>-41.286358083955285</v>
      </c>
      <c r="AF1311" s="17">
        <f t="shared" si="532"/>
        <v>-19.521270792687513</v>
      </c>
      <c r="AG1311" s="17">
        <f t="shared" si="533"/>
        <v>11.007447688433437</v>
      </c>
      <c r="AJ1311" s="138"/>
    </row>
    <row r="1312" spans="1:36">
      <c r="A1312" t="s">
        <v>171</v>
      </c>
      <c r="B1312">
        <v>28</v>
      </c>
      <c r="C1312">
        <v>0</v>
      </c>
      <c r="D1312">
        <v>-138.69999999999999</v>
      </c>
      <c r="E1312" s="71" t="s">
        <v>172</v>
      </c>
      <c r="F1312" s="71" t="s">
        <v>12</v>
      </c>
      <c r="G1312" s="262">
        <v>0.32</v>
      </c>
      <c r="H1312" s="263" t="s">
        <v>173</v>
      </c>
      <c r="J1312" s="5">
        <v>8.6089331254734915</v>
      </c>
      <c r="K1312" s="5">
        <v>20.569403983805234</v>
      </c>
      <c r="L1312" s="29">
        <v>1.3589076074849213E-13</v>
      </c>
      <c r="M1312" s="282">
        <v>2.0599803476855128E-18</v>
      </c>
      <c r="N1312" s="257"/>
      <c r="O1312" s="126">
        <f t="shared" si="517"/>
        <v>6.1799410430565383E-19</v>
      </c>
      <c r="P1312" s="126">
        <f t="shared" si="518"/>
        <v>4.5477271663041392E-6</v>
      </c>
      <c r="Q1312" s="126">
        <f t="shared" si="519"/>
        <v>1.931231575955168E-9</v>
      </c>
      <c r="R1312" s="126">
        <f t="shared" si="520"/>
        <v>14211.647394700434</v>
      </c>
      <c r="S1312" s="126">
        <f t="shared" si="521"/>
        <v>9.3888552992379906E-11</v>
      </c>
      <c r="T1312" s="17">
        <v>0.90700000000000003</v>
      </c>
      <c r="U1312" s="193">
        <f t="shared" si="531"/>
        <v>1.8684021753507601E-18</v>
      </c>
      <c r="V1312" s="185">
        <f t="shared" si="522"/>
        <v>1.3749295132792847E-5</v>
      </c>
      <c r="W1312" s="185">
        <f t="shared" si="523"/>
        <v>5.8387567979711249E-9</v>
      </c>
      <c r="X1312" s="185">
        <f t="shared" si="524"/>
        <v>42966.547289977643</v>
      </c>
      <c r="Y1312" s="194">
        <f t="shared" si="525"/>
        <v>2.8385639188029526E-10</v>
      </c>
      <c r="AA1312" s="259">
        <f t="shared" si="526"/>
        <v>9.0834045401694487E-20</v>
      </c>
      <c r="AB1312" s="260">
        <f t="shared" si="527"/>
        <v>2.3928404573037194E-19</v>
      </c>
      <c r="AC1312" s="17">
        <f t="shared" si="528"/>
        <v>2.1528003996671927</v>
      </c>
      <c r="AD1312" s="17">
        <f t="shared" si="529"/>
        <v>3.0238047282234595</v>
      </c>
      <c r="AE1312" s="17">
        <f t="shared" si="530"/>
        <v>-40.723835231095329</v>
      </c>
      <c r="AF1312" s="17">
        <f t="shared" si="532"/>
        <v>-18.958747939827553</v>
      </c>
      <c r="AG1312" s="17">
        <f t="shared" si="533"/>
        <v>10.668177121899475</v>
      </c>
      <c r="AJ1312" s="138"/>
    </row>
    <row r="1313" spans="1:36">
      <c r="A1313" t="s">
        <v>171</v>
      </c>
      <c r="B1313">
        <v>28</v>
      </c>
      <c r="C1313">
        <v>0</v>
      </c>
      <c r="D1313">
        <v>-138.69999999999999</v>
      </c>
      <c r="E1313" s="71" t="s">
        <v>172</v>
      </c>
      <c r="F1313" s="71" t="s">
        <v>12</v>
      </c>
      <c r="G1313" s="262">
        <v>0.32</v>
      </c>
      <c r="H1313" s="263" t="s">
        <v>173</v>
      </c>
      <c r="J1313" s="5">
        <v>31.3169940133252</v>
      </c>
      <c r="K1313" s="5">
        <v>74.467804660695663</v>
      </c>
      <c r="L1313" s="29">
        <v>4.5688825095463002E-13</v>
      </c>
      <c r="M1313" s="282">
        <v>4.0596904572631516E-18</v>
      </c>
      <c r="N1313" s="257"/>
      <c r="O1313" s="126">
        <f t="shared" si="517"/>
        <v>1.2179071371789455E-18</v>
      </c>
      <c r="P1313" s="126">
        <f t="shared" si="518"/>
        <v>2.6656565027317506E-6</v>
      </c>
      <c r="Q1313" s="126">
        <f t="shared" si="519"/>
        <v>3.8059598036842044E-9</v>
      </c>
      <c r="R1313" s="126">
        <f t="shared" si="520"/>
        <v>8330.1765710367199</v>
      </c>
      <c r="S1313" s="126">
        <f t="shared" si="521"/>
        <v>5.1108795552999586E-11</v>
      </c>
      <c r="T1313" s="17">
        <v>0.90700000000000003</v>
      </c>
      <c r="U1313" s="193">
        <f t="shared" si="531"/>
        <v>3.6821392447376787E-18</v>
      </c>
      <c r="V1313" s="185">
        <f t="shared" si="522"/>
        <v>8.0591681599256597E-6</v>
      </c>
      <c r="W1313" s="185">
        <f t="shared" si="523"/>
        <v>1.1506685139805245E-8</v>
      </c>
      <c r="X1313" s="185">
        <f t="shared" si="524"/>
        <v>25184.900499767686</v>
      </c>
      <c r="Y1313" s="194">
        <f t="shared" si="525"/>
        <v>1.545189252219021E-10</v>
      </c>
      <c r="AA1313" s="259">
        <f t="shared" si="526"/>
        <v>4.9446056071008674E-20</v>
      </c>
      <c r="AB1313" s="260">
        <f t="shared" si="527"/>
        <v>1.2963218805533432E-19</v>
      </c>
      <c r="AC1313" s="17">
        <f t="shared" si="528"/>
        <v>3.4441608899305143</v>
      </c>
      <c r="AD1313" s="17">
        <f t="shared" si="529"/>
        <v>4.3103668797754109</v>
      </c>
      <c r="AE1313" s="17">
        <f t="shared" si="530"/>
        <v>-40.045424945239162</v>
      </c>
      <c r="AF1313" s="17">
        <f t="shared" si="532"/>
        <v>-18.28033765397139</v>
      </c>
      <c r="AG1313" s="17">
        <f t="shared" si="533"/>
        <v>10.133999907398378</v>
      </c>
      <c r="AJ1313" s="138"/>
    </row>
    <row r="1314" spans="1:36">
      <c r="A1314" t="s">
        <v>171</v>
      </c>
      <c r="B1314">
        <v>28</v>
      </c>
      <c r="C1314">
        <v>0</v>
      </c>
      <c r="D1314">
        <v>-138.69999999999999</v>
      </c>
      <c r="E1314" s="71" t="s">
        <v>172</v>
      </c>
      <c r="F1314" s="71" t="s">
        <v>12</v>
      </c>
      <c r="G1314" s="262">
        <v>0.32</v>
      </c>
      <c r="H1314" s="263" t="s">
        <v>173</v>
      </c>
      <c r="J1314" s="5">
        <v>3.4809145791351277</v>
      </c>
      <c r="K1314" s="5">
        <v>12.876140632407138</v>
      </c>
      <c r="L1314" s="29">
        <v>5.8066089037984526E-14</v>
      </c>
      <c r="M1314" s="282">
        <v>8.7905811874641287E-19</v>
      </c>
      <c r="N1314" s="257"/>
      <c r="O1314" s="126">
        <f t="shared" si="517"/>
        <v>2.6371743562392386E-19</v>
      </c>
      <c r="P1314" s="126">
        <f t="shared" si="518"/>
        <v>4.5416772507514736E-6</v>
      </c>
      <c r="Q1314" s="126">
        <f t="shared" si="519"/>
        <v>8.2411698632476196E-10</v>
      </c>
      <c r="R1314" s="126">
        <f t="shared" si="520"/>
        <v>14192.741408598353</v>
      </c>
      <c r="S1314" s="126">
        <f t="shared" si="521"/>
        <v>6.40034160741142E-11</v>
      </c>
      <c r="T1314" s="17">
        <v>0.90700000000000003</v>
      </c>
      <c r="U1314" s="193">
        <f t="shared" si="531"/>
        <v>7.9730571370299652E-19</v>
      </c>
      <c r="V1314" s="185">
        <f t="shared" si="522"/>
        <v>1.3731004221438624E-5</v>
      </c>
      <c r="W1314" s="185">
        <f t="shared" si="523"/>
        <v>2.4915803553218641E-9</v>
      </c>
      <c r="X1314" s="185">
        <f t="shared" si="524"/>
        <v>42909.388191995698</v>
      </c>
      <c r="Y1314" s="194">
        <f t="shared" si="525"/>
        <v>1.9350366126407195E-10</v>
      </c>
      <c r="AA1314" s="259">
        <f t="shared" si="526"/>
        <v>6.1921171604503032E-20</v>
      </c>
      <c r="AB1314" s="260">
        <f t="shared" si="527"/>
        <v>2.5253653853373925E-19</v>
      </c>
      <c r="AC1314" s="17">
        <f t="shared" si="528"/>
        <v>1.2472950693541602</v>
      </c>
      <c r="AD1314" s="17">
        <f t="shared" si="529"/>
        <v>2.5553760354340103</v>
      </c>
      <c r="AE1314" s="17">
        <f t="shared" si="530"/>
        <v>-41.575435938210127</v>
      </c>
      <c r="AF1314" s="17">
        <f t="shared" si="532"/>
        <v>-19.810348646942352</v>
      </c>
      <c r="AG1314" s="17">
        <f t="shared" si="533"/>
        <v>10.666845919948612</v>
      </c>
      <c r="AJ1314" s="138"/>
    </row>
    <row r="1315" spans="1:36">
      <c r="A1315" t="s">
        <v>171</v>
      </c>
      <c r="B1315">
        <v>28</v>
      </c>
      <c r="C1315">
        <v>0</v>
      </c>
      <c r="D1315">
        <v>-138.69999999999999</v>
      </c>
      <c r="E1315" s="71" t="s">
        <v>172</v>
      </c>
      <c r="F1315" s="71" t="s">
        <v>12</v>
      </c>
      <c r="G1315" s="262">
        <v>0.32</v>
      </c>
      <c r="H1315" s="263" t="s">
        <v>173</v>
      </c>
      <c r="J1315" s="5">
        <v>0.80356316627976965</v>
      </c>
      <c r="K1315" s="5">
        <v>4.9617786145133458</v>
      </c>
      <c r="L1315" s="29">
        <v>1.4658391108122169E-14</v>
      </c>
      <c r="M1315" s="282">
        <v>4.3502703336802195E-19</v>
      </c>
      <c r="N1315" s="257"/>
      <c r="O1315" s="126">
        <f t="shared" si="517"/>
        <v>1.3050811001040658E-19</v>
      </c>
      <c r="P1315" s="126">
        <f t="shared" si="518"/>
        <v>8.9033038515456472E-6</v>
      </c>
      <c r="Q1315" s="126">
        <f t="shared" si="519"/>
        <v>4.078378437825205E-10</v>
      </c>
      <c r="R1315" s="126">
        <f t="shared" si="520"/>
        <v>27822.824536080145</v>
      </c>
      <c r="S1315" s="126">
        <f t="shared" si="521"/>
        <v>8.2195896969200319E-11</v>
      </c>
      <c r="T1315" s="17">
        <v>0.90700000000000003</v>
      </c>
      <c r="U1315" s="193">
        <f t="shared" si="531"/>
        <v>3.9456951926479592E-19</v>
      </c>
      <c r="V1315" s="185">
        <f t="shared" si="522"/>
        <v>2.6917655311173008E-5</v>
      </c>
      <c r="W1315" s="185">
        <f t="shared" si="523"/>
        <v>1.2330297477024872E-9</v>
      </c>
      <c r="X1315" s="185">
        <f t="shared" si="524"/>
        <v>84117.672847415641</v>
      </c>
      <c r="Y1315" s="194">
        <f t="shared" si="525"/>
        <v>2.485055951702157E-10</v>
      </c>
      <c r="AA1315" s="259">
        <f t="shared" si="526"/>
        <v>7.9521790454469028E-20</v>
      </c>
      <c r="AB1315" s="260">
        <f t="shared" si="527"/>
        <v>5.4137254123039579E-19</v>
      </c>
      <c r="AC1315" s="17">
        <f t="shared" si="528"/>
        <v>-0.21869948298064254</v>
      </c>
      <c r="AD1315" s="17">
        <f t="shared" si="529"/>
        <v>1.6017642680939768</v>
      </c>
      <c r="AE1315" s="17">
        <f t="shared" si="530"/>
        <v>-42.278878778043627</v>
      </c>
      <c r="AF1315" s="17">
        <f t="shared" si="532"/>
        <v>-20.513791486775848</v>
      </c>
      <c r="AG1315" s="17">
        <f t="shared" si="533"/>
        <v>11.339971964757495</v>
      </c>
      <c r="AJ1315" s="138"/>
    </row>
    <row r="1316" spans="1:36">
      <c r="A1316" t="s">
        <v>171</v>
      </c>
      <c r="B1316">
        <v>28</v>
      </c>
      <c r="C1316">
        <v>0</v>
      </c>
      <c r="D1316">
        <v>-138.69999999999999</v>
      </c>
      <c r="E1316" s="71" t="s">
        <v>172</v>
      </c>
      <c r="F1316" s="71" t="s">
        <v>12</v>
      </c>
      <c r="G1316" s="262">
        <v>0.32</v>
      </c>
      <c r="H1316" s="263" t="s">
        <v>173</v>
      </c>
      <c r="J1316" s="5"/>
      <c r="K1316" s="5"/>
      <c r="L1316" s="29"/>
      <c r="M1316" s="282">
        <v>1.9202063377050959E-18</v>
      </c>
      <c r="N1316" s="257"/>
      <c r="O1316" s="126">
        <f t="shared" si="517"/>
        <v>5.7606190131152873E-19</v>
      </c>
      <c r="P1316" s="126"/>
      <c r="Q1316" s="126">
        <f t="shared" si="519"/>
        <v>1.8001934415985271E-9</v>
      </c>
      <c r="R1316" s="126"/>
      <c r="S1316" s="126"/>
      <c r="T1316" s="17">
        <v>0.90700000000000003</v>
      </c>
      <c r="U1316" s="193">
        <f t="shared" si="531"/>
        <v>1.741627148298522E-18</v>
      </c>
      <c r="V1316" s="185"/>
      <c r="W1316" s="185">
        <f t="shared" si="523"/>
        <v>5.4425848384328804E-9</v>
      </c>
      <c r="X1316" s="185"/>
      <c r="Y1316" s="194"/>
      <c r="AA1316" s="259"/>
      <c r="AB1316" s="260"/>
      <c r="AC1316" s="17"/>
      <c r="AD1316" s="17"/>
      <c r="AE1316" s="17">
        <f t="shared" si="530"/>
        <v>-40.794099026072615</v>
      </c>
      <c r="AF1316" s="17">
        <f t="shared" si="532"/>
        <v>-19.029011734804843</v>
      </c>
      <c r="AG1316" s="17"/>
      <c r="AJ1316" s="138"/>
    </row>
    <row r="1317" spans="1:36">
      <c r="A1317" t="s">
        <v>171</v>
      </c>
      <c r="B1317">
        <v>28</v>
      </c>
      <c r="C1317">
        <v>0</v>
      </c>
      <c r="D1317">
        <v>-138.69999999999999</v>
      </c>
      <c r="E1317" s="71" t="s">
        <v>172</v>
      </c>
      <c r="F1317" s="71" t="s">
        <v>12</v>
      </c>
      <c r="G1317" s="262">
        <v>0.32</v>
      </c>
      <c r="H1317" s="263" t="s">
        <v>173</v>
      </c>
      <c r="J1317" s="5">
        <v>5.1227825423508202</v>
      </c>
      <c r="K1317" s="5">
        <v>17.379721628100672</v>
      </c>
      <c r="L1317" s="29">
        <v>8.346387900236534E-14</v>
      </c>
      <c r="M1317" s="282">
        <v>1.0883657438763899E-18</v>
      </c>
      <c r="N1317" s="257"/>
      <c r="O1317" s="126">
        <f t="shared" si="517"/>
        <v>3.2650972316291696E-19</v>
      </c>
      <c r="P1317" s="126">
        <f t="shared" si="518"/>
        <v>3.9119883603021105E-6</v>
      </c>
      <c r="Q1317" s="126">
        <f t="shared" si="519"/>
        <v>1.0203428848841155E-9</v>
      </c>
      <c r="R1317" s="126">
        <f t="shared" si="520"/>
        <v>12224.963625944094</v>
      </c>
      <c r="S1317" s="126">
        <f t="shared" si="521"/>
        <v>5.8708816327320123E-11</v>
      </c>
      <c r="T1317" s="17">
        <v>0.90700000000000003</v>
      </c>
      <c r="U1317" s="193">
        <f t="shared" si="531"/>
        <v>9.871477296958856E-19</v>
      </c>
      <c r="V1317" s="185">
        <f t="shared" si="522"/>
        <v>1.1827244809313382E-5</v>
      </c>
      <c r="W1317" s="185">
        <f t="shared" si="523"/>
        <v>3.084836655299642E-9</v>
      </c>
      <c r="X1317" s="185">
        <f t="shared" si="524"/>
        <v>36960.140029104317</v>
      </c>
      <c r="Y1317" s="194">
        <f t="shared" si="525"/>
        <v>1.7749632136293115E-10</v>
      </c>
      <c r="AA1317" s="259">
        <f t="shared" si="526"/>
        <v>5.6798822836137975E-20</v>
      </c>
      <c r="AB1317" s="260">
        <f t="shared" si="527"/>
        <v>2.1245597190173606E-19</v>
      </c>
      <c r="AC1317" s="17">
        <f t="shared" si="528"/>
        <v>1.6336977567305264</v>
      </c>
      <c r="AD1317" s="17">
        <f t="shared" si="529"/>
        <v>2.8553041029138475</v>
      </c>
      <c r="AE1317" s="17">
        <f t="shared" si="530"/>
        <v>-41.361854420297647</v>
      </c>
      <c r="AF1317" s="17">
        <f t="shared" si="532"/>
        <v>-19.596767129029871</v>
      </c>
      <c r="AG1317" s="17">
        <f t="shared" si="533"/>
        <v>10.517595314414686</v>
      </c>
      <c r="AJ1317" s="138"/>
    </row>
    <row r="1318" spans="1:36">
      <c r="A1318" t="s">
        <v>171</v>
      </c>
      <c r="B1318">
        <v>28</v>
      </c>
      <c r="C1318">
        <v>0</v>
      </c>
      <c r="D1318">
        <v>-138.69999999999999</v>
      </c>
      <c r="E1318" s="71" t="s">
        <v>172</v>
      </c>
      <c r="F1318" s="71" t="s">
        <v>12</v>
      </c>
      <c r="G1318" s="262">
        <v>0.32</v>
      </c>
      <c r="H1318" s="263" t="s">
        <v>173</v>
      </c>
      <c r="J1318" s="5">
        <v>4.9418815278592847</v>
      </c>
      <c r="K1318" s="5">
        <v>17.026016434573645</v>
      </c>
      <c r="L1318" s="29">
        <v>8.0693286295031754E-14</v>
      </c>
      <c r="M1318" s="282">
        <v>1.072899153200515E-18</v>
      </c>
      <c r="N1318" s="257"/>
      <c r="O1318" s="126">
        <f t="shared" si="517"/>
        <v>3.218697459601545E-19</v>
      </c>
      <c r="P1318" s="126">
        <f t="shared" si="518"/>
        <v>3.9888045305693772E-6</v>
      </c>
      <c r="Q1318" s="126">
        <f t="shared" si="519"/>
        <v>1.0058429561254828E-9</v>
      </c>
      <c r="R1318" s="126">
        <f t="shared" si="520"/>
        <v>12465.014158029302</v>
      </c>
      <c r="S1318" s="126">
        <f t="shared" si="521"/>
        <v>5.9076822813525636E-11</v>
      </c>
      <c r="T1318" s="17">
        <v>0.90700000000000003</v>
      </c>
      <c r="U1318" s="193">
        <f t="shared" si="531"/>
        <v>9.7311953195286717E-19</v>
      </c>
      <c r="V1318" s="185">
        <f t="shared" si="522"/>
        <v>1.2059485697421419E-5</v>
      </c>
      <c r="W1318" s="185">
        <f t="shared" si="523"/>
        <v>3.0409985373527096E-9</v>
      </c>
      <c r="X1318" s="185">
        <f t="shared" si="524"/>
        <v>37685.89280444193</v>
      </c>
      <c r="Y1318" s="194">
        <f t="shared" si="525"/>
        <v>1.7860892763955919E-10</v>
      </c>
      <c r="AA1318" s="259">
        <f t="shared" si="526"/>
        <v>5.7154856844658946E-20</v>
      </c>
      <c r="AB1318" s="260">
        <f t="shared" si="527"/>
        <v>2.1710337391784291E-19</v>
      </c>
      <c r="AC1318" s="17">
        <f t="shared" si="528"/>
        <v>1.5977461347698227</v>
      </c>
      <c r="AD1318" s="17">
        <f t="shared" si="529"/>
        <v>2.8347425527247405</v>
      </c>
      <c r="AE1318" s="17">
        <f t="shared" si="530"/>
        <v>-41.376167200494834</v>
      </c>
      <c r="AF1318" s="17">
        <f t="shared" si="532"/>
        <v>-19.611079909227062</v>
      </c>
      <c r="AG1318" s="17">
        <f t="shared" si="533"/>
        <v>10.537041107238597</v>
      </c>
      <c r="AJ1318" s="138"/>
    </row>
    <row r="1319" spans="1:36">
      <c r="A1319" t="s">
        <v>171</v>
      </c>
      <c r="B1319">
        <v>28</v>
      </c>
      <c r="C1319">
        <v>0</v>
      </c>
      <c r="D1319">
        <v>-138.69999999999999</v>
      </c>
      <c r="E1319" s="71" t="s">
        <v>172</v>
      </c>
      <c r="F1319" s="71" t="s">
        <v>12</v>
      </c>
      <c r="G1319" s="262">
        <v>0.32</v>
      </c>
      <c r="H1319" s="263" t="s">
        <v>173</v>
      </c>
      <c r="J1319" s="5">
        <v>0.79535310836629658</v>
      </c>
      <c r="K1319" s="5">
        <v>4.6563170380002452</v>
      </c>
      <c r="L1319" s="29">
        <v>1.4517717086890026E-14</v>
      </c>
      <c r="M1319" s="282">
        <v>3.5871948689048379E-19</v>
      </c>
      <c r="N1319" s="257"/>
      <c r="O1319" s="126">
        <f t="shared" si="517"/>
        <v>1.0761584606714513E-19</v>
      </c>
      <c r="P1319" s="126">
        <f t="shared" si="518"/>
        <v>7.4127251153231083E-6</v>
      </c>
      <c r="Q1319" s="126">
        <f t="shared" si="519"/>
        <v>3.362995189598285E-10</v>
      </c>
      <c r="R1319" s="126">
        <f t="shared" si="520"/>
        <v>23164.765985384711</v>
      </c>
      <c r="S1319" s="126">
        <f t="shared" si="521"/>
        <v>7.2224360200408408E-11</v>
      </c>
      <c r="T1319" s="17">
        <v>0.90700000000000003</v>
      </c>
      <c r="U1319" s="193">
        <f t="shared" si="531"/>
        <v>3.2535857460966882E-19</v>
      </c>
      <c r="V1319" s="185">
        <f t="shared" si="522"/>
        <v>2.2411138931993534E-5</v>
      </c>
      <c r="W1319" s="185">
        <f t="shared" si="523"/>
        <v>1.0167455456552149E-9</v>
      </c>
      <c r="X1319" s="185">
        <f t="shared" si="524"/>
        <v>70034.809162479782</v>
      </c>
      <c r="Y1319" s="194">
        <f t="shared" si="525"/>
        <v>2.1835831567256812E-10</v>
      </c>
      <c r="AA1319" s="259">
        <f t="shared" si="526"/>
        <v>6.9874661015221809E-20</v>
      </c>
      <c r="AB1319" s="260">
        <f t="shared" si="527"/>
        <v>4.5101915503582471E-19</v>
      </c>
      <c r="AC1319" s="17">
        <f t="shared" si="528"/>
        <v>-0.22896910147127159</v>
      </c>
      <c r="AD1319" s="17">
        <f t="shared" si="529"/>
        <v>1.5382248004649621</v>
      </c>
      <c r="AE1319" s="17">
        <f t="shared" si="530"/>
        <v>-42.471746243382228</v>
      </c>
      <c r="AF1319" s="17">
        <f t="shared" si="532"/>
        <v>-20.706658952114456</v>
      </c>
      <c r="AG1319" s="17">
        <f t="shared" si="533"/>
        <v>11.15674767118159</v>
      </c>
      <c r="AJ1319" s="138"/>
    </row>
    <row r="1320" spans="1:36">
      <c r="A1320" t="s">
        <v>171</v>
      </c>
      <c r="B1320">
        <v>28</v>
      </c>
      <c r="C1320">
        <v>0</v>
      </c>
      <c r="D1320">
        <v>-138.69999999999999</v>
      </c>
      <c r="E1320" s="71" t="s">
        <v>172</v>
      </c>
      <c r="F1320" s="71" t="s">
        <v>12</v>
      </c>
      <c r="G1320" s="262">
        <v>0.32</v>
      </c>
      <c r="H1320" s="263" t="s">
        <v>173</v>
      </c>
      <c r="J1320" s="5">
        <v>183.98628766492357</v>
      </c>
      <c r="K1320" s="5">
        <v>256.02976352013553</v>
      </c>
      <c r="L1320" s="29">
        <v>2.4093841491579265E-12</v>
      </c>
      <c r="M1320" s="282">
        <v>6.2903110843568413E-17</v>
      </c>
      <c r="N1320" s="257"/>
      <c r="O1320" s="126">
        <f t="shared" si="517"/>
        <v>1.8870933253070524E-17</v>
      </c>
      <c r="P1320" s="126">
        <f t="shared" si="518"/>
        <v>7.8322642155946229E-6</v>
      </c>
      <c r="Q1320" s="126">
        <f t="shared" si="519"/>
        <v>5.8971666415845379E-8</v>
      </c>
      <c r="R1320" s="126">
        <f t="shared" si="520"/>
        <v>24475.825673733194</v>
      </c>
      <c r="S1320" s="126">
        <f t="shared" si="521"/>
        <v>2.3033129275693581E-10</v>
      </c>
      <c r="T1320" s="17">
        <v>0.90700000000000003</v>
      </c>
      <c r="U1320" s="193">
        <f t="shared" si="531"/>
        <v>5.7053121535116558E-17</v>
      </c>
      <c r="V1320" s="185">
        <f t="shared" si="522"/>
        <v>2.3679545478481077E-5</v>
      </c>
      <c r="W1320" s="185">
        <f t="shared" si="523"/>
        <v>1.7829100479723922E-7</v>
      </c>
      <c r="X1320" s="185">
        <f t="shared" si="524"/>
        <v>73998.579620253353</v>
      </c>
      <c r="Y1320" s="194">
        <f t="shared" si="525"/>
        <v>6.9636827510180268E-10</v>
      </c>
      <c r="AA1320" s="259">
        <f t="shared" si="526"/>
        <v>2.2283784803257688E-19</v>
      </c>
      <c r="AB1320" s="260">
        <f t="shared" si="527"/>
        <v>3.4189021172125482E-19</v>
      </c>
      <c r="AC1320" s="17">
        <f t="shared" si="528"/>
        <v>5.2148612312717688</v>
      </c>
      <c r="AD1320" s="17">
        <f t="shared" si="529"/>
        <v>5.5452937014719863</v>
      </c>
      <c r="AE1320" s="17">
        <f t="shared" si="530"/>
        <v>-37.304936054436915</v>
      </c>
      <c r="AF1320" s="17">
        <f t="shared" si="532"/>
        <v>-15.539848763169138</v>
      </c>
      <c r="AG1320" s="17">
        <f t="shared" si="533"/>
        <v>11.211801177681194</v>
      </c>
      <c r="AJ1320" s="138"/>
    </row>
    <row r="1321" spans="1:36">
      <c r="A1321" t="s">
        <v>171</v>
      </c>
      <c r="B1321">
        <v>28</v>
      </c>
      <c r="C1321">
        <v>0</v>
      </c>
      <c r="D1321">
        <v>-138.69999999999999</v>
      </c>
      <c r="E1321" s="71" t="s">
        <v>172</v>
      </c>
      <c r="F1321" s="71" t="s">
        <v>12</v>
      </c>
      <c r="G1321" s="262">
        <v>0.32</v>
      </c>
      <c r="H1321" s="263" t="s">
        <v>173</v>
      </c>
      <c r="J1321" s="5">
        <v>109.1672031195917</v>
      </c>
      <c r="K1321" s="5">
        <v>206.07122615476425</v>
      </c>
      <c r="L1321" s="29">
        <v>1.4758460784879686E-12</v>
      </c>
      <c r="M1321" s="282">
        <v>5.4278154793066707E-18</v>
      </c>
      <c r="N1321" s="257"/>
      <c r="O1321" s="126">
        <f t="shared" si="517"/>
        <v>1.6283446437920011E-18</v>
      </c>
      <c r="P1321" s="126">
        <f t="shared" si="518"/>
        <v>1.1033295866871632E-6</v>
      </c>
      <c r="Q1321" s="126">
        <f t="shared" si="519"/>
        <v>5.0885770118500026E-9</v>
      </c>
      <c r="R1321" s="126">
        <f t="shared" si="520"/>
        <v>3447.9049583973847</v>
      </c>
      <c r="S1321" s="126">
        <f t="shared" si="521"/>
        <v>2.4693292250458898E-11</v>
      </c>
      <c r="T1321" s="17">
        <v>0.90700000000000003</v>
      </c>
      <c r="U1321" s="193">
        <f t="shared" si="531"/>
        <v>4.9230286397311508E-18</v>
      </c>
      <c r="V1321" s="185">
        <f t="shared" si="522"/>
        <v>3.3357331170841907E-6</v>
      </c>
      <c r="W1321" s="185">
        <f t="shared" si="523"/>
        <v>1.5384464499159844E-8</v>
      </c>
      <c r="X1321" s="185">
        <f t="shared" si="524"/>
        <v>10424.165990888096</v>
      </c>
      <c r="Y1321" s="194">
        <f t="shared" si="525"/>
        <v>7.4656053570554077E-11</v>
      </c>
      <c r="AA1321" s="259">
        <f t="shared" si="526"/>
        <v>2.3889937142577309E-20</v>
      </c>
      <c r="AB1321" s="260">
        <f t="shared" si="527"/>
        <v>4.9720202810000973E-20</v>
      </c>
      <c r="AC1321" s="17">
        <f t="shared" si="528"/>
        <v>4.6928806804677183</v>
      </c>
      <c r="AD1321" s="17">
        <f t="shared" si="529"/>
        <v>5.3282218670618837</v>
      </c>
      <c r="AE1321" s="17">
        <f t="shared" si="530"/>
        <v>-39.75499492673039</v>
      </c>
      <c r="AF1321" s="17">
        <f t="shared" si="532"/>
        <v>-17.989907635462615</v>
      </c>
      <c r="AG1321" s="17">
        <f t="shared" si="533"/>
        <v>9.2518820425927188</v>
      </c>
      <c r="AJ1321" s="138"/>
    </row>
    <row r="1322" spans="1:36">
      <c r="A1322" t="s">
        <v>171</v>
      </c>
      <c r="B1322">
        <v>28</v>
      </c>
      <c r="C1322">
        <v>0</v>
      </c>
      <c r="D1322">
        <v>-138.69999999999999</v>
      </c>
      <c r="E1322" s="71" t="s">
        <v>172</v>
      </c>
      <c r="F1322" s="71" t="s">
        <v>12</v>
      </c>
      <c r="G1322" s="262">
        <v>0.32</v>
      </c>
      <c r="H1322" s="263" t="s">
        <v>173</v>
      </c>
      <c r="J1322" s="5">
        <v>6.9327318559180044</v>
      </c>
      <c r="K1322" s="5">
        <v>22.152650525254789</v>
      </c>
      <c r="L1322" s="29">
        <v>1.1088728224698483E-13</v>
      </c>
      <c r="M1322" s="282">
        <v>1.6669810368618264E-18</v>
      </c>
      <c r="N1322" s="257"/>
      <c r="O1322" s="126">
        <f t="shared" si="517"/>
        <v>5.0009431105854787E-19</v>
      </c>
      <c r="P1322" s="126">
        <f t="shared" si="518"/>
        <v>4.5099338799255863E-6</v>
      </c>
      <c r="Q1322" s="126">
        <f t="shared" si="519"/>
        <v>1.562794722057962E-9</v>
      </c>
      <c r="R1322" s="126">
        <f t="shared" si="520"/>
        <v>14093.543374767456</v>
      </c>
      <c r="S1322" s="126">
        <f t="shared" si="521"/>
        <v>7.0546624670322037E-11</v>
      </c>
      <c r="T1322" s="17">
        <v>0.90700000000000003</v>
      </c>
      <c r="U1322" s="193">
        <f t="shared" si="531"/>
        <v>1.5119518004336767E-18</v>
      </c>
      <c r="V1322" s="185">
        <f t="shared" si="522"/>
        <v>1.3635033430308358E-5</v>
      </c>
      <c r="W1322" s="185">
        <f t="shared" si="523"/>
        <v>4.7248493763552392E-9</v>
      </c>
      <c r="X1322" s="185">
        <f t="shared" si="524"/>
        <v>42609.479469713609</v>
      </c>
      <c r="Y1322" s="194">
        <f t="shared" si="525"/>
        <v>2.1328596191994034E-10</v>
      </c>
      <c r="AA1322" s="259">
        <f t="shared" si="526"/>
        <v>6.8251507814380912E-20</v>
      </c>
      <c r="AB1322" s="260">
        <f t="shared" si="527"/>
        <v>2.4045081672080502E-19</v>
      </c>
      <c r="AC1322" s="17">
        <f t="shared" si="528"/>
        <v>1.9362539427257415</v>
      </c>
      <c r="AD1322" s="17">
        <f t="shared" si="529"/>
        <v>3.0979571518718738</v>
      </c>
      <c r="AE1322" s="17">
        <f t="shared" si="530"/>
        <v>-40.935517445796648</v>
      </c>
      <c r="AF1322" s="17">
        <f t="shared" si="532"/>
        <v>-19.170430154528876</v>
      </c>
      <c r="AG1322" s="17">
        <f t="shared" si="533"/>
        <v>10.659832030266175</v>
      </c>
      <c r="AJ1322" s="138"/>
    </row>
    <row r="1323" spans="1:36">
      <c r="A1323" t="s">
        <v>171</v>
      </c>
      <c r="B1323">
        <v>28</v>
      </c>
      <c r="C1323">
        <v>0</v>
      </c>
      <c r="D1323">
        <v>-138.69999999999999</v>
      </c>
      <c r="E1323" s="71" t="s">
        <v>172</v>
      </c>
      <c r="F1323" s="71" t="s">
        <v>12</v>
      </c>
      <c r="G1323" s="262">
        <v>0.32</v>
      </c>
      <c r="H1323" s="263" t="s">
        <v>173</v>
      </c>
      <c r="J1323" s="5">
        <v>4.9289494339721456</v>
      </c>
      <c r="K1323" s="5">
        <v>14.676114067993604</v>
      </c>
      <c r="L1323" s="29">
        <v>8.0494990179184747E-14</v>
      </c>
      <c r="M1323" s="282">
        <v>2.0622581982108923E-18</v>
      </c>
      <c r="N1323" s="257"/>
      <c r="O1323" s="126">
        <f t="shared" si="517"/>
        <v>6.1867745946326769E-19</v>
      </c>
      <c r="P1323" s="126">
        <f t="shared" si="518"/>
        <v>7.6859126025864383E-6</v>
      </c>
      <c r="Q1323" s="126">
        <f t="shared" si="519"/>
        <v>1.9333670608227114E-9</v>
      </c>
      <c r="R1323" s="126">
        <f t="shared" si="520"/>
        <v>24018.476883082618</v>
      </c>
      <c r="S1323" s="126">
        <f t="shared" si="521"/>
        <v>1.3173562510249862E-10</v>
      </c>
      <c r="T1323" s="17">
        <v>0.90700000000000003</v>
      </c>
      <c r="U1323" s="193">
        <f t="shared" si="531"/>
        <v>1.8704681857772794E-18</v>
      </c>
      <c r="V1323" s="185">
        <f t="shared" si="522"/>
        <v>2.3237075768486335E-5</v>
      </c>
      <c r="W1323" s="185">
        <f t="shared" si="523"/>
        <v>5.8452130805539976E-9</v>
      </c>
      <c r="X1323" s="185">
        <f t="shared" si="524"/>
        <v>72615.861776519785</v>
      </c>
      <c r="Y1323" s="194">
        <f t="shared" si="525"/>
        <v>3.9828070655988751E-10</v>
      </c>
      <c r="AA1323" s="259">
        <f t="shared" si="526"/>
        <v>1.2744982609916401E-19</v>
      </c>
      <c r="AB1323" s="260">
        <f t="shared" si="527"/>
        <v>4.1839710993929961E-19</v>
      </c>
      <c r="AC1323" s="17">
        <f t="shared" si="528"/>
        <v>1.5951258687889271</v>
      </c>
      <c r="AD1323" s="17">
        <f t="shared" si="529"/>
        <v>2.6862212788799473</v>
      </c>
      <c r="AE1323" s="17">
        <f t="shared" si="530"/>
        <v>-40.722730078770027</v>
      </c>
      <c r="AF1323" s="17">
        <f t="shared" si="532"/>
        <v>-18.957642787502252</v>
      </c>
      <c r="AG1323" s="17">
        <f t="shared" si="533"/>
        <v>11.192938658719466</v>
      </c>
      <c r="AJ1323" s="138"/>
    </row>
    <row r="1324" spans="1:36">
      <c r="A1324" t="s">
        <v>171</v>
      </c>
      <c r="B1324">
        <v>28</v>
      </c>
      <c r="C1324">
        <v>0</v>
      </c>
      <c r="D1324">
        <v>-138.69999999999999</v>
      </c>
      <c r="E1324" s="71" t="s">
        <v>172</v>
      </c>
      <c r="F1324" s="71" t="s">
        <v>12</v>
      </c>
      <c r="G1324" s="262">
        <v>0.32</v>
      </c>
      <c r="H1324" s="263" t="s">
        <v>173</v>
      </c>
      <c r="J1324" s="5">
        <v>20.021304642483742</v>
      </c>
      <c r="K1324" s="5">
        <v>45.006156851773355</v>
      </c>
      <c r="L1324" s="29">
        <v>3.0017453335984362E-13</v>
      </c>
      <c r="M1324" s="282">
        <v>1.4522463710794396E-18</v>
      </c>
      <c r="N1324" s="257"/>
      <c r="O1324" s="126">
        <f t="shared" si="517"/>
        <v>4.3567391132383191E-19</v>
      </c>
      <c r="P1324" s="126">
        <f t="shared" si="518"/>
        <v>1.4514019775340308E-6</v>
      </c>
      <c r="Q1324" s="126">
        <f t="shared" si="519"/>
        <v>1.3614809728869746E-9</v>
      </c>
      <c r="R1324" s="126">
        <f t="shared" si="520"/>
        <v>4535.6311797938461</v>
      </c>
      <c r="S1324" s="126">
        <f t="shared" si="521"/>
        <v>3.0250993822266982E-11</v>
      </c>
      <c r="T1324" s="17">
        <v>0.90700000000000003</v>
      </c>
      <c r="U1324" s="193">
        <f t="shared" si="531"/>
        <v>1.3171874585690518E-18</v>
      </c>
      <c r="V1324" s="185">
        <f t="shared" si="522"/>
        <v>4.3880719787445531E-6</v>
      </c>
      <c r="W1324" s="185">
        <f t="shared" si="523"/>
        <v>4.1162108080282863E-9</v>
      </c>
      <c r="X1324" s="185">
        <f t="shared" si="524"/>
        <v>13712.724933576726</v>
      </c>
      <c r="Y1324" s="194">
        <f t="shared" si="525"/>
        <v>9.1458837989320505E-11</v>
      </c>
      <c r="AA1324" s="259">
        <f t="shared" si="526"/>
        <v>2.9266828156582563E-20</v>
      </c>
      <c r="AB1324" s="260">
        <f t="shared" si="527"/>
        <v>7.2535051886572827E-20</v>
      </c>
      <c r="AC1324" s="17">
        <f t="shared" si="528"/>
        <v>2.9967969387210305</v>
      </c>
      <c r="AD1324" s="17">
        <f t="shared" si="529"/>
        <v>3.8067992993397608</v>
      </c>
      <c r="AE1324" s="17">
        <f t="shared" si="530"/>
        <v>-41.073420094831782</v>
      </c>
      <c r="AF1324" s="17">
        <f t="shared" si="532"/>
        <v>-19.30833280356401</v>
      </c>
      <c r="AG1324" s="17">
        <f t="shared" si="533"/>
        <v>9.5260795079914633</v>
      </c>
      <c r="AJ1324" s="138"/>
    </row>
    <row r="1325" spans="1:36">
      <c r="A1325" t="s">
        <v>171</v>
      </c>
      <c r="B1325">
        <v>28</v>
      </c>
      <c r="C1325">
        <v>0</v>
      </c>
      <c r="D1325">
        <v>-138.69999999999999</v>
      </c>
      <c r="E1325" s="71" t="s">
        <v>172</v>
      </c>
      <c r="F1325" s="71" t="s">
        <v>12</v>
      </c>
      <c r="G1325" s="262">
        <v>0.32</v>
      </c>
      <c r="H1325" s="263" t="s">
        <v>173</v>
      </c>
      <c r="J1325" s="5">
        <v>35.629966734528452</v>
      </c>
      <c r="K1325" s="5">
        <v>68.570585011983695</v>
      </c>
      <c r="L1325" s="29">
        <v>5.1573568407244305E-13</v>
      </c>
      <c r="M1325" s="282">
        <v>4.3972004325373154E-18</v>
      </c>
      <c r="N1325" s="257"/>
      <c r="O1325" s="126">
        <f t="shared" si="517"/>
        <v>1.3191601297611945E-18</v>
      </c>
      <c r="P1325" s="126">
        <f t="shared" si="518"/>
        <v>2.5578220986079725E-6</v>
      </c>
      <c r="Q1325" s="126">
        <f t="shared" si="519"/>
        <v>4.1223754055037324E-9</v>
      </c>
      <c r="R1325" s="126">
        <f t="shared" si="520"/>
        <v>7993.194058149913</v>
      </c>
      <c r="S1325" s="126">
        <f t="shared" si="521"/>
        <v>6.0118714238522069E-11</v>
      </c>
      <c r="T1325" s="17">
        <v>0.90700000000000003</v>
      </c>
      <c r="U1325" s="193">
        <f t="shared" si="531"/>
        <v>3.9882607923113451E-18</v>
      </c>
      <c r="V1325" s="185">
        <f t="shared" si="522"/>
        <v>7.7331488114581041E-6</v>
      </c>
      <c r="W1325" s="185">
        <f t="shared" si="523"/>
        <v>1.2463314975972953E-8</v>
      </c>
      <c r="X1325" s="185">
        <f t="shared" si="524"/>
        <v>24166.090035806574</v>
      </c>
      <c r="Y1325" s="194">
        <f t="shared" si="525"/>
        <v>1.817589127144651E-10</v>
      </c>
      <c r="AA1325" s="259">
        <f t="shared" si="526"/>
        <v>5.816285206862883E-20</v>
      </c>
      <c r="AB1325" s="260">
        <f t="shared" si="527"/>
        <v>1.2341298169880288E-19</v>
      </c>
      <c r="AC1325" s="17">
        <f t="shared" si="528"/>
        <v>3.5731870459807231</v>
      </c>
      <c r="AD1325" s="17">
        <f t="shared" si="529"/>
        <v>4.227863652862383</v>
      </c>
      <c r="AE1325" s="17">
        <f t="shared" si="530"/>
        <v>-39.965563600803726</v>
      </c>
      <c r="AF1325" s="17">
        <f t="shared" si="532"/>
        <v>-18.200476309535947</v>
      </c>
      <c r="AG1325" s="17">
        <f t="shared" si="533"/>
        <v>10.092705691302674</v>
      </c>
      <c r="AJ1325" s="138"/>
    </row>
    <row r="1326" spans="1:36">
      <c r="A1326" t="s">
        <v>171</v>
      </c>
      <c r="B1326">
        <v>28</v>
      </c>
      <c r="C1326">
        <v>0</v>
      </c>
      <c r="D1326">
        <v>-138.69999999999999</v>
      </c>
      <c r="E1326" s="71" t="s">
        <v>172</v>
      </c>
      <c r="F1326" s="71" t="s">
        <v>12</v>
      </c>
      <c r="G1326" s="262">
        <v>0.32</v>
      </c>
      <c r="H1326" s="263" t="s">
        <v>173</v>
      </c>
      <c r="J1326" s="5">
        <v>10.672935277726227</v>
      </c>
      <c r="K1326" s="5">
        <v>41.932487718373601</v>
      </c>
      <c r="L1326" s="29">
        <v>1.6627657279845182E-13</v>
      </c>
      <c r="M1326" s="282">
        <v>9.0333396288734654E-19</v>
      </c>
      <c r="N1326" s="257"/>
      <c r="O1326" s="126">
        <f t="shared" si="517"/>
        <v>2.7100018886620395E-19</v>
      </c>
      <c r="P1326" s="126">
        <f t="shared" si="518"/>
        <v>1.6298158201437695E-6</v>
      </c>
      <c r="Q1326" s="126">
        <f t="shared" si="519"/>
        <v>8.4687559020688726E-10</v>
      </c>
      <c r="R1326" s="126">
        <f t="shared" si="520"/>
        <v>5093.1744379492793</v>
      </c>
      <c r="S1326" s="126">
        <f t="shared" si="521"/>
        <v>2.019616856253942E-11</v>
      </c>
      <c r="T1326" s="17">
        <v>0.90700000000000003</v>
      </c>
      <c r="U1326" s="193">
        <f t="shared" si="531"/>
        <v>8.1932390433882333E-19</v>
      </c>
      <c r="V1326" s="185">
        <f t="shared" si="522"/>
        <v>4.927476496234663E-6</v>
      </c>
      <c r="W1326" s="185">
        <f t="shared" si="523"/>
        <v>2.5603872010588226E-9</v>
      </c>
      <c r="X1326" s="185">
        <f t="shared" si="524"/>
        <v>15398.36405073332</v>
      </c>
      <c r="Y1326" s="194">
        <f t="shared" si="525"/>
        <v>6.1059749620744182E-11</v>
      </c>
      <c r="AA1326" s="259">
        <f t="shared" si="526"/>
        <v>1.953911987863814E-20</v>
      </c>
      <c r="AB1326" s="260">
        <f t="shared" si="527"/>
        <v>8.4637818873740396E-20</v>
      </c>
      <c r="AC1326" s="17">
        <f t="shared" si="528"/>
        <v>2.3677111238008419</v>
      </c>
      <c r="AD1326" s="17">
        <f t="shared" si="529"/>
        <v>3.7360608896963372</v>
      </c>
      <c r="AE1326" s="17">
        <f t="shared" si="530"/>
        <v>-41.548194630746302</v>
      </c>
      <c r="AF1326" s="17">
        <f t="shared" si="532"/>
        <v>-19.783107339478526</v>
      </c>
      <c r="AG1326" s="17">
        <f t="shared" si="533"/>
        <v>9.6420165522870018</v>
      </c>
      <c r="AJ1326" s="138"/>
    </row>
    <row r="1327" spans="1:36">
      <c r="A1327" t="s">
        <v>171</v>
      </c>
      <c r="B1327">
        <v>28</v>
      </c>
      <c r="C1327">
        <v>0</v>
      </c>
      <c r="D1327">
        <v>-138.69999999999999</v>
      </c>
      <c r="E1327" s="71" t="s">
        <v>172</v>
      </c>
      <c r="F1327" s="71" t="s">
        <v>12</v>
      </c>
      <c r="G1327" s="262">
        <v>0.32</v>
      </c>
      <c r="H1327" s="263" t="s">
        <v>173</v>
      </c>
      <c r="J1327" s="5">
        <v>85.279500158721902</v>
      </c>
      <c r="K1327" s="5">
        <v>132.19370418459533</v>
      </c>
      <c r="L1327" s="29">
        <v>1.1704035432273236E-12</v>
      </c>
      <c r="M1327" s="282">
        <v>1.4380625757924286E-17</v>
      </c>
      <c r="N1327" s="257"/>
      <c r="O1327" s="126">
        <f t="shared" si="517"/>
        <v>4.3141877273772857E-18</v>
      </c>
      <c r="P1327" s="126">
        <f t="shared" si="518"/>
        <v>3.6860685806547968E-6</v>
      </c>
      <c r="Q1327" s="126">
        <f t="shared" si="519"/>
        <v>1.3481836648054016E-8</v>
      </c>
      <c r="R1327" s="126">
        <f t="shared" si="520"/>
        <v>11518.96431454624</v>
      </c>
      <c r="S1327" s="126">
        <f t="shared" si="521"/>
        <v>1.0198546694196551E-10</v>
      </c>
      <c r="T1327" s="17">
        <v>0.90700000000000003</v>
      </c>
      <c r="U1327" s="193">
        <f t="shared" si="531"/>
        <v>1.3043227562437328E-17</v>
      </c>
      <c r="V1327" s="185">
        <f t="shared" si="522"/>
        <v>1.1144214008846337E-5</v>
      </c>
      <c r="W1327" s="185">
        <f t="shared" si="523"/>
        <v>4.0760086132616643E-8</v>
      </c>
      <c r="X1327" s="185">
        <f t="shared" si="524"/>
        <v>34825.668777644802</v>
      </c>
      <c r="Y1327" s="194">
        <f t="shared" si="525"/>
        <v>3.0833606172120907E-10</v>
      </c>
      <c r="AA1327" s="259">
        <f t="shared" si="526"/>
        <v>9.8667539750786926E-20</v>
      </c>
      <c r="AB1327" s="260">
        <f t="shared" si="527"/>
        <v>1.6862933918654678E-19</v>
      </c>
      <c r="AC1327" s="17">
        <f t="shared" si="528"/>
        <v>4.4459340992221437</v>
      </c>
      <c r="AD1327" s="17">
        <f t="shared" si="529"/>
        <v>4.8842683028689962</v>
      </c>
      <c r="AE1327" s="17">
        <f t="shared" si="530"/>
        <v>-38.780649806696623</v>
      </c>
      <c r="AF1327" s="17">
        <f t="shared" si="532"/>
        <v>-17.015562515428844</v>
      </c>
      <c r="AG1327" s="17">
        <f t="shared" si="533"/>
        <v>10.458110002416085</v>
      </c>
      <c r="AJ1327" s="138"/>
    </row>
    <row r="1328" spans="1:36">
      <c r="A1328" t="s">
        <v>171</v>
      </c>
      <c r="B1328">
        <v>28</v>
      </c>
      <c r="C1328">
        <v>0</v>
      </c>
      <c r="D1328">
        <v>-138.69999999999999</v>
      </c>
      <c r="E1328" s="71" t="s">
        <v>172</v>
      </c>
      <c r="F1328" s="71" t="s">
        <v>12</v>
      </c>
      <c r="G1328" s="262">
        <v>0.32</v>
      </c>
      <c r="H1328" s="263" t="s">
        <v>173</v>
      </c>
      <c r="J1328" s="5">
        <v>12.831440154019283</v>
      </c>
      <c r="K1328" s="5">
        <v>39.974914054410597</v>
      </c>
      <c r="L1328" s="29">
        <v>1.9767106779285764E-13</v>
      </c>
      <c r="M1328" s="282">
        <v>7.5562844751742265E-19</v>
      </c>
      <c r="N1328" s="257"/>
      <c r="O1328" s="126">
        <f t="shared" si="517"/>
        <v>2.266885342552268E-19</v>
      </c>
      <c r="P1328" s="126">
        <f t="shared" si="518"/>
        <v>1.1467967304794295E-6</v>
      </c>
      <c r="Q1328" s="126">
        <f t="shared" si="519"/>
        <v>7.0840166954758364E-10</v>
      </c>
      <c r="R1328" s="126">
        <f t="shared" si="520"/>
        <v>3583.7397827482168</v>
      </c>
      <c r="S1328" s="126">
        <f t="shared" si="521"/>
        <v>1.772115553727933E-11</v>
      </c>
      <c r="T1328" s="17">
        <v>0.90700000000000003</v>
      </c>
      <c r="U1328" s="193">
        <f t="shared" si="531"/>
        <v>6.8535500189830233E-19</v>
      </c>
      <c r="V1328" s="185">
        <f t="shared" si="522"/>
        <v>3.4671487818161417E-6</v>
      </c>
      <c r="W1328" s="185">
        <f t="shared" si="523"/>
        <v>2.1417343809321944E-9</v>
      </c>
      <c r="X1328" s="185">
        <f t="shared" si="524"/>
        <v>10834.839943175442</v>
      </c>
      <c r="Y1328" s="194">
        <f t="shared" si="525"/>
        <v>5.3576960241041168E-11</v>
      </c>
      <c r="AA1328" s="259">
        <f t="shared" si="526"/>
        <v>1.7144627277133177E-20</v>
      </c>
      <c r="AB1328" s="260">
        <f t="shared" si="527"/>
        <v>5.8888826074657865E-20</v>
      </c>
      <c r="AC1328" s="17">
        <f t="shared" si="528"/>
        <v>2.551898421277385</v>
      </c>
      <c r="AD1328" s="17">
        <f t="shared" si="529"/>
        <v>3.6882521087342321</v>
      </c>
      <c r="AE1328" s="17">
        <f t="shared" si="530"/>
        <v>-41.726737169044945</v>
      </c>
      <c r="AF1328" s="17">
        <f t="shared" si="532"/>
        <v>-19.961649877777173</v>
      </c>
      <c r="AG1328" s="17">
        <f t="shared" si="533"/>
        <v>9.2905221416578829</v>
      </c>
      <c r="AJ1328" s="138"/>
    </row>
    <row r="1329" spans="1:36">
      <c r="A1329" t="s">
        <v>171</v>
      </c>
      <c r="B1329">
        <v>28</v>
      </c>
      <c r="C1329">
        <v>0</v>
      </c>
      <c r="D1329">
        <v>-138.69999999999999</v>
      </c>
      <c r="E1329" s="71" t="s">
        <v>172</v>
      </c>
      <c r="F1329" s="71" t="s">
        <v>12</v>
      </c>
      <c r="G1329" s="262">
        <v>0.32</v>
      </c>
      <c r="H1329" s="263" t="s">
        <v>23</v>
      </c>
      <c r="J1329" s="5">
        <v>0.87522362774643869</v>
      </c>
      <c r="K1329" s="5">
        <v>5.3261796156661241</v>
      </c>
      <c r="L1329" s="29">
        <v>1.5882624835673027E-14</v>
      </c>
      <c r="M1329" s="282">
        <v>3.9431364779442815E-19</v>
      </c>
      <c r="N1329" s="257"/>
      <c r="O1329" s="126">
        <f t="shared" si="517"/>
        <v>1.1829409433832843E-19</v>
      </c>
      <c r="P1329" s="126">
        <f t="shared" si="518"/>
        <v>7.4480191758124921E-6</v>
      </c>
      <c r="Q1329" s="126">
        <f t="shared" si="519"/>
        <v>3.6966904480727629E-10</v>
      </c>
      <c r="R1329" s="126">
        <f t="shared" si="520"/>
        <v>23275.059924414036</v>
      </c>
      <c r="S1329" s="126">
        <f t="shared" si="521"/>
        <v>6.9406041756450083E-11</v>
      </c>
      <c r="T1329" s="17">
        <v>0.90700000000000003</v>
      </c>
      <c r="U1329" s="193">
        <f t="shared" si="531"/>
        <v>3.5764247854954635E-19</v>
      </c>
      <c r="V1329" s="185">
        <f t="shared" si="522"/>
        <v>2.2517844641539769E-5</v>
      </c>
      <c r="W1329" s="185">
        <f t="shared" si="523"/>
        <v>1.1176327454673322E-9</v>
      </c>
      <c r="X1329" s="185">
        <f t="shared" si="524"/>
        <v>70368.26450481177</v>
      </c>
      <c r="Y1329" s="194">
        <f t="shared" si="525"/>
        <v>2.0983759957700081E-10</v>
      </c>
      <c r="AA1329" s="259">
        <f t="shared" si="526"/>
        <v>6.7148031864640272E-20</v>
      </c>
      <c r="AB1329" s="260">
        <f t="shared" si="527"/>
        <v>4.5052902514723343E-19</v>
      </c>
      <c r="AC1329" s="17">
        <f t="shared" si="528"/>
        <v>-0.13327585071078035</v>
      </c>
      <c r="AD1329" s="17">
        <f t="shared" si="529"/>
        <v>1.672634211131411</v>
      </c>
      <c r="AE1329" s="17">
        <f t="shared" si="530"/>
        <v>-42.377140299873091</v>
      </c>
      <c r="AF1329" s="17">
        <f t="shared" si="532"/>
        <v>-20.612053008605319</v>
      </c>
      <c r="AG1329" s="17">
        <f t="shared" si="533"/>
        <v>11.161497652226627</v>
      </c>
      <c r="AJ1329" s="138"/>
    </row>
    <row r="1330" spans="1:36">
      <c r="A1330" t="s">
        <v>171</v>
      </c>
      <c r="B1330">
        <v>28</v>
      </c>
      <c r="C1330">
        <v>0</v>
      </c>
      <c r="D1330">
        <v>-138.69999999999999</v>
      </c>
      <c r="E1330" s="71" t="s">
        <v>172</v>
      </c>
      <c r="F1330" s="71" t="s">
        <v>12</v>
      </c>
      <c r="G1330" s="262">
        <v>0.32</v>
      </c>
      <c r="H1330" s="263" t="s">
        <v>23</v>
      </c>
      <c r="J1330" s="5">
        <v>0.5129215493662983</v>
      </c>
      <c r="K1330" s="5">
        <v>3.16288408500828</v>
      </c>
      <c r="L1330" s="29">
        <v>9.6163517981748881E-15</v>
      </c>
      <c r="M1330" s="282">
        <v>7.9481691517961415E-20</v>
      </c>
      <c r="N1330" s="257"/>
      <c r="O1330" s="126">
        <f t="shared" si="517"/>
        <v>2.3844507455388425E-20</v>
      </c>
      <c r="P1330" s="126">
        <f t="shared" si="518"/>
        <v>2.4795793618858592E-6</v>
      </c>
      <c r="Q1330" s="126">
        <f t="shared" si="519"/>
        <v>7.4514085798088821E-11</v>
      </c>
      <c r="R1330" s="126">
        <f t="shared" si="520"/>
        <v>7748.6855058933088</v>
      </c>
      <c r="S1330" s="126">
        <f t="shared" si="521"/>
        <v>2.3558905035842865E-11</v>
      </c>
      <c r="T1330" s="17">
        <v>0.90700000000000003</v>
      </c>
      <c r="U1330" s="193">
        <f t="shared" si="531"/>
        <v>7.2089894206791004E-20</v>
      </c>
      <c r="V1330" s="185">
        <f t="shared" si="522"/>
        <v>7.4965949374349142E-6</v>
      </c>
      <c r="W1330" s="185">
        <f t="shared" si="523"/>
        <v>2.2528091939622186E-10</v>
      </c>
      <c r="X1330" s="185">
        <f t="shared" si="524"/>
        <v>23426.859179484105</v>
      </c>
      <c r="Y1330" s="194">
        <f t="shared" si="525"/>
        <v>7.1226422891698256E-11</v>
      </c>
      <c r="AA1330" s="259">
        <f t="shared" si="526"/>
        <v>2.2792455325343445E-20</v>
      </c>
      <c r="AB1330" s="260">
        <f t="shared" si="527"/>
        <v>1.5495876828758522E-19</v>
      </c>
      <c r="AC1330" s="17">
        <f t="shared" si="528"/>
        <v>-0.66763237071751413</v>
      </c>
      <c r="AD1330" s="17">
        <f t="shared" si="529"/>
        <v>1.1514842964841978</v>
      </c>
      <c r="AE1330" s="17">
        <f t="shared" si="530"/>
        <v>-43.978760253108277</v>
      </c>
      <c r="AF1330" s="17">
        <f t="shared" si="532"/>
        <v>-22.213672961840505</v>
      </c>
      <c r="AG1330" s="17">
        <f t="shared" si="533"/>
        <v>10.061638471277764</v>
      </c>
      <c r="AJ1330" s="138"/>
    </row>
    <row r="1331" spans="1:36">
      <c r="A1331" t="s">
        <v>171</v>
      </c>
      <c r="B1331">
        <v>28</v>
      </c>
      <c r="C1331">
        <v>0</v>
      </c>
      <c r="D1331">
        <v>-138.69999999999999</v>
      </c>
      <c r="E1331" s="71" t="s">
        <v>172</v>
      </c>
      <c r="F1331" s="71" t="s">
        <v>12</v>
      </c>
      <c r="G1331" s="262">
        <v>0.32</v>
      </c>
      <c r="H1331" s="263" t="s">
        <v>23</v>
      </c>
      <c r="J1331" s="5">
        <v>0.80129881101481748</v>
      </c>
      <c r="K1331" s="5">
        <v>4.3640458956977577</v>
      </c>
      <c r="L1331" s="29">
        <v>1.4619601641863697E-14</v>
      </c>
      <c r="M1331" s="282">
        <v>9.0155654807123417E-20</v>
      </c>
      <c r="N1331" s="257"/>
      <c r="O1331" s="126">
        <f t="shared" si="517"/>
        <v>2.7046696442137025E-20</v>
      </c>
      <c r="P1331" s="126">
        <f t="shared" si="518"/>
        <v>1.8500296454513469E-6</v>
      </c>
      <c r="Q1331" s="126">
        <f t="shared" si="519"/>
        <v>8.4520926381678196E-11</v>
      </c>
      <c r="R1331" s="126">
        <f t="shared" si="520"/>
        <v>5781.342642035459</v>
      </c>
      <c r="S1331" s="126">
        <f t="shared" si="521"/>
        <v>1.9367561295586314E-11</v>
      </c>
      <c r="T1331" s="17">
        <v>0.90700000000000003</v>
      </c>
      <c r="U1331" s="193">
        <f t="shared" si="531"/>
        <v>8.1771178910060936E-20</v>
      </c>
      <c r="V1331" s="185">
        <f t="shared" si="522"/>
        <v>5.593256294747905E-6</v>
      </c>
      <c r="W1331" s="185">
        <f t="shared" si="523"/>
        <v>2.5553493409394038E-10</v>
      </c>
      <c r="X1331" s="185">
        <f t="shared" si="524"/>
        <v>17478.925921087201</v>
      </c>
      <c r="Y1331" s="194">
        <f t="shared" si="525"/>
        <v>5.8554593650322615E-11</v>
      </c>
      <c r="AA1331" s="259">
        <f t="shared" si="526"/>
        <v>1.8737469968103239E-20</v>
      </c>
      <c r="AB1331" s="260">
        <f t="shared" si="527"/>
        <v>1.1251190388382627E-19</v>
      </c>
      <c r="AC1331" s="17">
        <f t="shared" si="528"/>
        <v>-0.22152135401948325</v>
      </c>
      <c r="AD1331" s="17">
        <f t="shared" si="529"/>
        <v>1.4733995848031844</v>
      </c>
      <c r="AE1331" s="17">
        <f t="shared" si="530"/>
        <v>-43.852749278547016</v>
      </c>
      <c r="AF1331" s="17">
        <f t="shared" si="532"/>
        <v>-22.08766198727924</v>
      </c>
      <c r="AG1331" s="17">
        <f t="shared" si="533"/>
        <v>9.7687512011595743</v>
      </c>
      <c r="AJ1331" s="138"/>
    </row>
    <row r="1332" spans="1:36">
      <c r="A1332" t="s">
        <v>171</v>
      </c>
      <c r="B1332">
        <v>28</v>
      </c>
      <c r="C1332">
        <v>0</v>
      </c>
      <c r="D1332">
        <v>-138.69999999999999</v>
      </c>
      <c r="E1332" s="71" t="s">
        <v>172</v>
      </c>
      <c r="F1332" s="71" t="s">
        <v>12</v>
      </c>
      <c r="G1332" s="262">
        <v>0.32</v>
      </c>
      <c r="H1332" s="263" t="s">
        <v>23</v>
      </c>
      <c r="J1332" s="5">
        <v>0.64560985668331683</v>
      </c>
      <c r="K1332" s="5">
        <v>3.7918690584624182</v>
      </c>
      <c r="L1332" s="29">
        <v>1.1935331284563267E-14</v>
      </c>
      <c r="M1332" s="282">
        <v>5.9536773794758111E-20</v>
      </c>
      <c r="N1332" s="257"/>
      <c r="O1332" s="126">
        <f t="shared" si="517"/>
        <v>1.7861032138427434E-20</v>
      </c>
      <c r="P1332" s="126">
        <f t="shared" si="518"/>
        <v>1.496483986291043E-6</v>
      </c>
      <c r="Q1332" s="126">
        <f t="shared" si="519"/>
        <v>5.5815725432585722E-11</v>
      </c>
      <c r="R1332" s="126">
        <f t="shared" si="520"/>
        <v>4676.5124571595088</v>
      </c>
      <c r="S1332" s="126">
        <f t="shared" si="521"/>
        <v>1.4719845166599368E-11</v>
      </c>
      <c r="T1332" s="17">
        <v>0.90700000000000003</v>
      </c>
      <c r="U1332" s="193">
        <f t="shared" si="531"/>
        <v>5.3999853831845606E-20</v>
      </c>
      <c r="V1332" s="185">
        <f t="shared" si="522"/>
        <v>4.5243699185532529E-6</v>
      </c>
      <c r="W1332" s="185">
        <f t="shared" si="523"/>
        <v>1.6874954322451751E-10</v>
      </c>
      <c r="X1332" s="185">
        <f t="shared" si="524"/>
        <v>14138.655995478914</v>
      </c>
      <c r="Y1332" s="194">
        <f t="shared" si="525"/>
        <v>4.4502998553685428E-11</v>
      </c>
      <c r="AA1332" s="259">
        <f t="shared" si="526"/>
        <v>1.4240959537179336E-20</v>
      </c>
      <c r="AB1332" s="260">
        <f t="shared" si="527"/>
        <v>9.2217882330074097E-20</v>
      </c>
      <c r="AC1332" s="17">
        <f t="shared" si="528"/>
        <v>-0.43755989466568818</v>
      </c>
      <c r="AD1332" s="17">
        <f t="shared" si="529"/>
        <v>1.332859052800369</v>
      </c>
      <c r="AE1332" s="17">
        <f t="shared" si="530"/>
        <v>-44.267692784265023</v>
      </c>
      <c r="AF1332" s="17">
        <f t="shared" si="532"/>
        <v>-22.502605492997247</v>
      </c>
      <c r="AG1332" s="17">
        <f t="shared" si="533"/>
        <v>9.5566678851083555</v>
      </c>
      <c r="AJ1332" s="138"/>
    </row>
    <row r="1333" spans="1:36">
      <c r="A1333" t="s">
        <v>171</v>
      </c>
      <c r="B1333">
        <v>28</v>
      </c>
      <c r="C1333">
        <v>0</v>
      </c>
      <c r="D1333">
        <v>-138.69999999999999</v>
      </c>
      <c r="E1333" s="71" t="s">
        <v>172</v>
      </c>
      <c r="F1333" s="71" t="s">
        <v>12</v>
      </c>
      <c r="G1333" s="262">
        <v>0.32</v>
      </c>
      <c r="H1333" s="263" t="s">
        <v>23</v>
      </c>
      <c r="J1333" s="5">
        <v>0.85459697758051945</v>
      </c>
      <c r="K1333" s="5">
        <v>5.8551127485681649</v>
      </c>
      <c r="L1333" s="29">
        <v>1.5530892552560787E-14</v>
      </c>
      <c r="M1333" s="282">
        <v>1.3036719707744983E-19</v>
      </c>
      <c r="N1333" s="257"/>
      <c r="O1333" s="126">
        <f t="shared" si="517"/>
        <v>3.9110159123234945E-20</v>
      </c>
      <c r="P1333" s="126">
        <f t="shared" si="518"/>
        <v>2.5182170947919104E-6</v>
      </c>
      <c r="Q1333" s="126">
        <f t="shared" si="519"/>
        <v>1.222192472601092E-10</v>
      </c>
      <c r="R1333" s="126">
        <f t="shared" si="520"/>
        <v>7869.4284212247194</v>
      </c>
      <c r="S1333" s="126">
        <f t="shared" si="521"/>
        <v>2.0873935739324103E-11</v>
      </c>
      <c r="T1333" s="17">
        <v>0.90700000000000003</v>
      </c>
      <c r="U1333" s="193">
        <f t="shared" si="531"/>
        <v>1.1824304774924699E-19</v>
      </c>
      <c r="V1333" s="185">
        <f t="shared" si="522"/>
        <v>7.6134096832542093E-6</v>
      </c>
      <c r="W1333" s="185">
        <f t="shared" si="523"/>
        <v>3.6950952421639682E-10</v>
      </c>
      <c r="X1333" s="185">
        <f t="shared" si="524"/>
        <v>23791.905260169402</v>
      </c>
      <c r="Y1333" s="194">
        <f t="shared" si="525"/>
        <v>6.3108865718556534E-11</v>
      </c>
      <c r="AA1333" s="259">
        <f t="shared" si="526"/>
        <v>2.0194837029938094E-20</v>
      </c>
      <c r="AB1333" s="260">
        <f t="shared" si="527"/>
        <v>1.5254816070908318E-19</v>
      </c>
      <c r="AC1333" s="17">
        <f t="shared" si="528"/>
        <v>-0.15712529242658316</v>
      </c>
      <c r="AD1333" s="17">
        <f t="shared" si="529"/>
        <v>1.7673152536649821</v>
      </c>
      <c r="AE1333" s="17">
        <f t="shared" si="530"/>
        <v>-43.483931891182486</v>
      </c>
      <c r="AF1333" s="17">
        <f t="shared" si="532"/>
        <v>-21.718844599914714</v>
      </c>
      <c r="AG1333" s="17">
        <f t="shared" si="533"/>
        <v>10.077100686688368</v>
      </c>
      <c r="AJ1333" s="138"/>
    </row>
    <row r="1334" spans="1:36">
      <c r="A1334" t="s">
        <v>171</v>
      </c>
      <c r="B1334">
        <v>28</v>
      </c>
      <c r="C1334">
        <v>0</v>
      </c>
      <c r="D1334">
        <v>-138.69999999999999</v>
      </c>
      <c r="E1334" s="71" t="s">
        <v>172</v>
      </c>
      <c r="F1334" s="71" t="s">
        <v>12</v>
      </c>
      <c r="G1334" s="262">
        <v>0.32</v>
      </c>
      <c r="H1334" s="263" t="s">
        <v>23</v>
      </c>
      <c r="J1334" s="5">
        <v>0.28169718846943598</v>
      </c>
      <c r="K1334" s="5">
        <v>2.0910128925164</v>
      </c>
      <c r="L1334" s="29">
        <v>5.4779527797900637E-15</v>
      </c>
      <c r="M1334" s="282">
        <v>4.3767721581150434E-20</v>
      </c>
      <c r="N1334" s="257"/>
      <c r="O1334" s="126">
        <f t="shared" si="517"/>
        <v>1.313031647434513E-20</v>
      </c>
      <c r="P1334" s="126">
        <f t="shared" si="518"/>
        <v>2.3969386013671215E-6</v>
      </c>
      <c r="Q1334" s="126">
        <f t="shared" si="519"/>
        <v>4.1032238982328526E-11</v>
      </c>
      <c r="R1334" s="126">
        <f t="shared" si="520"/>
        <v>7490.4331292722536</v>
      </c>
      <c r="S1334" s="126">
        <f t="shared" si="521"/>
        <v>1.9623140119881738E-11</v>
      </c>
      <c r="T1334" s="17">
        <v>0.90700000000000003</v>
      </c>
      <c r="U1334" s="193">
        <f t="shared" si="531"/>
        <v>3.9697323474103445E-20</v>
      </c>
      <c r="V1334" s="185">
        <f t="shared" si="522"/>
        <v>7.2467443714665971E-6</v>
      </c>
      <c r="W1334" s="185">
        <f t="shared" si="523"/>
        <v>1.2405413585657325E-10</v>
      </c>
      <c r="X1334" s="185">
        <f t="shared" si="524"/>
        <v>22646.076160833112</v>
      </c>
      <c r="Y1334" s="194">
        <f t="shared" si="525"/>
        <v>5.9327293629109124E-11</v>
      </c>
      <c r="AA1334" s="259">
        <f t="shared" si="526"/>
        <v>1.8984733961314922E-20</v>
      </c>
      <c r="AB1334" s="260">
        <f t="shared" si="527"/>
        <v>1.5537152436258415E-19</v>
      </c>
      <c r="AC1334" s="17">
        <f t="shared" si="528"/>
        <v>-1.2669225847337984</v>
      </c>
      <c r="AD1334" s="17">
        <f t="shared" si="529"/>
        <v>0.7376485861455182</v>
      </c>
      <c r="AE1334" s="17">
        <f t="shared" si="530"/>
        <v>-44.575390357375888</v>
      </c>
      <c r="AF1334" s="17">
        <f t="shared" si="532"/>
        <v>-22.810303066108112</v>
      </c>
      <c r="AG1334" s="17">
        <f t="shared" si="533"/>
        <v>10.027741877971444</v>
      </c>
      <c r="AJ1334" s="138"/>
    </row>
    <row r="1335" spans="1:36">
      <c r="A1335" t="s">
        <v>171</v>
      </c>
      <c r="B1335">
        <v>28</v>
      </c>
      <c r="C1335">
        <v>0</v>
      </c>
      <c r="D1335">
        <v>-138.69999999999999</v>
      </c>
      <c r="E1335" s="71" t="s">
        <v>172</v>
      </c>
      <c r="F1335" s="71" t="s">
        <v>12</v>
      </c>
      <c r="G1335" s="262">
        <v>0.32</v>
      </c>
      <c r="H1335" s="263" t="s">
        <v>23</v>
      </c>
      <c r="J1335" s="5">
        <v>0.46324668632773647</v>
      </c>
      <c r="K1335" s="5">
        <v>2.8952917895483532</v>
      </c>
      <c r="L1335" s="29">
        <v>8.7391717570731147E-15</v>
      </c>
      <c r="M1335" s="282">
        <v>7.3066091124632025E-20</v>
      </c>
      <c r="N1335" s="257"/>
      <c r="O1335" s="126">
        <f t="shared" si="517"/>
        <v>2.1919827337389607E-20</v>
      </c>
      <c r="P1335" s="126">
        <f t="shared" si="518"/>
        <v>2.5082270891001344E-6</v>
      </c>
      <c r="Q1335" s="126">
        <f t="shared" si="519"/>
        <v>6.8499460429342508E-11</v>
      </c>
      <c r="R1335" s="126">
        <f t="shared" si="520"/>
        <v>7838.2096534379189</v>
      </c>
      <c r="S1335" s="126">
        <f t="shared" si="521"/>
        <v>2.3658914336930434E-11</v>
      </c>
      <c r="T1335" s="17">
        <v>0.90700000000000003</v>
      </c>
      <c r="U1335" s="193">
        <f t="shared" si="531"/>
        <v>6.627094465004125E-20</v>
      </c>
      <c r="V1335" s="185">
        <f t="shared" si="522"/>
        <v>7.5832065660460743E-6</v>
      </c>
      <c r="W1335" s="185">
        <f t="shared" si="523"/>
        <v>2.0709670203137887E-10</v>
      </c>
      <c r="X1335" s="185">
        <f t="shared" si="524"/>
        <v>23697.52051889398</v>
      </c>
      <c r="Y1335" s="194">
        <f t="shared" si="525"/>
        <v>7.1528784345319685E-11</v>
      </c>
      <c r="AA1335" s="259">
        <f t="shared" si="526"/>
        <v>2.2889210990502305E-20</v>
      </c>
      <c r="AB1335" s="260">
        <f t="shared" si="527"/>
        <v>1.5772609557953629E-19</v>
      </c>
      <c r="AC1335" s="17">
        <f t="shared" si="528"/>
        <v>-0.76949556693942045</v>
      </c>
      <c r="AD1335" s="17">
        <f t="shared" si="529"/>
        <v>1.0630858968088899</v>
      </c>
      <c r="AE1335" s="17">
        <f t="shared" si="530"/>
        <v>-44.06292256344414</v>
      </c>
      <c r="AF1335" s="17">
        <f t="shared" si="532"/>
        <v>-22.297835272176361</v>
      </c>
      <c r="AG1335" s="17">
        <f t="shared" si="533"/>
        <v>10.073125702194275</v>
      </c>
      <c r="AJ1335" s="138"/>
    </row>
    <row r="1336" spans="1:36">
      <c r="A1336" t="s">
        <v>171</v>
      </c>
      <c r="B1336">
        <v>28</v>
      </c>
      <c r="C1336">
        <v>0</v>
      </c>
      <c r="D1336">
        <v>-138.69999999999999</v>
      </c>
      <c r="E1336" s="71" t="s">
        <v>172</v>
      </c>
      <c r="F1336" s="71" t="s">
        <v>12</v>
      </c>
      <c r="G1336" s="262">
        <v>0.32</v>
      </c>
      <c r="H1336" s="263" t="s">
        <v>23</v>
      </c>
      <c r="J1336" s="5">
        <v>0.51150154948687576</v>
      </c>
      <c r="K1336" s="5">
        <v>3.2599064678851639</v>
      </c>
      <c r="L1336" s="29">
        <v>9.59135122287716E-15</v>
      </c>
      <c r="M1336" s="282">
        <v>2.5724321161486365E-20</v>
      </c>
      <c r="N1336" s="257"/>
      <c r="O1336" s="126">
        <f t="shared" si="517"/>
        <v>7.7172963484459095E-21</v>
      </c>
      <c r="P1336" s="126">
        <f t="shared" si="518"/>
        <v>8.046099208669076E-7</v>
      </c>
      <c r="Q1336" s="126">
        <f t="shared" si="519"/>
        <v>2.4116551088893465E-11</v>
      </c>
      <c r="R1336" s="126">
        <f t="shared" si="520"/>
        <v>2514.4060027090859</v>
      </c>
      <c r="S1336" s="126">
        <f t="shared" si="521"/>
        <v>7.3979273106381088E-12</v>
      </c>
      <c r="T1336" s="17">
        <v>0.90700000000000003</v>
      </c>
      <c r="U1336" s="193">
        <f t="shared" si="531"/>
        <v>2.3331959293468133E-20</v>
      </c>
      <c r="V1336" s="185">
        <f t="shared" si="522"/>
        <v>2.4326039940876172E-6</v>
      </c>
      <c r="W1336" s="185">
        <f t="shared" si="523"/>
        <v>7.2912372792087911E-11</v>
      </c>
      <c r="X1336" s="185">
        <f t="shared" si="524"/>
        <v>7601.8874815238032</v>
      </c>
      <c r="Y1336" s="194">
        <f t="shared" si="525"/>
        <v>2.2366400235829214E-11</v>
      </c>
      <c r="AA1336" s="259">
        <f t="shared" si="526"/>
        <v>7.1572480754653489E-21</v>
      </c>
      <c r="AB1336" s="260">
        <f t="shared" si="527"/>
        <v>5.0291775630576865E-20</v>
      </c>
      <c r="AC1336" s="17">
        <f t="shared" si="528"/>
        <v>-0.6704046642951893</v>
      </c>
      <c r="AD1336" s="17">
        <f t="shared" si="529"/>
        <v>1.1816985041342547</v>
      </c>
      <c r="AE1336" s="17">
        <f t="shared" si="530"/>
        <v>-45.106850059783433</v>
      </c>
      <c r="AF1336" s="17">
        <f t="shared" si="532"/>
        <v>-23.341762768515661</v>
      </c>
      <c r="AG1336" s="17">
        <f t="shared" si="533"/>
        <v>8.9361518482720417</v>
      </c>
      <c r="AJ1336" s="138"/>
    </row>
    <row r="1337" spans="1:36">
      <c r="A1337" t="s">
        <v>171</v>
      </c>
      <c r="B1337">
        <v>28</v>
      </c>
      <c r="C1337">
        <v>0</v>
      </c>
      <c r="D1337">
        <v>-138.69999999999999</v>
      </c>
      <c r="E1337" s="71" t="s">
        <v>172</v>
      </c>
      <c r="F1337" s="71" t="s">
        <v>12</v>
      </c>
      <c r="G1337" s="262">
        <v>0.32</v>
      </c>
      <c r="H1337" s="263" t="s">
        <v>23</v>
      </c>
      <c r="J1337" s="5">
        <v>0.4162484602300332</v>
      </c>
      <c r="K1337" s="5">
        <v>2.7714864855811587</v>
      </c>
      <c r="L1337" s="29">
        <v>7.9039581860262192E-15</v>
      </c>
      <c r="M1337" s="282">
        <v>1.200562105233066E-20</v>
      </c>
      <c r="N1337" s="257"/>
      <c r="O1337" s="126">
        <f t="shared" si="517"/>
        <v>3.6016863156991982E-21</v>
      </c>
      <c r="P1337" s="126">
        <f t="shared" si="518"/>
        <v>4.5568134736172942E-7</v>
      </c>
      <c r="Q1337" s="126">
        <f t="shared" si="519"/>
        <v>1.1255269736559993E-11</v>
      </c>
      <c r="R1337" s="126">
        <f t="shared" si="520"/>
        <v>1424.0042105054042</v>
      </c>
      <c r="S1337" s="126">
        <f t="shared" si="521"/>
        <v>4.06109493772251E-12</v>
      </c>
      <c r="T1337" s="17">
        <v>0.90700000000000003</v>
      </c>
      <c r="U1337" s="193">
        <f t="shared" si="531"/>
        <v>1.0889098294463909E-20</v>
      </c>
      <c r="V1337" s="185">
        <f t="shared" si="522"/>
        <v>1.3776766068569619E-6</v>
      </c>
      <c r="W1337" s="185">
        <f t="shared" si="523"/>
        <v>3.4028432170199711E-11</v>
      </c>
      <c r="X1337" s="185">
        <f t="shared" si="524"/>
        <v>4305.2393964280054</v>
      </c>
      <c r="Y1337" s="194">
        <f t="shared" si="525"/>
        <v>1.227804369504772E-11</v>
      </c>
      <c r="AA1337" s="259">
        <f t="shared" si="526"/>
        <v>3.928973982415271E-21</v>
      </c>
      <c r="AB1337" s="260">
        <f t="shared" si="527"/>
        <v>2.8842439550877716E-20</v>
      </c>
      <c r="AC1337" s="17">
        <f t="shared" si="528"/>
        <v>-0.87647293684139271</v>
      </c>
      <c r="AD1337" s="17">
        <f t="shared" si="529"/>
        <v>1.0193838136548139</v>
      </c>
      <c r="AE1337" s="17">
        <f t="shared" si="530"/>
        <v>-45.868911991734286</v>
      </c>
      <c r="AF1337" s="17">
        <f t="shared" si="532"/>
        <v>-24.103824700466511</v>
      </c>
      <c r="AG1337" s="17">
        <f t="shared" si="533"/>
        <v>8.3675880242420781</v>
      </c>
      <c r="AJ1337" s="138"/>
    </row>
    <row r="1338" spans="1:36">
      <c r="A1338" t="s">
        <v>171</v>
      </c>
      <c r="B1338">
        <v>28</v>
      </c>
      <c r="C1338">
        <v>0</v>
      </c>
      <c r="D1338">
        <v>-138.69999999999999</v>
      </c>
      <c r="E1338" s="71" t="s">
        <v>172</v>
      </c>
      <c r="F1338" s="71" t="s">
        <v>12</v>
      </c>
      <c r="G1338" s="262">
        <v>0.32</v>
      </c>
      <c r="H1338" s="263" t="s">
        <v>23</v>
      </c>
      <c r="J1338" s="5">
        <v>0.32038171320818948</v>
      </c>
      <c r="K1338" s="5">
        <v>2.3932383465243956</v>
      </c>
      <c r="L1338" s="29">
        <v>6.1815088252837753E-15</v>
      </c>
      <c r="M1338" s="282">
        <v>4.4365597227134551E-20</v>
      </c>
      <c r="N1338" s="257"/>
      <c r="O1338" s="126">
        <f t="shared" si="517"/>
        <v>1.3309679168140365E-20</v>
      </c>
      <c r="P1338" s="126">
        <f t="shared" si="518"/>
        <v>2.1531440857450132E-6</v>
      </c>
      <c r="Q1338" s="126">
        <f t="shared" si="519"/>
        <v>4.1592747400438637E-11</v>
      </c>
      <c r="R1338" s="126">
        <f t="shared" si="520"/>
        <v>6728.5752679531661</v>
      </c>
      <c r="S1338" s="126">
        <f t="shared" si="521"/>
        <v>1.7379275014894409E-11</v>
      </c>
      <c r="T1338" s="17">
        <v>0.90700000000000003</v>
      </c>
      <c r="U1338" s="193">
        <f t="shared" si="531"/>
        <v>4.0239596685011039E-20</v>
      </c>
      <c r="V1338" s="185">
        <f t="shared" si="522"/>
        <v>6.5096722859024237E-6</v>
      </c>
      <c r="W1338" s="185">
        <f t="shared" si="523"/>
        <v>1.2574873964065948E-10</v>
      </c>
      <c r="X1338" s="185">
        <f t="shared" si="524"/>
        <v>20342.725893445073</v>
      </c>
      <c r="Y1338" s="194">
        <f t="shared" si="525"/>
        <v>5.2543341461697434E-11</v>
      </c>
      <c r="AA1338" s="259">
        <f t="shared" si="526"/>
        <v>1.6813869267743181E-20</v>
      </c>
      <c r="AB1338" s="260">
        <f t="shared" si="527"/>
        <v>1.3847730815492903E-19</v>
      </c>
      <c r="AC1338" s="17">
        <f t="shared" si="528"/>
        <v>-1.1382421402975726</v>
      </c>
      <c r="AD1338" s="17">
        <f t="shared" si="529"/>
        <v>0.87264740552270148</v>
      </c>
      <c r="AE1338" s="17">
        <f t="shared" si="530"/>
        <v>-44.561822621005</v>
      </c>
      <c r="AF1338" s="17">
        <f t="shared" si="532"/>
        <v>-22.796735329737221</v>
      </c>
      <c r="AG1338" s="17">
        <f t="shared" si="533"/>
        <v>9.9204786770167193</v>
      </c>
      <c r="AJ1338" s="138"/>
    </row>
    <row r="1339" spans="1:36">
      <c r="A1339" t="s">
        <v>171</v>
      </c>
      <c r="B1339">
        <v>28</v>
      </c>
      <c r="C1339">
        <v>0</v>
      </c>
      <c r="D1339">
        <v>-138.69999999999999</v>
      </c>
      <c r="E1339" s="71" t="s">
        <v>172</v>
      </c>
      <c r="F1339" s="71" t="s">
        <v>12</v>
      </c>
      <c r="G1339" s="262">
        <v>0.32</v>
      </c>
      <c r="H1339" s="263" t="s">
        <v>23</v>
      </c>
      <c r="J1339" s="5"/>
      <c r="K1339" s="5"/>
      <c r="L1339" s="29"/>
      <c r="M1339" s="282">
        <v>9.5210018760869448E-20</v>
      </c>
      <c r="N1339" s="257"/>
      <c r="O1339" s="126">
        <f t="shared" si="517"/>
        <v>2.8563005628260831E-20</v>
      </c>
      <c r="P1339" s="126"/>
      <c r="Q1339" s="126">
        <f t="shared" si="519"/>
        <v>8.9259392588315094E-11</v>
      </c>
      <c r="R1339" s="126"/>
      <c r="S1339" s="126"/>
      <c r="T1339" s="17">
        <v>0.90700000000000003</v>
      </c>
      <c r="U1339" s="193">
        <f t="shared" si="531"/>
        <v>8.6355487016108594E-20</v>
      </c>
      <c r="V1339" s="185"/>
      <c r="W1339" s="185">
        <f t="shared" si="523"/>
        <v>2.6986089692533933E-10</v>
      </c>
      <c r="X1339" s="185"/>
      <c r="Y1339" s="194"/>
      <c r="AA1339" s="259"/>
      <c r="AB1339" s="260"/>
      <c r="AC1339" s="17"/>
      <c r="AD1339" s="17"/>
      <c r="AE1339" s="17">
        <f t="shared" si="530"/>
        <v>-43.798201777530117</v>
      </c>
      <c r="AF1339" s="17">
        <f t="shared" si="532"/>
        <v>-22.033114486262345</v>
      </c>
      <c r="AG1339" s="17"/>
      <c r="AJ1339" s="138"/>
    </row>
    <row r="1340" spans="1:36">
      <c r="A1340" t="s">
        <v>171</v>
      </c>
      <c r="B1340">
        <v>28</v>
      </c>
      <c r="C1340">
        <v>0</v>
      </c>
      <c r="D1340">
        <v>-138.69999999999999</v>
      </c>
      <c r="E1340" s="71" t="s">
        <v>172</v>
      </c>
      <c r="F1340" s="71" t="s">
        <v>12</v>
      </c>
      <c r="G1340" s="262">
        <v>0.32</v>
      </c>
      <c r="H1340" s="263" t="s">
        <v>23</v>
      </c>
      <c r="J1340" s="5">
        <v>0.33653578263294825</v>
      </c>
      <c r="K1340" s="5">
        <v>3.9173770538793344</v>
      </c>
      <c r="L1340" s="29">
        <v>6.4737339447938798E-15</v>
      </c>
      <c r="M1340" s="282">
        <v>4.9708361072489556E-20</v>
      </c>
      <c r="N1340" s="257"/>
      <c r="O1340" s="126">
        <f t="shared" si="517"/>
        <v>1.4912508321746867E-20</v>
      </c>
      <c r="P1340" s="126">
        <f t="shared" si="518"/>
        <v>2.3035404990251993E-6</v>
      </c>
      <c r="Q1340" s="126">
        <f t="shared" si="519"/>
        <v>4.6601588505458955E-11</v>
      </c>
      <c r="R1340" s="126">
        <f t="shared" si="520"/>
        <v>7198.5640594537472</v>
      </c>
      <c r="S1340" s="126">
        <f t="shared" si="521"/>
        <v>1.1896120252021675E-11</v>
      </c>
      <c r="T1340" s="17">
        <v>0.90700000000000003</v>
      </c>
      <c r="U1340" s="193">
        <f t="shared" si="531"/>
        <v>4.5085483492748027E-20</v>
      </c>
      <c r="V1340" s="185">
        <f t="shared" si="522"/>
        <v>6.9643707753861862E-6</v>
      </c>
      <c r="W1340" s="185">
        <f t="shared" si="523"/>
        <v>1.4089213591483758E-10</v>
      </c>
      <c r="X1340" s="185">
        <f t="shared" si="524"/>
        <v>21763.658673081831</v>
      </c>
      <c r="Y1340" s="194">
        <f t="shared" si="525"/>
        <v>3.5965936895278863E-11</v>
      </c>
      <c r="AA1340" s="259">
        <f t="shared" si="526"/>
        <v>1.1509099806489237E-20</v>
      </c>
      <c r="AB1340" s="260">
        <f t="shared" si="527"/>
        <v>1.4770602009565595E-19</v>
      </c>
      <c r="AC1340" s="17">
        <f t="shared" si="528"/>
        <v>-1.0890507978600237</v>
      </c>
      <c r="AD1340" s="17">
        <f t="shared" si="529"/>
        <v>1.365422310934072</v>
      </c>
      <c r="AE1340" s="17">
        <f t="shared" si="530"/>
        <v>-44.448113803086798</v>
      </c>
      <c r="AF1340" s="17">
        <f t="shared" si="532"/>
        <v>-22.683026511819023</v>
      </c>
      <c r="AG1340" s="17">
        <f t="shared" si="533"/>
        <v>9.9879968243860624</v>
      </c>
      <c r="AJ1340" s="138"/>
    </row>
    <row r="1341" spans="1:36">
      <c r="A1341" t="s">
        <v>171</v>
      </c>
      <c r="B1341">
        <v>28</v>
      </c>
      <c r="C1341">
        <v>0</v>
      </c>
      <c r="D1341">
        <v>-138.69999999999999</v>
      </c>
      <c r="E1341" s="71" t="s">
        <v>172</v>
      </c>
      <c r="F1341" s="71" t="s">
        <v>12</v>
      </c>
      <c r="G1341" s="262">
        <v>0.32</v>
      </c>
      <c r="H1341" s="263" t="s">
        <v>23</v>
      </c>
      <c r="J1341" s="5">
        <v>0.27826185690273558</v>
      </c>
      <c r="K1341" s="5">
        <v>2.0611989400202635</v>
      </c>
      <c r="L1341" s="29">
        <v>5.4152001065448927E-15</v>
      </c>
      <c r="M1341" s="282">
        <v>2.6230338615191501E-20</v>
      </c>
      <c r="N1341" s="257"/>
      <c r="O1341" s="126">
        <f t="shared" si="517"/>
        <v>7.8691015845574493E-21</v>
      </c>
      <c r="P1341" s="126">
        <f t="shared" si="518"/>
        <v>1.4531506555125699E-6</v>
      </c>
      <c r="Q1341" s="126">
        <f t="shared" si="519"/>
        <v>2.4590942451742025E-11</v>
      </c>
      <c r="R1341" s="126">
        <f t="shared" si="520"/>
        <v>4541.0957984767801</v>
      </c>
      <c r="S1341" s="126">
        <f t="shared" si="521"/>
        <v>1.1930407091855129E-11</v>
      </c>
      <c r="T1341" s="17">
        <v>0.90700000000000003</v>
      </c>
      <c r="U1341" s="193">
        <f t="shared" si="531"/>
        <v>2.3790917123978692E-20</v>
      </c>
      <c r="V1341" s="185">
        <f t="shared" si="522"/>
        <v>4.3933588151663373E-6</v>
      </c>
      <c r="W1341" s="185">
        <f t="shared" si="523"/>
        <v>7.4346616012433409E-11</v>
      </c>
      <c r="X1341" s="185">
        <f t="shared" si="524"/>
        <v>13729.246297394802</v>
      </c>
      <c r="Y1341" s="194">
        <f t="shared" si="525"/>
        <v>3.6069597441042012E-11</v>
      </c>
      <c r="AA1341" s="259">
        <f t="shared" si="526"/>
        <v>1.1542271181133446E-20</v>
      </c>
      <c r="AB1341" s="260">
        <f t="shared" si="527"/>
        <v>9.4264944923299805E-20</v>
      </c>
      <c r="AC1341" s="17">
        <f t="shared" si="528"/>
        <v>-1.2791926773256126</v>
      </c>
      <c r="AD1341" s="17">
        <f t="shared" si="529"/>
        <v>0.72328782321809504</v>
      </c>
      <c r="AE1341" s="17">
        <f t="shared" si="530"/>
        <v>-45.087370249617379</v>
      </c>
      <c r="AF1341" s="17">
        <f t="shared" si="532"/>
        <v>-23.322282958349604</v>
      </c>
      <c r="AG1341" s="17">
        <f t="shared" si="533"/>
        <v>9.5272836026736663</v>
      </c>
      <c r="AJ1341" s="138"/>
    </row>
    <row r="1342" spans="1:36">
      <c r="A1342" t="s">
        <v>171</v>
      </c>
      <c r="B1342">
        <v>28</v>
      </c>
      <c r="C1342">
        <v>0</v>
      </c>
      <c r="D1342">
        <v>-138.69999999999999</v>
      </c>
      <c r="E1342" s="71" t="s">
        <v>172</v>
      </c>
      <c r="F1342" s="71" t="s">
        <v>12</v>
      </c>
      <c r="G1342" s="262">
        <v>0.32</v>
      </c>
      <c r="H1342" s="263" t="s">
        <v>23</v>
      </c>
      <c r="J1342" s="5">
        <v>0.22516422866808769</v>
      </c>
      <c r="K1342" s="5">
        <v>2.1579161418149106</v>
      </c>
      <c r="L1342" s="29">
        <v>4.4388394607634764E-15</v>
      </c>
      <c r="M1342" s="282">
        <v>3.315413620074592E-20</v>
      </c>
      <c r="N1342" s="257"/>
      <c r="O1342" s="126">
        <f t="shared" si="517"/>
        <v>9.946240860223775E-21</v>
      </c>
      <c r="P1342" s="126">
        <f t="shared" si="518"/>
        <v>2.2407300259768869E-6</v>
      </c>
      <c r="Q1342" s="126">
        <f t="shared" si="519"/>
        <v>3.1082002688199293E-11</v>
      </c>
      <c r="R1342" s="126">
        <f t="shared" si="520"/>
        <v>7002.2813311777709</v>
      </c>
      <c r="S1342" s="126">
        <f t="shared" si="521"/>
        <v>1.4403712028428428E-11</v>
      </c>
      <c r="T1342" s="17">
        <v>0.90700000000000003</v>
      </c>
      <c r="U1342" s="193">
        <f t="shared" si="531"/>
        <v>3.0070801534076548E-20</v>
      </c>
      <c r="V1342" s="185">
        <f t="shared" si="522"/>
        <v>6.7744737785367881E-6</v>
      </c>
      <c r="W1342" s="185">
        <f t="shared" si="523"/>
        <v>9.3971254793989202E-11</v>
      </c>
      <c r="X1342" s="185">
        <f t="shared" si="524"/>
        <v>21170.230557927462</v>
      </c>
      <c r="Y1342" s="194">
        <f t="shared" si="525"/>
        <v>4.3547222699281946E-11</v>
      </c>
      <c r="AA1342" s="259">
        <f t="shared" si="526"/>
        <v>1.3935111263770226E-20</v>
      </c>
      <c r="AB1342" s="260">
        <f t="shared" si="527"/>
        <v>1.4724424211102419E-19</v>
      </c>
      <c r="AC1342" s="17">
        <f t="shared" si="528"/>
        <v>-1.4909252378374596</v>
      </c>
      <c r="AD1342" s="17">
        <f t="shared" si="529"/>
        <v>0.76914300686631221</v>
      </c>
      <c r="AE1342" s="17">
        <f t="shared" si="530"/>
        <v>-44.853119471756635</v>
      </c>
      <c r="AF1342" s="17">
        <f t="shared" si="532"/>
        <v>-23.088032180488863</v>
      </c>
      <c r="AG1342" s="17">
        <f t="shared" si="533"/>
        <v>9.9603512548550324</v>
      </c>
      <c r="AJ1342" s="138"/>
    </row>
    <row r="1348" spans="15:36">
      <c r="O1348" s="125">
        <f t="shared" ref="O1348:Y1348" si="534">AVERAGE(O5:O1342)</f>
        <v>2.726031092093199E-17</v>
      </c>
      <c r="P1348" s="125">
        <f t="shared" si="534"/>
        <v>1.5486241889356646E-5</v>
      </c>
      <c r="Q1348" s="125">
        <f t="shared" si="534"/>
        <v>8.1023766588234084E-8</v>
      </c>
      <c r="R1348" s="125">
        <f t="shared" si="534"/>
        <v>53547.966877125014</v>
      </c>
      <c r="S1348" s="125">
        <f t="shared" si="534"/>
        <v>3.988184449197178E-10</v>
      </c>
      <c r="T1348" s="125">
        <f t="shared" si="534"/>
        <v>0.58796935975609421</v>
      </c>
      <c r="U1348" s="125">
        <f t="shared" si="534"/>
        <v>4.9607988823123442E-17</v>
      </c>
      <c r="V1348" s="125">
        <f t="shared" si="534"/>
        <v>3.0797212987583032E-5</v>
      </c>
      <c r="W1348" s="125">
        <f t="shared" si="534"/>
        <v>9.3691949601548363E-8</v>
      </c>
      <c r="X1348" s="125">
        <f t="shared" si="534"/>
        <v>82768.535550463872</v>
      </c>
      <c r="Y1348" s="125">
        <f t="shared" si="534"/>
        <v>4.9274814607735745E-10</v>
      </c>
      <c r="Z1348" s="125"/>
      <c r="AA1348" s="125">
        <f>AVERAGE(AA5:AA1342)</f>
        <v>2.3753608503478768E-19</v>
      </c>
      <c r="AB1348" s="125">
        <f>AVERAGE(AB5:AB1342)</f>
        <v>6.8571063257903686E-19</v>
      </c>
      <c r="AI1348" s="25" t="s">
        <v>130</v>
      </c>
      <c r="AJ1348" s="125"/>
    </row>
    <row r="1349" spans="15:36">
      <c r="O1349" s="125">
        <f t="shared" ref="O1349:Y1349" si="535">STDEV(O5:O1342)</f>
        <v>9.6569639784598831E-17</v>
      </c>
      <c r="P1349" s="125">
        <f t="shared" si="535"/>
        <v>6.9811620643371819E-5</v>
      </c>
      <c r="Q1349" s="125">
        <f t="shared" si="535"/>
        <v>7.5514281390084385E-7</v>
      </c>
      <c r="R1349" s="125">
        <f t="shared" si="535"/>
        <v>226092.01048568427</v>
      </c>
      <c r="S1349" s="125">
        <f t="shared" si="535"/>
        <v>2.6813337652939362E-9</v>
      </c>
      <c r="T1349" s="125">
        <f t="shared" si="535"/>
        <v>0.34944115891747413</v>
      </c>
      <c r="U1349" s="125">
        <f t="shared" si="535"/>
        <v>2.251040588762107E-16</v>
      </c>
      <c r="V1349" s="125">
        <f t="shared" si="535"/>
        <v>1.3375150204872604E-4</v>
      </c>
      <c r="W1349" s="125">
        <f t="shared" si="535"/>
        <v>2.4610240381530261E-7</v>
      </c>
      <c r="X1349" s="125">
        <f t="shared" si="535"/>
        <v>211366.31333765993</v>
      </c>
      <c r="Y1349" s="125">
        <f t="shared" si="535"/>
        <v>7.5064486660334503E-10</v>
      </c>
      <c r="Z1349" s="125"/>
      <c r="AA1349" s="125">
        <f>STDEV(AA5:AA1342)</f>
        <v>9.0805117375428713E-19</v>
      </c>
      <c r="AB1349" s="125">
        <f>STDEV(AB5:AB1342)</f>
        <v>3.5324836977732112E-18</v>
      </c>
      <c r="AI1349" s="25" t="s">
        <v>131</v>
      </c>
      <c r="AJ1349" s="125"/>
    </row>
  </sheetData>
  <mergeCells count="6">
    <mergeCell ref="Q3:R3"/>
    <mergeCell ref="O3:P3"/>
    <mergeCell ref="O2:S2"/>
    <mergeCell ref="U2:Y2"/>
    <mergeCell ref="U3:V3"/>
    <mergeCell ref="W3:X3"/>
  </mergeCells>
  <conditionalFormatting sqref="M374:M440 L374:L484 M442:M484 L485:M509">
    <cfRule type="expression" dxfId="1" priority="3">
      <formula>NOT(ISERROR(FIND(L$3,$AB374)))</formula>
    </cfRule>
  </conditionalFormatting>
  <conditionalFormatting sqref="L447 L374:M446 L448:M509">
    <cfRule type="expression" dxfId="0" priority="1">
      <formula>NOT(ISERROR(FIND(Y$3,$Q374)))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12"/>
  <sheetViews>
    <sheetView topLeftCell="A36" zoomScale="120" zoomScaleNormal="120" workbookViewId="0">
      <selection activeCell="H51" sqref="H51"/>
    </sheetView>
  </sheetViews>
  <sheetFormatPr defaultRowHeight="14.5"/>
  <cols>
    <col min="13" max="13" width="11.81640625" bestFit="1" customWidth="1"/>
    <col min="22" max="22" width="12.453125" bestFit="1" customWidth="1"/>
  </cols>
  <sheetData>
    <row r="1" spans="1:23">
      <c r="A1" t="s">
        <v>157</v>
      </c>
    </row>
    <row r="2" spans="1:23">
      <c r="W2" s="183"/>
    </row>
    <row r="3" spans="1:23">
      <c r="V3" s="138"/>
    </row>
    <row r="4" spans="1:23">
      <c r="V4" s="138" t="s">
        <v>163</v>
      </c>
    </row>
    <row r="5" spans="1:23">
      <c r="V5" s="138"/>
    </row>
    <row r="6" spans="1:23">
      <c r="V6" s="138" t="s">
        <v>164</v>
      </c>
    </row>
    <row r="7" spans="1:23">
      <c r="V7" s="138" t="s">
        <v>165</v>
      </c>
    </row>
    <row r="8" spans="1:23">
      <c r="V8" s="138"/>
    </row>
    <row r="9" spans="1:23">
      <c r="V9" s="18">
        <f>7000-5070</f>
        <v>1930</v>
      </c>
    </row>
    <row r="10" spans="1:23">
      <c r="V10" s="18">
        <f>V9*12</f>
        <v>23160</v>
      </c>
      <c r="W10">
        <f>V10*0.1</f>
        <v>2316</v>
      </c>
    </row>
    <row r="11" spans="1:23">
      <c r="V11" s="138"/>
    </row>
    <row r="12" spans="1:23">
      <c r="V12" s="138"/>
    </row>
    <row r="13" spans="1:23">
      <c r="V13" s="138"/>
    </row>
    <row r="14" spans="1:23">
      <c r="V14" s="138"/>
    </row>
    <row r="15" spans="1:23">
      <c r="V15" s="138"/>
    </row>
    <row r="44" spans="12:12">
      <c r="L44" s="146"/>
    </row>
    <row r="76" spans="11:17">
      <c r="K76" t="s">
        <v>137</v>
      </c>
    </row>
    <row r="77" spans="11:17">
      <c r="K77" t="s">
        <v>138</v>
      </c>
    </row>
    <row r="78" spans="11:17">
      <c r="K78" t="s">
        <v>139</v>
      </c>
    </row>
    <row r="79" spans="11:17">
      <c r="K79" t="s">
        <v>140</v>
      </c>
    </row>
    <row r="80" spans="11:17">
      <c r="K80" t="s">
        <v>141</v>
      </c>
      <c r="Q80" t="s">
        <v>142</v>
      </c>
    </row>
    <row r="81" spans="11:14">
      <c r="K81" t="s">
        <v>143</v>
      </c>
    </row>
    <row r="82" spans="11:14">
      <c r="K82" t="s">
        <v>144</v>
      </c>
    </row>
    <row r="83" spans="11:14">
      <c r="K83" t="s">
        <v>145</v>
      </c>
    </row>
    <row r="86" spans="11:14">
      <c r="K86" t="s">
        <v>146</v>
      </c>
    </row>
    <row r="89" spans="11:14">
      <c r="L89" t="s">
        <v>135</v>
      </c>
      <c r="M89" s="18">
        <v>406214.65290378215</v>
      </c>
      <c r="N89" t="s">
        <v>69</v>
      </c>
    </row>
    <row r="90" spans="11:14">
      <c r="K90" t="s">
        <v>113</v>
      </c>
      <c r="L90" t="s">
        <v>147</v>
      </c>
      <c r="M90" t="s">
        <v>148</v>
      </c>
    </row>
    <row r="91" spans="11:14">
      <c r="K91">
        <v>0.01</v>
      </c>
      <c r="L91">
        <f>K91*0.000000001</f>
        <v>1.0000000000000001E-11</v>
      </c>
      <c r="M91" s="126">
        <f>L91*M$89</f>
        <v>4.0621465290378219E-6</v>
      </c>
    </row>
    <row r="92" spans="11:14">
      <c r="K92">
        <f>K91*10</f>
        <v>0.1</v>
      </c>
      <c r="L92">
        <f>K92*0.000000001</f>
        <v>1.0000000000000002E-10</v>
      </c>
      <c r="M92" s="126">
        <f>L92*M$89</f>
        <v>4.0621465290378224E-5</v>
      </c>
    </row>
    <row r="93" spans="11:14">
      <c r="K93">
        <f>K92*10</f>
        <v>1</v>
      </c>
      <c r="L93">
        <f>K93*0.000000001</f>
        <v>1.0000000000000001E-9</v>
      </c>
      <c r="M93" s="126">
        <f>L93*M$89</f>
        <v>4.0621465290378216E-4</v>
      </c>
    </row>
    <row r="94" spans="11:14">
      <c r="K94">
        <f>K93*10</f>
        <v>10</v>
      </c>
      <c r="L94">
        <f>K94*0.000000001</f>
        <v>1E-8</v>
      </c>
      <c r="M94" s="126">
        <f>L94*M$89</f>
        <v>4.0621465290378213E-3</v>
      </c>
    </row>
    <row r="97" spans="11:20">
      <c r="L97" t="s">
        <v>170</v>
      </c>
      <c r="M97" s="261">
        <v>2.4E-9</v>
      </c>
      <c r="N97" t="s">
        <v>136</v>
      </c>
    </row>
    <row r="98" spans="11:20">
      <c r="K98" t="s">
        <v>113</v>
      </c>
      <c r="L98" t="s">
        <v>147</v>
      </c>
      <c r="M98" t="s">
        <v>169</v>
      </c>
    </row>
    <row r="99" spans="11:20">
      <c r="K99">
        <v>0.01</v>
      </c>
      <c r="L99">
        <f>K99*0.000000001</f>
        <v>1.0000000000000001E-11</v>
      </c>
      <c r="M99" s="126">
        <f>L99*M$97</f>
        <v>2.4000000000000002E-20</v>
      </c>
    </row>
    <row r="100" spans="11:20">
      <c r="K100">
        <f>K99*10</f>
        <v>0.1</v>
      </c>
      <c r="L100">
        <f>K100*0.000000001</f>
        <v>1.0000000000000002E-10</v>
      </c>
      <c r="M100" s="126">
        <f>L100*M$97</f>
        <v>2.4000000000000002E-19</v>
      </c>
    </row>
    <row r="101" spans="11:20">
      <c r="K101">
        <f>K100*10</f>
        <v>1</v>
      </c>
      <c r="L101">
        <f>K101*0.000000001</f>
        <v>1.0000000000000001E-9</v>
      </c>
      <c r="M101" s="126">
        <f>L101*M$97</f>
        <v>2.4000000000000003E-18</v>
      </c>
    </row>
    <row r="102" spans="11:20">
      <c r="K102">
        <f>K101*10</f>
        <v>10</v>
      </c>
      <c r="L102">
        <f>K102*0.000000001</f>
        <v>1E-8</v>
      </c>
      <c r="M102" s="126">
        <f>L102*M$97</f>
        <v>2.4000000000000002E-17</v>
      </c>
    </row>
    <row r="107" spans="11:20">
      <c r="K107" t="s">
        <v>149</v>
      </c>
    </row>
    <row r="108" spans="11:20">
      <c r="K108" t="s">
        <v>150</v>
      </c>
      <c r="Q108" t="s">
        <v>160</v>
      </c>
      <c r="T108" t="s">
        <v>162</v>
      </c>
    </row>
    <row r="109" spans="11:20">
      <c r="K109" t="s">
        <v>151</v>
      </c>
      <c r="Q109" t="s">
        <v>161</v>
      </c>
    </row>
    <row r="111" spans="11:20">
      <c r="K111" t="s">
        <v>152</v>
      </c>
    </row>
    <row r="112" spans="11:20">
      <c r="K112" t="s">
        <v>153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J37"/>
  <sheetViews>
    <sheetView topLeftCell="A14" zoomScale="90" zoomScaleNormal="90" workbookViewId="0">
      <selection activeCell="K36" sqref="K36"/>
    </sheetView>
  </sheetViews>
  <sheetFormatPr defaultRowHeight="14.5"/>
  <sheetData>
    <row r="37" spans="10:10">
      <c r="J37" t="s">
        <v>174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O34"/>
  <sheetViews>
    <sheetView topLeftCell="A17" zoomScale="88" zoomScaleNormal="88" workbookViewId="0">
      <selection activeCell="O33" sqref="O33:O34"/>
    </sheetView>
  </sheetViews>
  <sheetFormatPr defaultRowHeight="14.5"/>
  <sheetData>
    <row r="2" spans="9:9">
      <c r="I2" t="s">
        <v>176</v>
      </c>
    </row>
    <row r="17" spans="2:9" ht="15.5">
      <c r="B17" s="612" t="s">
        <v>237</v>
      </c>
      <c r="I17" s="612" t="s">
        <v>250</v>
      </c>
    </row>
    <row r="33" spans="15:15">
      <c r="O33" s="17"/>
    </row>
    <row r="34" spans="15:15">
      <c r="O34" s="1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1"/>
  <sheetViews>
    <sheetView tabSelected="1" zoomScale="90" zoomScaleNormal="90" workbookViewId="0">
      <selection activeCell="T42" sqref="T42"/>
    </sheetView>
  </sheetViews>
  <sheetFormatPr defaultRowHeight="14.5"/>
  <cols>
    <col min="1" max="1" width="11.26953125" customWidth="1"/>
    <col min="17" max="17" width="10.90625" customWidth="1"/>
    <col min="19" max="19" width="11.81640625" bestFit="1" customWidth="1"/>
  </cols>
  <sheetData>
    <row r="1" spans="1:20">
      <c r="A1" t="s">
        <v>82</v>
      </c>
    </row>
    <row r="3" spans="1:20" ht="15.5">
      <c r="A3" s="147" t="s">
        <v>89</v>
      </c>
      <c r="B3" s="147"/>
      <c r="C3" s="147"/>
      <c r="D3" s="147"/>
      <c r="E3" s="147"/>
    </row>
    <row r="4" spans="1:20">
      <c r="A4" t="s">
        <v>88</v>
      </c>
      <c r="O4" t="s">
        <v>132</v>
      </c>
    </row>
    <row r="5" spans="1:20">
      <c r="A5" t="s">
        <v>5</v>
      </c>
      <c r="B5" t="s">
        <v>83</v>
      </c>
      <c r="D5" t="s">
        <v>84</v>
      </c>
      <c r="E5" t="s">
        <v>85</v>
      </c>
      <c r="F5" t="s">
        <v>86</v>
      </c>
      <c r="G5" t="s">
        <v>87</v>
      </c>
      <c r="I5" t="s">
        <v>91</v>
      </c>
      <c r="O5" t="s">
        <v>133</v>
      </c>
      <c r="S5" s="126">
        <f>'all data'!AJ1348</f>
        <v>0</v>
      </c>
      <c r="T5" t="s">
        <v>134</v>
      </c>
    </row>
    <row r="6" spans="1:20">
      <c r="A6">
        <v>0.01</v>
      </c>
      <c r="B6" s="138">
        <v>2.4E-9</v>
      </c>
      <c r="D6">
        <v>2</v>
      </c>
      <c r="E6" s="145">
        <f>0.0000000001*24*D6</f>
        <v>4.8E-9</v>
      </c>
      <c r="F6" s="146">
        <f t="shared" ref="F6:G9" si="0">LN(D6)</f>
        <v>0.69314718055994529</v>
      </c>
      <c r="G6" s="146">
        <f>LN(E6)</f>
        <v>-19.154649919032565</v>
      </c>
      <c r="I6" t="s">
        <v>84</v>
      </c>
      <c r="J6" t="s">
        <v>85</v>
      </c>
      <c r="K6" t="s">
        <v>86</v>
      </c>
      <c r="L6" t="s">
        <v>87</v>
      </c>
    </row>
    <row r="7" spans="1:20">
      <c r="A7">
        <v>0.1</v>
      </c>
      <c r="B7" s="138">
        <v>2.4E-9</v>
      </c>
      <c r="D7">
        <v>30</v>
      </c>
      <c r="E7" s="145">
        <f>0.0000000001*24*D7</f>
        <v>7.1999999999999996E-8</v>
      </c>
      <c r="F7" s="146">
        <f t="shared" si="0"/>
        <v>3.4011973816621555</v>
      </c>
      <c r="G7" s="146">
        <f t="shared" si="0"/>
        <v>-16.446599717930354</v>
      </c>
      <c r="I7">
        <v>2</v>
      </c>
      <c r="J7" s="145">
        <f>0.0000000000001*24*I7</f>
        <v>4.8000000000000005E-12</v>
      </c>
      <c r="K7" s="146">
        <f t="shared" ref="K7:L10" si="1">LN(I7)</f>
        <v>0.69314718055994529</v>
      </c>
      <c r="L7" s="146">
        <f t="shared" si="1"/>
        <v>-26.062405198014702</v>
      </c>
      <c r="O7" t="s">
        <v>135</v>
      </c>
      <c r="P7" s="138">
        <v>2.4E-9</v>
      </c>
      <c r="Q7" t="s">
        <v>136</v>
      </c>
    </row>
    <row r="8" spans="1:20">
      <c r="A8">
        <v>1</v>
      </c>
      <c r="B8" s="138">
        <v>2.4E-9</v>
      </c>
      <c r="D8">
        <v>300</v>
      </c>
      <c r="E8" s="145">
        <f>0.0000000001*24*D8</f>
        <v>7.1999999999999999E-7</v>
      </c>
      <c r="F8" s="146">
        <f t="shared" si="0"/>
        <v>5.7037824746562009</v>
      </c>
      <c r="G8" s="146">
        <f t="shared" si="0"/>
        <v>-14.144014624936311</v>
      </c>
      <c r="I8">
        <v>30</v>
      </c>
      <c r="J8" s="145">
        <f>0.0000000000001*24*I8</f>
        <v>7.200000000000001E-11</v>
      </c>
      <c r="K8" s="146">
        <f t="shared" si="1"/>
        <v>3.4011973816621555</v>
      </c>
      <c r="L8" s="146">
        <f t="shared" si="1"/>
        <v>-23.354354996912491</v>
      </c>
      <c r="O8" t="s">
        <v>135</v>
      </c>
      <c r="P8" s="125">
        <f>P7*S5</f>
        <v>0</v>
      </c>
      <c r="Q8" t="s">
        <v>69</v>
      </c>
    </row>
    <row r="9" spans="1:20">
      <c r="A9">
        <v>10</v>
      </c>
      <c r="B9" s="138">
        <v>2.4E-9</v>
      </c>
      <c r="D9">
        <v>7000</v>
      </c>
      <c r="E9" s="145">
        <f>0.0000000001*24*D9</f>
        <v>1.6799999999999998E-5</v>
      </c>
      <c r="F9" s="146">
        <f t="shared" si="0"/>
        <v>8.8536654280374503</v>
      </c>
      <c r="G9" s="146">
        <f t="shared" si="0"/>
        <v>-10.994131671555062</v>
      </c>
      <c r="I9">
        <v>300</v>
      </c>
      <c r="J9" s="145">
        <f>0.0000000000001*24*I9</f>
        <v>7.200000000000001E-10</v>
      </c>
      <c r="K9" s="146">
        <f t="shared" si="1"/>
        <v>5.7037824746562009</v>
      </c>
      <c r="L9" s="146">
        <f t="shared" si="1"/>
        <v>-21.051769903918448</v>
      </c>
    </row>
    <row r="10" spans="1:20">
      <c r="I10">
        <v>7000</v>
      </c>
      <c r="J10" s="145">
        <f>0.0000000000001*24*I10</f>
        <v>1.6800000000000002E-8</v>
      </c>
      <c r="K10" s="146">
        <f t="shared" si="1"/>
        <v>8.8536654280374503</v>
      </c>
      <c r="L10" s="146">
        <f t="shared" si="1"/>
        <v>-17.901886950537197</v>
      </c>
    </row>
    <row r="11" spans="1:20" ht="15.5">
      <c r="A11" s="147" t="s">
        <v>90</v>
      </c>
      <c r="B11" s="147"/>
      <c r="C11" s="147"/>
      <c r="D11" s="147"/>
      <c r="E11" s="147"/>
      <c r="F11" s="147"/>
    </row>
    <row r="12" spans="1:20">
      <c r="A12" s="151" t="s">
        <v>128</v>
      </c>
    </row>
    <row r="13" spans="1:20">
      <c r="A13" s="151"/>
    </row>
    <row r="14" spans="1:20">
      <c r="A14" t="s">
        <v>108</v>
      </c>
      <c r="K14" t="s">
        <v>159</v>
      </c>
    </row>
    <row r="15" spans="1:20">
      <c r="C15" t="s">
        <v>5</v>
      </c>
      <c r="D15" t="s">
        <v>92</v>
      </c>
      <c r="E15" t="s">
        <v>166</v>
      </c>
      <c r="K15" t="s">
        <v>110</v>
      </c>
      <c r="L15" t="s">
        <v>4</v>
      </c>
      <c r="M15" t="s">
        <v>5</v>
      </c>
      <c r="N15" t="s">
        <v>92</v>
      </c>
      <c r="O15" t="s">
        <v>166</v>
      </c>
      <c r="Q15" t="s">
        <v>158</v>
      </c>
    </row>
    <row r="16" spans="1:20">
      <c r="C16" t="s">
        <v>93</v>
      </c>
      <c r="D16" t="s">
        <v>94</v>
      </c>
      <c r="E16" t="s">
        <v>68</v>
      </c>
      <c r="M16" t="s">
        <v>93</v>
      </c>
      <c r="N16" t="s">
        <v>69</v>
      </c>
      <c r="O16" t="s">
        <v>68</v>
      </c>
      <c r="R16" t="s">
        <v>113</v>
      </c>
      <c r="S16" t="s">
        <v>114</v>
      </c>
    </row>
    <row r="17" spans="1:19" ht="17.5" customHeight="1">
      <c r="A17" t="s">
        <v>95</v>
      </c>
      <c r="C17">
        <v>0.46</v>
      </c>
      <c r="D17" s="138">
        <v>328702.07397322723</v>
      </c>
      <c r="E17" s="138">
        <v>1.5120295402768454E-4</v>
      </c>
      <c r="K17">
        <v>266</v>
      </c>
      <c r="L17" t="s">
        <v>111</v>
      </c>
      <c r="M17">
        <v>0.79</v>
      </c>
      <c r="N17" s="126">
        <v>10784.810126582275</v>
      </c>
      <c r="O17" s="138">
        <v>8.519999999999998E-6</v>
      </c>
      <c r="R17" t="s">
        <v>93</v>
      </c>
      <c r="S17" t="s">
        <v>69</v>
      </c>
    </row>
    <row r="18" spans="1:19" ht="17.5" customHeight="1">
      <c r="A18" t="s">
        <v>96</v>
      </c>
      <c r="C18">
        <v>0.46</v>
      </c>
      <c r="D18" s="138">
        <v>110412.43851909408</v>
      </c>
      <c r="E18" s="138">
        <v>5.0789721718783292E-5</v>
      </c>
      <c r="K18">
        <v>267</v>
      </c>
      <c r="L18" t="s">
        <v>111</v>
      </c>
      <c r="M18">
        <v>0.32</v>
      </c>
      <c r="N18" s="126">
        <v>10874.999999999998</v>
      </c>
      <c r="O18" s="138">
        <v>3.4799999999999997E-6</v>
      </c>
      <c r="Q18" s="148" t="s">
        <v>115</v>
      </c>
      <c r="R18">
        <v>2</v>
      </c>
      <c r="S18" s="138">
        <v>1145.8799999999999</v>
      </c>
    </row>
    <row r="19" spans="1:19" ht="15.5" customHeight="1">
      <c r="A19" t="s">
        <v>97</v>
      </c>
      <c r="C19">
        <v>0.46</v>
      </c>
      <c r="D19" s="138">
        <v>64933.537497750469</v>
      </c>
      <c r="E19" s="138">
        <v>2.9869427248965219E-5</v>
      </c>
      <c r="K19">
        <v>269</v>
      </c>
      <c r="L19" t="s">
        <v>111</v>
      </c>
      <c r="M19">
        <v>0.36</v>
      </c>
      <c r="N19" s="126">
        <v>11666.666666666666</v>
      </c>
      <c r="O19" s="138">
        <v>4.1999999999999996E-6</v>
      </c>
      <c r="Q19" s="149" t="s">
        <v>116</v>
      </c>
      <c r="R19">
        <v>2</v>
      </c>
      <c r="S19" s="138">
        <v>3329.16</v>
      </c>
    </row>
    <row r="20" spans="1:19">
      <c r="A20" t="s">
        <v>98</v>
      </c>
      <c r="C20">
        <v>0.89999999999999991</v>
      </c>
      <c r="D20" s="138">
        <v>77439.999999999985</v>
      </c>
      <c r="E20" s="138">
        <v>6.9695999999999991E-5</v>
      </c>
      <c r="K20">
        <v>270</v>
      </c>
      <c r="L20" t="s">
        <v>111</v>
      </c>
      <c r="M20">
        <v>0.23</v>
      </c>
      <c r="N20" s="126">
        <v>12260.869565217388</v>
      </c>
      <c r="O20" s="138">
        <v>2.8199999999999997E-6</v>
      </c>
      <c r="Q20" s="150" t="s">
        <v>117</v>
      </c>
      <c r="R20">
        <v>2</v>
      </c>
      <c r="S20" s="138">
        <v>12309.36</v>
      </c>
    </row>
    <row r="21" spans="1:19">
      <c r="A21" t="s">
        <v>96</v>
      </c>
      <c r="C21">
        <v>0.89999999999999991</v>
      </c>
      <c r="D21" s="138">
        <v>63872</v>
      </c>
      <c r="E21" s="138">
        <v>5.7484800000000009E-5</v>
      </c>
      <c r="K21">
        <v>272</v>
      </c>
      <c r="L21" t="s">
        <v>111</v>
      </c>
      <c r="M21">
        <v>0.27</v>
      </c>
      <c r="N21" s="126">
        <v>11333.333333333328</v>
      </c>
      <c r="O21" s="138">
        <v>3.0599999999999995E-6</v>
      </c>
    </row>
    <row r="22" spans="1:19">
      <c r="A22" t="s">
        <v>99</v>
      </c>
      <c r="C22">
        <v>0.89999999999999991</v>
      </c>
      <c r="D22" s="138">
        <v>71039.999999999985</v>
      </c>
      <c r="E22" s="138">
        <v>6.3935999999999992E-5</v>
      </c>
      <c r="K22">
        <v>272</v>
      </c>
      <c r="L22" t="s">
        <v>111</v>
      </c>
      <c r="M22">
        <v>0.4</v>
      </c>
      <c r="N22" s="126">
        <v>11999.999999999998</v>
      </c>
      <c r="O22" s="138">
        <v>4.7999999999999998E-6</v>
      </c>
      <c r="Q22" s="252"/>
      <c r="R22" s="253"/>
      <c r="S22" s="173"/>
    </row>
    <row r="23" spans="1:19">
      <c r="A23" t="s">
        <v>100</v>
      </c>
      <c r="C23">
        <v>3.68</v>
      </c>
      <c r="D23" s="138">
        <v>9896.8695652173883</v>
      </c>
      <c r="E23" s="138">
        <v>3.642048E-5</v>
      </c>
      <c r="K23">
        <v>275</v>
      </c>
      <c r="L23" t="s">
        <v>111</v>
      </c>
      <c r="M23">
        <v>0.38</v>
      </c>
      <c r="N23" s="126">
        <v>11684.210526315788</v>
      </c>
      <c r="O23" s="138">
        <v>4.4399999999999998E-6</v>
      </c>
      <c r="Q23" s="254"/>
      <c r="R23" s="255"/>
      <c r="S23" s="173"/>
    </row>
    <row r="24" spans="1:19">
      <c r="A24" t="s">
        <v>101</v>
      </c>
      <c r="C24">
        <v>3.68</v>
      </c>
      <c r="D24" s="138">
        <v>7789.5652173913095</v>
      </c>
      <c r="E24" s="138">
        <v>2.8665600000000022E-5</v>
      </c>
      <c r="K24">
        <v>278</v>
      </c>
      <c r="L24" t="s">
        <v>111</v>
      </c>
      <c r="M24">
        <v>0.30000000000000004</v>
      </c>
      <c r="N24" s="126">
        <v>13599.999999999995</v>
      </c>
      <c r="O24" s="138">
        <v>4.0799999999999991E-6</v>
      </c>
      <c r="Q24" s="254"/>
      <c r="R24" s="255"/>
      <c r="S24" s="173"/>
    </row>
    <row r="25" spans="1:19">
      <c r="A25" t="s">
        <v>102</v>
      </c>
      <c r="C25">
        <v>0.63</v>
      </c>
      <c r="D25" s="138">
        <v>58026.666666666701</v>
      </c>
      <c r="E25" s="138">
        <v>3.6556800000000022E-5</v>
      </c>
      <c r="K25">
        <v>266</v>
      </c>
      <c r="L25" t="s">
        <v>112</v>
      </c>
      <c r="M25">
        <v>0.30000000000000004</v>
      </c>
      <c r="N25" s="126">
        <v>11399.999999999998</v>
      </c>
      <c r="O25" s="138">
        <v>3.4199999999999999E-6</v>
      </c>
      <c r="Q25" s="252"/>
      <c r="R25" s="255"/>
      <c r="S25" s="173"/>
    </row>
    <row r="26" spans="1:19">
      <c r="A26" t="s">
        <v>103</v>
      </c>
      <c r="C26">
        <v>0.63</v>
      </c>
      <c r="D26" s="138">
        <v>45257.142857142848</v>
      </c>
      <c r="E26" s="138">
        <v>2.8511999999999997E-5</v>
      </c>
      <c r="K26">
        <v>267</v>
      </c>
      <c r="L26" t="s">
        <v>112</v>
      </c>
      <c r="M26">
        <v>0.32</v>
      </c>
      <c r="N26" s="126">
        <v>11249.999999999998</v>
      </c>
      <c r="O26" s="138">
        <v>3.5999999999999998E-6</v>
      </c>
      <c r="Q26" s="252"/>
      <c r="R26" s="255"/>
      <c r="S26" s="173"/>
    </row>
    <row r="27" spans="1:19">
      <c r="A27" t="s">
        <v>104</v>
      </c>
      <c r="C27">
        <v>1.45</v>
      </c>
      <c r="D27" s="138">
        <v>75475.862068965522</v>
      </c>
      <c r="E27" s="138">
        <v>1.0944E-4</v>
      </c>
      <c r="K27">
        <v>269</v>
      </c>
      <c r="L27" t="s">
        <v>112</v>
      </c>
      <c r="M27">
        <v>0.29000000000000004</v>
      </c>
      <c r="N27" s="126">
        <v>13034.482758620688</v>
      </c>
      <c r="O27" s="138">
        <v>3.7799999999999998E-6</v>
      </c>
      <c r="Q27" s="252"/>
      <c r="R27" s="255"/>
      <c r="S27" s="173"/>
    </row>
    <row r="28" spans="1:19">
      <c r="A28" t="s">
        <v>105</v>
      </c>
      <c r="C28">
        <v>1.45</v>
      </c>
      <c r="D28" s="138">
        <v>83950.344827586072</v>
      </c>
      <c r="E28" s="138">
        <v>1.2172799999999979E-4</v>
      </c>
      <c r="K28">
        <v>270</v>
      </c>
      <c r="L28" t="s">
        <v>112</v>
      </c>
      <c r="M28">
        <v>0.23</v>
      </c>
      <c r="N28" s="126">
        <v>5217.3913043478251</v>
      </c>
      <c r="O28" s="138">
        <v>1.1999999999999999E-6</v>
      </c>
      <c r="Q28" s="252"/>
      <c r="R28" s="256"/>
      <c r="S28" s="173"/>
    </row>
    <row r="29" spans="1:19">
      <c r="A29" t="s">
        <v>106</v>
      </c>
      <c r="C29">
        <v>0.48000000000000004</v>
      </c>
      <c r="D29" s="138">
        <v>110679.99999999993</v>
      </c>
      <c r="E29" s="138">
        <v>5.3126399999999973E-5</v>
      </c>
      <c r="K29">
        <v>272</v>
      </c>
      <c r="L29" t="s">
        <v>112</v>
      </c>
      <c r="M29">
        <v>0.27</v>
      </c>
      <c r="N29" s="126">
        <v>5555.5555555555538</v>
      </c>
      <c r="O29" s="138">
        <v>1.4999999999999998E-6</v>
      </c>
    </row>
    <row r="30" spans="1:19">
      <c r="A30" t="s">
        <v>107</v>
      </c>
      <c r="C30">
        <v>0.48000000000000004</v>
      </c>
      <c r="D30" s="138">
        <v>313199.99999999988</v>
      </c>
      <c r="E30" s="138">
        <v>1.5033599999999999E-4</v>
      </c>
      <c r="K30">
        <v>272</v>
      </c>
      <c r="L30" t="s">
        <v>112</v>
      </c>
      <c r="M30">
        <v>0.22</v>
      </c>
      <c r="N30" s="126">
        <v>8727.2727272727261</v>
      </c>
      <c r="O30" s="138">
        <v>1.9199999999999998E-6</v>
      </c>
    </row>
    <row r="31" spans="1:19">
      <c r="A31" t="s">
        <v>109</v>
      </c>
      <c r="K31">
        <v>275</v>
      </c>
      <c r="L31" t="s">
        <v>112</v>
      </c>
      <c r="M31">
        <v>0.38</v>
      </c>
      <c r="N31" s="126">
        <v>5447.3684210526317</v>
      </c>
      <c r="O31" s="138">
        <v>2.0700000000000001E-6</v>
      </c>
    </row>
    <row r="32" spans="1:19">
      <c r="K32">
        <v>278</v>
      </c>
      <c r="L32" t="s">
        <v>112</v>
      </c>
      <c r="M32">
        <v>0.35</v>
      </c>
      <c r="N32" s="126">
        <v>5828.5714285714275</v>
      </c>
      <c r="O32" s="138">
        <v>2.0399999999999995E-6</v>
      </c>
    </row>
    <row r="33" spans="1:8">
      <c r="A33" s="151" t="s">
        <v>129</v>
      </c>
    </row>
    <row r="34" spans="1:8">
      <c r="A34" s="167"/>
      <c r="B34" s="168"/>
      <c r="C34" s="168"/>
      <c r="D34" s="168"/>
      <c r="E34" s="169"/>
      <c r="F34" s="170" t="s">
        <v>118</v>
      </c>
      <c r="G34" s="171" t="s">
        <v>119</v>
      </c>
      <c r="H34" s="158"/>
    </row>
    <row r="35" spans="1:8" ht="21" customHeight="1">
      <c r="A35" s="152" t="s">
        <v>123</v>
      </c>
      <c r="B35" s="168"/>
      <c r="C35" s="169"/>
      <c r="D35" s="181" t="s">
        <v>127</v>
      </c>
      <c r="E35" s="169"/>
      <c r="F35" s="159">
        <v>380</v>
      </c>
      <c r="G35" s="174">
        <v>7.9199999999999995E-8</v>
      </c>
      <c r="H35" s="158"/>
    </row>
    <row r="36" spans="1:8" ht="17.5" customHeight="1">
      <c r="A36" s="153" t="s">
        <v>123</v>
      </c>
      <c r="B36" s="172"/>
      <c r="C36" s="155"/>
      <c r="D36" s="166" t="s">
        <v>127</v>
      </c>
      <c r="E36" s="173"/>
      <c r="F36" s="160">
        <v>380</v>
      </c>
      <c r="G36" s="175">
        <v>4.8000000000000006E-7</v>
      </c>
      <c r="H36" s="158"/>
    </row>
    <row r="37" spans="1:8" ht="16.5" customHeight="1">
      <c r="A37" s="182" t="s">
        <v>123</v>
      </c>
      <c r="B37" s="178"/>
      <c r="C37" s="156"/>
      <c r="D37" s="166" t="s">
        <v>127</v>
      </c>
      <c r="E37" s="179"/>
      <c r="F37" s="161">
        <v>380</v>
      </c>
      <c r="G37" s="176">
        <v>3.9359999999999992E-7</v>
      </c>
      <c r="H37" s="158"/>
    </row>
    <row r="38" spans="1:8">
      <c r="A38" s="157" t="s">
        <v>124</v>
      </c>
      <c r="B38" s="172"/>
      <c r="C38" s="173"/>
      <c r="D38" s="164" t="s">
        <v>120</v>
      </c>
      <c r="E38" s="173"/>
      <c r="F38" s="162">
        <v>79</v>
      </c>
      <c r="G38" s="175">
        <v>2.9279999999999998E-8</v>
      </c>
      <c r="H38" s="158"/>
    </row>
    <row r="39" spans="1:8">
      <c r="A39" s="157" t="s">
        <v>125</v>
      </c>
      <c r="B39" s="172"/>
      <c r="C39" s="173"/>
      <c r="D39" s="164" t="s">
        <v>121</v>
      </c>
      <c r="E39" s="173"/>
      <c r="F39" s="162">
        <v>62</v>
      </c>
      <c r="G39" s="175">
        <v>1.4160000000000001E-8</v>
      </c>
      <c r="H39" s="158"/>
    </row>
    <row r="40" spans="1:8">
      <c r="A40" s="177" t="s">
        <v>126</v>
      </c>
      <c r="B40" s="178"/>
      <c r="C40" s="179"/>
      <c r="D40" s="165" t="s">
        <v>122</v>
      </c>
      <c r="E40" s="179"/>
      <c r="F40" s="163">
        <v>801</v>
      </c>
      <c r="G40" s="180">
        <v>2.6255999999999999E-7</v>
      </c>
      <c r="H40" s="158"/>
    </row>
    <row r="41" spans="1:8">
      <c r="A41" s="154"/>
      <c r="B41" s="154"/>
      <c r="C41" s="15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graphs1</vt:lpstr>
      <vt:lpstr>graphs 2</vt:lpstr>
      <vt:lpstr>graphs 4</vt:lpstr>
      <vt:lpstr>other data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yshaked</dc:creator>
  <cp:lastModifiedBy>yshaked</cp:lastModifiedBy>
  <dcterms:created xsi:type="dcterms:W3CDTF">2017-01-12T01:20:30Z</dcterms:created>
  <dcterms:modified xsi:type="dcterms:W3CDTF">2017-06-09T19:30:57Z</dcterms:modified>
</cp:coreProperties>
</file>