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_\.vscode\DataCamp_Projects\"/>
    </mc:Choice>
  </mc:AlternateContent>
  <bookViews>
    <workbookView xWindow="0" yWindow="0" windowWidth="20490" windowHeight="7650" firstSheet="1" activeTab="4"/>
  </bookViews>
  <sheets>
    <sheet name="Settings" sheetId="1" r:id="rId1"/>
    <sheet name="Budget Planning" sheetId="2" r:id="rId2"/>
    <sheet name="Budget Tracking" sheetId="4" r:id="rId3"/>
    <sheet name="Calculations" sheetId="6" r:id="rId4"/>
    <sheet name="Budget Dashboard" sheetId="7" r:id="rId5"/>
    <sheet name="Dropdown Data" sheetId="9" r:id="rId6"/>
  </sheets>
  <definedNames>
    <definedName name="current_date">Calculations!$E$8</definedName>
    <definedName name="expense_header_row" localSheetId="4">ROW(Expenses[[#Headers],[Expenses]])</definedName>
    <definedName name="expense_header_row" localSheetId="2">ROW(Expenses[[#Headers],[Expenses]])</definedName>
    <definedName name="expense_header_row" localSheetId="5">ROW(Expenses[[#Headers],[Expenses]])</definedName>
    <definedName name="expense_header_row">ROW(Expenses[[#Headers],[Expenses]])</definedName>
    <definedName name="expense_max_row" localSheetId="4">MAX(ROW(Expenses[]))</definedName>
    <definedName name="expense_max_row" localSheetId="2">MAX(ROW(Expenses[]))</definedName>
    <definedName name="expense_max_row" localSheetId="5">MAX(ROW(Expenses[]))</definedName>
    <definedName name="expense_max_row">MAX(ROW(Expenses[]))</definedName>
    <definedName name="expense_min_row" localSheetId="4">MIN(ROW(Expenses[]))</definedName>
    <definedName name="expense_min_row" localSheetId="2">MIN(ROW(Expenses[]))</definedName>
    <definedName name="expense_min_row" localSheetId="5">MIN(ROW(Expenses[]))</definedName>
    <definedName name="expense_min_row">MIN(ROW(Expenses[]))</definedName>
    <definedName name="expenses_total_row">ROW('Budget Planning'!$C$38)</definedName>
    <definedName name="income_header_row" localSheetId="4">ROW(Income[[#Headers],[Income]])</definedName>
    <definedName name="income_header_row" localSheetId="2">ROW(Income[[#Headers],[Income]])</definedName>
    <definedName name="income_header_row" localSheetId="5">ROW(Income[[#Headers],[Income]])</definedName>
    <definedName name="income_header_row">ROW(Income[[#Headers],[Income]])</definedName>
    <definedName name="income_max_row" localSheetId="4">ROW(INDEX(Income[],COUNTA(Income[]),1))</definedName>
    <definedName name="income_max_row" localSheetId="2">ROW(INDEX(Income[],COUNTA(Income[]),1))</definedName>
    <definedName name="income_max_row" localSheetId="5">ROW(INDEX(Income[],COUNTA(Income[]),1))</definedName>
    <definedName name="income_max_row">ROW(INDEX(Income[],COUNTA(Income[]),1))</definedName>
    <definedName name="income_min_row" localSheetId="4">ROW(INDEX(Income[],1,1))</definedName>
    <definedName name="income_min_row" localSheetId="2">ROW(INDEX(Income[],1,1))</definedName>
    <definedName name="income_min_row" localSheetId="5">ROW(INDEX(Income[],1,1))</definedName>
    <definedName name="income_min_row">ROW(INDEX(Income[],1,1))</definedName>
    <definedName name="income_total_row">ROW('Budget Planning'!$C$20)</definedName>
    <definedName name="savings_header_row" localSheetId="4">ROW(Savings[[#Headers],[Savings]])</definedName>
    <definedName name="savings_header_row" localSheetId="2">ROW(Savings[[#Headers],[Savings]])</definedName>
    <definedName name="savings_header_row" localSheetId="5">ROW(Savings[[#Headers],[Savings]])</definedName>
    <definedName name="savings_header_row">ROW(Savings[[#Headers],[Savings]])</definedName>
    <definedName name="savings_max_row" localSheetId="4">MAX(ROW(Savings[]))</definedName>
    <definedName name="savings_max_row" localSheetId="2">MAX(ROW(Savings[]))</definedName>
    <definedName name="savings_max_row" localSheetId="5">MAX(ROW(Savings[]))</definedName>
    <definedName name="savings_max_row">MAX(ROW(Savings[]))</definedName>
    <definedName name="savings_min_row" localSheetId="4">MIN(ROW(Savings[]))</definedName>
    <definedName name="savings_min_row" localSheetId="2">MIN(ROW(Savings[]))</definedName>
    <definedName name="savings_min_row" localSheetId="5">MIN(ROW(Savings[]))</definedName>
    <definedName name="savings_min_row">MIN(ROW(Savings[]))</definedName>
    <definedName name="savings_total_row">ROW('Budget Planning'!$C$51)</definedName>
    <definedName name="shift_late_income_starting_day">Settings!$E$17</definedName>
    <definedName name="shift_late_income_status">Settings!$E$15</definedName>
    <definedName name="shit_late_income_starting_day">Settings!$E$17</definedName>
    <definedName name="starting_year">Settings!$E$7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9" l="1"/>
  <c r="C10" i="9" s="1"/>
  <c r="C11" i="9" s="1"/>
  <c r="C12" i="9" s="1"/>
  <c r="C13" i="9" s="1"/>
  <c r="C14" i="9" s="1"/>
  <c r="C15" i="9" s="1"/>
  <c r="E14" i="6"/>
  <c r="E9" i="6"/>
  <c r="E13" i="6" s="1"/>
  <c r="E11" i="6"/>
  <c r="E8" i="6"/>
  <c r="E10" i="6" s="1"/>
  <c r="I12" i="4"/>
  <c r="I13" i="4"/>
  <c r="I14" i="4"/>
  <c r="I15" i="4"/>
  <c r="H12" i="4"/>
  <c r="H14" i="4"/>
  <c r="H13" i="4"/>
  <c r="H15" i="4"/>
  <c r="Q26" i="2"/>
  <c r="Q27" i="2"/>
  <c r="Q28" i="2"/>
  <c r="Q29" i="2"/>
  <c r="Q30" i="2"/>
  <c r="BI5" i="2"/>
  <c r="BT9" i="2" s="1"/>
  <c r="BU50" i="2"/>
  <c r="BU49" i="2"/>
  <c r="BU48" i="2"/>
  <c r="BU47" i="2"/>
  <c r="BU46" i="2"/>
  <c r="BU45" i="2"/>
  <c r="BU44" i="2"/>
  <c r="BU43" i="2"/>
  <c r="BU42" i="2"/>
  <c r="BU41" i="2"/>
  <c r="BU37" i="2"/>
  <c r="BU36" i="2"/>
  <c r="BU35" i="2"/>
  <c r="BU34" i="2"/>
  <c r="BU33" i="2"/>
  <c r="BU32" i="2"/>
  <c r="BU31" i="2"/>
  <c r="BU25" i="2"/>
  <c r="BU24" i="2"/>
  <c r="BU23" i="2"/>
  <c r="BU19" i="2"/>
  <c r="BU18" i="2"/>
  <c r="BU17" i="2"/>
  <c r="BU16" i="2"/>
  <c r="BU15" i="2"/>
  <c r="BU14" i="2"/>
  <c r="BU13" i="2"/>
  <c r="BU12" i="2"/>
  <c r="BU11" i="2"/>
  <c r="BU10" i="2"/>
  <c r="BU7" i="2"/>
  <c r="BU6" i="2"/>
  <c r="AU5" i="2"/>
  <c r="BE40" i="2" s="1"/>
  <c r="BG50" i="2"/>
  <c r="BG49" i="2"/>
  <c r="BG48" i="2"/>
  <c r="BG47" i="2"/>
  <c r="BG46" i="2"/>
  <c r="BG45" i="2"/>
  <c r="BG44" i="2"/>
  <c r="BG43" i="2"/>
  <c r="BG42" i="2"/>
  <c r="BG41" i="2"/>
  <c r="BG37" i="2"/>
  <c r="BG36" i="2"/>
  <c r="BG35" i="2"/>
  <c r="BG34" i="2"/>
  <c r="BG33" i="2"/>
  <c r="BG32" i="2"/>
  <c r="BG31" i="2"/>
  <c r="BG25" i="2"/>
  <c r="BG24" i="2"/>
  <c r="BG23" i="2"/>
  <c r="BG19" i="2"/>
  <c r="BG18" i="2"/>
  <c r="BG17" i="2"/>
  <c r="BG16" i="2"/>
  <c r="BG15" i="2"/>
  <c r="BG14" i="2"/>
  <c r="BG13" i="2"/>
  <c r="BG12" i="2"/>
  <c r="BG11" i="2"/>
  <c r="BG10" i="2"/>
  <c r="BG7" i="2"/>
  <c r="BG6" i="2" s="1"/>
  <c r="AG5" i="2"/>
  <c r="AQ40" i="2" s="1"/>
  <c r="AS50" i="2"/>
  <c r="AS49" i="2"/>
  <c r="AS48" i="2"/>
  <c r="AS47" i="2"/>
  <c r="AS46" i="2"/>
  <c r="AS45" i="2"/>
  <c r="AS44" i="2"/>
  <c r="AS43" i="2"/>
  <c r="AS42" i="2"/>
  <c r="AS41" i="2"/>
  <c r="AS37" i="2"/>
  <c r="AS36" i="2"/>
  <c r="AS35" i="2"/>
  <c r="AS34" i="2"/>
  <c r="AS33" i="2"/>
  <c r="AS32" i="2"/>
  <c r="AS31" i="2"/>
  <c r="AS25" i="2"/>
  <c r="AS24" i="2"/>
  <c r="AS23" i="2"/>
  <c r="AS19" i="2"/>
  <c r="AS18" i="2"/>
  <c r="AS17" i="2"/>
  <c r="AS16" i="2"/>
  <c r="AS15" i="2"/>
  <c r="AS14" i="2"/>
  <c r="AS13" i="2"/>
  <c r="AS12" i="2"/>
  <c r="AS11" i="2"/>
  <c r="AS10" i="2"/>
  <c r="AS7" i="2"/>
  <c r="AS6" i="2" s="1"/>
  <c r="S5" i="2"/>
  <c r="AC40" i="2" s="1"/>
  <c r="AE50" i="2"/>
  <c r="AE49" i="2"/>
  <c r="AE48" i="2"/>
  <c r="AE47" i="2"/>
  <c r="AE46" i="2"/>
  <c r="AE45" i="2"/>
  <c r="AE44" i="2"/>
  <c r="AE43" i="2"/>
  <c r="AE42" i="2"/>
  <c r="AE41" i="2"/>
  <c r="AE37" i="2"/>
  <c r="AE36" i="2"/>
  <c r="AE35" i="2"/>
  <c r="AE34" i="2"/>
  <c r="AE33" i="2"/>
  <c r="AE32" i="2"/>
  <c r="AE31" i="2"/>
  <c r="AE25" i="2"/>
  <c r="AE24" i="2"/>
  <c r="AE23" i="2"/>
  <c r="AE19" i="2"/>
  <c r="AE18" i="2"/>
  <c r="AE17" i="2"/>
  <c r="AE16" i="2"/>
  <c r="AE15" i="2"/>
  <c r="AE14" i="2"/>
  <c r="AE13" i="2"/>
  <c r="AE12" i="2"/>
  <c r="AE11" i="2"/>
  <c r="AE10" i="2"/>
  <c r="AE7" i="2"/>
  <c r="AE6" i="2" s="1"/>
  <c r="Q50" i="2"/>
  <c r="Q49" i="2"/>
  <c r="Q48" i="2"/>
  <c r="Q47" i="2"/>
  <c r="Q46" i="2"/>
  <c r="Q45" i="2"/>
  <c r="Q44" i="2"/>
  <c r="Q43" i="2"/>
  <c r="Q42" i="2"/>
  <c r="Q41" i="2"/>
  <c r="Q37" i="2"/>
  <c r="Q36" i="2"/>
  <c r="Q35" i="2"/>
  <c r="Q34" i="2"/>
  <c r="Q33" i="2"/>
  <c r="Q32" i="2"/>
  <c r="Q31" i="2"/>
  <c r="Q25" i="2"/>
  <c r="Q24" i="2"/>
  <c r="Q23" i="2"/>
  <c r="BT51" i="2"/>
  <c r="BL51" i="2"/>
  <c r="BO38" i="2"/>
  <c r="BR20" i="2"/>
  <c r="BJ20" i="2"/>
  <c r="BO51" i="2"/>
  <c r="BM20" i="2"/>
  <c r="BS51" i="2"/>
  <c r="BK51" i="2"/>
  <c r="BN38" i="2"/>
  <c r="BQ20" i="2"/>
  <c r="BI20" i="2"/>
  <c r="BR51" i="2"/>
  <c r="BJ51" i="2"/>
  <c r="BM38" i="2"/>
  <c r="BP20" i="2"/>
  <c r="BJ38" i="2"/>
  <c r="BQ51" i="2"/>
  <c r="BI51" i="2"/>
  <c r="BT38" i="2"/>
  <c r="BL38" i="2"/>
  <c r="BO20" i="2"/>
  <c r="BP51" i="2"/>
  <c r="BS38" i="2"/>
  <c r="BK38" i="2"/>
  <c r="BN20" i="2"/>
  <c r="BN51" i="2"/>
  <c r="BQ38" i="2"/>
  <c r="BI38" i="2"/>
  <c r="BT20" i="2"/>
  <c r="BL20" i="2"/>
  <c r="BM51" i="2"/>
  <c r="BP38" i="2"/>
  <c r="BS20" i="2"/>
  <c r="BK20" i="2"/>
  <c r="BR38" i="2"/>
  <c r="BF51" i="2"/>
  <c r="AX51" i="2"/>
  <c r="BA38" i="2"/>
  <c r="BD20" i="2"/>
  <c r="AV20" i="2"/>
  <c r="BE51" i="2"/>
  <c r="AW51" i="2"/>
  <c r="AZ38" i="2"/>
  <c r="BC20" i="2"/>
  <c r="AU20" i="2"/>
  <c r="BD51" i="2"/>
  <c r="AV51" i="2"/>
  <c r="AY38" i="2"/>
  <c r="BB20" i="2"/>
  <c r="BB38" i="2"/>
  <c r="BE20" i="2"/>
  <c r="BC51" i="2"/>
  <c r="AU51" i="2"/>
  <c r="BF38" i="2"/>
  <c r="AX38" i="2"/>
  <c r="BA20" i="2"/>
  <c r="BB51" i="2"/>
  <c r="BE38" i="2"/>
  <c r="AW38" i="2"/>
  <c r="AZ20" i="2"/>
  <c r="BA51" i="2"/>
  <c r="BD38" i="2"/>
  <c r="AV38" i="2"/>
  <c r="AY20" i="2"/>
  <c r="AZ51" i="2"/>
  <c r="BC38" i="2"/>
  <c r="AU38" i="2"/>
  <c r="BF20" i="2"/>
  <c r="AX20" i="2"/>
  <c r="AY51" i="2"/>
  <c r="AW20" i="2"/>
  <c r="AR51" i="2"/>
  <c r="AJ51" i="2"/>
  <c r="AM38" i="2"/>
  <c r="AP20" i="2"/>
  <c r="AH20" i="2"/>
  <c r="AI20" i="2"/>
  <c r="AQ51" i="2"/>
  <c r="AI51" i="2"/>
  <c r="AL38" i="2"/>
  <c r="AO20" i="2"/>
  <c r="AG20" i="2"/>
  <c r="AP51" i="2"/>
  <c r="AH51" i="2"/>
  <c r="AK38" i="2"/>
  <c r="AN20" i="2"/>
  <c r="AO51" i="2"/>
  <c r="AG51" i="2"/>
  <c r="AR38" i="2"/>
  <c r="AJ38" i="2"/>
  <c r="AM20" i="2"/>
  <c r="AN51" i="2"/>
  <c r="AQ38" i="2"/>
  <c r="AI38" i="2"/>
  <c r="AL20" i="2"/>
  <c r="AQ20" i="2"/>
  <c r="AM51" i="2"/>
  <c r="AP38" i="2"/>
  <c r="AH38" i="2"/>
  <c r="AK20" i="2"/>
  <c r="AK51" i="2"/>
  <c r="AL51" i="2"/>
  <c r="AO38" i="2"/>
  <c r="AG38" i="2"/>
  <c r="AR20" i="2"/>
  <c r="AJ20" i="2"/>
  <c r="AN38" i="2"/>
  <c r="AD51" i="2"/>
  <c r="V51" i="2"/>
  <c r="Y38" i="2"/>
  <c r="T20" i="2"/>
  <c r="AC51" i="2"/>
  <c r="U51" i="2"/>
  <c r="X38" i="2"/>
  <c r="AA20" i="2"/>
  <c r="S20" i="2"/>
  <c r="T51" i="2"/>
  <c r="S51" i="2"/>
  <c r="AB51" i="2"/>
  <c r="W38" i="2"/>
  <c r="AA51" i="2"/>
  <c r="Z51" i="2"/>
  <c r="AC38" i="2"/>
  <c r="U38" i="2"/>
  <c r="X20" i="2"/>
  <c r="Y51" i="2"/>
  <c r="AB38" i="2"/>
  <c r="T38" i="2"/>
  <c r="W20" i="2"/>
  <c r="AB20" i="2"/>
  <c r="AD38" i="2"/>
  <c r="X51" i="2"/>
  <c r="AA38" i="2"/>
  <c r="S38" i="2"/>
  <c r="AD20" i="2"/>
  <c r="V20" i="2"/>
  <c r="Z20" i="2"/>
  <c r="Y20" i="2"/>
  <c r="W51" i="2"/>
  <c r="Z38" i="2"/>
  <c r="AC20" i="2"/>
  <c r="U20" i="2"/>
  <c r="V38" i="2"/>
  <c r="F51" i="2"/>
  <c r="G51" i="2"/>
  <c r="O51" i="2"/>
  <c r="H51" i="2"/>
  <c r="P51" i="2"/>
  <c r="I51" i="2"/>
  <c r="N51" i="2"/>
  <c r="J51" i="2"/>
  <c r="K51" i="2"/>
  <c r="L51" i="2"/>
  <c r="M51" i="2"/>
  <c r="E51" i="2"/>
  <c r="F38" i="2"/>
  <c r="N38" i="2"/>
  <c r="G38" i="2"/>
  <c r="O38" i="2"/>
  <c r="H38" i="2"/>
  <c r="P38" i="2"/>
  <c r="I38" i="2"/>
  <c r="J38" i="2"/>
  <c r="K38" i="2"/>
  <c r="M38" i="2"/>
  <c r="L38" i="2"/>
  <c r="E38" i="2"/>
  <c r="F20" i="2"/>
  <c r="N20" i="2"/>
  <c r="O20" i="2"/>
  <c r="P20" i="2"/>
  <c r="M20" i="2"/>
  <c r="G20" i="2"/>
  <c r="H20" i="2"/>
  <c r="I20" i="2"/>
  <c r="J20" i="2"/>
  <c r="K20" i="2"/>
  <c r="L20" i="2"/>
  <c r="E20" i="2"/>
  <c r="E12" i="6" l="1"/>
  <c r="BI22" i="2"/>
  <c r="BQ22" i="2"/>
  <c r="Q51" i="2"/>
  <c r="Q38" i="2"/>
  <c r="Q20" i="2"/>
  <c r="BS40" i="2"/>
  <c r="BA22" i="2"/>
  <c r="BL9" i="2"/>
  <c r="BM9" i="2"/>
  <c r="BN40" i="2"/>
  <c r="BK7" i="2"/>
  <c r="BK6" i="2" s="1"/>
  <c r="BS7" i="2"/>
  <c r="BS6" i="2" s="1"/>
  <c r="BL7" i="2"/>
  <c r="BL6" i="2" s="1"/>
  <c r="BT7" i="2"/>
  <c r="BT6" i="2" s="1"/>
  <c r="BN7" i="2"/>
  <c r="BN6" i="2" s="1"/>
  <c r="BO7" i="2"/>
  <c r="BO6" i="2" s="1"/>
  <c r="BP7" i="2"/>
  <c r="BP6" i="2" s="1"/>
  <c r="BI7" i="2"/>
  <c r="BI6" i="2" s="1"/>
  <c r="BQ7" i="2"/>
  <c r="BQ6" i="2" s="1"/>
  <c r="BM7" i="2"/>
  <c r="BM6" i="2" s="1"/>
  <c r="BJ7" i="2"/>
  <c r="BJ6" i="2" s="1"/>
  <c r="BR7" i="2"/>
  <c r="BR6" i="2" s="1"/>
  <c r="BJ9" i="2"/>
  <c r="BR9" i="2"/>
  <c r="BO22" i="2"/>
  <c r="BL40" i="2"/>
  <c r="BT40" i="2"/>
  <c r="BK9" i="2"/>
  <c r="BS9" i="2"/>
  <c r="BP22" i="2"/>
  <c r="BM40" i="2"/>
  <c r="BU40" i="2"/>
  <c r="BU9" i="2"/>
  <c r="BJ22" i="2"/>
  <c r="BR22" i="2"/>
  <c r="BO40" i="2"/>
  <c r="BN9" i="2"/>
  <c r="BK22" i="2"/>
  <c r="BS22" i="2"/>
  <c r="BP40" i="2"/>
  <c r="BO9" i="2"/>
  <c r="BL22" i="2"/>
  <c r="BT22" i="2"/>
  <c r="BI40" i="2"/>
  <c r="BQ40" i="2"/>
  <c r="BP9" i="2"/>
  <c r="BM22" i="2"/>
  <c r="BU22" i="2"/>
  <c r="BJ40" i="2"/>
  <c r="BR40" i="2"/>
  <c r="BI9" i="2"/>
  <c r="BQ9" i="2"/>
  <c r="BN22" i="2"/>
  <c r="BK40" i="2"/>
  <c r="AV9" i="2"/>
  <c r="AX40" i="2"/>
  <c r="BB9" i="2"/>
  <c r="BF40" i="2"/>
  <c r="BD9" i="2"/>
  <c r="AW7" i="2"/>
  <c r="AW6" i="2" s="1"/>
  <c r="AX7" i="2"/>
  <c r="AX6" i="2" s="1"/>
  <c r="BF7" i="2"/>
  <c r="BF6" i="2" s="1"/>
  <c r="AY7" i="2"/>
  <c r="AY6" i="2" s="1"/>
  <c r="AZ7" i="2"/>
  <c r="AZ6" i="2" s="1"/>
  <c r="BA7" i="2"/>
  <c r="BA6" i="2" s="1"/>
  <c r="BE7" i="2"/>
  <c r="BE6" i="2" s="1"/>
  <c r="BB7" i="2"/>
  <c r="BB6" i="2" s="1"/>
  <c r="AU7" i="2"/>
  <c r="AU6" i="2" s="1"/>
  <c r="BC7" i="2"/>
  <c r="BC6" i="2" s="1"/>
  <c r="AV7" i="2"/>
  <c r="AV6" i="2" s="1"/>
  <c r="BD7" i="2"/>
  <c r="BD6" i="2" s="1"/>
  <c r="AW9" i="2"/>
  <c r="BE9" i="2"/>
  <c r="BB22" i="2"/>
  <c r="AY40" i="2"/>
  <c r="BG40" i="2"/>
  <c r="AX9" i="2"/>
  <c r="BF9" i="2"/>
  <c r="AU22" i="2"/>
  <c r="BC22" i="2"/>
  <c r="AZ40" i="2"/>
  <c r="AY9" i="2"/>
  <c r="BG9" i="2"/>
  <c r="AV22" i="2"/>
  <c r="BD22" i="2"/>
  <c r="BA40" i="2"/>
  <c r="AZ9" i="2"/>
  <c r="AW22" i="2"/>
  <c r="BE22" i="2"/>
  <c r="BB40" i="2"/>
  <c r="BA9" i="2"/>
  <c r="AX22" i="2"/>
  <c r="BF22" i="2"/>
  <c r="AU40" i="2"/>
  <c r="BC40" i="2"/>
  <c r="AY22" i="2"/>
  <c r="BG22" i="2"/>
  <c r="AV40" i="2"/>
  <c r="BD40" i="2"/>
  <c r="AU9" i="2"/>
  <c r="BC9" i="2"/>
  <c r="AZ22" i="2"/>
  <c r="AW40" i="2"/>
  <c r="AJ7" i="2"/>
  <c r="AJ6" i="2" s="1"/>
  <c r="AR7" i="2"/>
  <c r="AR6" i="2" s="1"/>
  <c r="AK7" i="2"/>
  <c r="AK6" i="2" s="1"/>
  <c r="AQ7" i="2"/>
  <c r="AQ6" i="2" s="1"/>
  <c r="AL7" i="2"/>
  <c r="AL6" i="2" s="1"/>
  <c r="AM7" i="2"/>
  <c r="AM6" i="2" s="1"/>
  <c r="AN7" i="2"/>
  <c r="AN6" i="2" s="1"/>
  <c r="AG7" i="2"/>
  <c r="AG6" i="2" s="1"/>
  <c r="AO7" i="2"/>
  <c r="AO6" i="2" s="1"/>
  <c r="AI7" i="2"/>
  <c r="AI6" i="2" s="1"/>
  <c r="AH7" i="2"/>
  <c r="AH6" i="2" s="1"/>
  <c r="AP7" i="2"/>
  <c r="AP6" i="2" s="1"/>
  <c r="AP9" i="2"/>
  <c r="AJ40" i="2"/>
  <c r="AR40" i="2"/>
  <c r="AQ9" i="2"/>
  <c r="AN22" i="2"/>
  <c r="AK40" i="2"/>
  <c r="AS40" i="2"/>
  <c r="AI9" i="2"/>
  <c r="AJ9" i="2"/>
  <c r="AR9" i="2"/>
  <c r="AG22" i="2"/>
  <c r="AO22" i="2"/>
  <c r="AL40" i="2"/>
  <c r="AM22" i="2"/>
  <c r="AK9" i="2"/>
  <c r="AS9" i="2"/>
  <c r="AH22" i="2"/>
  <c r="AP22" i="2"/>
  <c r="AM40" i="2"/>
  <c r="AI22" i="2"/>
  <c r="AQ22" i="2"/>
  <c r="AN40" i="2"/>
  <c r="AL9" i="2"/>
  <c r="AM9" i="2"/>
  <c r="AJ22" i="2"/>
  <c r="AR22" i="2"/>
  <c r="AG40" i="2"/>
  <c r="AO40" i="2"/>
  <c r="AH9" i="2"/>
  <c r="AN9" i="2"/>
  <c r="AK22" i="2"/>
  <c r="AS22" i="2"/>
  <c r="AH40" i="2"/>
  <c r="AP40" i="2"/>
  <c r="AG9" i="2"/>
  <c r="AO9" i="2"/>
  <c r="AL22" i="2"/>
  <c r="AI40" i="2"/>
  <c r="U7" i="2"/>
  <c r="U6" i="2" s="1"/>
  <c r="AC7" i="2"/>
  <c r="AC6" i="2" s="1"/>
  <c r="Y7" i="2"/>
  <c r="Y6" i="2" s="1"/>
  <c r="Z7" i="2"/>
  <c r="Z6" i="2" s="1"/>
  <c r="V7" i="2"/>
  <c r="V6" i="2" s="1"/>
  <c r="AD7" i="2"/>
  <c r="AD6" i="2" s="1"/>
  <c r="AB7" i="2"/>
  <c r="AB6" i="2" s="1"/>
  <c r="W7" i="2"/>
  <c r="W6" i="2" s="1"/>
  <c r="X7" i="2"/>
  <c r="X6" i="2" s="1"/>
  <c r="S7" i="2"/>
  <c r="S6" i="2" s="1"/>
  <c r="AA7" i="2"/>
  <c r="AA6" i="2" s="1"/>
  <c r="T7" i="2"/>
  <c r="T6" i="2" s="1"/>
  <c r="Z40" i="2"/>
  <c r="AD22" i="2"/>
  <c r="AA9" i="2"/>
  <c r="X22" i="2"/>
  <c r="T9" i="2"/>
  <c r="AB9" i="2"/>
  <c r="Y22" i="2"/>
  <c r="V40" i="2"/>
  <c r="AD40" i="2"/>
  <c r="AC22" i="2"/>
  <c r="V22" i="2"/>
  <c r="S9" i="2"/>
  <c r="U9" i="2"/>
  <c r="AC9" i="2"/>
  <c r="Z22" i="2"/>
  <c r="W40" i="2"/>
  <c r="AE40" i="2"/>
  <c r="V9" i="2"/>
  <c r="AD9" i="2"/>
  <c r="S22" i="2"/>
  <c r="AA22" i="2"/>
  <c r="X40" i="2"/>
  <c r="U22" i="2"/>
  <c r="Y9" i="2"/>
  <c r="W9" i="2"/>
  <c r="AE9" i="2"/>
  <c r="T22" i="2"/>
  <c r="AB22" i="2"/>
  <c r="Y40" i="2"/>
  <c r="S40" i="2"/>
  <c r="AA40" i="2"/>
  <c r="X9" i="2"/>
  <c r="Z9" i="2"/>
  <c r="W22" i="2"/>
  <c r="AE22" i="2"/>
  <c r="T40" i="2"/>
  <c r="AB40" i="2"/>
  <c r="U40" i="2"/>
  <c r="L7" i="2"/>
  <c r="L6" i="2" s="1"/>
  <c r="K7" i="2"/>
  <c r="K6" i="2" s="1"/>
  <c r="J7" i="2"/>
  <c r="J6" i="2" s="1"/>
  <c r="I7" i="2"/>
  <c r="I6" i="2" s="1"/>
  <c r="H7" i="2"/>
  <c r="H6" i="2" s="1"/>
  <c r="G7" i="2"/>
  <c r="G6" i="2" s="1"/>
  <c r="M7" i="2"/>
  <c r="M6" i="2" s="1"/>
  <c r="P7" i="2"/>
  <c r="P6" i="2" s="1"/>
  <c r="O7" i="2"/>
  <c r="O6" i="2" s="1"/>
  <c r="N7" i="2"/>
  <c r="N6" i="2" s="1"/>
  <c r="F7" i="2"/>
  <c r="F6" i="2" s="1"/>
  <c r="E7" i="2"/>
  <c r="E6" i="2" s="1"/>
  <c r="Q11" i="2"/>
  <c r="Q12" i="2"/>
  <c r="Q13" i="2"/>
  <c r="Q14" i="2"/>
  <c r="Q15" i="2"/>
  <c r="Q16" i="2"/>
  <c r="Q17" i="2"/>
  <c r="Q18" i="2"/>
  <c r="Q19" i="2"/>
  <c r="Q10" i="2"/>
  <c r="E5" i="2"/>
  <c r="Q7" i="2" l="1"/>
  <c r="Q6" i="2" s="1"/>
  <c r="J9" i="2"/>
  <c r="K40" i="2"/>
  <c r="J40" i="2"/>
  <c r="F40" i="2"/>
  <c r="L40" i="2"/>
  <c r="Q40" i="2"/>
  <c r="I40" i="2"/>
  <c r="N40" i="2"/>
  <c r="P40" i="2"/>
  <c r="H40" i="2"/>
  <c r="M40" i="2"/>
  <c r="O40" i="2"/>
  <c r="G40" i="2"/>
  <c r="E40" i="2"/>
  <c r="F9" i="2"/>
  <c r="N9" i="2"/>
  <c r="H9" i="2"/>
  <c r="E9" i="2"/>
  <c r="O9" i="2"/>
  <c r="L9" i="2"/>
  <c r="P9" i="2"/>
  <c r="I9" i="2"/>
  <c r="Q9" i="2"/>
  <c r="K22" i="2"/>
  <c r="J22" i="2"/>
  <c r="N22" i="2"/>
  <c r="Q22" i="2"/>
  <c r="I22" i="2"/>
  <c r="H22" i="2"/>
  <c r="M22" i="2"/>
  <c r="L22" i="2"/>
  <c r="P22" i="2"/>
  <c r="O22" i="2"/>
  <c r="G22" i="2"/>
  <c r="F22" i="2"/>
  <c r="E22" i="2"/>
  <c r="M9" i="2"/>
  <c r="G9" i="2"/>
  <c r="K9" i="2"/>
</calcChain>
</file>

<file path=xl/sharedStrings.xml><?xml version="1.0" encoding="utf-8"?>
<sst xmlns="http://schemas.openxmlformats.org/spreadsheetml/2006/main" count="93" uniqueCount="69">
  <si>
    <t>Settings</t>
  </si>
  <si>
    <t>General</t>
  </si>
  <si>
    <t>Starting Year:</t>
  </si>
  <si>
    <t>Set the starting year (yyyy)</t>
  </si>
  <si>
    <t>Budget Planning</t>
  </si>
  <si>
    <t>Define Starting Year in Settings</t>
  </si>
  <si>
    <t>Income</t>
  </si>
  <si>
    <t>Enter Income Category</t>
  </si>
  <si>
    <t>Total</t>
  </si>
  <si>
    <t>Employment (Net)</t>
  </si>
  <si>
    <t>Side Hustle (Net)</t>
  </si>
  <si>
    <t>Dividends</t>
  </si>
  <si>
    <t>Other Income</t>
  </si>
  <si>
    <t>Expenses</t>
  </si>
  <si>
    <t>Housing</t>
  </si>
  <si>
    <t>Utilities</t>
  </si>
  <si>
    <t>Groceries</t>
  </si>
  <si>
    <t>Enter Expenses Category</t>
  </si>
  <si>
    <t>Savings</t>
  </si>
  <si>
    <t>Emergency Fund</t>
  </si>
  <si>
    <t>Retirement Account</t>
  </si>
  <si>
    <t>Stock Portfolio</t>
  </si>
  <si>
    <t>Other Savings</t>
  </si>
  <si>
    <t>Enter Savings Category</t>
  </si>
  <si>
    <t>To be allocated:</t>
  </si>
  <si>
    <t>Transportation</t>
  </si>
  <si>
    <t>Insurance</t>
  </si>
  <si>
    <t>Clothes</t>
  </si>
  <si>
    <t>Medicine</t>
  </si>
  <si>
    <t>Media</t>
  </si>
  <si>
    <t>Misc</t>
  </si>
  <si>
    <t>Budget Tracking</t>
  </si>
  <si>
    <t>Date</t>
  </si>
  <si>
    <t>Type</t>
  </si>
  <si>
    <t>Category</t>
  </si>
  <si>
    <t>Amount</t>
  </si>
  <si>
    <t>Details</t>
  </si>
  <si>
    <t>Shoes and Shirt at XYZ</t>
  </si>
  <si>
    <t>Balance</t>
  </si>
  <si>
    <t>Effective Date</t>
  </si>
  <si>
    <t>Budget Tracking &amp; Dashboard</t>
  </si>
  <si>
    <t>Late Monthly Income</t>
  </si>
  <si>
    <t>Shift Late Income:</t>
  </si>
  <si>
    <t>Starting on day x in month:</t>
  </si>
  <si>
    <t>Inactive</t>
  </si>
  <si>
    <t>Activate this option to treat late income received on or after a certain day of the month as incomfe for the next month. For when you receive a monlth income at the end of the month to use this as disposable income for the next month.</t>
  </si>
  <si>
    <t>Calculations</t>
  </si>
  <si>
    <t>Worksheet: Budget Tracking</t>
  </si>
  <si>
    <t>Today:</t>
  </si>
  <si>
    <t>Last Record:</t>
  </si>
  <si>
    <t>Delta Last Record:</t>
  </si>
  <si>
    <t># of Records:</t>
  </si>
  <si>
    <t># of Records this year:</t>
  </si>
  <si>
    <t>Tracking Balance</t>
  </si>
  <si>
    <t>Balance Analysis Text</t>
  </si>
  <si>
    <t>Budget Dashboard</t>
  </si>
  <si>
    <t>asfda</t>
  </si>
  <si>
    <t>Breakdown</t>
  </si>
  <si>
    <t>Summary</t>
  </si>
  <si>
    <t>Year</t>
  </si>
  <si>
    <t>Select the year to view:</t>
  </si>
  <si>
    <t>Period</t>
  </si>
  <si>
    <t>Select the period to view:</t>
  </si>
  <si>
    <t>Dropdown Data</t>
  </si>
  <si>
    <t>Year Dropdown</t>
  </si>
  <si>
    <t>Current Year</t>
  </si>
  <si>
    <t>Period Dropdown</t>
  </si>
  <si>
    <t>Total Year</t>
  </si>
  <si>
    <t>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</si>
</sst>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6" formatCode="mmm"/>
    <numFmt numFmtId="168" formatCode="_-&quot;$&quot;* #,##0_-;\-&quot;$&quot;* #,##0_-;_-&quot;$&quot;* &quot;-&quot;??_-;_-@_-"/>
    <numFmt numFmtId="169" formatCode="d/mmmm/yy"/>
    <numFmt numFmtId="173" formatCode="_-* #,##0_-;\-* #,##0_-;_-* &quot;-&quot;??_-;_-@_-"/>
    <numFmt numFmtId="175" formatCode="d/mmm/yy"/>
    <numFmt numFmtId="178" formatCode="&quot;$&quot;#,##0"/>
    <numFmt numFmtId="180" formatCode="mm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0"/>
      <color theme="0" tint="-0.34998626667073579"/>
      <name val="Calibri"/>
      <scheme val="minor"/>
    </font>
    <font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9" tint="0.3999755851924192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503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7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9" fillId="6" borderId="0" xfId="0" applyNumberFormat="1" applyFont="1" applyFill="1" applyAlignment="1">
      <alignment horizontal="center" vertical="center"/>
    </xf>
    <xf numFmtId="166" fontId="9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indent="1"/>
    </xf>
    <xf numFmtId="168" fontId="12" fillId="0" borderId="1" xfId="0" applyNumberFormat="1" applyFont="1" applyBorder="1"/>
    <xf numFmtId="168" fontId="13" fillId="0" borderId="1" xfId="0" applyNumberFormat="1" applyFont="1" applyBorder="1"/>
    <xf numFmtId="168" fontId="14" fillId="0" borderId="1" xfId="0" applyNumberFormat="1" applyFont="1" applyBorder="1"/>
    <xf numFmtId="0" fontId="15" fillId="0" borderId="0" xfId="0" applyFont="1" applyAlignment="1">
      <alignment horizontal="left" indent="1"/>
    </xf>
    <xf numFmtId="166" fontId="9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166" fontId="9" fillId="8" borderId="0" xfId="0" applyNumberFormat="1" applyFont="1" applyFill="1" applyAlignment="1">
      <alignment horizontal="center" vertical="center"/>
    </xf>
    <xf numFmtId="0" fontId="9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8" fontId="17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 indent="1"/>
    </xf>
    <xf numFmtId="0" fontId="0" fillId="0" borderId="0" xfId="0" applyAlignment="1">
      <alignment horizontal="left" indent="2"/>
    </xf>
    <xf numFmtId="173" fontId="0" fillId="0" borderId="0" xfId="1" applyNumberFormat="1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9" fillId="0" borderId="0" xfId="0" applyFont="1" applyBorder="1" applyAlignment="1">
      <alignment horizontal="left" indent="1"/>
    </xf>
    <xf numFmtId="0" fontId="6" fillId="5" borderId="0" xfId="0" applyFont="1" applyFill="1" applyBorder="1" applyAlignment="1">
      <alignment horizontal="left" vertical="top" wrapText="1"/>
    </xf>
    <xf numFmtId="169" fontId="18" fillId="0" borderId="0" xfId="0" applyNumberFormat="1" applyFont="1" applyAlignment="1">
      <alignment horizontal="right"/>
    </xf>
    <xf numFmtId="175" fontId="0" fillId="0" borderId="0" xfId="0" applyNumberFormat="1" applyAlignment="1">
      <alignment horizontal="left" indent="2"/>
    </xf>
    <xf numFmtId="0" fontId="0" fillId="9" borderId="0" xfId="0" applyFill="1"/>
    <xf numFmtId="0" fontId="21" fillId="2" borderId="0" xfId="0" applyFont="1" applyFill="1" applyAlignment="1">
      <alignment horizontal="left" vertical="center" indent="1"/>
    </xf>
    <xf numFmtId="0" fontId="3" fillId="0" borderId="0" xfId="0" applyFont="1"/>
    <xf numFmtId="0" fontId="20" fillId="9" borderId="0" xfId="0" applyFont="1" applyFill="1" applyAlignment="1">
      <alignment horizontal="center" vertical="center"/>
    </xf>
    <xf numFmtId="15" fontId="0" fillId="0" borderId="0" xfId="0" applyNumberFormat="1"/>
    <xf numFmtId="178" fontId="0" fillId="0" borderId="0" xfId="0" applyNumberFormat="1" applyAlignment="1">
      <alignment horizontal="right" vertical="center"/>
    </xf>
    <xf numFmtId="0" fontId="0" fillId="10" borderId="0" xfId="0" applyFill="1"/>
    <xf numFmtId="0" fontId="9" fillId="3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/>
    </xf>
    <xf numFmtId="0" fontId="23" fillId="0" borderId="0" xfId="0" applyFont="1" applyAlignment="1">
      <alignment horizontal="left" indent="2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80" fontId="5" fillId="0" borderId="11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180" fontId="22" fillId="11" borderId="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7">
    <dxf>
      <font>
        <color theme="2" tint="-0.499984740745262"/>
      </font>
      <numFmt numFmtId="174" formatCode="\➜\ d/mmm/yy"/>
    </dxf>
    <dxf>
      <font>
        <b/>
        <i val="0"/>
        <color rgb="FF92D050"/>
      </font>
      <numFmt numFmtId="171" formatCode="#,##0_ ;[Red]\-#,##0\ "/>
    </dxf>
    <dxf>
      <font>
        <color rgb="FFC00000"/>
      </font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numFmt numFmtId="175" formatCode="d/mmm/yy"/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9" formatCode="d/mmmm/yy"/>
      <alignment horizontal="right" vertical="bottom" textRotation="0" wrapText="0" indent="0" justifyLastLine="0" shrinkToFit="0" readingOrder="0"/>
    </dxf>
    <dxf>
      <numFmt numFmtId="173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left" vertical="bottom" textRotation="0" wrapText="0" relativeIndent="1" justifyLastLine="0" shrinkToFit="0" readingOrder="0"/>
    </dxf>
    <dxf>
      <numFmt numFmtId="173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relativeIndent="1" justifyLastLine="0" shrinkToFit="0" readingOrder="0"/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color theme="0"/>
      </font>
      <fill>
        <patternFill>
          <bgColor rgb="FFB5032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6" defaultTableStyle="TableStyleMedium2" defaultPivotStyle="PivotStyleLight16">
    <tableStyle name="Expenses Table Style" pivot="0" count="2">
      <tableStyleElement type="wholeTable" dxfId="59"/>
      <tableStyleElement type="headerRow" dxfId="58"/>
    </tableStyle>
    <tableStyle name="Income Table Sty" pivot="0" count="2">
      <tableStyleElement type="wholeTable" dxfId="64"/>
      <tableStyleElement type="headerRow" dxfId="63"/>
    </tableStyle>
    <tableStyle name="Income Table Style" pivot="0" count="1">
      <tableStyleElement type="wholeTable" dxfId="66"/>
    </tableStyle>
    <tableStyle name="Savings Table Style" pivot="0" count="2">
      <tableStyleElement type="wholeTable" dxfId="54"/>
      <tableStyleElement type="headerRow" dxfId="53"/>
    </tableStyle>
    <tableStyle name="Table Style 1" pivot="0" count="1">
      <tableStyleElement type="headerRow" dxfId="65"/>
    </tableStyle>
    <tableStyle name="Tracking Table Style" pivot="0" count="3">
      <tableStyleElement type="wholeTable" dxfId="52"/>
      <tableStyleElement type="headerRow" dxfId="51"/>
      <tableStyleElement type="firstRowStripe" dxfId="50"/>
    </tableStyle>
  </tableStyles>
  <colors>
    <mruColors>
      <color rgb="FF000099"/>
      <color rgb="FFB50329"/>
      <color rgb="FFBEF06E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4</xdr:row>
      <xdr:rowOff>19050</xdr:rowOff>
    </xdr:from>
    <xdr:to>
      <xdr:col>3</xdr:col>
      <xdr:colOff>215264</xdr:colOff>
      <xdr:row>8</xdr:row>
      <xdr:rowOff>80010</xdr:rowOff>
    </xdr:to>
    <xdr:grpSp>
      <xdr:nvGrpSpPr>
        <xdr:cNvPr id="17" name="Group 16"/>
        <xdr:cNvGrpSpPr/>
      </xdr:nvGrpSpPr>
      <xdr:grpSpPr>
        <a:xfrm>
          <a:off x="1200149" y="781050"/>
          <a:ext cx="1463040" cy="822960"/>
          <a:chOff x="1200149" y="790575"/>
          <a:chExt cx="1463040" cy="822960"/>
        </a:xfrm>
      </xdr:grpSpPr>
      <xdr:sp macro="" textlink="">
        <xdr:nvSpPr>
          <xdr:cNvPr id="2" name="Rounded Rectangle 1"/>
          <xdr:cNvSpPr/>
        </xdr:nvSpPr>
        <xdr:spPr>
          <a:xfrm>
            <a:off x="1200149" y="790575"/>
            <a:ext cx="146304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95400" y="8477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Today</a:t>
            </a:r>
            <a:endParaRPr lang="en-CA" sz="1100" b="1"/>
          </a:p>
        </xdr:txBody>
      </xdr:sp>
      <xdr:sp macro="" textlink="current_date">
        <xdr:nvSpPr>
          <xdr:cNvPr id="4" name="TextBox 3"/>
          <xdr:cNvSpPr txBox="1"/>
        </xdr:nvSpPr>
        <xdr:spPr>
          <a:xfrm>
            <a:off x="1295400" y="11906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704B810-E6E6-46EA-BF74-45F152D97C1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04-Sep-24</a:t>
            </a:fld>
            <a:endParaRPr lang="en-CA" sz="1100" b="1"/>
          </a:p>
        </xdr:txBody>
      </xdr:sp>
    </xdr:grpSp>
    <xdr:clientData/>
  </xdr:twoCellAnchor>
  <xdr:twoCellAnchor>
    <xdr:from>
      <xdr:col>3</xdr:col>
      <xdr:colOff>476250</xdr:colOff>
      <xdr:row>4</xdr:row>
      <xdr:rowOff>19050</xdr:rowOff>
    </xdr:from>
    <xdr:to>
      <xdr:col>4</xdr:col>
      <xdr:colOff>1162050</xdr:colOff>
      <xdr:row>8</xdr:row>
      <xdr:rowOff>80010</xdr:rowOff>
    </xdr:to>
    <xdr:grpSp>
      <xdr:nvGrpSpPr>
        <xdr:cNvPr id="18" name="Group 17"/>
        <xdr:cNvGrpSpPr/>
      </xdr:nvGrpSpPr>
      <xdr:grpSpPr>
        <a:xfrm>
          <a:off x="2924175" y="781050"/>
          <a:ext cx="1857375" cy="822960"/>
          <a:chOff x="2924175" y="781050"/>
          <a:chExt cx="1857375" cy="822960"/>
        </a:xfrm>
      </xdr:grpSpPr>
      <xdr:sp macro="" textlink="">
        <xdr:nvSpPr>
          <xdr:cNvPr id="5" name="Rounded Rectangle 4"/>
          <xdr:cNvSpPr/>
        </xdr:nvSpPr>
        <xdr:spPr>
          <a:xfrm>
            <a:off x="2924175" y="781050"/>
            <a:ext cx="1857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19426" y="838200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Last Record</a:t>
            </a:r>
            <a:endParaRPr lang="en-CA" sz="1100" b="1"/>
          </a:p>
        </xdr:txBody>
      </xdr:sp>
      <xdr:sp macro="" textlink="Calculations!E9">
        <xdr:nvSpPr>
          <xdr:cNvPr id="7" name="TextBox 6"/>
          <xdr:cNvSpPr txBox="1"/>
        </xdr:nvSpPr>
        <xdr:spPr>
          <a:xfrm>
            <a:off x="3019426" y="118110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041C2D3-53A0-46EC-8E31-C66A65C36336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04-Jan-24</a:t>
            </a:fld>
            <a:endParaRPr lang="en-CA" sz="1100" b="1"/>
          </a:p>
        </xdr:txBody>
      </xdr:sp>
      <xdr:sp macro="" textlink="Calculations!E10">
        <xdr:nvSpPr>
          <xdr:cNvPr id="8" name="TextBox 7"/>
          <xdr:cNvSpPr txBox="1"/>
        </xdr:nvSpPr>
        <xdr:spPr>
          <a:xfrm>
            <a:off x="3648076" y="1181100"/>
            <a:ext cx="10382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1A31C3A-9086-42A5-A72C-BFDB1E8BA2F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(244 days ago)</a:t>
            </a:fld>
            <a:endParaRPr lang="en-CA" sz="1000" b="1"/>
          </a:p>
        </xdr:txBody>
      </xdr:sp>
    </xdr:grpSp>
    <xdr:clientData/>
  </xdr:twoCellAnchor>
  <xdr:twoCellAnchor>
    <xdr:from>
      <xdr:col>5</xdr:col>
      <xdr:colOff>257176</xdr:colOff>
      <xdr:row>4</xdr:row>
      <xdr:rowOff>19050</xdr:rowOff>
    </xdr:from>
    <xdr:to>
      <xdr:col>6</xdr:col>
      <xdr:colOff>876301</xdr:colOff>
      <xdr:row>8</xdr:row>
      <xdr:rowOff>80010</xdr:rowOff>
    </xdr:to>
    <xdr:grpSp>
      <xdr:nvGrpSpPr>
        <xdr:cNvPr id="19" name="Group 18"/>
        <xdr:cNvGrpSpPr/>
      </xdr:nvGrpSpPr>
      <xdr:grpSpPr>
        <a:xfrm>
          <a:off x="5057776" y="781050"/>
          <a:ext cx="1562100" cy="822960"/>
          <a:chOff x="5057776" y="790575"/>
          <a:chExt cx="1562100" cy="822960"/>
        </a:xfrm>
      </xdr:grpSpPr>
      <xdr:sp macro="" textlink="">
        <xdr:nvSpPr>
          <xdr:cNvPr id="9" name="Rounded Rectangle 8"/>
          <xdr:cNvSpPr/>
        </xdr:nvSpPr>
        <xdr:spPr>
          <a:xfrm>
            <a:off x="5057776" y="790575"/>
            <a:ext cx="156210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53026" y="847725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# of Tracked Records</a:t>
            </a:r>
          </a:p>
        </xdr:txBody>
      </xdr:sp>
      <xdr:sp macro="" textlink="Calculations!E11">
        <xdr:nvSpPr>
          <xdr:cNvPr id="11" name="TextBox 10"/>
          <xdr:cNvSpPr txBox="1"/>
        </xdr:nvSpPr>
        <xdr:spPr>
          <a:xfrm>
            <a:off x="5153026" y="1190625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D3F96D4-8F15-41DD-8556-EE3730FDCF5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4</a:t>
            </a:fld>
            <a:endParaRPr lang="en-CA" sz="1000" b="1"/>
          </a:p>
        </xdr:txBody>
      </xdr:sp>
      <xdr:sp macro="" textlink="Calculations!E12">
        <xdr:nvSpPr>
          <xdr:cNvPr id="12" name="TextBox 11"/>
          <xdr:cNvSpPr txBox="1"/>
        </xdr:nvSpPr>
        <xdr:spPr>
          <a:xfrm>
            <a:off x="5781676" y="1190625"/>
            <a:ext cx="3809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EEB618E-2DB5-4B79-9E19-50994C9CC90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1</a:t>
            </a:fld>
            <a:endParaRPr lang="en-CA" sz="1000" b="1"/>
          </a:p>
        </xdr:txBody>
      </xdr:sp>
    </xdr:grpSp>
    <xdr:clientData/>
  </xdr:twoCellAnchor>
  <xdr:twoCellAnchor>
    <xdr:from>
      <xdr:col>6</xdr:col>
      <xdr:colOff>1076325</xdr:colOff>
      <xdr:row>4</xdr:row>
      <xdr:rowOff>19050</xdr:rowOff>
    </xdr:from>
    <xdr:to>
      <xdr:col>7</xdr:col>
      <xdr:colOff>666750</xdr:colOff>
      <xdr:row>8</xdr:row>
      <xdr:rowOff>80010</xdr:rowOff>
    </xdr:to>
    <xdr:grpSp>
      <xdr:nvGrpSpPr>
        <xdr:cNvPr id="20" name="Group 19"/>
        <xdr:cNvGrpSpPr/>
      </xdr:nvGrpSpPr>
      <xdr:grpSpPr>
        <a:xfrm>
          <a:off x="6819900" y="781050"/>
          <a:ext cx="3257550" cy="822960"/>
          <a:chOff x="6819900" y="781050"/>
          <a:chExt cx="3257550" cy="822960"/>
        </a:xfrm>
      </xdr:grpSpPr>
      <xdr:sp macro="" textlink="">
        <xdr:nvSpPr>
          <xdr:cNvPr id="13" name="Rounded Rectangle 12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Total</a:t>
            </a:r>
            <a:r>
              <a:rPr lang="en-CA" sz="1100" b="1" baseline="0"/>
              <a:t> Tracking Balance</a:t>
            </a:r>
            <a:endParaRPr lang="en-CA" sz="1100" b="1"/>
          </a:p>
        </xdr:txBody>
      </xdr:sp>
      <xdr:sp macro="" textlink="Calculations!E13">
        <xdr:nvSpPr>
          <xdr:cNvPr id="15" name="TextBox 14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A2FB098-5EB0-467C-B170-1E3ACB9C2AA9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$1,350</a:t>
            </a:fld>
            <a:endParaRPr lang="en-CA" sz="1000" b="1"/>
          </a:p>
        </xdr:txBody>
      </xdr:sp>
      <xdr:sp macro="" textlink="Calculations!E14">
        <xdr:nvSpPr>
          <xdr:cNvPr id="16" name="TextBox 15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0DEE0AB-75C0-4CDE-A0B8-C75B23A2C1E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of tracked income to be allocated</a:t>
            </a:fld>
            <a:endParaRPr lang="en-CA" sz="10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Income" displayName="Income" ref="C9:C12" totalsRowShown="0" headerRowDxfId="41" dataDxfId="40">
  <autoFilter ref="C9:C12">
    <filterColumn colId="0" hiddenButton="1"/>
  </autoFilter>
  <tableColumns count="1">
    <tableColumn id="1" name="Income" dataDxfId="39"/>
  </tableColumns>
  <tableStyleInfo name="Income Table Sty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C22:C33" totalsRowShown="0" headerRowDxfId="62" dataDxfId="61">
  <autoFilter ref="C22:C33">
    <filterColumn colId="0" hiddenButton="1"/>
  </autoFilter>
  <tableColumns count="1">
    <tableColumn id="1" name="Expenses" dataDxfId="60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C40:C45" totalsRowShown="0" headerRowDxfId="57" dataDxfId="56">
  <autoFilter ref="C40:C45">
    <filterColumn colId="0" hiddenButton="1"/>
  </autoFilter>
  <tableColumns count="1">
    <tableColumn id="1" name="Savings" dataDxfId="55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id="4" name="Tracking" displayName="Tracking" ref="C11:I15" totalsRowShown="0" headerRowDxfId="49" dataDxfId="44">
  <autoFilter ref="C11:I15"/>
  <sortState ref="C13:H14">
    <sortCondition descending="1" ref="C11:C15"/>
  </sortState>
  <tableColumns count="7">
    <tableColumn id="1" name="Date" dataDxfId="38"/>
    <tableColumn id="2" name="Type" dataDxfId="48"/>
    <tableColumn id="3" name="Category" dataDxfId="47"/>
    <tableColumn id="4" name="Amount" dataDxfId="46" dataCellStyle="Comma"/>
    <tableColumn id="5" name="Details" dataDxfId="45"/>
    <tableColumn id="6" name="Balance" dataDxfId="43" dataCellStyle="Comma">
      <calculatedColumnFormula>SUMPRODUCT(Tracking[Amount],--(Tracking[Date]&lt;=Tracking[[#This Row],[Date]]), (Tracking[Type]&lt;&gt;"Income")*(-1)+(Tracking[Type]="Income"))</calculatedColumnFormula>
    </tableColumn>
    <tableColumn id="7" name="Effective Date" dataDxfId="42">
      <calculatedColumnFormula>IF(AND(Tracking[[#This Row],[Type]]="Income", shift_late_income_status="Active", DAY(Tracking[[#This Row],[Date]])&gt;=shift_late_income_starting_day), DATE(YEAR(Tracking[[#This Row],[Date]]), MONTH(Tracking[[#This Row],[Date]])+1,1), 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15" sqref="E15"/>
    </sheetView>
  </sheetViews>
  <sheetFormatPr defaultRowHeight="15" x14ac:dyDescent="0.25"/>
  <cols>
    <col min="3" max="3" width="3.140625" customWidth="1"/>
    <col min="4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8" s="2" customFormat="1" x14ac:dyDescent="0.25">
      <c r="A1" s="2" t="s">
        <v>0</v>
      </c>
    </row>
    <row r="2" spans="1:8" s="2" customFormat="1" x14ac:dyDescent="0.25"/>
    <row r="3" spans="1:8" s="2" customFormat="1" x14ac:dyDescent="0.25"/>
    <row r="5" spans="1:8" x14ac:dyDescent="0.25">
      <c r="C5" s="3" t="s">
        <v>1</v>
      </c>
      <c r="D5" s="3"/>
      <c r="E5" s="3"/>
      <c r="F5" s="3"/>
      <c r="G5" s="3"/>
      <c r="H5" s="3"/>
    </row>
    <row r="6" spans="1:8" x14ac:dyDescent="0.25">
      <c r="C6" s="34"/>
      <c r="D6" s="4"/>
      <c r="E6" s="4"/>
      <c r="F6" s="4"/>
      <c r="G6" s="4"/>
      <c r="H6" s="35"/>
    </row>
    <row r="7" spans="1:8" x14ac:dyDescent="0.25">
      <c r="C7" s="34"/>
      <c r="D7" s="5" t="s">
        <v>2</v>
      </c>
      <c r="E7" s="6">
        <v>2022</v>
      </c>
      <c r="F7" s="4"/>
      <c r="G7" s="7" t="s">
        <v>3</v>
      </c>
      <c r="H7" s="35"/>
    </row>
    <row r="8" spans="1:8" x14ac:dyDescent="0.25">
      <c r="C8" s="36"/>
      <c r="D8" s="37"/>
      <c r="E8" s="37"/>
      <c r="F8" s="37"/>
      <c r="G8" s="37"/>
      <c r="H8" s="38"/>
    </row>
    <row r="11" spans="1:8" x14ac:dyDescent="0.25">
      <c r="C11" s="3" t="s">
        <v>40</v>
      </c>
      <c r="D11" s="3"/>
      <c r="E11" s="3"/>
      <c r="F11" s="3"/>
      <c r="G11" s="3"/>
      <c r="H11" s="3"/>
    </row>
    <row r="12" spans="1:8" x14ac:dyDescent="0.25">
      <c r="C12" s="34"/>
      <c r="D12" s="4"/>
      <c r="E12" s="4"/>
      <c r="F12" s="4"/>
      <c r="G12" s="4"/>
      <c r="H12" s="35"/>
    </row>
    <row r="13" spans="1:8" x14ac:dyDescent="0.25">
      <c r="C13" s="34"/>
      <c r="D13" s="39" t="s">
        <v>41</v>
      </c>
      <c r="E13" s="4"/>
      <c r="F13" s="4"/>
      <c r="G13" s="4"/>
      <c r="H13" s="35"/>
    </row>
    <row r="14" spans="1:8" x14ac:dyDescent="0.25">
      <c r="C14" s="34"/>
      <c r="D14" s="4"/>
      <c r="E14" s="4"/>
      <c r="F14" s="4"/>
      <c r="G14" s="4"/>
      <c r="H14" s="35"/>
    </row>
    <row r="15" spans="1:8" x14ac:dyDescent="0.25">
      <c r="C15" s="34"/>
      <c r="D15" s="33" t="s">
        <v>42</v>
      </c>
      <c r="E15" s="6" t="s">
        <v>44</v>
      </c>
      <c r="F15" s="4"/>
      <c r="G15" s="40" t="s">
        <v>45</v>
      </c>
      <c r="H15" s="35"/>
    </row>
    <row r="16" spans="1:8" x14ac:dyDescent="0.25">
      <c r="C16" s="34"/>
      <c r="D16" s="4"/>
      <c r="E16" s="4"/>
      <c r="F16" s="4"/>
      <c r="G16" s="40"/>
      <c r="H16" s="35"/>
    </row>
    <row r="17" spans="3:8" x14ac:dyDescent="0.25">
      <c r="C17" s="34"/>
      <c r="D17" s="5" t="s">
        <v>43</v>
      </c>
      <c r="E17" s="6">
        <v>20</v>
      </c>
      <c r="F17" s="4"/>
      <c r="G17" s="40"/>
      <c r="H17" s="35"/>
    </row>
    <row r="18" spans="3:8" x14ac:dyDescent="0.25">
      <c r="C18" s="34"/>
      <c r="D18" s="4"/>
      <c r="E18" s="4"/>
      <c r="F18" s="4"/>
      <c r="G18" s="4"/>
      <c r="H18" s="35"/>
    </row>
    <row r="19" spans="3:8" x14ac:dyDescent="0.25">
      <c r="C19" s="34"/>
      <c r="D19" s="4"/>
      <c r="E19" s="4"/>
      <c r="F19" s="4"/>
      <c r="G19" s="4"/>
      <c r="H19" s="35"/>
    </row>
    <row r="20" spans="3:8" x14ac:dyDescent="0.25">
      <c r="C20" s="34"/>
      <c r="D20" s="4"/>
      <c r="E20" s="4"/>
      <c r="F20" s="4"/>
      <c r="G20" s="4"/>
      <c r="H20" s="35"/>
    </row>
    <row r="21" spans="3:8" x14ac:dyDescent="0.25">
      <c r="C21" s="34"/>
      <c r="D21" s="4"/>
      <c r="E21" s="4"/>
      <c r="F21" s="4"/>
      <c r="G21" s="4"/>
      <c r="H21" s="35"/>
    </row>
    <row r="22" spans="3:8" x14ac:dyDescent="0.25">
      <c r="C22" s="36"/>
      <c r="D22" s="37"/>
      <c r="E22" s="37"/>
      <c r="F22" s="37"/>
      <c r="G22" s="37"/>
      <c r="H22" s="38"/>
    </row>
  </sheetData>
  <mergeCells count="4">
    <mergeCell ref="A1:XFD3"/>
    <mergeCell ref="C5:H5"/>
    <mergeCell ref="C11:H11"/>
    <mergeCell ref="G15:G17"/>
  </mergeCells>
  <conditionalFormatting sqref="E17">
    <cfRule type="expression" dxfId="37" priority="1">
      <formula>shift_late_income_status = "Inactive"</formula>
    </cfRule>
  </conditionalFormatting>
  <dataValidations count="1">
    <dataValidation type="list" allowBlank="1" showInputMessage="1" showErrorMessage="1" sqref="E15">
      <formula1>"Active, Inactive"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showGridLines="0" zoomScale="115" zoomScaleNormal="115" workbookViewId="0">
      <pane xSplit="4" topLeftCell="E1" activePane="topRight" state="frozen"/>
      <selection pane="topRight" activeCell="E10" sqref="E10"/>
    </sheetView>
  </sheetViews>
  <sheetFormatPr defaultRowHeight="15" outlineLevelCol="1" x14ac:dyDescent="0.25"/>
  <cols>
    <col min="3" max="3" width="34.5703125" customWidth="1"/>
    <col min="4" max="4" width="1" customWidth="1"/>
    <col min="5" max="16" width="11.7109375" customWidth="1" outlineLevel="1"/>
    <col min="17" max="17" width="11.7109375" customWidth="1"/>
    <col min="18" max="18" width="0.5703125" customWidth="1"/>
    <col min="19" max="30" width="11.7109375" hidden="1" customWidth="1" outlineLevel="1"/>
    <col min="31" max="31" width="11.7109375" customWidth="1" collapsed="1"/>
    <col min="32" max="32" width="1.28515625" customWidth="1"/>
    <col min="33" max="44" width="11.7109375" hidden="1" customWidth="1" outlineLevel="1"/>
    <col min="45" max="45" width="11.7109375" customWidth="1" collapsed="1"/>
    <col min="46" max="46" width="1.28515625" customWidth="1"/>
    <col min="47" max="58" width="11.7109375" hidden="1" customWidth="1" outlineLevel="1"/>
    <col min="59" max="59" width="11.7109375" customWidth="1" collapsed="1"/>
    <col min="60" max="60" width="1.28515625" customWidth="1"/>
    <col min="61" max="72" width="11.7109375" hidden="1" customWidth="1" outlineLevel="1"/>
    <col min="73" max="73" width="11.7109375" customWidth="1" collapsed="1"/>
    <col min="74" max="74" width="1.28515625" customWidth="1"/>
  </cols>
  <sheetData>
    <row r="1" spans="1:73" s="26" customFormat="1" ht="15" customHeight="1" x14ac:dyDescent="0.25">
      <c r="A1" s="2" t="s">
        <v>4</v>
      </c>
      <c r="B1" s="2"/>
      <c r="C1" s="2"/>
    </row>
    <row r="2" spans="1:73" s="26" customFormat="1" ht="15" customHeight="1" x14ac:dyDescent="0.25">
      <c r="A2" s="2"/>
      <c r="B2" s="2"/>
      <c r="C2" s="2"/>
    </row>
    <row r="3" spans="1:73" s="26" customFormat="1" ht="15" customHeight="1" x14ac:dyDescent="0.25">
      <c r="A3" s="2"/>
      <c r="B3" s="2"/>
      <c r="C3" s="2"/>
    </row>
    <row r="5" spans="1:73" x14ac:dyDescent="0.25">
      <c r="C5" s="8" t="s">
        <v>5</v>
      </c>
      <c r="E5" s="3">
        <f>starting_year</f>
        <v>2022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3">
        <f>starting_year+1</f>
        <v>2023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G5" s="3">
        <f>starting_year+2</f>
        <v>2024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>
        <f>starting_year+3</f>
        <v>2025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I5" s="3">
        <f>starting_year+4</f>
        <v>2026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x14ac:dyDescent="0.25">
      <c r="E6" s="25" t="str">
        <f ca="1">IF(E7=0, "Jan ✓", "Jan")</f>
        <v>Jan</v>
      </c>
      <c r="F6" s="25" t="str">
        <f ca="1">IF(F7=0, "Feb ✓", "Feb")</f>
        <v>Feb</v>
      </c>
      <c r="G6" s="25" t="str">
        <f ca="1">IF(G7=0, "Mar ✓", "Mar")</f>
        <v>Mar</v>
      </c>
      <c r="H6" s="25" t="str">
        <f ca="1">IF(H7=0, "Apr ✓", "Apr")</f>
        <v>Apr</v>
      </c>
      <c r="I6" s="25" t="str">
        <f ca="1">IF(I7=0, "May ✓", "May")</f>
        <v>May</v>
      </c>
      <c r="J6" s="25" t="str">
        <f ca="1">IF(J7=0, "Jun ✓", "Jun")</f>
        <v>Jun</v>
      </c>
      <c r="K6" s="25" t="str">
        <f ca="1">IF(K7=0, "Jul ✓", "Jul")</f>
        <v>Jul</v>
      </c>
      <c r="L6" s="25" t="str">
        <f ca="1">IF(L7=0, "Aug ✓", "Aug")</f>
        <v>Aug</v>
      </c>
      <c r="M6" s="25" t="str">
        <f ca="1">IF(M7=0, "Sep ✓", "Sep")</f>
        <v>Sep</v>
      </c>
      <c r="N6" s="25" t="str">
        <f ca="1">IF(N7=0, "Oct ✓", "Oct")</f>
        <v>Oct</v>
      </c>
      <c r="O6" s="25" t="str">
        <f ca="1">IF(O7=0, "Nov ✓", "Nov")</f>
        <v>Nov</v>
      </c>
      <c r="P6" s="25" t="str">
        <f ca="1">IF(P7=0, "Dec ✓", "Dec")</f>
        <v>Dec</v>
      </c>
      <c r="Q6" s="25" t="str">
        <f ca="1">IF(Q7=0, "Total ✓", "Total")</f>
        <v>Total</v>
      </c>
      <c r="S6" s="25" t="str">
        <f ca="1">IF(S7=0, "Jan ✓", "Jan")</f>
        <v>Jan ✓</v>
      </c>
      <c r="T6" s="25" t="str">
        <f ca="1">IF(T7=0, "Feb ✓", "Feb")</f>
        <v>Feb ✓</v>
      </c>
      <c r="U6" s="25" t="str">
        <f ca="1">IF(U7=0, "Mar ✓", "Mar")</f>
        <v>Mar ✓</v>
      </c>
      <c r="V6" s="25" t="str">
        <f ca="1">IF(V7=0, "Apr ✓", "Apr")</f>
        <v>Apr ✓</v>
      </c>
      <c r="W6" s="25" t="str">
        <f ca="1">IF(W7=0, "May ✓", "May")</f>
        <v>May ✓</v>
      </c>
      <c r="X6" s="25" t="str">
        <f ca="1">IF(X7=0, "Jun ✓", "Jun")</f>
        <v>Jun ✓</v>
      </c>
      <c r="Y6" s="25" t="str">
        <f ca="1">IF(Y7=0, "Jul ✓", "Jul")</f>
        <v>Jul ✓</v>
      </c>
      <c r="Z6" s="25" t="str">
        <f ca="1">IF(Z7=0, "Aug ✓", "Aug")</f>
        <v>Aug ✓</v>
      </c>
      <c r="AA6" s="25" t="str">
        <f ca="1">IF(AA7=0, "Sep ✓", "Sep")</f>
        <v>Sep ✓</v>
      </c>
      <c r="AB6" s="25" t="str">
        <f ca="1">IF(AB7=0, "Oct ✓", "Oct")</f>
        <v>Oct ✓</v>
      </c>
      <c r="AC6" s="25" t="str">
        <f ca="1">IF(AC7=0, "Nov ✓", "Nov")</f>
        <v>Nov ✓</v>
      </c>
      <c r="AD6" s="25" t="str">
        <f ca="1">IF(AD7=0, "Dec ✓", "Dec")</f>
        <v>Dec ✓</v>
      </c>
      <c r="AE6" s="25" t="str">
        <f>IF(AE7=0, "Total ✓", "Total")</f>
        <v>Total ✓</v>
      </c>
      <c r="AG6" s="25" t="str">
        <f ca="1">IF(AG7=0, "Jan ✓", "Jan")</f>
        <v>Jan ✓</v>
      </c>
      <c r="AH6" s="25" t="str">
        <f ca="1">IF(AH7=0, "Feb ✓", "Feb")</f>
        <v>Feb ✓</v>
      </c>
      <c r="AI6" s="25" t="str">
        <f ca="1">IF(AI7=0, "Mar ✓", "Mar")</f>
        <v>Mar ✓</v>
      </c>
      <c r="AJ6" s="25" t="str">
        <f ca="1">IF(AJ7=0, "Apr ✓", "Apr")</f>
        <v>Apr ✓</v>
      </c>
      <c r="AK6" s="25" t="str">
        <f ca="1">IF(AK7=0, "May ✓", "May")</f>
        <v>May ✓</v>
      </c>
      <c r="AL6" s="25" t="str">
        <f ca="1">IF(AL7=0, "Jun ✓", "Jun")</f>
        <v>Jun ✓</v>
      </c>
      <c r="AM6" s="25" t="str">
        <f ca="1">IF(AM7=0, "Jul ✓", "Jul")</f>
        <v>Jul ✓</v>
      </c>
      <c r="AN6" s="25" t="str">
        <f ca="1">IF(AN7=0, "Aug ✓", "Aug")</f>
        <v>Aug ✓</v>
      </c>
      <c r="AO6" s="25" t="str">
        <f ca="1">IF(AO7=0, "Sep ✓", "Sep")</f>
        <v>Sep ✓</v>
      </c>
      <c r="AP6" s="25" t="str">
        <f ca="1">IF(AP7=0, "Oct ✓", "Oct")</f>
        <v>Oct ✓</v>
      </c>
      <c r="AQ6" s="25" t="str">
        <f ca="1">IF(AQ7=0, "Nov ✓", "Nov")</f>
        <v>Nov ✓</v>
      </c>
      <c r="AR6" s="25" t="str">
        <f ca="1">IF(AR7=0, "Dec ✓", "Dec")</f>
        <v>Dec ✓</v>
      </c>
      <c r="AS6" s="25" t="str">
        <f>IF(AS7=0, "Total ✓", "Total")</f>
        <v>Total ✓</v>
      </c>
      <c r="AU6" s="25" t="str">
        <f ca="1">IF(AU7=0, "Jan ✓", "Jan")</f>
        <v>Jan ✓</v>
      </c>
      <c r="AV6" s="25" t="str">
        <f ca="1">IF(AV7=0, "Feb ✓", "Feb")</f>
        <v>Feb ✓</v>
      </c>
      <c r="AW6" s="25" t="str">
        <f ca="1">IF(AW7=0, "Mar ✓", "Mar")</f>
        <v>Mar ✓</v>
      </c>
      <c r="AX6" s="25" t="str">
        <f ca="1">IF(AX7=0, "Apr ✓", "Apr")</f>
        <v>Apr ✓</v>
      </c>
      <c r="AY6" s="25" t="str">
        <f ca="1">IF(AY7=0, "May ✓", "May")</f>
        <v>May ✓</v>
      </c>
      <c r="AZ6" s="25" t="str">
        <f ca="1">IF(AZ7=0, "Jun ✓", "Jun")</f>
        <v>Jun ✓</v>
      </c>
      <c r="BA6" s="25" t="str">
        <f ca="1">IF(BA7=0, "Jul ✓", "Jul")</f>
        <v>Jul ✓</v>
      </c>
      <c r="BB6" s="25" t="str">
        <f ca="1">IF(BB7=0, "Aug ✓", "Aug")</f>
        <v>Aug ✓</v>
      </c>
      <c r="BC6" s="25" t="str">
        <f ca="1">IF(BC7=0, "Sep ✓", "Sep")</f>
        <v>Sep ✓</v>
      </c>
      <c r="BD6" s="25" t="str">
        <f ca="1">IF(BD7=0, "Oct ✓", "Oct")</f>
        <v>Oct ✓</v>
      </c>
      <c r="BE6" s="25" t="str">
        <f ca="1">IF(BE7=0, "Nov ✓", "Nov")</f>
        <v>Nov ✓</v>
      </c>
      <c r="BF6" s="25" t="str">
        <f ca="1">IF(BF7=0, "Dec ✓", "Dec")</f>
        <v>Dec ✓</v>
      </c>
      <c r="BG6" s="25" t="str">
        <f>IF(BG7=0, "Total ✓", "Total")</f>
        <v>Total ✓</v>
      </c>
      <c r="BI6" s="25" t="str">
        <f ca="1">IF(BI7=0, "Jan ✓", "Jan")</f>
        <v>Jan ✓</v>
      </c>
      <c r="BJ6" s="25" t="str">
        <f ca="1">IF(BJ7=0, "Feb ✓", "Feb")</f>
        <v>Feb ✓</v>
      </c>
      <c r="BK6" s="25" t="str">
        <f ca="1">IF(BK7=0, "Mar ✓", "Mar")</f>
        <v>Mar ✓</v>
      </c>
      <c r="BL6" s="25" t="str">
        <f ca="1">IF(BL7=0, "Apr ✓", "Apr")</f>
        <v>Apr ✓</v>
      </c>
      <c r="BM6" s="25" t="str">
        <f ca="1">IF(BM7=0, "May ✓", "May")</f>
        <v>May ✓</v>
      </c>
      <c r="BN6" s="25" t="str">
        <f ca="1">IF(BN7=0, "Jun ✓", "Jun")</f>
        <v>Jun ✓</v>
      </c>
      <c r="BO6" s="25" t="str">
        <f ca="1">IF(BO7=0, "Jul ✓", "Jul")</f>
        <v>Jul ✓</v>
      </c>
      <c r="BP6" s="25" t="str">
        <f ca="1">IF(BP7=0, "Aug ✓", "Aug")</f>
        <v>Aug ✓</v>
      </c>
      <c r="BQ6" s="25" t="str">
        <f ca="1">IF(BQ7=0, "Sep ✓", "Sep")</f>
        <v>Sep ✓</v>
      </c>
      <c r="BR6" s="25" t="str">
        <f ca="1">IF(BR7=0, "Oct ✓", "Oct")</f>
        <v>Oct ✓</v>
      </c>
      <c r="BS6" s="25" t="str">
        <f ca="1">IF(BS7=0, "Nov ✓", "Nov")</f>
        <v>Nov ✓</v>
      </c>
      <c r="BT6" s="25" t="str">
        <f ca="1">IF(BT7=0, "Dec ✓", "Dec")</f>
        <v>Dec ✓</v>
      </c>
      <c r="BU6" s="25" t="str">
        <f>IF(BU7=0, "Total ✓", "Total")</f>
        <v>Total ✓</v>
      </c>
    </row>
    <row r="7" spans="1:73" x14ac:dyDescent="0.25">
      <c r="C7" s="24" t="s">
        <v>24</v>
      </c>
      <c r="E7" s="16">
        <f ca="1">E20-(E38+E51)</f>
        <v>2640</v>
      </c>
      <c r="F7" s="16">
        <f t="shared" ref="F7:Q7" ca="1" si="0">F20-(F38+F51)</f>
        <v>2655</v>
      </c>
      <c r="G7" s="16">
        <f t="shared" ca="1" si="0"/>
        <v>2640</v>
      </c>
      <c r="H7" s="16">
        <f t="shared" ca="1" si="0"/>
        <v>2665</v>
      </c>
      <c r="I7" s="16">
        <f t="shared" ca="1" si="0"/>
        <v>2675</v>
      </c>
      <c r="J7" s="16">
        <f t="shared" ca="1" si="0"/>
        <v>2480</v>
      </c>
      <c r="K7" s="16">
        <f t="shared" ca="1" si="0"/>
        <v>-5545</v>
      </c>
      <c r="L7" s="16">
        <f t="shared" ca="1" si="0"/>
        <v>-5545</v>
      </c>
      <c r="M7" s="16">
        <f t="shared" ca="1" si="0"/>
        <v>1855</v>
      </c>
      <c r="N7" s="16">
        <f t="shared" ca="1" si="0"/>
        <v>1830</v>
      </c>
      <c r="O7" s="16">
        <f t="shared" ca="1" si="0"/>
        <v>1830</v>
      </c>
      <c r="P7" s="16">
        <f t="shared" ca="1" si="0"/>
        <v>1830</v>
      </c>
      <c r="Q7" s="16">
        <f t="shared" ca="1" si="0"/>
        <v>12010</v>
      </c>
      <c r="S7" s="16">
        <f ca="1">S20-(S38+S51)</f>
        <v>0</v>
      </c>
      <c r="T7" s="16">
        <f t="shared" ref="T7:AE7" ca="1" si="1">T20-(T38+T51)</f>
        <v>0</v>
      </c>
      <c r="U7" s="16">
        <f t="shared" ca="1" si="1"/>
        <v>0</v>
      </c>
      <c r="V7" s="16">
        <f t="shared" ca="1" si="1"/>
        <v>0</v>
      </c>
      <c r="W7" s="16">
        <f t="shared" ca="1" si="1"/>
        <v>0</v>
      </c>
      <c r="X7" s="16">
        <f t="shared" ca="1" si="1"/>
        <v>0</v>
      </c>
      <c r="Y7" s="16">
        <f t="shared" ca="1" si="1"/>
        <v>0</v>
      </c>
      <c r="Z7" s="16">
        <f t="shared" ca="1" si="1"/>
        <v>0</v>
      </c>
      <c r="AA7" s="16">
        <f t="shared" ca="1" si="1"/>
        <v>0</v>
      </c>
      <c r="AB7" s="16">
        <f t="shared" ca="1" si="1"/>
        <v>0</v>
      </c>
      <c r="AC7" s="16">
        <f t="shared" ca="1" si="1"/>
        <v>0</v>
      </c>
      <c r="AD7" s="16">
        <f t="shared" ca="1" si="1"/>
        <v>0</v>
      </c>
      <c r="AE7" s="16">
        <f t="shared" si="1"/>
        <v>0</v>
      </c>
      <c r="AG7" s="16">
        <f ca="1">AG20-(AG38+AG51)</f>
        <v>0</v>
      </c>
      <c r="AH7" s="16">
        <f t="shared" ref="AH7:AS7" ca="1" si="2">AH20-(AH38+AH51)</f>
        <v>0</v>
      </c>
      <c r="AI7" s="16">
        <f t="shared" ca="1" si="2"/>
        <v>0</v>
      </c>
      <c r="AJ7" s="16">
        <f t="shared" ca="1" si="2"/>
        <v>0</v>
      </c>
      <c r="AK7" s="16">
        <f t="shared" ca="1" si="2"/>
        <v>0</v>
      </c>
      <c r="AL7" s="16">
        <f t="shared" ca="1" si="2"/>
        <v>0</v>
      </c>
      <c r="AM7" s="16">
        <f t="shared" ca="1" si="2"/>
        <v>0</v>
      </c>
      <c r="AN7" s="16">
        <f t="shared" ca="1" si="2"/>
        <v>0</v>
      </c>
      <c r="AO7" s="16">
        <f t="shared" ca="1" si="2"/>
        <v>0</v>
      </c>
      <c r="AP7" s="16">
        <f t="shared" ca="1" si="2"/>
        <v>0</v>
      </c>
      <c r="AQ7" s="16">
        <f t="shared" ca="1" si="2"/>
        <v>0</v>
      </c>
      <c r="AR7" s="16">
        <f t="shared" ca="1" si="2"/>
        <v>0</v>
      </c>
      <c r="AS7" s="16">
        <f t="shared" si="2"/>
        <v>0</v>
      </c>
      <c r="AU7" s="16">
        <f ca="1">AU20-(AU38+AU51)</f>
        <v>0</v>
      </c>
      <c r="AV7" s="16">
        <f t="shared" ref="AV7:BG7" ca="1" si="3">AV20-(AV38+AV51)</f>
        <v>0</v>
      </c>
      <c r="AW7" s="16">
        <f t="shared" ca="1" si="3"/>
        <v>0</v>
      </c>
      <c r="AX7" s="16">
        <f t="shared" ca="1" si="3"/>
        <v>0</v>
      </c>
      <c r="AY7" s="16">
        <f t="shared" ca="1" si="3"/>
        <v>0</v>
      </c>
      <c r="AZ7" s="16">
        <f t="shared" ca="1" si="3"/>
        <v>0</v>
      </c>
      <c r="BA7" s="16">
        <f t="shared" ca="1" si="3"/>
        <v>0</v>
      </c>
      <c r="BB7" s="16">
        <f t="shared" ca="1" si="3"/>
        <v>0</v>
      </c>
      <c r="BC7" s="16">
        <f t="shared" ca="1" si="3"/>
        <v>0</v>
      </c>
      <c r="BD7" s="16">
        <f t="shared" ca="1" si="3"/>
        <v>0</v>
      </c>
      <c r="BE7" s="16">
        <f t="shared" ca="1" si="3"/>
        <v>0</v>
      </c>
      <c r="BF7" s="16">
        <f t="shared" ca="1" si="3"/>
        <v>0</v>
      </c>
      <c r="BG7" s="16">
        <f t="shared" si="3"/>
        <v>0</v>
      </c>
      <c r="BI7" s="16">
        <f ca="1">BI20-(BI38+BI51)</f>
        <v>0</v>
      </c>
      <c r="BJ7" s="16">
        <f t="shared" ref="BJ7:BU7" ca="1" si="4">BJ20-(BJ38+BJ51)</f>
        <v>0</v>
      </c>
      <c r="BK7" s="16">
        <f t="shared" ca="1" si="4"/>
        <v>0</v>
      </c>
      <c r="BL7" s="16">
        <f t="shared" ca="1" si="4"/>
        <v>0</v>
      </c>
      <c r="BM7" s="16">
        <f t="shared" ca="1" si="4"/>
        <v>0</v>
      </c>
      <c r="BN7" s="16">
        <f t="shared" ca="1" si="4"/>
        <v>0</v>
      </c>
      <c r="BO7" s="16">
        <f t="shared" ca="1" si="4"/>
        <v>0</v>
      </c>
      <c r="BP7" s="16">
        <f t="shared" ca="1" si="4"/>
        <v>0</v>
      </c>
      <c r="BQ7" s="16">
        <f t="shared" ca="1" si="4"/>
        <v>0</v>
      </c>
      <c r="BR7" s="16">
        <f t="shared" ca="1" si="4"/>
        <v>0</v>
      </c>
      <c r="BS7" s="16">
        <f t="shared" ca="1" si="4"/>
        <v>0</v>
      </c>
      <c r="BT7" s="16">
        <f t="shared" ca="1" si="4"/>
        <v>0</v>
      </c>
      <c r="BU7" s="16">
        <f t="shared" si="4"/>
        <v>0</v>
      </c>
    </row>
    <row r="9" spans="1:73" x14ac:dyDescent="0.25">
      <c r="C9" s="10" t="s">
        <v>6</v>
      </c>
      <c r="E9" s="13">
        <f>DATE(E$5, 1, 1)</f>
        <v>44562</v>
      </c>
      <c r="F9" s="13">
        <f>DATE(E$5, 2, 1)</f>
        <v>44593</v>
      </c>
      <c r="G9" s="13">
        <f>DATE(E$5, 3, 1)</f>
        <v>44621</v>
      </c>
      <c r="H9" s="13">
        <f>DATE(E$5, 4, 1)</f>
        <v>44652</v>
      </c>
      <c r="I9" s="13">
        <f>DATE(E$5, 5, 1)</f>
        <v>44682</v>
      </c>
      <c r="J9" s="13">
        <f>DATE(E$5, 6, 1)</f>
        <v>44713</v>
      </c>
      <c r="K9" s="13">
        <f>DATE(E$5, 7, 1)</f>
        <v>44743</v>
      </c>
      <c r="L9" s="13">
        <f>DATE(E$5, 8, 1)</f>
        <v>44774</v>
      </c>
      <c r="M9" s="13">
        <f>DATE(E$5, 9, 1)</f>
        <v>44805</v>
      </c>
      <c r="N9" s="13">
        <f>DATE(E$5, 10, 1)</f>
        <v>44835</v>
      </c>
      <c r="O9" s="13">
        <f>DATE(E$5, 11, 1)</f>
        <v>44866</v>
      </c>
      <c r="P9" s="13">
        <f>DATE(E$5, 12, 1)</f>
        <v>44896</v>
      </c>
      <c r="Q9" s="12">
        <f>E$5</f>
        <v>2022</v>
      </c>
      <c r="S9" s="13">
        <f>DATE(S$5, 1, 1)</f>
        <v>44927</v>
      </c>
      <c r="T9" s="13">
        <f>DATE(S$5, 2, 1)</f>
        <v>44958</v>
      </c>
      <c r="U9" s="13">
        <f>DATE(S$5, 3, 1)</f>
        <v>44986</v>
      </c>
      <c r="V9" s="13">
        <f>DATE(S$5, 4, 1)</f>
        <v>45017</v>
      </c>
      <c r="W9" s="13">
        <f>DATE(S$5, 5, 1)</f>
        <v>45047</v>
      </c>
      <c r="X9" s="13">
        <f>DATE(S$5, 6, 1)</f>
        <v>45078</v>
      </c>
      <c r="Y9" s="13">
        <f>DATE(S$5, 7, 1)</f>
        <v>45108</v>
      </c>
      <c r="Z9" s="13">
        <f>DATE(S$5, 8, 1)</f>
        <v>45139</v>
      </c>
      <c r="AA9" s="13">
        <f>DATE(S$5, 9, 1)</f>
        <v>45170</v>
      </c>
      <c r="AB9" s="13">
        <f>DATE(S$5, 10, 1)</f>
        <v>45200</v>
      </c>
      <c r="AC9" s="13">
        <f>DATE(S$5, 11, 1)</f>
        <v>45231</v>
      </c>
      <c r="AD9" s="13">
        <f>DATE(S$5, 12, 1)</f>
        <v>45261</v>
      </c>
      <c r="AE9" s="12">
        <f>S$5</f>
        <v>2023</v>
      </c>
      <c r="AG9" s="13">
        <f>DATE(AG$5, 1, 1)</f>
        <v>45292</v>
      </c>
      <c r="AH9" s="13">
        <f>DATE(AG$5, 2, 1)</f>
        <v>45323</v>
      </c>
      <c r="AI9" s="13">
        <f>DATE(AG$5, 3, 1)</f>
        <v>45352</v>
      </c>
      <c r="AJ9" s="13">
        <f>DATE(AG$5, 4, 1)</f>
        <v>45383</v>
      </c>
      <c r="AK9" s="13">
        <f>DATE(AG$5, 5, 1)</f>
        <v>45413</v>
      </c>
      <c r="AL9" s="13">
        <f>DATE(AG$5, 6, 1)</f>
        <v>45444</v>
      </c>
      <c r="AM9" s="13">
        <f>DATE(AG$5, 7, 1)</f>
        <v>45474</v>
      </c>
      <c r="AN9" s="13">
        <f>DATE(AG$5, 8, 1)</f>
        <v>45505</v>
      </c>
      <c r="AO9" s="13">
        <f>DATE(AG$5, 9, 1)</f>
        <v>45536</v>
      </c>
      <c r="AP9" s="13">
        <f>DATE(AG$5, 10, 1)</f>
        <v>45566</v>
      </c>
      <c r="AQ9" s="13">
        <f>DATE(AG$5, 11, 1)</f>
        <v>45597</v>
      </c>
      <c r="AR9" s="13">
        <f>DATE(AG$5, 12, 1)</f>
        <v>45627</v>
      </c>
      <c r="AS9" s="12">
        <f>AG$5</f>
        <v>2024</v>
      </c>
      <c r="AU9" s="13">
        <f>DATE(AU$5, 1, 1)</f>
        <v>45658</v>
      </c>
      <c r="AV9" s="13">
        <f>DATE(AU$5, 2, 1)</f>
        <v>45689</v>
      </c>
      <c r="AW9" s="13">
        <f>DATE(AU$5, 3, 1)</f>
        <v>45717</v>
      </c>
      <c r="AX9" s="13">
        <f>DATE(AU$5, 4, 1)</f>
        <v>45748</v>
      </c>
      <c r="AY9" s="13">
        <f>DATE(AU$5, 5, 1)</f>
        <v>45778</v>
      </c>
      <c r="AZ9" s="13">
        <f>DATE(AU$5, 6, 1)</f>
        <v>45809</v>
      </c>
      <c r="BA9" s="13">
        <f>DATE(AU$5, 7, 1)</f>
        <v>45839</v>
      </c>
      <c r="BB9" s="13">
        <f>DATE(AU$5, 8, 1)</f>
        <v>45870</v>
      </c>
      <c r="BC9" s="13">
        <f>DATE(AU$5, 9, 1)</f>
        <v>45901</v>
      </c>
      <c r="BD9" s="13">
        <f>DATE(AU$5, 10, 1)</f>
        <v>45931</v>
      </c>
      <c r="BE9" s="13">
        <f>DATE(AU$5, 11, 1)</f>
        <v>45962</v>
      </c>
      <c r="BF9" s="13">
        <f>DATE(AU$5, 12, 1)</f>
        <v>45992</v>
      </c>
      <c r="BG9" s="12">
        <f>AU$5</f>
        <v>2025</v>
      </c>
      <c r="BI9" s="13">
        <f>DATE(BI$5, 1, 1)</f>
        <v>46023</v>
      </c>
      <c r="BJ9" s="13">
        <f>DATE(BI$5, 2, 1)</f>
        <v>46054</v>
      </c>
      <c r="BK9" s="13">
        <f>DATE(BI$5, 3, 1)</f>
        <v>46082</v>
      </c>
      <c r="BL9" s="13">
        <f>DATE(BI$5, 4, 1)</f>
        <v>46113</v>
      </c>
      <c r="BM9" s="13">
        <f>DATE(BI$5, 5, 1)</f>
        <v>46143</v>
      </c>
      <c r="BN9" s="13">
        <f>DATE(BI$5, 6, 1)</f>
        <v>46174</v>
      </c>
      <c r="BO9" s="13">
        <f>DATE(BI$5, 7, 1)</f>
        <v>46204</v>
      </c>
      <c r="BP9" s="13">
        <f>DATE(BI$5, 8, 1)</f>
        <v>46235</v>
      </c>
      <c r="BQ9" s="13">
        <f>DATE(BI$5, 9, 1)</f>
        <v>46266</v>
      </c>
      <c r="BR9" s="13">
        <f>DATE(BI$5, 10, 1)</f>
        <v>46296</v>
      </c>
      <c r="BS9" s="13">
        <f>DATE(BI$5, 11, 1)</f>
        <v>46327</v>
      </c>
      <c r="BT9" s="13">
        <f>DATE(BI$5, 12, 1)</f>
        <v>46357</v>
      </c>
      <c r="BU9" s="12">
        <f>BI$5</f>
        <v>2026</v>
      </c>
    </row>
    <row r="10" spans="1:73" x14ac:dyDescent="0.25">
      <c r="C10" s="14" t="s">
        <v>9</v>
      </c>
      <c r="E10" s="15">
        <v>3200</v>
      </c>
      <c r="F10" s="15">
        <v>3200</v>
      </c>
      <c r="G10" s="15">
        <v>3200</v>
      </c>
      <c r="H10" s="15">
        <v>3200</v>
      </c>
      <c r="I10" s="15">
        <v>3200</v>
      </c>
      <c r="J10" s="15">
        <v>8000</v>
      </c>
      <c r="K10" s="15">
        <v>0</v>
      </c>
      <c r="L10" s="15">
        <v>0</v>
      </c>
      <c r="M10" s="15">
        <v>2400</v>
      </c>
      <c r="N10" s="15">
        <v>2400</v>
      </c>
      <c r="O10" s="15">
        <v>2400</v>
      </c>
      <c r="P10" s="15">
        <v>2400</v>
      </c>
      <c r="Q10" s="17">
        <f>SUM(E10:P10)</f>
        <v>33600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7">
        <f>SUM(S10:AD10)</f>
        <v>0</v>
      </c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7">
        <f>SUM(AG10:AR10)</f>
        <v>0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7">
        <f>SUM(AU10:BF10)</f>
        <v>0</v>
      </c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7">
        <f>SUM(BI10:BT10)</f>
        <v>0</v>
      </c>
    </row>
    <row r="11" spans="1:73" x14ac:dyDescent="0.25">
      <c r="C11" s="14" t="s">
        <v>10</v>
      </c>
      <c r="E11" s="15">
        <v>10</v>
      </c>
      <c r="F11" s="15">
        <v>25</v>
      </c>
      <c r="G11" s="15">
        <v>10</v>
      </c>
      <c r="H11" s="15">
        <v>35</v>
      </c>
      <c r="I11" s="15">
        <v>45</v>
      </c>
      <c r="J11" s="15">
        <v>50</v>
      </c>
      <c r="K11" s="15">
        <v>25</v>
      </c>
      <c r="L11" s="15">
        <v>25</v>
      </c>
      <c r="M11" s="15">
        <v>25</v>
      </c>
      <c r="N11" s="15"/>
      <c r="O11" s="15"/>
      <c r="P11" s="15"/>
      <c r="Q11" s="17">
        <f t="shared" ref="Q11:Q19" si="5">SUM(E11:P11)</f>
        <v>250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7">
        <f t="shared" ref="AE11:AE19" si="6">SUM(S11:AD11)</f>
        <v>0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7">
        <f t="shared" ref="AS11:AS19" si="7">SUM(AG11:AR11)</f>
        <v>0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7">
        <f t="shared" ref="BG11:BG19" si="8">SUM(AU11:BF11)</f>
        <v>0</v>
      </c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7">
        <f t="shared" ref="BU11:BU19" si="9">SUM(BI11:BT11)</f>
        <v>0</v>
      </c>
    </row>
    <row r="12" spans="1:73" x14ac:dyDescent="0.25">
      <c r="C12" s="14" t="s">
        <v>11</v>
      </c>
      <c r="E12" s="15">
        <v>30</v>
      </c>
      <c r="F12" s="15">
        <v>30</v>
      </c>
      <c r="G12" s="15">
        <v>30</v>
      </c>
      <c r="H12" s="15">
        <v>30</v>
      </c>
      <c r="I12" s="15">
        <v>30</v>
      </c>
      <c r="J12" s="15">
        <v>30</v>
      </c>
      <c r="K12" s="15">
        <v>30</v>
      </c>
      <c r="L12" s="15">
        <v>30</v>
      </c>
      <c r="M12" s="15">
        <v>30</v>
      </c>
      <c r="N12" s="15">
        <v>30</v>
      </c>
      <c r="O12" s="15">
        <v>30</v>
      </c>
      <c r="P12" s="15">
        <v>30</v>
      </c>
      <c r="Q12" s="17">
        <f t="shared" si="5"/>
        <v>360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7">
        <f t="shared" si="6"/>
        <v>0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7">
        <f t="shared" si="7"/>
        <v>0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7">
        <f t="shared" si="8"/>
        <v>0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7">
        <f t="shared" si="9"/>
        <v>0</v>
      </c>
    </row>
    <row r="13" spans="1:73" x14ac:dyDescent="0.25">
      <c r="C13" s="18" t="s">
        <v>12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>
        <f t="shared" si="5"/>
        <v>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7">
        <f t="shared" si="6"/>
        <v>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7">
        <f t="shared" si="7"/>
        <v>0</v>
      </c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7">
        <f t="shared" si="8"/>
        <v>0</v>
      </c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7">
        <f t="shared" si="9"/>
        <v>0</v>
      </c>
    </row>
    <row r="14" spans="1:73" hidden="1" x14ac:dyDescent="0.25">
      <c r="C14" s="18" t="s">
        <v>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7">
        <f t="shared" si="5"/>
        <v>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7">
        <f t="shared" si="6"/>
        <v>0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7">
        <f t="shared" si="7"/>
        <v>0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7">
        <f t="shared" si="8"/>
        <v>0</v>
      </c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7">
        <f t="shared" si="9"/>
        <v>0</v>
      </c>
    </row>
    <row r="15" spans="1:73" hidden="1" x14ac:dyDescent="0.25">
      <c r="C15" s="14" t="s">
        <v>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>
        <f t="shared" si="5"/>
        <v>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7">
        <f t="shared" si="6"/>
        <v>0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7">
        <f t="shared" si="7"/>
        <v>0</v>
      </c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7">
        <f t="shared" si="8"/>
        <v>0</v>
      </c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7">
        <f t="shared" si="9"/>
        <v>0</v>
      </c>
    </row>
    <row r="16" spans="1:73" hidden="1" x14ac:dyDescent="0.25">
      <c r="C16" s="14" t="s">
        <v>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>
        <f t="shared" si="5"/>
        <v>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7">
        <f t="shared" si="6"/>
        <v>0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7">
        <f t="shared" si="7"/>
        <v>0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7">
        <f t="shared" si="8"/>
        <v>0</v>
      </c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7">
        <f t="shared" si="9"/>
        <v>0</v>
      </c>
    </row>
    <row r="17" spans="3:73" hidden="1" x14ac:dyDescent="0.25">
      <c r="C17" s="14" t="s">
        <v>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>
        <f t="shared" si="5"/>
        <v>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7">
        <f t="shared" si="6"/>
        <v>0</v>
      </c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7">
        <f t="shared" si="7"/>
        <v>0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7">
        <f t="shared" si="8"/>
        <v>0</v>
      </c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7">
        <f t="shared" si="9"/>
        <v>0</v>
      </c>
    </row>
    <row r="18" spans="3:73" hidden="1" x14ac:dyDescent="0.25">
      <c r="C18" s="14" t="s">
        <v>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>
        <f t="shared" si="5"/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7">
        <f t="shared" si="6"/>
        <v>0</v>
      </c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7">
        <f t="shared" si="7"/>
        <v>0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7">
        <f t="shared" si="8"/>
        <v>0</v>
      </c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7">
        <f t="shared" si="9"/>
        <v>0</v>
      </c>
    </row>
    <row r="19" spans="3:73" hidden="1" x14ac:dyDescent="0.25">
      <c r="C19" s="14" t="s">
        <v>7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>
        <f t="shared" si="5"/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7">
        <f t="shared" si="6"/>
        <v>0</v>
      </c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7">
        <f t="shared" si="7"/>
        <v>0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7">
        <f t="shared" si="8"/>
        <v>0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7">
        <f t="shared" si="9"/>
        <v>0</v>
      </c>
    </row>
    <row r="20" spans="3:73" x14ac:dyDescent="0.25">
      <c r="C20" s="11" t="s">
        <v>8</v>
      </c>
      <c r="E20" s="16">
        <f ca="1">SUM(INDIRECT(ADDRESS(income_min_row,COLUMN())&amp;":"&amp;ADDRESS(income_max_row,COLUMN())))</f>
        <v>3240</v>
      </c>
      <c r="F20" s="16">
        <f ca="1">SUM(INDIRECT(ADDRESS(income_min_row,COLUMN())&amp;":"&amp;ADDRESS(income_max_row,COLUMN())))</f>
        <v>3255</v>
      </c>
      <c r="G20" s="16">
        <f ca="1">SUM(INDIRECT(ADDRESS(income_min_row,COLUMN())&amp;":"&amp;ADDRESS(income_max_row,COLUMN())))</f>
        <v>3240</v>
      </c>
      <c r="H20" s="16">
        <f ca="1">SUM(INDIRECT(ADDRESS(income_min_row,COLUMN())&amp;":"&amp;ADDRESS(income_max_row,COLUMN())))</f>
        <v>3265</v>
      </c>
      <c r="I20" s="16">
        <f ca="1">SUM(INDIRECT(ADDRESS(income_min_row,COLUMN())&amp;":"&amp;ADDRESS(income_max_row,COLUMN())))</f>
        <v>3275</v>
      </c>
      <c r="J20" s="16">
        <f ca="1">SUM(INDIRECT(ADDRESS(income_min_row,COLUMN())&amp;":"&amp;ADDRESS(income_max_row,COLUMN())))</f>
        <v>8080</v>
      </c>
      <c r="K20" s="16">
        <f ca="1">SUM(INDIRECT(ADDRESS(income_min_row,COLUMN())&amp;":"&amp;ADDRESS(income_max_row,COLUMN())))</f>
        <v>55</v>
      </c>
      <c r="L20" s="16">
        <f ca="1">SUM(INDIRECT(ADDRESS(income_min_row,COLUMN())&amp;":"&amp;ADDRESS(income_max_row,COLUMN())))</f>
        <v>55</v>
      </c>
      <c r="M20" s="16">
        <f ca="1">SUM(INDIRECT(ADDRESS(income_min_row,COLUMN())&amp;":"&amp;ADDRESS(income_max_row,COLUMN())))</f>
        <v>2455</v>
      </c>
      <c r="N20" s="16">
        <f ca="1">SUM(INDIRECT(ADDRESS(income_min_row,COLUMN())&amp;":"&amp;ADDRESS(income_max_row,COLUMN())))</f>
        <v>2430</v>
      </c>
      <c r="O20" s="16">
        <f ca="1">SUM(INDIRECT(ADDRESS(income_min_row,COLUMN())&amp;":"&amp;ADDRESS(income_max_row,COLUMN())))</f>
        <v>2430</v>
      </c>
      <c r="P20" s="16">
        <f ca="1">SUM(INDIRECT(ADDRESS(income_min_row,COLUMN())&amp;":"&amp;ADDRESS(income_max_row,COLUMN())))</f>
        <v>2430</v>
      </c>
      <c r="Q20" s="27">
        <f ca="1">SUM(E20:P20)</f>
        <v>34210</v>
      </c>
      <c r="S20" s="16">
        <f ca="1">SUM(INDIRECT(ADDRESS(income_min_row,COLUMN())&amp;":"&amp;ADDRESS(income_max_row,COLUMN())))</f>
        <v>0</v>
      </c>
      <c r="T20" s="16">
        <f ca="1">SUM(INDIRECT(ADDRESS(income_min_row,COLUMN())&amp;":"&amp;ADDRESS(income_max_row,COLUMN())))</f>
        <v>0</v>
      </c>
      <c r="U20" s="16">
        <f ca="1">SUM(INDIRECT(ADDRESS(income_min_row,COLUMN())&amp;":"&amp;ADDRESS(income_max_row,COLUMN())))</f>
        <v>0</v>
      </c>
      <c r="V20" s="16">
        <f ca="1">SUM(INDIRECT(ADDRESS(income_min_row,COLUMN())&amp;":"&amp;ADDRESS(income_max_row,COLUMN())))</f>
        <v>0</v>
      </c>
      <c r="W20" s="16">
        <f ca="1">SUM(INDIRECT(ADDRESS(income_min_row,COLUMN())&amp;":"&amp;ADDRESS(income_max_row,COLUMN())))</f>
        <v>0</v>
      </c>
      <c r="X20" s="16">
        <f ca="1">SUM(INDIRECT(ADDRESS(income_min_row,COLUMN())&amp;":"&amp;ADDRESS(income_max_row,COLUMN())))</f>
        <v>0</v>
      </c>
      <c r="Y20" s="16">
        <f ca="1">SUM(INDIRECT(ADDRESS(income_min_row,COLUMN())&amp;":"&amp;ADDRESS(income_max_row,COLUMN())))</f>
        <v>0</v>
      </c>
      <c r="Z20" s="16">
        <f ca="1">SUM(INDIRECT(ADDRESS(income_min_row,COLUMN())&amp;":"&amp;ADDRESS(income_max_row,COLUMN())))</f>
        <v>0</v>
      </c>
      <c r="AA20" s="16">
        <f ca="1">SUM(INDIRECT(ADDRESS(income_min_row,COLUMN())&amp;":"&amp;ADDRESS(income_max_row,COLUMN())))</f>
        <v>0</v>
      </c>
      <c r="AB20" s="16">
        <f ca="1">SUM(INDIRECT(ADDRESS(income_min_row,COLUMN())&amp;":"&amp;ADDRESS(income_max_row,COLUMN())))</f>
        <v>0</v>
      </c>
      <c r="AC20" s="16">
        <f ca="1">SUM(INDIRECT(ADDRESS(income_min_row,COLUMN())&amp;":"&amp;ADDRESS(income_max_row,COLUMN())))</f>
        <v>0</v>
      </c>
      <c r="AD20" s="16">
        <f ca="1">SUM(INDIRECT(ADDRESS(income_min_row,COLUMN())&amp;":"&amp;ADDRESS(income_max_row,COLUMN())))</f>
        <v>0</v>
      </c>
      <c r="AE20" s="17"/>
      <c r="AG20" s="16">
        <f ca="1">SUM(INDIRECT(ADDRESS(income_min_row,COLUMN())&amp;":"&amp;ADDRESS(income_max_row,COLUMN())))</f>
        <v>0</v>
      </c>
      <c r="AH20" s="16">
        <f ca="1">SUM(INDIRECT(ADDRESS(income_min_row,COLUMN())&amp;":"&amp;ADDRESS(income_max_row,COLUMN())))</f>
        <v>0</v>
      </c>
      <c r="AI20" s="16">
        <f ca="1">SUM(INDIRECT(ADDRESS(income_min_row,COLUMN())&amp;":"&amp;ADDRESS(income_max_row,COLUMN())))</f>
        <v>0</v>
      </c>
      <c r="AJ20" s="16">
        <f ca="1">SUM(INDIRECT(ADDRESS(income_min_row,COLUMN())&amp;":"&amp;ADDRESS(income_max_row,COLUMN())))</f>
        <v>0</v>
      </c>
      <c r="AK20" s="16">
        <f ca="1">SUM(INDIRECT(ADDRESS(income_min_row,COLUMN())&amp;":"&amp;ADDRESS(income_max_row,COLUMN())))</f>
        <v>0</v>
      </c>
      <c r="AL20" s="16">
        <f ca="1">SUM(INDIRECT(ADDRESS(income_min_row,COLUMN())&amp;":"&amp;ADDRESS(income_max_row,COLUMN())))</f>
        <v>0</v>
      </c>
      <c r="AM20" s="16">
        <f ca="1">SUM(INDIRECT(ADDRESS(income_min_row,COLUMN())&amp;":"&amp;ADDRESS(income_max_row,COLUMN())))</f>
        <v>0</v>
      </c>
      <c r="AN20" s="16">
        <f ca="1">SUM(INDIRECT(ADDRESS(income_min_row,COLUMN())&amp;":"&amp;ADDRESS(income_max_row,COLUMN())))</f>
        <v>0</v>
      </c>
      <c r="AO20" s="16">
        <f ca="1">SUM(INDIRECT(ADDRESS(income_min_row,COLUMN())&amp;":"&amp;ADDRESS(income_max_row,COLUMN())))</f>
        <v>0</v>
      </c>
      <c r="AP20" s="16">
        <f ca="1">SUM(INDIRECT(ADDRESS(income_min_row,COLUMN())&amp;":"&amp;ADDRESS(income_max_row,COLUMN())))</f>
        <v>0</v>
      </c>
      <c r="AQ20" s="16">
        <f ca="1">SUM(INDIRECT(ADDRESS(income_min_row,COLUMN())&amp;":"&amp;ADDRESS(income_max_row,COLUMN())))</f>
        <v>0</v>
      </c>
      <c r="AR20" s="16">
        <f ca="1">SUM(INDIRECT(ADDRESS(income_min_row,COLUMN())&amp;":"&amp;ADDRESS(income_max_row,COLUMN())))</f>
        <v>0</v>
      </c>
      <c r="AS20" s="17"/>
      <c r="AU20" s="16">
        <f ca="1">SUM(INDIRECT(ADDRESS(income_min_row,COLUMN())&amp;":"&amp;ADDRESS(income_max_row,COLUMN())))</f>
        <v>0</v>
      </c>
      <c r="AV20" s="16">
        <f ca="1">SUM(INDIRECT(ADDRESS(income_min_row,COLUMN())&amp;":"&amp;ADDRESS(income_max_row,COLUMN())))</f>
        <v>0</v>
      </c>
      <c r="AW20" s="16">
        <f ca="1">SUM(INDIRECT(ADDRESS(income_min_row,COLUMN())&amp;":"&amp;ADDRESS(income_max_row,COLUMN())))</f>
        <v>0</v>
      </c>
      <c r="AX20" s="16">
        <f ca="1">SUM(INDIRECT(ADDRESS(income_min_row,COLUMN())&amp;":"&amp;ADDRESS(income_max_row,COLUMN())))</f>
        <v>0</v>
      </c>
      <c r="AY20" s="16">
        <f ca="1">SUM(INDIRECT(ADDRESS(income_min_row,COLUMN())&amp;":"&amp;ADDRESS(income_max_row,COLUMN())))</f>
        <v>0</v>
      </c>
      <c r="AZ20" s="16">
        <f ca="1">SUM(INDIRECT(ADDRESS(income_min_row,COLUMN())&amp;":"&amp;ADDRESS(income_max_row,COLUMN())))</f>
        <v>0</v>
      </c>
      <c r="BA20" s="16">
        <f ca="1">SUM(INDIRECT(ADDRESS(income_min_row,COLUMN())&amp;":"&amp;ADDRESS(income_max_row,COLUMN())))</f>
        <v>0</v>
      </c>
      <c r="BB20" s="16">
        <f ca="1">SUM(INDIRECT(ADDRESS(income_min_row,COLUMN())&amp;":"&amp;ADDRESS(income_max_row,COLUMN())))</f>
        <v>0</v>
      </c>
      <c r="BC20" s="16">
        <f ca="1">SUM(INDIRECT(ADDRESS(income_min_row,COLUMN())&amp;":"&amp;ADDRESS(income_max_row,COLUMN())))</f>
        <v>0</v>
      </c>
      <c r="BD20" s="16">
        <f ca="1">SUM(INDIRECT(ADDRESS(income_min_row,COLUMN())&amp;":"&amp;ADDRESS(income_max_row,COLUMN())))</f>
        <v>0</v>
      </c>
      <c r="BE20" s="16">
        <f ca="1">SUM(INDIRECT(ADDRESS(income_min_row,COLUMN())&amp;":"&amp;ADDRESS(income_max_row,COLUMN())))</f>
        <v>0</v>
      </c>
      <c r="BF20" s="16">
        <f ca="1">SUM(INDIRECT(ADDRESS(income_min_row,COLUMN())&amp;":"&amp;ADDRESS(income_max_row,COLUMN())))</f>
        <v>0</v>
      </c>
      <c r="BG20" s="17"/>
      <c r="BI20" s="16">
        <f ca="1">SUM(INDIRECT(ADDRESS(income_min_row,COLUMN())&amp;":"&amp;ADDRESS(income_max_row,COLUMN())))</f>
        <v>0</v>
      </c>
      <c r="BJ20" s="16">
        <f ca="1">SUM(INDIRECT(ADDRESS(income_min_row,COLUMN())&amp;":"&amp;ADDRESS(income_max_row,COLUMN())))</f>
        <v>0</v>
      </c>
      <c r="BK20" s="16">
        <f ca="1">SUM(INDIRECT(ADDRESS(income_min_row,COLUMN())&amp;":"&amp;ADDRESS(income_max_row,COLUMN())))</f>
        <v>0</v>
      </c>
      <c r="BL20" s="16">
        <f ca="1">SUM(INDIRECT(ADDRESS(income_min_row,COLUMN())&amp;":"&amp;ADDRESS(income_max_row,COLUMN())))</f>
        <v>0</v>
      </c>
      <c r="BM20" s="16">
        <f ca="1">SUM(INDIRECT(ADDRESS(income_min_row,COLUMN())&amp;":"&amp;ADDRESS(income_max_row,COLUMN())))</f>
        <v>0</v>
      </c>
      <c r="BN20" s="16">
        <f ca="1">SUM(INDIRECT(ADDRESS(income_min_row,COLUMN())&amp;":"&amp;ADDRESS(income_max_row,COLUMN())))</f>
        <v>0</v>
      </c>
      <c r="BO20" s="16">
        <f ca="1">SUM(INDIRECT(ADDRESS(income_min_row,COLUMN())&amp;":"&amp;ADDRESS(income_max_row,COLUMN())))</f>
        <v>0</v>
      </c>
      <c r="BP20" s="16">
        <f ca="1">SUM(INDIRECT(ADDRESS(income_min_row,COLUMN())&amp;":"&amp;ADDRESS(income_max_row,COLUMN())))</f>
        <v>0</v>
      </c>
      <c r="BQ20" s="16">
        <f ca="1">SUM(INDIRECT(ADDRESS(income_min_row,COLUMN())&amp;":"&amp;ADDRESS(income_max_row,COLUMN())))</f>
        <v>0</v>
      </c>
      <c r="BR20" s="16">
        <f ca="1">SUM(INDIRECT(ADDRESS(income_min_row,COLUMN())&amp;":"&amp;ADDRESS(income_max_row,COLUMN())))</f>
        <v>0</v>
      </c>
      <c r="BS20" s="16">
        <f ca="1">SUM(INDIRECT(ADDRESS(income_min_row,COLUMN())&amp;":"&amp;ADDRESS(income_max_row,COLUMN())))</f>
        <v>0</v>
      </c>
      <c r="BT20" s="16">
        <f ca="1">SUM(INDIRECT(ADDRESS(income_min_row,COLUMN())&amp;":"&amp;ADDRESS(income_max_row,COLUMN())))</f>
        <v>0</v>
      </c>
      <c r="BU20" s="17"/>
    </row>
    <row r="22" spans="3:73" x14ac:dyDescent="0.25">
      <c r="C22" s="10" t="s">
        <v>13</v>
      </c>
      <c r="E22" s="19">
        <f>DATE(E$5, 1, 1)</f>
        <v>44562</v>
      </c>
      <c r="F22" s="19">
        <f>DATE(E$5, 2, 1)</f>
        <v>44593</v>
      </c>
      <c r="G22" s="19">
        <f>DATE(E$5, 3, 1)</f>
        <v>44621</v>
      </c>
      <c r="H22" s="19">
        <f>DATE(E$5, 4, 1)</f>
        <v>44652</v>
      </c>
      <c r="I22" s="19">
        <f>DATE(E$5, 5, 1)</f>
        <v>44682</v>
      </c>
      <c r="J22" s="19">
        <f>DATE(E$5, 6, 1)</f>
        <v>44713</v>
      </c>
      <c r="K22" s="19">
        <f>DATE(E$5, 7, 1)</f>
        <v>44743</v>
      </c>
      <c r="L22" s="19">
        <f>DATE(E$5, 8, 1)</f>
        <v>44774</v>
      </c>
      <c r="M22" s="19">
        <f>DATE(E$5, 9, 1)</f>
        <v>44805</v>
      </c>
      <c r="N22" s="19">
        <f>DATE(E$5, 10, 1)</f>
        <v>44835</v>
      </c>
      <c r="O22" s="19">
        <f>DATE(E$5, 11, 1)</f>
        <v>44866</v>
      </c>
      <c r="P22" s="19">
        <f>DATE(E$5, 12, 1)</f>
        <v>44896</v>
      </c>
      <c r="Q22" s="20">
        <f>E$5</f>
        <v>2022</v>
      </c>
      <c r="S22" s="19">
        <f>DATE(S$5, 1, 1)</f>
        <v>44927</v>
      </c>
      <c r="T22" s="19">
        <f>DATE(S$5, 2, 1)</f>
        <v>44958</v>
      </c>
      <c r="U22" s="19">
        <f>DATE(S$5, 3, 1)</f>
        <v>44986</v>
      </c>
      <c r="V22" s="19">
        <f>DATE(S$5, 4, 1)</f>
        <v>45017</v>
      </c>
      <c r="W22" s="19">
        <f>DATE(S$5, 5, 1)</f>
        <v>45047</v>
      </c>
      <c r="X22" s="19">
        <f>DATE(S$5, 6, 1)</f>
        <v>45078</v>
      </c>
      <c r="Y22" s="19">
        <f>DATE(S$5, 7, 1)</f>
        <v>45108</v>
      </c>
      <c r="Z22" s="19">
        <f>DATE(S$5, 8, 1)</f>
        <v>45139</v>
      </c>
      <c r="AA22" s="19">
        <f>DATE(S$5, 9, 1)</f>
        <v>45170</v>
      </c>
      <c r="AB22" s="19">
        <f>DATE(S$5, 10, 1)</f>
        <v>45200</v>
      </c>
      <c r="AC22" s="19">
        <f>DATE(S$5, 11, 1)</f>
        <v>45231</v>
      </c>
      <c r="AD22" s="19">
        <f>DATE(S$5, 12, 1)</f>
        <v>45261</v>
      </c>
      <c r="AE22" s="20">
        <f>S$5</f>
        <v>2023</v>
      </c>
      <c r="AG22" s="19">
        <f>DATE(AG$5, 1, 1)</f>
        <v>45292</v>
      </c>
      <c r="AH22" s="19">
        <f>DATE(AG$5, 2, 1)</f>
        <v>45323</v>
      </c>
      <c r="AI22" s="19">
        <f>DATE(AG$5, 3, 1)</f>
        <v>45352</v>
      </c>
      <c r="AJ22" s="19">
        <f>DATE(AG$5, 4, 1)</f>
        <v>45383</v>
      </c>
      <c r="AK22" s="19">
        <f>DATE(AG$5, 5, 1)</f>
        <v>45413</v>
      </c>
      <c r="AL22" s="19">
        <f>DATE(AG$5, 6, 1)</f>
        <v>45444</v>
      </c>
      <c r="AM22" s="19">
        <f>DATE(AG$5, 7, 1)</f>
        <v>45474</v>
      </c>
      <c r="AN22" s="19">
        <f>DATE(AG$5, 8, 1)</f>
        <v>45505</v>
      </c>
      <c r="AO22" s="19">
        <f>DATE(AG$5, 9, 1)</f>
        <v>45536</v>
      </c>
      <c r="AP22" s="19">
        <f>DATE(AG$5, 10, 1)</f>
        <v>45566</v>
      </c>
      <c r="AQ22" s="19">
        <f>DATE(AG$5, 11, 1)</f>
        <v>45597</v>
      </c>
      <c r="AR22" s="19">
        <f>DATE(AG$5, 12, 1)</f>
        <v>45627</v>
      </c>
      <c r="AS22" s="20">
        <f>AG$5</f>
        <v>2024</v>
      </c>
      <c r="AU22" s="19">
        <f>DATE(AU$5, 1, 1)</f>
        <v>45658</v>
      </c>
      <c r="AV22" s="19">
        <f>DATE(AU$5, 2, 1)</f>
        <v>45689</v>
      </c>
      <c r="AW22" s="19">
        <f>DATE(AU$5, 3, 1)</f>
        <v>45717</v>
      </c>
      <c r="AX22" s="19">
        <f>DATE(AU$5, 4, 1)</f>
        <v>45748</v>
      </c>
      <c r="AY22" s="19">
        <f>DATE(AU$5, 5, 1)</f>
        <v>45778</v>
      </c>
      <c r="AZ22" s="19">
        <f>DATE(AU$5, 6, 1)</f>
        <v>45809</v>
      </c>
      <c r="BA22" s="19">
        <f>DATE(AU$5, 7, 1)</f>
        <v>45839</v>
      </c>
      <c r="BB22" s="19">
        <f>DATE(AU$5, 8, 1)</f>
        <v>45870</v>
      </c>
      <c r="BC22" s="19">
        <f>DATE(AU$5, 9, 1)</f>
        <v>45901</v>
      </c>
      <c r="BD22" s="19">
        <f>DATE(AU$5, 10, 1)</f>
        <v>45931</v>
      </c>
      <c r="BE22" s="19">
        <f>DATE(AU$5, 11, 1)</f>
        <v>45962</v>
      </c>
      <c r="BF22" s="19">
        <f>DATE(AU$5, 12, 1)</f>
        <v>45992</v>
      </c>
      <c r="BG22" s="20">
        <f>AU$5</f>
        <v>2025</v>
      </c>
      <c r="BI22" s="19">
        <f>DATE(BI$5, 1, 1)</f>
        <v>46023</v>
      </c>
      <c r="BJ22" s="19">
        <f>DATE(BI$5, 2, 1)</f>
        <v>46054</v>
      </c>
      <c r="BK22" s="19">
        <f>DATE(BI$5, 3, 1)</f>
        <v>46082</v>
      </c>
      <c r="BL22" s="19">
        <f>DATE(BI$5, 4, 1)</f>
        <v>46113</v>
      </c>
      <c r="BM22" s="19">
        <f>DATE(BI$5, 5, 1)</f>
        <v>46143</v>
      </c>
      <c r="BN22" s="19">
        <f>DATE(BI$5, 6, 1)</f>
        <v>46174</v>
      </c>
      <c r="BO22" s="19">
        <f>DATE(BI$5, 7, 1)</f>
        <v>46204</v>
      </c>
      <c r="BP22" s="19">
        <f>DATE(BI$5, 8, 1)</f>
        <v>46235</v>
      </c>
      <c r="BQ22" s="19">
        <f>DATE(BI$5, 9, 1)</f>
        <v>46266</v>
      </c>
      <c r="BR22" s="19">
        <f>DATE(BI$5, 10, 1)</f>
        <v>46296</v>
      </c>
      <c r="BS22" s="19">
        <f>DATE(BI$5, 11, 1)</f>
        <v>46327</v>
      </c>
      <c r="BT22" s="19">
        <f>DATE(BI$5, 12, 1)</f>
        <v>46357</v>
      </c>
      <c r="BU22" s="20">
        <f>BI$5</f>
        <v>2026</v>
      </c>
    </row>
    <row r="23" spans="3:73" x14ac:dyDescent="0.25">
      <c r="C23" s="14" t="s">
        <v>14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  <c r="J23" s="15">
        <v>100</v>
      </c>
      <c r="K23" s="15">
        <v>100</v>
      </c>
      <c r="L23" s="15">
        <v>100</v>
      </c>
      <c r="M23" s="15">
        <v>100</v>
      </c>
      <c r="N23" s="15">
        <v>100</v>
      </c>
      <c r="O23" s="15">
        <v>100</v>
      </c>
      <c r="P23" s="15">
        <v>100</v>
      </c>
      <c r="Q23" s="17">
        <f>SUM(E23:P23)</f>
        <v>1200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7">
        <f>SUM(S23:AD23)</f>
        <v>0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7">
        <f>SUM(AG23:AR23)</f>
        <v>0</v>
      </c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7">
        <f>SUM(AU23:BF23)</f>
        <v>0</v>
      </c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7">
        <f>SUM(BI23:BT23)</f>
        <v>0</v>
      </c>
    </row>
    <row r="24" spans="3:73" x14ac:dyDescent="0.25">
      <c r="C24" s="14" t="s">
        <v>15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7">
        <f t="shared" ref="Q24:Q37" si="10">SUM(E24:P24)</f>
        <v>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7">
        <f t="shared" ref="AE24:AE37" si="11">SUM(S24:AD24)</f>
        <v>0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7">
        <f t="shared" ref="AS24:AS37" si="12">SUM(AG24:AR24)</f>
        <v>0</v>
      </c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7">
        <f t="shared" ref="BG24:BG37" si="13">SUM(AU24:BF24)</f>
        <v>0</v>
      </c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7">
        <f t="shared" ref="BU24:BU37" si="14">SUM(BI24:BT24)</f>
        <v>0</v>
      </c>
    </row>
    <row r="25" spans="3:73" x14ac:dyDescent="0.25">
      <c r="C25" s="14" t="s">
        <v>16</v>
      </c>
      <c r="E25" s="15">
        <v>300</v>
      </c>
      <c r="F25" s="15">
        <v>300</v>
      </c>
      <c r="G25" s="15">
        <v>300</v>
      </c>
      <c r="H25" s="15">
        <v>300</v>
      </c>
      <c r="I25" s="15">
        <v>300</v>
      </c>
      <c r="J25" s="15">
        <v>300</v>
      </c>
      <c r="K25" s="15">
        <v>300</v>
      </c>
      <c r="L25" s="15">
        <v>300</v>
      </c>
      <c r="M25" s="15">
        <v>300</v>
      </c>
      <c r="N25" s="15">
        <v>300</v>
      </c>
      <c r="O25" s="15">
        <v>300</v>
      </c>
      <c r="P25" s="15">
        <v>300</v>
      </c>
      <c r="Q25" s="17">
        <f t="shared" si="10"/>
        <v>3600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7">
        <f t="shared" si="11"/>
        <v>0</v>
      </c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7">
        <f t="shared" si="12"/>
        <v>0</v>
      </c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7">
        <f t="shared" si="13"/>
        <v>0</v>
      </c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7">
        <f t="shared" si="14"/>
        <v>0</v>
      </c>
    </row>
    <row r="26" spans="3:73" x14ac:dyDescent="0.25">
      <c r="C26" s="14" t="s">
        <v>25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>
        <f t="shared" si="10"/>
        <v>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7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7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7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7"/>
    </row>
    <row r="27" spans="3:73" x14ac:dyDescent="0.25">
      <c r="C27" s="14" t="s">
        <v>26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>
        <f t="shared" si="10"/>
        <v>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7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7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7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7"/>
    </row>
    <row r="28" spans="3:73" x14ac:dyDescent="0.25">
      <c r="C28" s="14" t="s">
        <v>28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>
        <f t="shared" si="10"/>
        <v>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7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7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7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7"/>
    </row>
    <row r="29" spans="3:73" x14ac:dyDescent="0.25">
      <c r="C29" s="14" t="s">
        <v>29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>
        <f t="shared" si="10"/>
        <v>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7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7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7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7"/>
    </row>
    <row r="30" spans="3:73" x14ac:dyDescent="0.25">
      <c r="C30" s="14" t="s">
        <v>27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>
        <f t="shared" si="10"/>
        <v>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7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7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7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7"/>
    </row>
    <row r="31" spans="3:73" x14ac:dyDescent="0.25">
      <c r="C31" s="14" t="s">
        <v>30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>
        <f t="shared" si="10"/>
        <v>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7">
        <f t="shared" si="11"/>
        <v>0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7">
        <f t="shared" si="12"/>
        <v>0</v>
      </c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7">
        <f t="shared" si="13"/>
        <v>0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7">
        <f t="shared" si="14"/>
        <v>0</v>
      </c>
    </row>
    <row r="32" spans="3:73" x14ac:dyDescent="0.25">
      <c r="C32" s="14" t="s">
        <v>17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>
        <f t="shared" si="10"/>
        <v>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7">
        <f t="shared" si="11"/>
        <v>0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7">
        <f t="shared" si="12"/>
        <v>0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7">
        <f t="shared" si="13"/>
        <v>0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7">
        <f t="shared" si="14"/>
        <v>0</v>
      </c>
    </row>
    <row r="33" spans="3:73" hidden="1" x14ac:dyDescent="0.25">
      <c r="C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>
        <f t="shared" si="10"/>
        <v>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7">
        <f t="shared" si="11"/>
        <v>0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7">
        <f t="shared" si="12"/>
        <v>0</v>
      </c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7">
        <f t="shared" si="13"/>
        <v>0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7">
        <f t="shared" si="14"/>
        <v>0</v>
      </c>
    </row>
    <row r="34" spans="3:73" hidden="1" x14ac:dyDescent="0.25">
      <c r="C34" s="18" t="s">
        <v>17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>
        <f t="shared" si="10"/>
        <v>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7">
        <f t="shared" si="11"/>
        <v>0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7">
        <f t="shared" si="12"/>
        <v>0</v>
      </c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7">
        <f t="shared" si="13"/>
        <v>0</v>
      </c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7">
        <f t="shared" si="14"/>
        <v>0</v>
      </c>
    </row>
    <row r="35" spans="3:73" hidden="1" x14ac:dyDescent="0.25">
      <c r="C35" s="18" t="s">
        <v>17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>
        <f t="shared" si="10"/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7">
        <f t="shared" si="11"/>
        <v>0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7">
        <f t="shared" si="12"/>
        <v>0</v>
      </c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7">
        <f t="shared" si="13"/>
        <v>0</v>
      </c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7">
        <f t="shared" si="14"/>
        <v>0</v>
      </c>
    </row>
    <row r="36" spans="3:73" hidden="1" x14ac:dyDescent="0.25">
      <c r="C36" s="18" t="s">
        <v>17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7">
        <f t="shared" si="10"/>
        <v>0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7">
        <f t="shared" si="11"/>
        <v>0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7">
        <f t="shared" si="12"/>
        <v>0</v>
      </c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7">
        <f t="shared" si="13"/>
        <v>0</v>
      </c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7">
        <f t="shared" si="14"/>
        <v>0</v>
      </c>
    </row>
    <row r="37" spans="3:73" hidden="1" x14ac:dyDescent="0.25">
      <c r="C37" s="18" t="s">
        <v>17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>
        <f t="shared" si="10"/>
        <v>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7">
        <f t="shared" si="11"/>
        <v>0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7">
        <f t="shared" si="12"/>
        <v>0</v>
      </c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7">
        <f t="shared" si="13"/>
        <v>0</v>
      </c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7">
        <f t="shared" si="14"/>
        <v>0</v>
      </c>
    </row>
    <row r="38" spans="3:73" x14ac:dyDescent="0.25">
      <c r="C38" s="11" t="s">
        <v>8</v>
      </c>
      <c r="E38" s="16">
        <f ca="1">SUM(INDIRECT(ADDRESS(expense_min_row,COLUMN())&amp;":"&amp;ADDRESS(expense_max_row,COLUMN())))</f>
        <v>400</v>
      </c>
      <c r="F38" s="16">
        <f ca="1">SUM(INDIRECT(ADDRESS(expense_min_row,COLUMN())&amp;":"&amp;ADDRESS(expense_max_row,COLUMN())))</f>
        <v>400</v>
      </c>
      <c r="G38" s="16">
        <f ca="1">SUM(INDIRECT(ADDRESS(expense_min_row,COLUMN())&amp;":"&amp;ADDRESS(expense_max_row,COLUMN())))</f>
        <v>400</v>
      </c>
      <c r="H38" s="16">
        <f ca="1">SUM(INDIRECT(ADDRESS(expense_min_row,COLUMN())&amp;":"&amp;ADDRESS(expense_max_row,COLUMN())))</f>
        <v>400</v>
      </c>
      <c r="I38" s="16">
        <f ca="1">SUM(INDIRECT(ADDRESS(expense_min_row,COLUMN())&amp;":"&amp;ADDRESS(expense_max_row,COLUMN())))</f>
        <v>400</v>
      </c>
      <c r="J38" s="16">
        <f ca="1">SUM(INDIRECT(ADDRESS(expense_min_row,COLUMN())&amp;":"&amp;ADDRESS(expense_max_row,COLUMN())))</f>
        <v>400</v>
      </c>
      <c r="K38" s="16">
        <f ca="1">SUM(INDIRECT(ADDRESS(expense_min_row,COLUMN())&amp;":"&amp;ADDRESS(expense_max_row,COLUMN())))</f>
        <v>400</v>
      </c>
      <c r="L38" s="16">
        <f ca="1">SUM(INDIRECT(ADDRESS(expense_min_row,COLUMN())&amp;":"&amp;ADDRESS(expense_max_row,COLUMN())))</f>
        <v>400</v>
      </c>
      <c r="M38" s="16">
        <f ca="1">SUM(INDIRECT(ADDRESS(expense_min_row,COLUMN())&amp;":"&amp;ADDRESS(expense_max_row,COLUMN())))</f>
        <v>400</v>
      </c>
      <c r="N38" s="16">
        <f ca="1">SUM(INDIRECT(ADDRESS(expense_min_row,COLUMN())&amp;":"&amp;ADDRESS(expense_max_row,COLUMN())))</f>
        <v>400</v>
      </c>
      <c r="O38" s="16">
        <f ca="1">SUM(INDIRECT(ADDRESS(expense_min_row,COLUMN())&amp;":"&amp;ADDRESS(expense_max_row,COLUMN())))</f>
        <v>400</v>
      </c>
      <c r="P38" s="16">
        <f ca="1">SUM(INDIRECT(ADDRESS(expense_min_row,COLUMN())&amp;":"&amp;ADDRESS(expense_max_row,COLUMN())))</f>
        <v>400</v>
      </c>
      <c r="Q38" s="27">
        <f ca="1">SUM(E38:P38)</f>
        <v>4800</v>
      </c>
      <c r="S38" s="16">
        <f ca="1">SUM(INDIRECT(ADDRESS(expense_min_row,COLUMN())&amp;":"&amp;ADDRESS(expense_max_row,COLUMN())))</f>
        <v>0</v>
      </c>
      <c r="T38" s="16">
        <f ca="1">SUM(INDIRECT(ADDRESS(expense_min_row,COLUMN())&amp;":"&amp;ADDRESS(expense_max_row,COLUMN())))</f>
        <v>0</v>
      </c>
      <c r="U38" s="16">
        <f ca="1">SUM(INDIRECT(ADDRESS(expense_min_row,COLUMN())&amp;":"&amp;ADDRESS(expense_max_row,COLUMN())))</f>
        <v>0</v>
      </c>
      <c r="V38" s="16">
        <f ca="1">SUM(INDIRECT(ADDRESS(expense_min_row,COLUMN())&amp;":"&amp;ADDRESS(expense_max_row,COLUMN())))</f>
        <v>0</v>
      </c>
      <c r="W38" s="16">
        <f ca="1">SUM(INDIRECT(ADDRESS(expense_min_row,COLUMN())&amp;":"&amp;ADDRESS(expense_max_row,COLUMN())))</f>
        <v>0</v>
      </c>
      <c r="X38" s="16">
        <f ca="1">SUM(INDIRECT(ADDRESS(expense_min_row,COLUMN())&amp;":"&amp;ADDRESS(expense_max_row,COLUMN())))</f>
        <v>0</v>
      </c>
      <c r="Y38" s="16">
        <f ca="1">SUM(INDIRECT(ADDRESS(expense_min_row,COLUMN())&amp;":"&amp;ADDRESS(expense_max_row,COLUMN())))</f>
        <v>0</v>
      </c>
      <c r="Z38" s="16">
        <f ca="1">SUM(INDIRECT(ADDRESS(expense_min_row,COLUMN())&amp;":"&amp;ADDRESS(expense_max_row,COLUMN())))</f>
        <v>0</v>
      </c>
      <c r="AA38" s="16">
        <f ca="1">SUM(INDIRECT(ADDRESS(expense_min_row,COLUMN())&amp;":"&amp;ADDRESS(expense_max_row,COLUMN())))</f>
        <v>0</v>
      </c>
      <c r="AB38" s="16">
        <f ca="1">SUM(INDIRECT(ADDRESS(expense_min_row,COLUMN())&amp;":"&amp;ADDRESS(expense_max_row,COLUMN())))</f>
        <v>0</v>
      </c>
      <c r="AC38" s="16">
        <f ca="1">SUM(INDIRECT(ADDRESS(expense_min_row,COLUMN())&amp;":"&amp;ADDRESS(expense_max_row,COLUMN())))</f>
        <v>0</v>
      </c>
      <c r="AD38" s="16">
        <f ca="1">SUM(INDIRECT(ADDRESS(expense_min_row,COLUMN())&amp;":"&amp;ADDRESS(expense_max_row,COLUMN())))</f>
        <v>0</v>
      </c>
      <c r="AE38" s="17"/>
      <c r="AG38" s="16">
        <f ca="1">SUM(INDIRECT(ADDRESS(expense_min_row,COLUMN())&amp;":"&amp;ADDRESS(expense_max_row,COLUMN())))</f>
        <v>0</v>
      </c>
      <c r="AH38" s="16">
        <f ca="1">SUM(INDIRECT(ADDRESS(expense_min_row,COLUMN())&amp;":"&amp;ADDRESS(expense_max_row,COLUMN())))</f>
        <v>0</v>
      </c>
      <c r="AI38" s="16">
        <f ca="1">SUM(INDIRECT(ADDRESS(expense_min_row,COLUMN())&amp;":"&amp;ADDRESS(expense_max_row,COLUMN())))</f>
        <v>0</v>
      </c>
      <c r="AJ38" s="16">
        <f ca="1">SUM(INDIRECT(ADDRESS(expense_min_row,COLUMN())&amp;":"&amp;ADDRESS(expense_max_row,COLUMN())))</f>
        <v>0</v>
      </c>
      <c r="AK38" s="16">
        <f ca="1">SUM(INDIRECT(ADDRESS(expense_min_row,COLUMN())&amp;":"&amp;ADDRESS(expense_max_row,COLUMN())))</f>
        <v>0</v>
      </c>
      <c r="AL38" s="16">
        <f ca="1">SUM(INDIRECT(ADDRESS(expense_min_row,COLUMN())&amp;":"&amp;ADDRESS(expense_max_row,COLUMN())))</f>
        <v>0</v>
      </c>
      <c r="AM38" s="16">
        <f ca="1">SUM(INDIRECT(ADDRESS(expense_min_row,COLUMN())&amp;":"&amp;ADDRESS(expense_max_row,COLUMN())))</f>
        <v>0</v>
      </c>
      <c r="AN38" s="16">
        <f ca="1">SUM(INDIRECT(ADDRESS(expense_min_row,COLUMN())&amp;":"&amp;ADDRESS(expense_max_row,COLUMN())))</f>
        <v>0</v>
      </c>
      <c r="AO38" s="16">
        <f ca="1">SUM(INDIRECT(ADDRESS(expense_min_row,COLUMN())&amp;":"&amp;ADDRESS(expense_max_row,COLUMN())))</f>
        <v>0</v>
      </c>
      <c r="AP38" s="16">
        <f ca="1">SUM(INDIRECT(ADDRESS(expense_min_row,COLUMN())&amp;":"&amp;ADDRESS(expense_max_row,COLUMN())))</f>
        <v>0</v>
      </c>
      <c r="AQ38" s="16">
        <f ca="1">SUM(INDIRECT(ADDRESS(expense_min_row,COLUMN())&amp;":"&amp;ADDRESS(expense_max_row,COLUMN())))</f>
        <v>0</v>
      </c>
      <c r="AR38" s="16">
        <f ca="1">SUM(INDIRECT(ADDRESS(expense_min_row,COLUMN())&amp;":"&amp;ADDRESS(expense_max_row,COLUMN())))</f>
        <v>0</v>
      </c>
      <c r="AS38" s="17"/>
      <c r="AU38" s="16">
        <f ca="1">SUM(INDIRECT(ADDRESS(expense_min_row,COLUMN())&amp;":"&amp;ADDRESS(expense_max_row,COLUMN())))</f>
        <v>0</v>
      </c>
      <c r="AV38" s="16">
        <f ca="1">SUM(INDIRECT(ADDRESS(expense_min_row,COLUMN())&amp;":"&amp;ADDRESS(expense_max_row,COLUMN())))</f>
        <v>0</v>
      </c>
      <c r="AW38" s="16">
        <f ca="1">SUM(INDIRECT(ADDRESS(expense_min_row,COLUMN())&amp;":"&amp;ADDRESS(expense_max_row,COLUMN())))</f>
        <v>0</v>
      </c>
      <c r="AX38" s="16">
        <f ca="1">SUM(INDIRECT(ADDRESS(expense_min_row,COLUMN())&amp;":"&amp;ADDRESS(expense_max_row,COLUMN())))</f>
        <v>0</v>
      </c>
      <c r="AY38" s="16">
        <f ca="1">SUM(INDIRECT(ADDRESS(expense_min_row,COLUMN())&amp;":"&amp;ADDRESS(expense_max_row,COLUMN())))</f>
        <v>0</v>
      </c>
      <c r="AZ38" s="16">
        <f ca="1">SUM(INDIRECT(ADDRESS(expense_min_row,COLUMN())&amp;":"&amp;ADDRESS(expense_max_row,COLUMN())))</f>
        <v>0</v>
      </c>
      <c r="BA38" s="16">
        <f ca="1">SUM(INDIRECT(ADDRESS(expense_min_row,COLUMN())&amp;":"&amp;ADDRESS(expense_max_row,COLUMN())))</f>
        <v>0</v>
      </c>
      <c r="BB38" s="16">
        <f ca="1">SUM(INDIRECT(ADDRESS(expense_min_row,COLUMN())&amp;":"&amp;ADDRESS(expense_max_row,COLUMN())))</f>
        <v>0</v>
      </c>
      <c r="BC38" s="16">
        <f ca="1">SUM(INDIRECT(ADDRESS(expense_min_row,COLUMN())&amp;":"&amp;ADDRESS(expense_max_row,COLUMN())))</f>
        <v>0</v>
      </c>
      <c r="BD38" s="16">
        <f ca="1">SUM(INDIRECT(ADDRESS(expense_min_row,COLUMN())&amp;":"&amp;ADDRESS(expense_max_row,COLUMN())))</f>
        <v>0</v>
      </c>
      <c r="BE38" s="16">
        <f ca="1">SUM(INDIRECT(ADDRESS(expense_min_row,COLUMN())&amp;":"&amp;ADDRESS(expense_max_row,COLUMN())))</f>
        <v>0</v>
      </c>
      <c r="BF38" s="16">
        <f ca="1">SUM(INDIRECT(ADDRESS(expense_min_row,COLUMN())&amp;":"&amp;ADDRESS(expense_max_row,COLUMN())))</f>
        <v>0</v>
      </c>
      <c r="BG38" s="17"/>
      <c r="BI38" s="16">
        <f ca="1">SUM(INDIRECT(ADDRESS(expense_min_row,COLUMN())&amp;":"&amp;ADDRESS(expense_max_row,COLUMN())))</f>
        <v>0</v>
      </c>
      <c r="BJ38" s="16">
        <f ca="1">SUM(INDIRECT(ADDRESS(expense_min_row,COLUMN())&amp;":"&amp;ADDRESS(expense_max_row,COLUMN())))</f>
        <v>0</v>
      </c>
      <c r="BK38" s="16">
        <f ca="1">SUM(INDIRECT(ADDRESS(expense_min_row,COLUMN())&amp;":"&amp;ADDRESS(expense_max_row,COLUMN())))</f>
        <v>0</v>
      </c>
      <c r="BL38" s="16">
        <f ca="1">SUM(INDIRECT(ADDRESS(expense_min_row,COLUMN())&amp;":"&amp;ADDRESS(expense_max_row,COLUMN())))</f>
        <v>0</v>
      </c>
      <c r="BM38" s="16">
        <f ca="1">SUM(INDIRECT(ADDRESS(expense_min_row,COLUMN())&amp;":"&amp;ADDRESS(expense_max_row,COLUMN())))</f>
        <v>0</v>
      </c>
      <c r="BN38" s="16">
        <f ca="1">SUM(INDIRECT(ADDRESS(expense_min_row,COLUMN())&amp;":"&amp;ADDRESS(expense_max_row,COLUMN())))</f>
        <v>0</v>
      </c>
      <c r="BO38" s="16">
        <f ca="1">SUM(INDIRECT(ADDRESS(expense_min_row,COLUMN())&amp;":"&amp;ADDRESS(expense_max_row,COLUMN())))</f>
        <v>0</v>
      </c>
      <c r="BP38" s="16">
        <f ca="1">SUM(INDIRECT(ADDRESS(expense_min_row,COLUMN())&amp;":"&amp;ADDRESS(expense_max_row,COLUMN())))</f>
        <v>0</v>
      </c>
      <c r="BQ38" s="16">
        <f ca="1">SUM(INDIRECT(ADDRESS(expense_min_row,COLUMN())&amp;":"&amp;ADDRESS(expense_max_row,COLUMN())))</f>
        <v>0</v>
      </c>
      <c r="BR38" s="16">
        <f ca="1">SUM(INDIRECT(ADDRESS(expense_min_row,COLUMN())&amp;":"&amp;ADDRESS(expense_max_row,COLUMN())))</f>
        <v>0</v>
      </c>
      <c r="BS38" s="16">
        <f ca="1">SUM(INDIRECT(ADDRESS(expense_min_row,COLUMN())&amp;":"&amp;ADDRESS(expense_max_row,COLUMN())))</f>
        <v>0</v>
      </c>
      <c r="BT38" s="16">
        <f ca="1">SUM(INDIRECT(ADDRESS(expense_min_row,COLUMN())&amp;":"&amp;ADDRESS(expense_max_row,COLUMN())))</f>
        <v>0</v>
      </c>
      <c r="BU38" s="17"/>
    </row>
    <row r="40" spans="3:73" x14ac:dyDescent="0.25">
      <c r="C40" s="10" t="s">
        <v>18</v>
      </c>
      <c r="E40" s="21">
        <f>DATE(E$5, 1, 1)</f>
        <v>44562</v>
      </c>
      <c r="F40" s="21">
        <f>DATE(E$5, 2, 1)</f>
        <v>44593</v>
      </c>
      <c r="G40" s="21">
        <f>DATE(E$5, 3, 1)</f>
        <v>44621</v>
      </c>
      <c r="H40" s="21">
        <f>DATE(E$5, 4, 1)</f>
        <v>44652</v>
      </c>
      <c r="I40" s="21">
        <f>DATE(E$5, 5, 1)</f>
        <v>44682</v>
      </c>
      <c r="J40" s="21">
        <f>DATE(E$5, 6, 1)</f>
        <v>44713</v>
      </c>
      <c r="K40" s="21">
        <f>DATE(E$5, 7, 1)</f>
        <v>44743</v>
      </c>
      <c r="L40" s="21">
        <f>DATE(E$5, 8, 1)</f>
        <v>44774</v>
      </c>
      <c r="M40" s="21">
        <f>DATE(E$5, 9, 1)</f>
        <v>44805</v>
      </c>
      <c r="N40" s="21">
        <f>DATE(E$5, 10, 1)</f>
        <v>44835</v>
      </c>
      <c r="O40" s="21">
        <f>DATE(E$5, 11, 1)</f>
        <v>44866</v>
      </c>
      <c r="P40" s="21">
        <f>DATE(E$5, 12, 1)</f>
        <v>44896</v>
      </c>
      <c r="Q40" s="22">
        <f>E$5</f>
        <v>2022</v>
      </c>
      <c r="S40" s="21">
        <f>DATE(S$5, 1, 1)</f>
        <v>44927</v>
      </c>
      <c r="T40" s="21">
        <f>DATE(S$5, 2, 1)</f>
        <v>44958</v>
      </c>
      <c r="U40" s="21">
        <f>DATE(S$5, 3, 1)</f>
        <v>44986</v>
      </c>
      <c r="V40" s="21">
        <f>DATE(S$5, 4, 1)</f>
        <v>45017</v>
      </c>
      <c r="W40" s="21">
        <f>DATE(S$5, 5, 1)</f>
        <v>45047</v>
      </c>
      <c r="X40" s="21">
        <f>DATE(S$5, 6, 1)</f>
        <v>45078</v>
      </c>
      <c r="Y40" s="21">
        <f>DATE(S$5, 7, 1)</f>
        <v>45108</v>
      </c>
      <c r="Z40" s="21">
        <f>DATE(S$5, 8, 1)</f>
        <v>45139</v>
      </c>
      <c r="AA40" s="21">
        <f>DATE(S$5, 9, 1)</f>
        <v>45170</v>
      </c>
      <c r="AB40" s="21">
        <f>DATE(S$5, 10, 1)</f>
        <v>45200</v>
      </c>
      <c r="AC40" s="21">
        <f>DATE(S$5, 11, 1)</f>
        <v>45231</v>
      </c>
      <c r="AD40" s="21">
        <f>DATE(S$5, 12, 1)</f>
        <v>45261</v>
      </c>
      <c r="AE40" s="22">
        <f>S$5</f>
        <v>2023</v>
      </c>
      <c r="AG40" s="21">
        <f>DATE(AG$5, 1, 1)</f>
        <v>45292</v>
      </c>
      <c r="AH40" s="21">
        <f>DATE(AG$5, 2, 1)</f>
        <v>45323</v>
      </c>
      <c r="AI40" s="21">
        <f>DATE(AG$5, 3, 1)</f>
        <v>45352</v>
      </c>
      <c r="AJ40" s="21">
        <f>DATE(AG$5, 4, 1)</f>
        <v>45383</v>
      </c>
      <c r="AK40" s="21">
        <f>DATE(AG$5, 5, 1)</f>
        <v>45413</v>
      </c>
      <c r="AL40" s="21">
        <f>DATE(AG$5, 6, 1)</f>
        <v>45444</v>
      </c>
      <c r="AM40" s="21">
        <f>DATE(AG$5, 7, 1)</f>
        <v>45474</v>
      </c>
      <c r="AN40" s="21">
        <f>DATE(AG$5, 8, 1)</f>
        <v>45505</v>
      </c>
      <c r="AO40" s="21">
        <f>DATE(AG$5, 9, 1)</f>
        <v>45536</v>
      </c>
      <c r="AP40" s="21">
        <f>DATE(AG$5, 10, 1)</f>
        <v>45566</v>
      </c>
      <c r="AQ40" s="21">
        <f>DATE(AG$5, 11, 1)</f>
        <v>45597</v>
      </c>
      <c r="AR40" s="21">
        <f>DATE(AG$5, 12, 1)</f>
        <v>45627</v>
      </c>
      <c r="AS40" s="22">
        <f>AG$5</f>
        <v>2024</v>
      </c>
      <c r="AU40" s="21">
        <f>DATE(AU$5, 1, 1)</f>
        <v>45658</v>
      </c>
      <c r="AV40" s="21">
        <f>DATE(AU$5, 2, 1)</f>
        <v>45689</v>
      </c>
      <c r="AW40" s="21">
        <f>DATE(AU$5, 3, 1)</f>
        <v>45717</v>
      </c>
      <c r="AX40" s="21">
        <f>DATE(AU$5, 4, 1)</f>
        <v>45748</v>
      </c>
      <c r="AY40" s="21">
        <f>DATE(AU$5, 5, 1)</f>
        <v>45778</v>
      </c>
      <c r="AZ40" s="21">
        <f>DATE(AU$5, 6, 1)</f>
        <v>45809</v>
      </c>
      <c r="BA40" s="21">
        <f>DATE(AU$5, 7, 1)</f>
        <v>45839</v>
      </c>
      <c r="BB40" s="21">
        <f>DATE(AU$5, 8, 1)</f>
        <v>45870</v>
      </c>
      <c r="BC40" s="21">
        <f>DATE(AU$5, 9, 1)</f>
        <v>45901</v>
      </c>
      <c r="BD40" s="21">
        <f>DATE(AU$5, 10, 1)</f>
        <v>45931</v>
      </c>
      <c r="BE40" s="21">
        <f>DATE(AU$5, 11, 1)</f>
        <v>45962</v>
      </c>
      <c r="BF40" s="21">
        <f>DATE(AU$5, 12, 1)</f>
        <v>45992</v>
      </c>
      <c r="BG40" s="22">
        <f>AU$5</f>
        <v>2025</v>
      </c>
      <c r="BI40" s="21">
        <f>DATE(BI$5, 1, 1)</f>
        <v>46023</v>
      </c>
      <c r="BJ40" s="21">
        <f>DATE(BI$5, 2, 1)</f>
        <v>46054</v>
      </c>
      <c r="BK40" s="21">
        <f>DATE(BI$5, 3, 1)</f>
        <v>46082</v>
      </c>
      <c r="BL40" s="21">
        <f>DATE(BI$5, 4, 1)</f>
        <v>46113</v>
      </c>
      <c r="BM40" s="21">
        <f>DATE(BI$5, 5, 1)</f>
        <v>46143</v>
      </c>
      <c r="BN40" s="21">
        <f>DATE(BI$5, 6, 1)</f>
        <v>46174</v>
      </c>
      <c r="BO40" s="21">
        <f>DATE(BI$5, 7, 1)</f>
        <v>46204</v>
      </c>
      <c r="BP40" s="21">
        <f>DATE(BI$5, 8, 1)</f>
        <v>46235</v>
      </c>
      <c r="BQ40" s="21">
        <f>DATE(BI$5, 9, 1)</f>
        <v>46266</v>
      </c>
      <c r="BR40" s="21">
        <f>DATE(BI$5, 10, 1)</f>
        <v>46296</v>
      </c>
      <c r="BS40" s="21">
        <f>DATE(BI$5, 11, 1)</f>
        <v>46327</v>
      </c>
      <c r="BT40" s="21">
        <f>DATE(BI$5, 12, 1)</f>
        <v>46357</v>
      </c>
      <c r="BU40" s="22">
        <f>BI$5</f>
        <v>2026</v>
      </c>
    </row>
    <row r="41" spans="3:73" x14ac:dyDescent="0.25">
      <c r="C41" s="14" t="s">
        <v>19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Q41" s="17">
        <f>SUM(E41:P41)</f>
        <v>1200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7">
        <f>SUM(S41:AD41)</f>
        <v>0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7">
        <f>SUM(AG41:AR41)</f>
        <v>0</v>
      </c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7">
        <f>SUM(AU41:BF41)</f>
        <v>0</v>
      </c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7">
        <f>SUM(BI41:BT41)</f>
        <v>0</v>
      </c>
    </row>
    <row r="42" spans="3:73" x14ac:dyDescent="0.25">
      <c r="C42" s="14" t="s">
        <v>20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Q42" s="17">
        <f t="shared" ref="Q42:Q50" si="15">SUM(E42:P42)</f>
        <v>1200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7">
        <f t="shared" ref="AE42:AE50" si="16">SUM(S42:AD42)</f>
        <v>0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7">
        <f t="shared" ref="AS42:AS50" si="17">SUM(AG42:AR42)</f>
        <v>0</v>
      </c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7">
        <f t="shared" ref="BG42:BG50" si="18">SUM(AU42:BF42)</f>
        <v>0</v>
      </c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7">
        <f t="shared" ref="BU42:BU50" si="19">SUM(BI42:BT42)</f>
        <v>0</v>
      </c>
    </row>
    <row r="43" spans="3:73" x14ac:dyDescent="0.25">
      <c r="C43" s="14" t="s">
        <v>21</v>
      </c>
      <c r="E43" s="15"/>
      <c r="F43" s="15"/>
      <c r="G43" s="15"/>
      <c r="H43" s="15"/>
      <c r="I43" s="15"/>
      <c r="J43" s="15">
        <v>5000</v>
      </c>
      <c r="K43" s="15">
        <v>5000</v>
      </c>
      <c r="L43" s="15">
        <v>5000</v>
      </c>
      <c r="M43" s="15"/>
      <c r="N43" s="15"/>
      <c r="O43" s="15"/>
      <c r="P43" s="15"/>
      <c r="Q43" s="17">
        <f t="shared" si="15"/>
        <v>15000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7">
        <f t="shared" si="16"/>
        <v>0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7">
        <f t="shared" si="17"/>
        <v>0</v>
      </c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7">
        <f t="shared" si="18"/>
        <v>0</v>
      </c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7">
        <f t="shared" si="19"/>
        <v>0</v>
      </c>
    </row>
    <row r="44" spans="3:73" x14ac:dyDescent="0.25">
      <c r="C44" s="14" t="s">
        <v>22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>
        <f t="shared" si="15"/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7">
        <f t="shared" si="16"/>
        <v>0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7">
        <f t="shared" si="17"/>
        <v>0</v>
      </c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7">
        <f t="shared" si="18"/>
        <v>0</v>
      </c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7">
        <f t="shared" si="19"/>
        <v>0</v>
      </c>
    </row>
    <row r="45" spans="3:73" x14ac:dyDescent="0.25">
      <c r="C45" s="14" t="s">
        <v>23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>
        <f t="shared" si="15"/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7">
        <f t="shared" si="16"/>
        <v>0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7">
        <f t="shared" si="17"/>
        <v>0</v>
      </c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7">
        <f t="shared" si="18"/>
        <v>0</v>
      </c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7">
        <f t="shared" si="19"/>
        <v>0</v>
      </c>
    </row>
    <row r="46" spans="3:73" hidden="1" x14ac:dyDescent="0.25">
      <c r="C46" s="14" t="s">
        <v>23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>
        <f t="shared" si="15"/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7">
        <f t="shared" si="16"/>
        <v>0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7">
        <f t="shared" si="17"/>
        <v>0</v>
      </c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7">
        <f t="shared" si="18"/>
        <v>0</v>
      </c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7">
        <f t="shared" si="19"/>
        <v>0</v>
      </c>
    </row>
    <row r="47" spans="3:73" hidden="1" x14ac:dyDescent="0.25">
      <c r="C47" s="14" t="s">
        <v>23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>
        <f t="shared" si="15"/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7">
        <f t="shared" si="16"/>
        <v>0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7">
        <f t="shared" si="17"/>
        <v>0</v>
      </c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7">
        <f t="shared" si="18"/>
        <v>0</v>
      </c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7">
        <f t="shared" si="19"/>
        <v>0</v>
      </c>
    </row>
    <row r="48" spans="3:73" hidden="1" x14ac:dyDescent="0.25">
      <c r="C48" s="14" t="s">
        <v>23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>
        <f t="shared" si="15"/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7">
        <f t="shared" si="16"/>
        <v>0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7">
        <f t="shared" si="17"/>
        <v>0</v>
      </c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7">
        <f t="shared" si="18"/>
        <v>0</v>
      </c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7">
        <f t="shared" si="19"/>
        <v>0</v>
      </c>
    </row>
    <row r="49" spans="3:73" hidden="1" x14ac:dyDescent="0.25">
      <c r="C49" s="14" t="s">
        <v>23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>
        <f t="shared" si="15"/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7">
        <f t="shared" si="16"/>
        <v>0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7">
        <f t="shared" si="17"/>
        <v>0</v>
      </c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7">
        <f t="shared" si="18"/>
        <v>0</v>
      </c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7">
        <f t="shared" si="19"/>
        <v>0</v>
      </c>
    </row>
    <row r="50" spans="3:73" hidden="1" x14ac:dyDescent="0.25">
      <c r="C50" s="14" t="s">
        <v>23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>
        <f t="shared" si="15"/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7">
        <f t="shared" si="16"/>
        <v>0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7">
        <f t="shared" si="17"/>
        <v>0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7">
        <f t="shared" si="18"/>
        <v>0</v>
      </c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7">
        <f t="shared" si="19"/>
        <v>0</v>
      </c>
    </row>
    <row r="51" spans="3:73" x14ac:dyDescent="0.25">
      <c r="C51" s="11" t="s">
        <v>8</v>
      </c>
      <c r="E51" s="16">
        <f ca="1">SUM(INDIRECT(ADDRESS(savings_min_row,COLUMN())&amp;":"&amp;ADDRESS(savings_max_row,COLUMN())))</f>
        <v>200</v>
      </c>
      <c r="F51" s="16">
        <f ca="1">SUM(INDIRECT(ADDRESS(savings_min_row,COLUMN())&amp;":"&amp;ADDRESS(savings_max_row,COLUMN())))</f>
        <v>200</v>
      </c>
      <c r="G51" s="16">
        <f ca="1">SUM(INDIRECT(ADDRESS(savings_min_row,COLUMN())&amp;":"&amp;ADDRESS(savings_max_row,COLUMN())))</f>
        <v>200</v>
      </c>
      <c r="H51" s="16">
        <f ca="1">SUM(INDIRECT(ADDRESS(savings_min_row,COLUMN())&amp;":"&amp;ADDRESS(savings_max_row,COLUMN())))</f>
        <v>200</v>
      </c>
      <c r="I51" s="16">
        <f ca="1">SUM(INDIRECT(ADDRESS(savings_min_row,COLUMN())&amp;":"&amp;ADDRESS(savings_max_row,COLUMN())))</f>
        <v>200</v>
      </c>
      <c r="J51" s="16">
        <f ca="1">SUM(INDIRECT(ADDRESS(savings_min_row,COLUMN())&amp;":"&amp;ADDRESS(savings_max_row,COLUMN())))</f>
        <v>5200</v>
      </c>
      <c r="K51" s="16">
        <f ca="1">SUM(INDIRECT(ADDRESS(savings_min_row,COLUMN())&amp;":"&amp;ADDRESS(savings_max_row,COLUMN())))</f>
        <v>5200</v>
      </c>
      <c r="L51" s="16">
        <f ca="1">SUM(INDIRECT(ADDRESS(savings_min_row,COLUMN())&amp;":"&amp;ADDRESS(savings_max_row,COLUMN())))</f>
        <v>5200</v>
      </c>
      <c r="M51" s="16">
        <f ca="1">SUM(INDIRECT(ADDRESS(savings_min_row,COLUMN())&amp;":"&amp;ADDRESS(savings_max_row,COLUMN())))</f>
        <v>200</v>
      </c>
      <c r="N51" s="16">
        <f ca="1">SUM(INDIRECT(ADDRESS(savings_min_row,COLUMN())&amp;":"&amp;ADDRESS(savings_max_row,COLUMN())))</f>
        <v>200</v>
      </c>
      <c r="O51" s="16">
        <f ca="1">SUM(INDIRECT(ADDRESS(savings_min_row,COLUMN())&amp;":"&amp;ADDRESS(savings_max_row,COLUMN())))</f>
        <v>200</v>
      </c>
      <c r="P51" s="16">
        <f ca="1">SUM(INDIRECT(ADDRESS(savings_min_row,COLUMN())&amp;":"&amp;ADDRESS(savings_max_row,COLUMN())))</f>
        <v>200</v>
      </c>
      <c r="Q51" s="27">
        <f ca="1">SUM(E51:P51)</f>
        <v>17400</v>
      </c>
      <c r="S51" s="16">
        <f ca="1">SUM(INDIRECT(ADDRESS(savings_min_row,COLUMN())&amp;":"&amp;ADDRESS(savings_max_row,COLUMN())))</f>
        <v>0</v>
      </c>
      <c r="T51" s="16">
        <f ca="1">SUM(INDIRECT(ADDRESS(savings_min_row,COLUMN())&amp;":"&amp;ADDRESS(savings_max_row,COLUMN())))</f>
        <v>0</v>
      </c>
      <c r="U51" s="16">
        <f ca="1">SUM(INDIRECT(ADDRESS(savings_min_row,COLUMN())&amp;":"&amp;ADDRESS(savings_max_row,COLUMN())))</f>
        <v>0</v>
      </c>
      <c r="V51" s="16">
        <f ca="1">SUM(INDIRECT(ADDRESS(savings_min_row,COLUMN())&amp;":"&amp;ADDRESS(savings_max_row,COLUMN())))</f>
        <v>0</v>
      </c>
      <c r="W51" s="16">
        <f ca="1">SUM(INDIRECT(ADDRESS(savings_min_row,COLUMN())&amp;":"&amp;ADDRESS(savings_max_row,COLUMN())))</f>
        <v>0</v>
      </c>
      <c r="X51" s="16">
        <f ca="1">SUM(INDIRECT(ADDRESS(savings_min_row,COLUMN())&amp;":"&amp;ADDRESS(savings_max_row,COLUMN())))</f>
        <v>0</v>
      </c>
      <c r="Y51" s="16">
        <f ca="1">SUM(INDIRECT(ADDRESS(savings_min_row,COLUMN())&amp;":"&amp;ADDRESS(savings_max_row,COLUMN())))</f>
        <v>0</v>
      </c>
      <c r="Z51" s="16">
        <f ca="1">SUM(INDIRECT(ADDRESS(savings_min_row,COLUMN())&amp;":"&amp;ADDRESS(savings_max_row,COLUMN())))</f>
        <v>0</v>
      </c>
      <c r="AA51" s="16">
        <f ca="1">SUM(INDIRECT(ADDRESS(savings_min_row,COLUMN())&amp;":"&amp;ADDRESS(savings_max_row,COLUMN())))</f>
        <v>0</v>
      </c>
      <c r="AB51" s="16">
        <f ca="1">SUM(INDIRECT(ADDRESS(savings_min_row,COLUMN())&amp;":"&amp;ADDRESS(savings_max_row,COLUMN())))</f>
        <v>0</v>
      </c>
      <c r="AC51" s="16">
        <f ca="1">SUM(INDIRECT(ADDRESS(savings_min_row,COLUMN())&amp;":"&amp;ADDRESS(savings_max_row,COLUMN())))</f>
        <v>0</v>
      </c>
      <c r="AD51" s="16">
        <f ca="1">SUM(INDIRECT(ADDRESS(savings_min_row,COLUMN())&amp;":"&amp;ADDRESS(savings_max_row,COLUMN())))</f>
        <v>0</v>
      </c>
      <c r="AE51" s="17"/>
      <c r="AG51" s="16">
        <f ca="1">SUM(INDIRECT(ADDRESS(savings_min_row,COLUMN())&amp;":"&amp;ADDRESS(savings_max_row,COLUMN())))</f>
        <v>0</v>
      </c>
      <c r="AH51" s="16">
        <f ca="1">SUM(INDIRECT(ADDRESS(savings_min_row,COLUMN())&amp;":"&amp;ADDRESS(savings_max_row,COLUMN())))</f>
        <v>0</v>
      </c>
      <c r="AI51" s="16">
        <f ca="1">SUM(INDIRECT(ADDRESS(savings_min_row,COLUMN())&amp;":"&amp;ADDRESS(savings_max_row,COLUMN())))</f>
        <v>0</v>
      </c>
      <c r="AJ51" s="16">
        <f ca="1">SUM(INDIRECT(ADDRESS(savings_min_row,COLUMN())&amp;":"&amp;ADDRESS(savings_max_row,COLUMN())))</f>
        <v>0</v>
      </c>
      <c r="AK51" s="16">
        <f ca="1">SUM(INDIRECT(ADDRESS(savings_min_row,COLUMN())&amp;":"&amp;ADDRESS(savings_max_row,COLUMN())))</f>
        <v>0</v>
      </c>
      <c r="AL51" s="16">
        <f ca="1">SUM(INDIRECT(ADDRESS(savings_min_row,COLUMN())&amp;":"&amp;ADDRESS(savings_max_row,COLUMN())))</f>
        <v>0</v>
      </c>
      <c r="AM51" s="16">
        <f ca="1">SUM(INDIRECT(ADDRESS(savings_min_row,COLUMN())&amp;":"&amp;ADDRESS(savings_max_row,COLUMN())))</f>
        <v>0</v>
      </c>
      <c r="AN51" s="16">
        <f ca="1">SUM(INDIRECT(ADDRESS(savings_min_row,COLUMN())&amp;":"&amp;ADDRESS(savings_max_row,COLUMN())))</f>
        <v>0</v>
      </c>
      <c r="AO51" s="16">
        <f ca="1">SUM(INDIRECT(ADDRESS(savings_min_row,COLUMN())&amp;":"&amp;ADDRESS(savings_max_row,COLUMN())))</f>
        <v>0</v>
      </c>
      <c r="AP51" s="16">
        <f ca="1">SUM(INDIRECT(ADDRESS(savings_min_row,COLUMN())&amp;":"&amp;ADDRESS(savings_max_row,COLUMN())))</f>
        <v>0</v>
      </c>
      <c r="AQ51" s="16">
        <f ca="1">SUM(INDIRECT(ADDRESS(savings_min_row,COLUMN())&amp;":"&amp;ADDRESS(savings_max_row,COLUMN())))</f>
        <v>0</v>
      </c>
      <c r="AR51" s="16">
        <f ca="1">SUM(INDIRECT(ADDRESS(savings_min_row,COLUMN())&amp;":"&amp;ADDRESS(savings_max_row,COLUMN())))</f>
        <v>0</v>
      </c>
      <c r="AS51" s="17"/>
      <c r="AU51" s="16">
        <f ca="1">SUM(INDIRECT(ADDRESS(savings_min_row,COLUMN())&amp;":"&amp;ADDRESS(savings_max_row,COLUMN())))</f>
        <v>0</v>
      </c>
      <c r="AV51" s="16">
        <f ca="1">SUM(INDIRECT(ADDRESS(savings_min_row,COLUMN())&amp;":"&amp;ADDRESS(savings_max_row,COLUMN())))</f>
        <v>0</v>
      </c>
      <c r="AW51" s="16">
        <f ca="1">SUM(INDIRECT(ADDRESS(savings_min_row,COLUMN())&amp;":"&amp;ADDRESS(savings_max_row,COLUMN())))</f>
        <v>0</v>
      </c>
      <c r="AX51" s="16">
        <f ca="1">SUM(INDIRECT(ADDRESS(savings_min_row,COLUMN())&amp;":"&amp;ADDRESS(savings_max_row,COLUMN())))</f>
        <v>0</v>
      </c>
      <c r="AY51" s="16">
        <f ca="1">SUM(INDIRECT(ADDRESS(savings_min_row,COLUMN())&amp;":"&amp;ADDRESS(savings_max_row,COLUMN())))</f>
        <v>0</v>
      </c>
      <c r="AZ51" s="16">
        <f ca="1">SUM(INDIRECT(ADDRESS(savings_min_row,COLUMN())&amp;":"&amp;ADDRESS(savings_max_row,COLUMN())))</f>
        <v>0</v>
      </c>
      <c r="BA51" s="16">
        <f ca="1">SUM(INDIRECT(ADDRESS(savings_min_row,COLUMN())&amp;":"&amp;ADDRESS(savings_max_row,COLUMN())))</f>
        <v>0</v>
      </c>
      <c r="BB51" s="16">
        <f ca="1">SUM(INDIRECT(ADDRESS(savings_min_row,COLUMN())&amp;":"&amp;ADDRESS(savings_max_row,COLUMN())))</f>
        <v>0</v>
      </c>
      <c r="BC51" s="16">
        <f ca="1">SUM(INDIRECT(ADDRESS(savings_min_row,COLUMN())&amp;":"&amp;ADDRESS(savings_max_row,COLUMN())))</f>
        <v>0</v>
      </c>
      <c r="BD51" s="16">
        <f ca="1">SUM(INDIRECT(ADDRESS(savings_min_row,COLUMN())&amp;":"&amp;ADDRESS(savings_max_row,COLUMN())))</f>
        <v>0</v>
      </c>
      <c r="BE51" s="16">
        <f ca="1">SUM(INDIRECT(ADDRESS(savings_min_row,COLUMN())&amp;":"&amp;ADDRESS(savings_max_row,COLUMN())))</f>
        <v>0</v>
      </c>
      <c r="BF51" s="16">
        <f ca="1">SUM(INDIRECT(ADDRESS(savings_min_row,COLUMN())&amp;":"&amp;ADDRESS(savings_max_row,COLUMN())))</f>
        <v>0</v>
      </c>
      <c r="BG51" s="17"/>
      <c r="BI51" s="16">
        <f ca="1">SUM(INDIRECT(ADDRESS(savings_min_row,COLUMN())&amp;":"&amp;ADDRESS(savings_max_row,COLUMN())))</f>
        <v>0</v>
      </c>
      <c r="BJ51" s="16">
        <f ca="1">SUM(INDIRECT(ADDRESS(savings_min_row,COLUMN())&amp;":"&amp;ADDRESS(savings_max_row,COLUMN())))</f>
        <v>0</v>
      </c>
      <c r="BK51" s="16">
        <f ca="1">SUM(INDIRECT(ADDRESS(savings_min_row,COLUMN())&amp;":"&amp;ADDRESS(savings_max_row,COLUMN())))</f>
        <v>0</v>
      </c>
      <c r="BL51" s="16">
        <f ca="1">SUM(INDIRECT(ADDRESS(savings_min_row,COLUMN())&amp;":"&amp;ADDRESS(savings_max_row,COLUMN())))</f>
        <v>0</v>
      </c>
      <c r="BM51" s="16">
        <f ca="1">SUM(INDIRECT(ADDRESS(savings_min_row,COLUMN())&amp;":"&amp;ADDRESS(savings_max_row,COLUMN())))</f>
        <v>0</v>
      </c>
      <c r="BN51" s="16">
        <f ca="1">SUM(INDIRECT(ADDRESS(savings_min_row,COLUMN())&amp;":"&amp;ADDRESS(savings_max_row,COLUMN())))</f>
        <v>0</v>
      </c>
      <c r="BO51" s="16">
        <f ca="1">SUM(INDIRECT(ADDRESS(savings_min_row,COLUMN())&amp;":"&amp;ADDRESS(savings_max_row,COLUMN())))</f>
        <v>0</v>
      </c>
      <c r="BP51" s="16">
        <f ca="1">SUM(INDIRECT(ADDRESS(savings_min_row,COLUMN())&amp;":"&amp;ADDRESS(savings_max_row,COLUMN())))</f>
        <v>0</v>
      </c>
      <c r="BQ51" s="16">
        <f ca="1">SUM(INDIRECT(ADDRESS(savings_min_row,COLUMN())&amp;":"&amp;ADDRESS(savings_max_row,COLUMN())))</f>
        <v>0</v>
      </c>
      <c r="BR51" s="16">
        <f ca="1">SUM(INDIRECT(ADDRESS(savings_min_row,COLUMN())&amp;":"&amp;ADDRESS(savings_max_row,COLUMN())))</f>
        <v>0</v>
      </c>
      <c r="BS51" s="16">
        <f ca="1">SUM(INDIRECT(ADDRESS(savings_min_row,COLUMN())&amp;":"&amp;ADDRESS(savings_max_row,COLUMN())))</f>
        <v>0</v>
      </c>
      <c r="BT51" s="16">
        <f ca="1">SUM(INDIRECT(ADDRESS(savings_min_row,COLUMN())&amp;":"&amp;ADDRESS(savings_max_row,COLUMN())))</f>
        <v>0</v>
      </c>
      <c r="BU51" s="17"/>
    </row>
  </sheetData>
  <mergeCells count="6">
    <mergeCell ref="E5:Q5"/>
    <mergeCell ref="A1:C3"/>
    <mergeCell ref="S5:AE5"/>
    <mergeCell ref="AG5:AS5"/>
    <mergeCell ref="AU5:BG5"/>
    <mergeCell ref="BI5:BU5"/>
  </mergeCells>
  <conditionalFormatting sqref="C10:C19 Q10:Q20 E10:P19">
    <cfRule type="expression" dxfId="36" priority="34">
      <formula>ROW(C10) &lt;= income_max_row</formula>
    </cfRule>
  </conditionalFormatting>
  <conditionalFormatting sqref="C23:C33 E23:P37 Q23:Q38">
    <cfRule type="expression" dxfId="35" priority="33">
      <formula>ROW(C23) &lt;= expense_max_row</formula>
    </cfRule>
  </conditionalFormatting>
  <conditionalFormatting sqref="Q41:Q51 C41:C45 E41:P50">
    <cfRule type="expression" dxfId="34" priority="32">
      <formula>ROW(C41) &lt;= savings_max_row</formula>
    </cfRule>
  </conditionalFormatting>
  <conditionalFormatting sqref="C47">
    <cfRule type="expression" dxfId="33" priority="31">
      <formula>ROW(C47) &lt;= expense_max_row</formula>
    </cfRule>
  </conditionalFormatting>
  <conditionalFormatting sqref="C48">
    <cfRule type="expression" dxfId="32" priority="30">
      <formula>ROW(C48) &lt;= expense_max_row</formula>
    </cfRule>
  </conditionalFormatting>
  <conditionalFormatting sqref="C49">
    <cfRule type="expression" dxfId="31" priority="29">
      <formula>ROW(C49) &lt;= expense_max_row</formula>
    </cfRule>
  </conditionalFormatting>
  <conditionalFormatting sqref="C50">
    <cfRule type="expression" dxfId="30" priority="28">
      <formula>ROW(C50) &lt;= expense_max_row</formula>
    </cfRule>
  </conditionalFormatting>
  <conditionalFormatting sqref="E6:Q7">
    <cfRule type="expression" dxfId="29" priority="25" stopIfTrue="1">
      <formula>AND(E$20 = 0,E$38 = 0,E$51 = 0)</formula>
    </cfRule>
    <cfRule type="expression" dxfId="28" priority="26" stopIfTrue="1">
      <formula>E$7 = 0</formula>
    </cfRule>
    <cfRule type="expression" dxfId="27" priority="27">
      <formula>E$7 &lt;0</formula>
    </cfRule>
  </conditionalFormatting>
  <conditionalFormatting sqref="AE10:AE20 S10:AD19">
    <cfRule type="expression" dxfId="26" priority="24">
      <formula>ROW(S10) &lt;= income_max_row</formula>
    </cfRule>
  </conditionalFormatting>
  <conditionalFormatting sqref="AE23:AE38 S23:AD37">
    <cfRule type="expression" dxfId="25" priority="23">
      <formula>ROW(S23) &lt;= expense_max_row</formula>
    </cfRule>
  </conditionalFormatting>
  <conditionalFormatting sqref="AE41:AE51 S41:AD50">
    <cfRule type="expression" dxfId="24" priority="22">
      <formula>ROW(S41) &lt;= savings_max_row</formula>
    </cfRule>
  </conditionalFormatting>
  <conditionalFormatting sqref="S6:AE7">
    <cfRule type="expression" dxfId="23" priority="19" stopIfTrue="1">
      <formula>AND(S$20 = 0,S$38 = 0,S$51 = 0)</formula>
    </cfRule>
    <cfRule type="expression" dxfId="22" priority="20" stopIfTrue="1">
      <formula>S$7 = 0</formula>
    </cfRule>
    <cfRule type="expression" dxfId="21" priority="21">
      <formula>S$7 &lt;0</formula>
    </cfRule>
  </conditionalFormatting>
  <conditionalFormatting sqref="AS10:AS20 AG10:AR19">
    <cfRule type="expression" dxfId="20" priority="18">
      <formula>ROW(AG10) &lt;= income_max_row</formula>
    </cfRule>
  </conditionalFormatting>
  <conditionalFormatting sqref="AS23:AS38 AG23:AR37">
    <cfRule type="expression" dxfId="19" priority="17">
      <formula>ROW(AG23) &lt;= expense_max_row</formula>
    </cfRule>
  </conditionalFormatting>
  <conditionalFormatting sqref="AS41:AS51 AG41:AR50">
    <cfRule type="expression" dxfId="18" priority="16">
      <formula>ROW(AG41) &lt;= savings_max_row</formula>
    </cfRule>
  </conditionalFormatting>
  <conditionalFormatting sqref="AG6:AS7">
    <cfRule type="expression" dxfId="17" priority="13" stopIfTrue="1">
      <formula>AND(AG$20 = 0,AG$38 = 0,AG$51 = 0)</formula>
    </cfRule>
    <cfRule type="expression" dxfId="16" priority="14" stopIfTrue="1">
      <formula>AG$7 = 0</formula>
    </cfRule>
    <cfRule type="expression" dxfId="15" priority="15">
      <formula>AG$7 &lt;0</formula>
    </cfRule>
  </conditionalFormatting>
  <conditionalFormatting sqref="BG10:BG20 AU10:BF19">
    <cfRule type="expression" dxfId="14" priority="12">
      <formula>ROW(AU10) &lt;= income_max_row</formula>
    </cfRule>
  </conditionalFormatting>
  <conditionalFormatting sqref="BG23:BG38 AU23:BF37">
    <cfRule type="expression" dxfId="13" priority="11">
      <formula>ROW(AU23) &lt;= expense_max_row</formula>
    </cfRule>
  </conditionalFormatting>
  <conditionalFormatting sqref="BG41:BG51 AU41:BF50">
    <cfRule type="expression" dxfId="12" priority="10">
      <formula>ROW(AU41) &lt;= savings_max_row</formula>
    </cfRule>
  </conditionalFormatting>
  <conditionalFormatting sqref="AU6:BG7">
    <cfRule type="expression" dxfId="11" priority="7" stopIfTrue="1">
      <formula>AND(AU$20 = 0,AU$38 = 0,AU$51 = 0)</formula>
    </cfRule>
    <cfRule type="expression" dxfId="10" priority="8" stopIfTrue="1">
      <formula>AU$7 = 0</formula>
    </cfRule>
    <cfRule type="expression" dxfId="9" priority="9">
      <formula>AU$7 &lt;0</formula>
    </cfRule>
  </conditionalFormatting>
  <conditionalFormatting sqref="BU10:BU20 BI10:BT19">
    <cfRule type="expression" dxfId="8" priority="6">
      <formula>ROW(BI10) &lt;= income_max_row</formula>
    </cfRule>
  </conditionalFormatting>
  <conditionalFormatting sqref="BU23:BU38 BI23:BT37">
    <cfRule type="expression" dxfId="7" priority="5">
      <formula>ROW(BI23) &lt;= expense_max_row</formula>
    </cfRule>
  </conditionalFormatting>
  <conditionalFormatting sqref="BU41:BU51 BI41:BT50">
    <cfRule type="expression" dxfId="6" priority="4">
      <formula>ROW(BI41) &lt;= savings_max_row</formula>
    </cfRule>
  </conditionalFormatting>
  <conditionalFormatting sqref="BI6:BU7">
    <cfRule type="expression" dxfId="5" priority="1" stopIfTrue="1">
      <formula>AND(BI$20 = 0,BI$38 = 0,BI$51 = 0)</formula>
    </cfRule>
    <cfRule type="expression" dxfId="4" priority="2" stopIfTrue="1">
      <formula>BI$7 = 0</formula>
    </cfRule>
    <cfRule type="expression" dxfId="3" priority="3">
      <formula>BI$7 &lt;0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opLeftCell="B1" workbookViewId="0">
      <selection activeCell="I8" sqref="I8"/>
    </sheetView>
  </sheetViews>
  <sheetFormatPr defaultRowHeight="15" x14ac:dyDescent="0.25"/>
  <cols>
    <col min="2" max="2" width="9.140625" customWidth="1"/>
    <col min="3" max="3" width="18.42578125" bestFit="1" customWidth="1"/>
    <col min="4" max="4" width="17.5703125" customWidth="1"/>
    <col min="5" max="5" width="17.7109375" bestFit="1" customWidth="1"/>
    <col min="6" max="6" width="14.140625" customWidth="1"/>
    <col min="7" max="7" width="55" customWidth="1"/>
    <col min="8" max="8" width="19.140625" customWidth="1"/>
    <col min="9" max="9" width="16.42578125" customWidth="1"/>
  </cols>
  <sheetData>
    <row r="1" spans="1:9" s="2" customFormat="1" x14ac:dyDescent="0.25">
      <c r="A1" s="2" t="s">
        <v>31</v>
      </c>
    </row>
    <row r="2" spans="1:9" s="2" customFormat="1" x14ac:dyDescent="0.25"/>
    <row r="3" spans="1:9" s="2" customFormat="1" x14ac:dyDescent="0.25"/>
    <row r="11" spans="1:9" x14ac:dyDescent="0.25">
      <c r="C11" s="28" t="s">
        <v>32</v>
      </c>
      <c r="D11" s="28" t="s">
        <v>33</v>
      </c>
      <c r="E11" s="28" t="s">
        <v>34</v>
      </c>
      <c r="F11" s="28" t="s">
        <v>35</v>
      </c>
      <c r="G11" s="28" t="s">
        <v>36</v>
      </c>
      <c r="H11" s="29" t="s">
        <v>38</v>
      </c>
      <c r="I11" s="29" t="s">
        <v>39</v>
      </c>
    </row>
    <row r="12" spans="1:9" x14ac:dyDescent="0.25">
      <c r="C12" s="42">
        <v>44555</v>
      </c>
      <c r="D12" s="30" t="s">
        <v>6</v>
      </c>
      <c r="E12" s="9" t="s">
        <v>10</v>
      </c>
      <c r="F12" s="31">
        <v>3500</v>
      </c>
      <c r="G12" s="32"/>
      <c r="H12" s="31">
        <f>SUMPRODUCT(Tracking[Amount],--(Tracking[Date]&lt;=Tracking[[#This Row],[Date]]), (Tracking[Type]&lt;&gt;"Income")*(-1)+(Tracking[Type]="Income"))</f>
        <v>3500</v>
      </c>
      <c r="I12" s="41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44555</v>
      </c>
    </row>
    <row r="13" spans="1:9" x14ac:dyDescent="0.25">
      <c r="C13" s="42">
        <v>44564</v>
      </c>
      <c r="D13" s="30" t="s">
        <v>13</v>
      </c>
      <c r="E13" s="9" t="s">
        <v>29</v>
      </c>
      <c r="F13" s="31">
        <v>50</v>
      </c>
      <c r="G13" s="32" t="s">
        <v>37</v>
      </c>
      <c r="H13" s="31">
        <f>SUMPRODUCT(Tracking[Amount],--(Tracking[Date]&lt;=Tracking[[#This Row],[Date]]), (Tracking[Type]&lt;&gt;"Income")*(-1)+(Tracking[Type]="Income"))</f>
        <v>1450</v>
      </c>
      <c r="I13" s="41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4" spans="1:9" x14ac:dyDescent="0.25">
      <c r="C14" s="42">
        <v>44563</v>
      </c>
      <c r="D14" s="30" t="s">
        <v>13</v>
      </c>
      <c r="E14" s="9" t="s">
        <v>26</v>
      </c>
      <c r="F14" s="31">
        <v>2000</v>
      </c>
      <c r="G14" s="32"/>
      <c r="H14" s="31">
        <f>SUMPRODUCT(Tracking[Amount],--(Tracking[Date]&lt;=Tracking[[#This Row],[Date]]), (Tracking[Type]&lt;&gt;"Income")*(-1)+(Tracking[Type]="Income"))</f>
        <v>1500</v>
      </c>
      <c r="I14" s="41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5" spans="1:9" x14ac:dyDescent="0.25">
      <c r="C15" s="42">
        <v>45295</v>
      </c>
      <c r="D15" s="30" t="s">
        <v>18</v>
      </c>
      <c r="E15" s="9" t="s">
        <v>21</v>
      </c>
      <c r="F15" s="31">
        <v>100</v>
      </c>
      <c r="G15" s="32"/>
      <c r="H15" s="31">
        <f>SUMPRODUCT(Tracking[Amount],--(Tracking[Date]&lt;=Tracking[[#This Row],[Date]]), (Tracking[Type]&lt;&gt;"Income")*(-1)+(Tracking[Type]="Income"))</f>
        <v>1350</v>
      </c>
      <c r="I15" s="41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45295</v>
      </c>
    </row>
  </sheetData>
  <mergeCells count="1">
    <mergeCell ref="A1:XFD3"/>
  </mergeCells>
  <conditionalFormatting sqref="E12:E15">
    <cfRule type="expression" dxfId="2" priority="8">
      <formula>ISNA(MATCH(E12, INDIRECT(D12), 0))</formula>
    </cfRule>
  </conditionalFormatting>
  <conditionalFormatting sqref="F12:F15">
    <cfRule type="expression" dxfId="1" priority="5">
      <formula>D12="Income"</formula>
    </cfRule>
  </conditionalFormatting>
  <conditionalFormatting sqref="I12:I15">
    <cfRule type="expression" dxfId="0" priority="1">
      <formula>AND(D12="Income", shift_late_income_status="Active", DAY(C12)&gt;=shift_late_income_starting_day)</formula>
    </cfRule>
  </conditionalFormatting>
  <dataValidations disablePrompts="1" count="4">
    <dataValidation type="date" operator="greaterThan" allowBlank="1" showInputMessage="1" showErrorMessage="1" errorTitle="Invalid Date" error="Please put the correct date" sqref="C12:C15">
      <formula1>1</formula1>
    </dataValidation>
    <dataValidation type="list" allowBlank="1" showInputMessage="1" showErrorMessage="1" errorTitle="Invalid Type" error="Please select a valid type from the dropdown" sqref="D12:D15">
      <formula1>"Income, Expenses, Savings"</formula1>
    </dataValidation>
    <dataValidation type="list" allowBlank="1" showInputMessage="1" showErrorMessage="1" promptTitle="Invalid Category" prompt="Please choose a category from the dropdown" sqref="E12:E15">
      <formula1>INDIRECT(D12)</formula1>
    </dataValidation>
    <dataValidation type="custom" allowBlank="1" showInputMessage="1" showErrorMessage="1" errorTitle="Invalid number" error="Please enter a valid number." sqref="F12:F15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showGridLines="0" workbookViewId="0">
      <selection activeCell="E12" sqref="E12"/>
    </sheetView>
  </sheetViews>
  <sheetFormatPr defaultRowHeight="15" x14ac:dyDescent="0.25"/>
  <cols>
    <col min="3" max="3" width="3.28515625" customWidth="1"/>
    <col min="4" max="4" width="20.5703125" bestFit="1" customWidth="1"/>
    <col min="5" max="5" width="31.140625" bestFit="1" customWidth="1"/>
  </cols>
  <sheetData>
    <row r="1" spans="2:6" s="43" customFormat="1" x14ac:dyDescent="0.25">
      <c r="B1" s="46" t="s">
        <v>46</v>
      </c>
      <c r="C1" s="46"/>
      <c r="D1" s="46"/>
    </row>
    <row r="2" spans="2:6" s="43" customFormat="1" ht="17.25" customHeight="1" x14ac:dyDescent="0.25">
      <c r="B2" s="46"/>
      <c r="C2" s="46"/>
      <c r="D2" s="46"/>
    </row>
    <row r="3" spans="2:6" s="43" customFormat="1" x14ac:dyDescent="0.25">
      <c r="B3" s="46"/>
      <c r="C3" s="46"/>
      <c r="D3" s="46"/>
    </row>
    <row r="6" spans="2:6" x14ac:dyDescent="0.25">
      <c r="C6" s="44" t="s">
        <v>47</v>
      </c>
      <c r="D6" s="44"/>
      <c r="E6" s="44"/>
      <c r="F6" s="44"/>
    </row>
    <row r="8" spans="2:6" x14ac:dyDescent="0.25">
      <c r="D8" s="45" t="s">
        <v>48</v>
      </c>
      <c r="E8" s="47">
        <f ca="1">TODAY()</f>
        <v>45539</v>
      </c>
    </row>
    <row r="9" spans="2:6" x14ac:dyDescent="0.25">
      <c r="D9" s="45" t="s">
        <v>49</v>
      </c>
      <c r="E9" s="47">
        <f>MAX(Tracking[Date])</f>
        <v>45295</v>
      </c>
    </row>
    <row r="10" spans="2:6" x14ac:dyDescent="0.25">
      <c r="D10" s="45" t="s">
        <v>50</v>
      </c>
      <c r="E10" s="23" t="str">
        <f ca="1">IF(E9=0, "", "(" &amp; _xlfn.DAYS(current_date,E9)&amp; " days ago)")</f>
        <v>(244 days ago)</v>
      </c>
    </row>
    <row r="11" spans="2:6" x14ac:dyDescent="0.25">
      <c r="D11" s="45" t="s">
        <v>51</v>
      </c>
      <c r="E11">
        <f>COUNT(Tracking[Date])</f>
        <v>4</v>
      </c>
    </row>
    <row r="12" spans="2:6" x14ac:dyDescent="0.25">
      <c r="D12" s="45" t="s">
        <v>52</v>
      </c>
      <c r="E12">
        <f ca="1">SUMPRODUCT(--(YEAR(Tracking[Date]) = YEAR(current_date)))</f>
        <v>1</v>
      </c>
    </row>
    <row r="13" spans="2:6" x14ac:dyDescent="0.25">
      <c r="D13" s="45" t="s">
        <v>53</v>
      </c>
      <c r="E13" s="48">
        <f>_xlfn.IFNA(INDEX(Tracking[Balance], MATCH(Calculations!E9,Tracking[Date],0)), "-")</f>
        <v>1350</v>
      </c>
    </row>
    <row r="14" spans="2:6" x14ac:dyDescent="0.25">
      <c r="D14" s="45" t="s">
        <v>54</v>
      </c>
      <c r="E14" t="str">
        <f>IF(E13 &gt;=0, "of tracked income to be allocated", "allocated not covered by income")</f>
        <v>of tracked income to be allocated</v>
      </c>
    </row>
  </sheetData>
  <mergeCells count="2">
    <mergeCell ref="C6:F6"/>
    <mergeCell ref="B1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showGridLines="0" tabSelected="1" zoomScale="85" zoomScaleNormal="85" workbookViewId="0">
      <selection activeCell="AQ9" sqref="AQ9:AR9"/>
    </sheetView>
  </sheetViews>
  <sheetFormatPr defaultRowHeight="15" x14ac:dyDescent="0.25"/>
  <cols>
    <col min="3" max="3" width="3.140625" hidden="1" customWidth="1"/>
    <col min="4" max="4" width="10.5703125" hidden="1" customWidth="1"/>
    <col min="5" max="5" width="10" hidden="1" customWidth="1"/>
    <col min="6" max="6" width="2.42578125" hidden="1" customWidth="1"/>
    <col min="7" max="7" width="6" hidden="1" customWidth="1"/>
    <col min="8" max="8" width="2.85546875" hidden="1" customWidth="1"/>
    <col min="9" max="24" width="0" hidden="1" customWidth="1"/>
  </cols>
  <sheetData>
    <row r="1" spans="1:44" s="2" customFormat="1" x14ac:dyDescent="0.25">
      <c r="A1" s="2" t="s">
        <v>55</v>
      </c>
    </row>
    <row r="2" spans="1:44" s="2" customFormat="1" x14ac:dyDescent="0.25"/>
    <row r="3" spans="1:44" s="2" customFormat="1" x14ac:dyDescent="0.25"/>
    <row r="5" spans="1:44" x14ac:dyDescent="0.25">
      <c r="AQ5" s="51" t="s">
        <v>59</v>
      </c>
      <c r="AR5" s="52"/>
    </row>
    <row r="6" spans="1:44" x14ac:dyDescent="0.25">
      <c r="AN6" s="54" t="s">
        <v>60</v>
      </c>
      <c r="AO6" s="54"/>
      <c r="AP6" s="54"/>
      <c r="AQ6" s="53">
        <v>2024</v>
      </c>
      <c r="AR6" s="53"/>
    </row>
    <row r="8" spans="1:44" x14ac:dyDescent="0.25">
      <c r="AQ8" s="51" t="s">
        <v>61</v>
      </c>
      <c r="AR8" s="52"/>
    </row>
    <row r="9" spans="1:44" x14ac:dyDescent="0.25">
      <c r="AN9" s="54" t="s">
        <v>62</v>
      </c>
      <c r="AO9" s="54"/>
      <c r="AP9" s="54"/>
      <c r="AQ9" s="61">
        <v>36678</v>
      </c>
      <c r="AR9" s="61"/>
    </row>
    <row r="11" spans="1:44" x14ac:dyDescent="0.25">
      <c r="C11" s="1" t="s">
        <v>56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0" t="s">
        <v>57</v>
      </c>
      <c r="Z11" s="50"/>
      <c r="AA11" s="50"/>
      <c r="AB11" s="50"/>
      <c r="AC11" s="50"/>
      <c r="AD11" s="50"/>
      <c r="AF11" s="50" t="s">
        <v>58</v>
      </c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</row>
    <row r="12" spans="1:44" x14ac:dyDescent="0.25"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</sheetData>
  <mergeCells count="10">
    <mergeCell ref="AQ8:AR8"/>
    <mergeCell ref="AN9:AP9"/>
    <mergeCell ref="AQ9:AR9"/>
    <mergeCell ref="A1:XFD3"/>
    <mergeCell ref="C11:X11"/>
    <mergeCell ref="Y11:AD11"/>
    <mergeCell ref="AF11:AR11"/>
    <mergeCell ref="AQ5:AR5"/>
    <mergeCell ref="AQ6:AR6"/>
    <mergeCell ref="AN6:AP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Data'!$C$8:$C$15</xm:f>
          </x14:formula1>
          <xm:sqref>AQ6:AR6</xm:sqref>
        </x14:dataValidation>
        <x14:dataValidation type="list" allowBlank="1" showInputMessage="1" showErrorMessage="1">
          <x14:formula1>
            <xm:f>'Dropdown Data'!$E$8:$E$21</xm:f>
          </x14:formula1>
          <xm:sqref>AQ9:AR9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opLeftCell="A7" workbookViewId="0">
      <selection activeCell="G21" sqref="G21"/>
    </sheetView>
  </sheetViews>
  <sheetFormatPr defaultRowHeight="15" x14ac:dyDescent="0.25"/>
  <cols>
    <col min="3" max="3" width="24" customWidth="1"/>
    <col min="4" max="4" width="7.140625" customWidth="1"/>
    <col min="5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5" s="2" customFormat="1" x14ac:dyDescent="0.25">
      <c r="A1" s="2" t="s">
        <v>63</v>
      </c>
    </row>
    <row r="2" spans="1:5" s="2" customFormat="1" x14ac:dyDescent="0.25"/>
    <row r="3" spans="1:5" s="2" customFormat="1" x14ac:dyDescent="0.25"/>
    <row r="7" spans="1:5" x14ac:dyDescent="0.25">
      <c r="C7" s="55" t="s">
        <v>64</v>
      </c>
      <c r="E7" s="55" t="s">
        <v>66</v>
      </c>
    </row>
    <row r="8" spans="1:5" x14ac:dyDescent="0.25">
      <c r="C8" s="57" t="s">
        <v>65</v>
      </c>
      <c r="E8" s="57" t="s">
        <v>67</v>
      </c>
    </row>
    <row r="9" spans="1:5" x14ac:dyDescent="0.25">
      <c r="C9" s="57">
        <f>starting_year</f>
        <v>2022</v>
      </c>
      <c r="E9" s="57" t="s">
        <v>68</v>
      </c>
    </row>
    <row r="10" spans="1:5" x14ac:dyDescent="0.25">
      <c r="C10" s="57">
        <f>C9+1</f>
        <v>2023</v>
      </c>
      <c r="E10" s="59">
        <v>36526</v>
      </c>
    </row>
    <row r="11" spans="1:5" x14ac:dyDescent="0.25">
      <c r="C11" s="57">
        <f t="shared" ref="C11:C15" si="0">C10+1</f>
        <v>2024</v>
      </c>
      <c r="E11" s="59">
        <v>36557</v>
      </c>
    </row>
    <row r="12" spans="1:5" x14ac:dyDescent="0.25">
      <c r="C12" s="57">
        <f t="shared" si="0"/>
        <v>2025</v>
      </c>
      <c r="E12" s="59">
        <v>36586</v>
      </c>
    </row>
    <row r="13" spans="1:5" x14ac:dyDescent="0.25">
      <c r="C13" s="57">
        <f t="shared" si="0"/>
        <v>2026</v>
      </c>
      <c r="E13" s="59">
        <v>36617</v>
      </c>
    </row>
    <row r="14" spans="1:5" x14ac:dyDescent="0.25">
      <c r="C14" s="57">
        <f t="shared" si="0"/>
        <v>2027</v>
      </c>
      <c r="E14" s="59">
        <v>36647</v>
      </c>
    </row>
    <row r="15" spans="1:5" x14ac:dyDescent="0.25">
      <c r="C15" s="58">
        <f t="shared" si="0"/>
        <v>2028</v>
      </c>
      <c r="E15" s="59">
        <v>36678</v>
      </c>
    </row>
    <row r="16" spans="1:5" x14ac:dyDescent="0.25">
      <c r="C16" s="56"/>
      <c r="E16" s="59">
        <v>36708</v>
      </c>
    </row>
    <row r="17" spans="3:5" x14ac:dyDescent="0.25">
      <c r="C17" s="56"/>
      <c r="E17" s="59">
        <v>36739</v>
      </c>
    </row>
    <row r="18" spans="3:5" x14ac:dyDescent="0.25">
      <c r="C18" s="56"/>
      <c r="E18" s="59">
        <v>36770</v>
      </c>
    </row>
    <row r="19" spans="3:5" x14ac:dyDescent="0.25">
      <c r="E19" s="59">
        <v>36800</v>
      </c>
    </row>
    <row r="20" spans="3:5" x14ac:dyDescent="0.25">
      <c r="E20" s="59">
        <v>36831</v>
      </c>
    </row>
    <row r="21" spans="3:5" x14ac:dyDescent="0.25">
      <c r="E21" s="60">
        <v>36861</v>
      </c>
    </row>
  </sheetData>
  <mergeCells count="1"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Settings</vt:lpstr>
      <vt:lpstr>Budget Planning</vt:lpstr>
      <vt:lpstr>Budget Tracking</vt:lpstr>
      <vt:lpstr>Calculations</vt:lpstr>
      <vt:lpstr>Budget Dashboard</vt:lpstr>
      <vt:lpstr>Dropdown Data</vt:lpstr>
      <vt:lpstr>current_date</vt:lpstr>
      <vt:lpstr>shift_late_income_starting_day</vt:lpstr>
      <vt:lpstr>shift_late_income_status</vt:lpstr>
      <vt:lpstr>shit_late_income_starting_day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Alexander Abcdkc</cp:lastModifiedBy>
  <dcterms:created xsi:type="dcterms:W3CDTF">2024-08-30T20:48:11Z</dcterms:created>
  <dcterms:modified xsi:type="dcterms:W3CDTF">2024-09-04T15:35:32Z</dcterms:modified>
</cp:coreProperties>
</file>