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Chengcheng/Desktop/NbN_all/"/>
    </mc:Choice>
  </mc:AlternateContent>
  <xr:revisionPtr revIDLastSave="0" documentId="13_ncr:1_{15D8CA5E-3574-0641-8BC1-256B4935B61A}" xr6:coauthVersionLast="44" xr6:coauthVersionMax="44" xr10:uidLastSave="{00000000-0000-0000-0000-000000000000}"/>
  <bookViews>
    <workbookView xWindow="0" yWindow="460" windowWidth="25600" windowHeight="15540" activeTab="1" xr2:uid="{C2D058E0-2689-334C-A919-ABC9FFC7801B}"/>
  </bookViews>
  <sheets>
    <sheet name="VASP_chgcent" sheetId="1" r:id="rId1"/>
    <sheet name="VASP_BP" sheetId="3" r:id="rId2"/>
    <sheet name="QE_B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6" i="3"/>
  <c r="L2" i="2" l="1"/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K3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H15" i="1" l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44" i="1"/>
  <c r="H48" i="1"/>
  <c r="H14" i="1"/>
  <c r="E43" i="1"/>
  <c r="G43" i="1" s="1"/>
  <c r="H43" i="1" s="1"/>
  <c r="E44" i="1"/>
  <c r="G44" i="1" s="1"/>
  <c r="E45" i="1"/>
  <c r="G45" i="1" s="1"/>
  <c r="H45" i="1" s="1"/>
  <c r="E46" i="1"/>
  <c r="G46" i="1" s="1"/>
  <c r="H46" i="1" s="1"/>
  <c r="E47" i="1"/>
  <c r="G47" i="1" s="1"/>
  <c r="H47" i="1" s="1"/>
  <c r="E48" i="1"/>
  <c r="G48" i="1" s="1"/>
  <c r="E49" i="1"/>
  <c r="G49" i="1" s="1"/>
  <c r="H49" i="1" s="1"/>
  <c r="E50" i="1"/>
  <c r="G50" i="1" s="1"/>
  <c r="H50" i="1" s="1"/>
  <c r="G32" i="1"/>
  <c r="H32" i="1" s="1"/>
  <c r="E33" i="1"/>
  <c r="G33" i="1" s="1"/>
  <c r="H33" i="1" s="1"/>
  <c r="E34" i="1"/>
  <c r="G34" i="1" s="1"/>
  <c r="H34" i="1" s="1"/>
  <c r="E35" i="1"/>
  <c r="G35" i="1" s="1"/>
  <c r="H35" i="1" s="1"/>
  <c r="E36" i="1"/>
  <c r="G36" i="1" s="1"/>
  <c r="H36" i="1" s="1"/>
  <c r="E37" i="1"/>
  <c r="G37" i="1" s="1"/>
  <c r="H37" i="1" s="1"/>
  <c r="E38" i="1"/>
  <c r="G38" i="1" s="1"/>
  <c r="H38" i="1" s="1"/>
  <c r="E39" i="1"/>
  <c r="G39" i="1" s="1"/>
  <c r="H39" i="1" s="1"/>
  <c r="E40" i="1"/>
  <c r="G40" i="1" s="1"/>
  <c r="H40" i="1" s="1"/>
  <c r="E41" i="1"/>
  <c r="G41" i="1" s="1"/>
  <c r="H41" i="1" s="1"/>
  <c r="E42" i="1"/>
  <c r="G42" i="1" s="1"/>
  <c r="H42" i="1" s="1"/>
  <c r="E32" i="1"/>
  <c r="P2" i="1"/>
  <c r="K2" i="1"/>
  <c r="G3" i="1"/>
  <c r="H3" i="1" s="1"/>
  <c r="G2" i="1"/>
  <c r="H2" i="1" s="1"/>
  <c r="H4" i="1" l="1"/>
  <c r="N2" i="1" s="1"/>
  <c r="N3" i="1" s="1"/>
  <c r="R2" i="1" s="1"/>
</calcChain>
</file>

<file path=xl/sharedStrings.xml><?xml version="1.0" encoding="utf-8"?>
<sst xmlns="http://schemas.openxmlformats.org/spreadsheetml/2006/main" count="42" uniqueCount="34">
  <si>
    <t>X</t>
  </si>
  <si>
    <t>Y</t>
  </si>
  <si>
    <t>Z</t>
  </si>
  <si>
    <t>Atom</t>
  </si>
  <si>
    <t>Nb</t>
  </si>
  <si>
    <t>N</t>
  </si>
  <si>
    <t>Cartisen</t>
  </si>
  <si>
    <t>*Charge</t>
  </si>
  <si>
    <t>total</t>
  </si>
  <si>
    <t>elect_pos</t>
  </si>
  <si>
    <t>dipole=</t>
  </si>
  <si>
    <t>C/m</t>
  </si>
  <si>
    <t>elect*A</t>
  </si>
  <si>
    <t>C*m</t>
  </si>
  <si>
    <t>area</t>
  </si>
  <si>
    <t>Polatization</t>
  </si>
  <si>
    <t>A^2</t>
  </si>
  <si>
    <t>pC/m</t>
  </si>
  <si>
    <t>*chg</t>
  </si>
  <si>
    <t>elect_cent</t>
  </si>
  <si>
    <t>ion_cent*chg</t>
  </si>
  <si>
    <t>Total dipole</t>
  </si>
  <si>
    <t>#</t>
  </si>
  <si>
    <t>delta</t>
  </si>
  <si>
    <t>Berry</t>
  </si>
  <si>
    <t>Polarization</t>
  </si>
  <si>
    <t>P (pC/m)</t>
  </si>
  <si>
    <t>QE_result</t>
  </si>
  <si>
    <t>P (C/m)</t>
  </si>
  <si>
    <t>VASP fix occ</t>
  </si>
  <si>
    <t>ION</t>
  </si>
  <si>
    <t>ELECT</t>
  </si>
  <si>
    <t>TOTAL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</si>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</sst>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Polarization vs</a:t>
            </a:r>
            <a:r>
              <a:rPr lang="en-GB" baseline="0"/>
              <a:t> Delta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VASP_chgcent!$B$17:$B$47</c:f>
              <c:numCache>
                <c:formatCode>General</c:formatCode>
                <c:ptCount val="31"/>
                <c:pt idx="0">
                  <c:v>1.1693455909180215</c:v>
                </c:pt>
                <c:pt idx="1">
                  <c:v>1.0913892181901534</c:v>
                </c:pt>
                <c:pt idx="2">
                  <c:v>1.0134328454622852</c:v>
                </c:pt>
                <c:pt idx="3">
                  <c:v>0.93547647273441714</c:v>
                </c:pt>
                <c:pt idx="4">
                  <c:v>0.8575201000065491</c:v>
                </c:pt>
                <c:pt idx="5">
                  <c:v>0.77956372727868095</c:v>
                </c:pt>
                <c:pt idx="6">
                  <c:v>0.7016073545508128</c:v>
                </c:pt>
                <c:pt idx="7">
                  <c:v>0.62365098182294476</c:v>
                </c:pt>
                <c:pt idx="8">
                  <c:v>0.54569460909507672</c:v>
                </c:pt>
                <c:pt idx="9">
                  <c:v>0.46773823636720857</c:v>
                </c:pt>
                <c:pt idx="10">
                  <c:v>0.38978186363934048</c:v>
                </c:pt>
                <c:pt idx="11">
                  <c:v>0.31182549091147238</c:v>
                </c:pt>
                <c:pt idx="12">
                  <c:v>0.23386911818360429</c:v>
                </c:pt>
                <c:pt idx="13">
                  <c:v>0.15591274545573619</c:v>
                </c:pt>
                <c:pt idx="14">
                  <c:v>7.7956372727868095E-2</c:v>
                </c:pt>
                <c:pt idx="15">
                  <c:v>0</c:v>
                </c:pt>
                <c:pt idx="16">
                  <c:v>-7.7956372727868095E-2</c:v>
                </c:pt>
                <c:pt idx="17">
                  <c:v>-0.15591274545573619</c:v>
                </c:pt>
                <c:pt idx="18">
                  <c:v>-0.23386911818360429</c:v>
                </c:pt>
                <c:pt idx="19">
                  <c:v>-0.31182549091147238</c:v>
                </c:pt>
                <c:pt idx="20">
                  <c:v>-0.38978186363934048</c:v>
                </c:pt>
                <c:pt idx="21">
                  <c:v>-0.46773823636720857</c:v>
                </c:pt>
                <c:pt idx="22">
                  <c:v>-0.54569460909507672</c:v>
                </c:pt>
                <c:pt idx="23">
                  <c:v>-0.62365098182294476</c:v>
                </c:pt>
                <c:pt idx="24">
                  <c:v>-0.7016073545508128</c:v>
                </c:pt>
                <c:pt idx="25">
                  <c:v>-0.77956372727868095</c:v>
                </c:pt>
                <c:pt idx="26">
                  <c:v>-0.8575201000065491</c:v>
                </c:pt>
                <c:pt idx="27">
                  <c:v>-0.93547647273441714</c:v>
                </c:pt>
                <c:pt idx="28">
                  <c:v>-1.0134328454622852</c:v>
                </c:pt>
                <c:pt idx="29">
                  <c:v>-1.0913892181901534</c:v>
                </c:pt>
                <c:pt idx="30">
                  <c:v>-1.1693455909180215</c:v>
                </c:pt>
              </c:numCache>
            </c:numRef>
          </c:xVal>
          <c:yVal>
            <c:numRef>
              <c:f>VASP_chgcent!$H$17:$H$47</c:f>
              <c:numCache>
                <c:formatCode>General</c:formatCode>
                <c:ptCount val="31"/>
                <c:pt idx="0">
                  <c:v>1.3252274421294468E-11</c:v>
                </c:pt>
                <c:pt idx="1">
                  <c:v>1.1777236071039816E-11</c:v>
                </c:pt>
                <c:pt idx="2">
                  <c:v>1.0156331163442125E-11</c:v>
                </c:pt>
                <c:pt idx="3">
                  <c:v>8.2961604487784286E-12</c:v>
                </c:pt>
                <c:pt idx="4">
                  <c:v>6.1010920259329569E-12</c:v>
                </c:pt>
                <c:pt idx="5">
                  <c:v>3.514193284515859E-12</c:v>
                </c:pt>
                <c:pt idx="6">
                  <c:v>5.019744537036733E-13</c:v>
                </c:pt>
                <c:pt idx="7">
                  <c:v>-2.9221685581678696E-12</c:v>
                </c:pt>
                <c:pt idx="8">
                  <c:v>-6.7701432251690994E-12</c:v>
                </c:pt>
                <c:pt idx="9">
                  <c:v>-1.0144051580808088E-11</c:v>
                </c:pt>
                <c:pt idx="10">
                  <c:v>-1.2054456951704338E-11</c:v>
                </c:pt>
                <c:pt idx="11">
                  <c:v>-1.1824865967315852E-11</c:v>
                </c:pt>
                <c:pt idx="12">
                  <c:v>-1.0034651662808738E-11</c:v>
                </c:pt>
                <c:pt idx="13">
                  <c:v>-7.3253292036149802E-12</c:v>
                </c:pt>
                <c:pt idx="14">
                  <c:v>-3.8606263582042623E-12</c:v>
                </c:pt>
                <c:pt idx="15">
                  <c:v>1.4140125457856594E-14</c:v>
                </c:pt>
                <c:pt idx="16">
                  <c:v>3.8606263582042623E-12</c:v>
                </c:pt>
                <c:pt idx="17">
                  <c:v>7.3253292036149802E-12</c:v>
                </c:pt>
                <c:pt idx="18">
                  <c:v>1.0034651662808738E-11</c:v>
                </c:pt>
                <c:pt idx="19">
                  <c:v>1.1824865967315852E-11</c:v>
                </c:pt>
                <c:pt idx="20">
                  <c:v>1.2054456951704338E-11</c:v>
                </c:pt>
                <c:pt idx="21">
                  <c:v>1.0144051580808088E-11</c:v>
                </c:pt>
                <c:pt idx="22">
                  <c:v>6.7701432251690994E-12</c:v>
                </c:pt>
                <c:pt idx="23">
                  <c:v>2.9221685581678696E-12</c:v>
                </c:pt>
                <c:pt idx="24">
                  <c:v>-5.019744537036733E-13</c:v>
                </c:pt>
                <c:pt idx="25">
                  <c:v>-3.514193284515859E-12</c:v>
                </c:pt>
                <c:pt idx="26">
                  <c:v>-6.1010920259329569E-12</c:v>
                </c:pt>
                <c:pt idx="27">
                  <c:v>-8.2961604487784286E-12</c:v>
                </c:pt>
                <c:pt idx="28">
                  <c:v>-1.0156331163442125E-11</c:v>
                </c:pt>
                <c:pt idx="29">
                  <c:v>-1.1777236071039816E-11</c:v>
                </c:pt>
                <c:pt idx="30">
                  <c:v>-1.3252274421294468E-11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E-914C-8AA1-CF11CE16E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60640"/>
        <c:axId val="199165712"/>
      </c:scatterChart>
      <c:valAx>
        <c:axId val="1986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65712"/>
        <c:crosses val="autoZero"/>
        <c:crossBetween val="midCat"/>
      </c:valAx>
      <c:valAx>
        <c:axId val="1991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Polarization vs Delta</a:t>
            </a:r>
            <a:endParaRPr lang="en-H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VASP_BP!$B$6:$B$36</c:f>
              <c:numCache>
                <c:formatCode>0.000000000000</c:formatCode>
                <c:ptCount val="31"/>
                <c:pt idx="0">
                  <c:v>1.1693455909180215</c:v>
                </c:pt>
                <c:pt idx="1">
                  <c:v>1.0913892181901534</c:v>
                </c:pt>
                <c:pt idx="2">
                  <c:v>1.0134328454622852</c:v>
                </c:pt>
                <c:pt idx="3">
                  <c:v>0.93547647273441714</c:v>
                </c:pt>
                <c:pt idx="4">
                  <c:v>0.8575201000065491</c:v>
                </c:pt>
                <c:pt idx="5">
                  <c:v>0.77956372727868095</c:v>
                </c:pt>
                <c:pt idx="6">
                  <c:v>0.7016073545508128</c:v>
                </c:pt>
                <c:pt idx="7">
                  <c:v>0.62365098182294476</c:v>
                </c:pt>
                <c:pt idx="8">
                  <c:v>0.54569460909507672</c:v>
                </c:pt>
                <c:pt idx="9">
                  <c:v>0.46773823636720857</c:v>
                </c:pt>
                <c:pt idx="10">
                  <c:v>0.38978186363934048</c:v>
                </c:pt>
                <c:pt idx="11">
                  <c:v>0.31182549091147238</c:v>
                </c:pt>
                <c:pt idx="12">
                  <c:v>0.23386911818360429</c:v>
                </c:pt>
                <c:pt idx="13">
                  <c:v>0.15591274545573619</c:v>
                </c:pt>
                <c:pt idx="14">
                  <c:v>7.7956372727868095E-2</c:v>
                </c:pt>
                <c:pt idx="15">
                  <c:v>0</c:v>
                </c:pt>
                <c:pt idx="16">
                  <c:v>-7.7956372727868095E-2</c:v>
                </c:pt>
                <c:pt idx="17">
                  <c:v>-0.15591274545573619</c:v>
                </c:pt>
                <c:pt idx="18">
                  <c:v>-0.23386911818360429</c:v>
                </c:pt>
                <c:pt idx="19">
                  <c:v>-0.31182549091147238</c:v>
                </c:pt>
                <c:pt idx="20">
                  <c:v>-0.38978186363934048</c:v>
                </c:pt>
                <c:pt idx="21">
                  <c:v>-0.46773823636720857</c:v>
                </c:pt>
                <c:pt idx="22">
                  <c:v>-0.54569460909507672</c:v>
                </c:pt>
                <c:pt idx="23">
                  <c:v>-0.62365098182294476</c:v>
                </c:pt>
                <c:pt idx="24">
                  <c:v>-0.7016073545508128</c:v>
                </c:pt>
                <c:pt idx="25">
                  <c:v>-0.77956372727868095</c:v>
                </c:pt>
                <c:pt idx="26">
                  <c:v>-0.8575201000065491</c:v>
                </c:pt>
                <c:pt idx="27">
                  <c:v>-0.93547647273441714</c:v>
                </c:pt>
                <c:pt idx="28">
                  <c:v>-1.0134328454622852</c:v>
                </c:pt>
                <c:pt idx="29">
                  <c:v>-1.0913892181901534</c:v>
                </c:pt>
                <c:pt idx="30">
                  <c:v>-1.1693455909180215</c:v>
                </c:pt>
              </c:numCache>
            </c:numRef>
          </c:xVal>
          <c:yVal>
            <c:numRef>
              <c:f>VASP_BP!$F$6:$F$36</c:f>
              <c:numCache>
                <c:formatCode>0.000000000000</c:formatCode>
                <c:ptCount val="31"/>
                <c:pt idx="0">
                  <c:v>4.8553190650692243E-9</c:v>
                </c:pt>
                <c:pt idx="1">
                  <c:v>4.8535943418720916E-9</c:v>
                </c:pt>
                <c:pt idx="2">
                  <c:v>4.8516072821368824E-9</c:v>
                </c:pt>
                <c:pt idx="3">
                  <c:v>4.8492834641506692E-9</c:v>
                </c:pt>
                <c:pt idx="4">
                  <c:v>4.8465652110859307E-9</c:v>
                </c:pt>
                <c:pt idx="5">
                  <c:v>4.8465652110859307E-9</c:v>
                </c:pt>
                <c:pt idx="6">
                  <c:v>4.8434153120862039E-9</c:v>
                </c:pt>
                <c:pt idx="7">
                  <c:v>4.8398300460658416E-9</c:v>
                </c:pt>
                <c:pt idx="8">
                  <c:v>4.8358466238813083E-9</c:v>
                </c:pt>
                <c:pt idx="9">
                  <c:v>4.8323934564013965E-9</c:v>
                </c:pt>
                <c:pt idx="10">
                  <c:v>4.8304864000075849E-9</c:v>
                </c:pt>
                <c:pt idx="11">
                  <c:v>4.8310464233973771E-9</c:v>
                </c:pt>
                <c:pt idx="12">
                  <c:v>4.8330055749902375E-9</c:v>
                </c:pt>
                <c:pt idx="13">
                  <c:v>4.8341163190557063E-9</c:v>
                </c:pt>
                <c:pt idx="14">
                  <c:v>4.8330762756175194E-9</c:v>
                </c:pt>
                <c:pt idx="15">
                  <c:v>4.8428273805540644E-9</c:v>
                </c:pt>
                <c:pt idx="16">
                  <c:v>4.852913383198789E-9</c:v>
                </c:pt>
                <c:pt idx="17">
                  <c:v>4.8518733397606037E-9</c:v>
                </c:pt>
                <c:pt idx="18">
                  <c:v>4.8529840838260709E-9</c:v>
                </c:pt>
                <c:pt idx="19">
                  <c:v>4.8552781331271116E-9</c:v>
                </c:pt>
                <c:pt idx="20">
                  <c:v>4.8558381565169047E-9</c:v>
                </c:pt>
                <c:pt idx="21">
                  <c:v>4.8539311001230939E-9</c:v>
                </c:pt>
                <c:pt idx="22">
                  <c:v>4.8504779326431821E-9</c:v>
                </c:pt>
                <c:pt idx="23">
                  <c:v>4.8464945104586472E-9</c:v>
                </c:pt>
                <c:pt idx="24">
                  <c:v>4.8429092444382848E-9</c:v>
                </c:pt>
                <c:pt idx="25">
                  <c:v>4.8397593454385581E-9</c:v>
                </c:pt>
                <c:pt idx="26">
                  <c:v>4.8397593454385581E-9</c:v>
                </c:pt>
                <c:pt idx="27">
                  <c:v>4.8370410923738212E-9</c:v>
                </c:pt>
                <c:pt idx="28">
                  <c:v>4.834717274387608E-9</c:v>
                </c:pt>
                <c:pt idx="29">
                  <c:v>4.8327302146523988E-9</c:v>
                </c:pt>
                <c:pt idx="30">
                  <c:v>4.8310054914552653E-9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9-3343-8F3B-A5A7B575C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004463"/>
        <c:axId val="1932684511"/>
      </c:scatterChart>
      <c:valAx>
        <c:axId val="196600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684511"/>
        <c:crosses val="autoZero"/>
        <c:crossBetween val="midCat"/>
      </c:valAx>
      <c:valAx>
        <c:axId val="19326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0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Polarization vs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QE_BP!$C$2:$C$32</c:f>
              <c:numCache>
                <c:formatCode>General</c:formatCode>
                <c:ptCount val="31"/>
                <c:pt idx="0">
                  <c:v>-1.1693455909180215</c:v>
                </c:pt>
                <c:pt idx="1">
                  <c:v>-1.0913892181901534</c:v>
                </c:pt>
                <c:pt idx="2">
                  <c:v>-1.0134328454622852</c:v>
                </c:pt>
                <c:pt idx="3">
                  <c:v>-0.93547647273441714</c:v>
                </c:pt>
                <c:pt idx="4">
                  <c:v>-0.8575201000065491</c:v>
                </c:pt>
                <c:pt idx="5">
                  <c:v>-0.77956372727868095</c:v>
                </c:pt>
                <c:pt idx="6">
                  <c:v>-0.7016073545508128</c:v>
                </c:pt>
                <c:pt idx="7">
                  <c:v>-0.62365098182294476</c:v>
                </c:pt>
                <c:pt idx="8">
                  <c:v>-0.54569460909507672</c:v>
                </c:pt>
                <c:pt idx="9">
                  <c:v>-0.46773823636720857</c:v>
                </c:pt>
                <c:pt idx="10">
                  <c:v>-0.38978186363934048</c:v>
                </c:pt>
                <c:pt idx="11">
                  <c:v>-0.31182549091147238</c:v>
                </c:pt>
                <c:pt idx="12">
                  <c:v>-0.23386911818360429</c:v>
                </c:pt>
                <c:pt idx="13">
                  <c:v>-0.15591274545573619</c:v>
                </c:pt>
                <c:pt idx="14">
                  <c:v>-7.7956372727868095E-2</c:v>
                </c:pt>
                <c:pt idx="15">
                  <c:v>0</c:v>
                </c:pt>
                <c:pt idx="16">
                  <c:v>7.7956372727868095E-2</c:v>
                </c:pt>
                <c:pt idx="17">
                  <c:v>0.15591274545573619</c:v>
                </c:pt>
                <c:pt idx="18">
                  <c:v>0.23386911818360429</c:v>
                </c:pt>
                <c:pt idx="19">
                  <c:v>0.31182549091147238</c:v>
                </c:pt>
                <c:pt idx="20">
                  <c:v>0.38978186363934048</c:v>
                </c:pt>
                <c:pt idx="21">
                  <c:v>0.46773823636720857</c:v>
                </c:pt>
                <c:pt idx="22">
                  <c:v>0.54569460909507672</c:v>
                </c:pt>
                <c:pt idx="23">
                  <c:v>0.62365098182294476</c:v>
                </c:pt>
                <c:pt idx="24">
                  <c:v>0.7016073545508128</c:v>
                </c:pt>
                <c:pt idx="25">
                  <c:v>0.77956372727868095</c:v>
                </c:pt>
                <c:pt idx="26">
                  <c:v>0.8575201000065491</c:v>
                </c:pt>
                <c:pt idx="27">
                  <c:v>0.93547647273441714</c:v>
                </c:pt>
                <c:pt idx="28">
                  <c:v>1.0134328454622852</c:v>
                </c:pt>
                <c:pt idx="29">
                  <c:v>1.0913892181901534</c:v>
                </c:pt>
                <c:pt idx="30">
                  <c:v>1.1693455909180215</c:v>
                </c:pt>
              </c:numCache>
            </c:numRef>
          </c:xVal>
          <c:yVal>
            <c:numRef>
              <c:f>QE_BP!$D$2:$D$32</c:f>
              <c:numCache>
                <c:formatCode>General</c:formatCode>
                <c:ptCount val="31"/>
                <c:pt idx="0">
                  <c:v>-7.4496524000000006</c:v>
                </c:pt>
                <c:pt idx="1">
                  <c:v>-7.4484552000000006</c:v>
                </c:pt>
                <c:pt idx="2">
                  <c:v>-7.4467776000000008</c:v>
                </c:pt>
                <c:pt idx="3">
                  <c:v>-7.4443172000000004</c:v>
                </c:pt>
                <c:pt idx="4">
                  <c:v>-7.4420944000000011</c:v>
                </c:pt>
                <c:pt idx="5">
                  <c:v>-7.4396471999999996</c:v>
                </c:pt>
                <c:pt idx="6">
                  <c:v>-7.4358320000000004</c:v>
                </c:pt>
                <c:pt idx="7">
                  <c:v>-7.4321348000000009</c:v>
                </c:pt>
                <c:pt idx="8">
                  <c:v>-7.4278160000000009</c:v>
                </c:pt>
                <c:pt idx="9">
                  <c:v>-7.4241447999999997</c:v>
                </c:pt>
                <c:pt idx="10">
                  <c:v>-7.4221316000000011</c:v>
                </c:pt>
                <c:pt idx="11">
                  <c:v>-7.4224072000000012</c:v>
                </c:pt>
                <c:pt idx="12">
                  <c:v>-7.4240272000000003</c:v>
                </c:pt>
                <c:pt idx="13">
                  <c:v>-7.4271292000000004</c:v>
                </c:pt>
                <c:pt idx="14">
                  <c:v>-7.4307071999999996</c:v>
                </c:pt>
                <c:pt idx="15">
                  <c:v>-7.4356916000000002</c:v>
                </c:pt>
                <c:pt idx="16">
                  <c:v>-7.4399492</c:v>
                </c:pt>
                <c:pt idx="17">
                  <c:v>-7.4434563999999996</c:v>
                </c:pt>
                <c:pt idx="18">
                  <c:v>-7.4467283999999996</c:v>
                </c:pt>
                <c:pt idx="19">
                  <c:v>-7.4483628000000008</c:v>
                </c:pt>
                <c:pt idx="20">
                  <c:v>-7.4491623999999996</c:v>
                </c:pt>
                <c:pt idx="21">
                  <c:v>-7.4466276000000011</c:v>
                </c:pt>
                <c:pt idx="22">
                  <c:v>-7.4432304000000009</c:v>
                </c:pt>
                <c:pt idx="23">
                  <c:v>-7.4384696000000012</c:v>
                </c:pt>
                <c:pt idx="24">
                  <c:v>-7.4348792000000001</c:v>
                </c:pt>
                <c:pt idx="25">
                  <c:v>-7.4311188000000001</c:v>
                </c:pt>
                <c:pt idx="26">
                  <c:v>-7.4286764000000005</c:v>
                </c:pt>
                <c:pt idx="27">
                  <c:v>-7.4263615999999999</c:v>
                </c:pt>
                <c:pt idx="28">
                  <c:v>-7.4240708</c:v>
                </c:pt>
                <c:pt idx="29">
                  <c:v>-7.4224436000000011</c:v>
                </c:pt>
                <c:pt idx="30">
                  <c:v>-7.4209204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2-4D42-A2C7-CE359F23A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544272"/>
        <c:axId val="1053737936"/>
      </c:scatterChart>
      <c:valAx>
        <c:axId val="10905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737936"/>
        <c:crosses val="autoZero"/>
        <c:crossBetween val="midCat"/>
      </c:valAx>
      <c:valAx>
        <c:axId val="10537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54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11</xdr:row>
      <xdr:rowOff>127000</xdr:rowOff>
    </xdr:from>
    <xdr:to>
      <xdr:col>13</xdr:col>
      <xdr:colOff>393700</xdr:colOff>
      <xdr:row>25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A2E985-A7F7-5045-B48F-859A6EE0C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4</xdr:row>
      <xdr:rowOff>177800</xdr:rowOff>
    </xdr:from>
    <xdr:to>
      <xdr:col>11</xdr:col>
      <xdr:colOff>641350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CF4418-E491-F34A-B954-8B4EA1D2B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615950</xdr:colOff>
      <xdr:row>1</xdr:row>
      <xdr:rowOff>63500</xdr:rowOff>
    </xdr:from>
    <xdr:to>
      <xdr:col>18</xdr:col>
      <xdr:colOff>234950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0479AD-3429-1A44-A80D-72160EE73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7149-43D0-A045-BF8B-4D4455CB0191}">
  <dimension ref="A1:S50"/>
  <sheetViews>
    <sheetView topLeftCell="A3" workbookViewId="0">
      <selection activeCell="K34" sqref="K34"/>
    </sheetView>
  </sheetViews>
  <sheetFormatPr baseColWidth="10" defaultRowHeight="16" x14ac:dyDescent="0.2"/>
  <cols>
    <col min="1" max="5" width="11" bestFit="1" customWidth="1"/>
    <col min="6" max="6" width="12.5" customWidth="1"/>
    <col min="7" max="7" width="11" bestFit="1" customWidth="1"/>
    <col min="8" max="9" width="12.83203125" bestFit="1" customWidth="1"/>
    <col min="14" max="14" width="12.83203125" bestFit="1" customWidth="1"/>
    <col min="18" max="18" width="12.83203125" bestFit="1" customWidth="1"/>
  </cols>
  <sheetData>
    <row r="1" spans="1:19" x14ac:dyDescent="0.2">
      <c r="A1" s="1">
        <v>0</v>
      </c>
      <c r="B1" t="s">
        <v>3</v>
      </c>
      <c r="C1" t="s">
        <v>0</v>
      </c>
      <c r="D1" t="s">
        <v>1</v>
      </c>
      <c r="E1" t="s">
        <v>2</v>
      </c>
      <c r="G1" t="s">
        <v>6</v>
      </c>
      <c r="H1" t="s">
        <v>7</v>
      </c>
      <c r="J1" t="s">
        <v>9</v>
      </c>
      <c r="K1" t="s">
        <v>18</v>
      </c>
      <c r="P1" t="s">
        <v>14</v>
      </c>
      <c r="R1" t="s">
        <v>15</v>
      </c>
    </row>
    <row r="2" spans="1:19" x14ac:dyDescent="0.2">
      <c r="B2" t="s">
        <v>4</v>
      </c>
      <c r="C2">
        <v>0.66666666666666397</v>
      </c>
      <c r="D2">
        <v>0.33333333333333498</v>
      </c>
      <c r="E2">
        <v>0.258372952659016</v>
      </c>
      <c r="G2">
        <f>E2*40</f>
        <v>10.334918106360639</v>
      </c>
      <c r="H2">
        <f>G2*13</f>
        <v>134.35393538268832</v>
      </c>
      <c r="J2">
        <v>10.552516000000001</v>
      </c>
      <c r="K2">
        <f>(13+5)*J2</f>
        <v>189.94528800000001</v>
      </c>
      <c r="M2" t="s">
        <v>10</v>
      </c>
      <c r="N2">
        <f>H4-K2</f>
        <v>-1.8943449115084832E-2</v>
      </c>
      <c r="O2" t="s">
        <v>12</v>
      </c>
      <c r="P2">
        <f>3.1531606985049*2.73071726719376</f>
        <v>8.6103903656440668</v>
      </c>
      <c r="Q2" t="s">
        <v>16</v>
      </c>
      <c r="R2">
        <f>N3/P2/10^-20</f>
        <v>-3.5245098298276613E-12</v>
      </c>
      <c r="S2" t="s">
        <v>11</v>
      </c>
    </row>
    <row r="3" spans="1:19" x14ac:dyDescent="0.2">
      <c r="B3" t="s">
        <v>5</v>
      </c>
      <c r="C3">
        <v>0</v>
      </c>
      <c r="D3">
        <v>0</v>
      </c>
      <c r="E3">
        <v>0.27786204584098301</v>
      </c>
      <c r="G3">
        <f>E3*40</f>
        <v>11.114481833639321</v>
      </c>
      <c r="H3">
        <f>G3*5</f>
        <v>55.5724091681966</v>
      </c>
      <c r="N3">
        <f>N2*1.602*10^-19*10^-10</f>
        <v>-3.0347405482365902E-31</v>
      </c>
      <c r="O3" t="s">
        <v>13</v>
      </c>
      <c r="R3">
        <v>-3.5245000000000002</v>
      </c>
      <c r="S3" t="s">
        <v>17</v>
      </c>
    </row>
    <row r="4" spans="1:19" x14ac:dyDescent="0.2">
      <c r="G4" t="s">
        <v>8</v>
      </c>
      <c r="H4">
        <f>H3+H2</f>
        <v>189.92634455088492</v>
      </c>
    </row>
    <row r="7" spans="1:19" x14ac:dyDescent="0.2">
      <c r="A7" s="2">
        <v>4.7E-2</v>
      </c>
    </row>
    <row r="8" spans="1:19" x14ac:dyDescent="0.2">
      <c r="A8" s="1"/>
    </row>
    <row r="10" spans="1:19" x14ac:dyDescent="0.2">
      <c r="A10" s="1">
        <v>0.05</v>
      </c>
    </row>
    <row r="13" spans="1:19" x14ac:dyDescent="0.2">
      <c r="A13" t="s">
        <v>22</v>
      </c>
      <c r="B13" t="s">
        <v>23</v>
      </c>
      <c r="C13" t="s">
        <v>24</v>
      </c>
      <c r="D13" t="s">
        <v>19</v>
      </c>
      <c r="E13" t="s">
        <v>18</v>
      </c>
      <c r="F13" t="s">
        <v>20</v>
      </c>
      <c r="G13" t="s">
        <v>21</v>
      </c>
      <c r="H13" t="s">
        <v>25</v>
      </c>
      <c r="I13" s="4"/>
    </row>
    <row r="14" spans="1:19" x14ac:dyDescent="0.2">
      <c r="A14">
        <v>18</v>
      </c>
      <c r="B14">
        <v>1.4032147091016256</v>
      </c>
      <c r="G14">
        <v>0.1048579999999788</v>
      </c>
      <c r="H14">
        <f>G14*1.602*10^-19*10^-10/(3.1531606985049*2.73071726719376)/10^-20</f>
        <v>1.9509279935811689E-11</v>
      </c>
    </row>
    <row r="15" spans="1:19" x14ac:dyDescent="0.2">
      <c r="A15">
        <v>17</v>
      </c>
      <c r="B15">
        <v>1.3252583363737576</v>
      </c>
      <c r="G15">
        <v>9.1098000000016555E-2</v>
      </c>
      <c r="H15">
        <f t="shared" ref="H15:H50" si="0">G15*1.602*10^-19*10^-10/(3.1531606985049*2.73071726719376)/10^-20</f>
        <v>1.694917301105548E-11</v>
      </c>
    </row>
    <row r="16" spans="1:19" x14ac:dyDescent="0.2">
      <c r="A16">
        <v>16</v>
      </c>
      <c r="B16">
        <v>1.2473019636458895</v>
      </c>
      <c r="G16">
        <v>7.9731999999978598E-2</v>
      </c>
      <c r="H16">
        <f t="shared" si="0"/>
        <v>1.483448003816623E-11</v>
      </c>
    </row>
    <row r="17" spans="1:8" x14ac:dyDescent="0.2">
      <c r="A17">
        <v>15</v>
      </c>
      <c r="B17">
        <v>1.1693455909180215</v>
      </c>
      <c r="G17">
        <v>7.1227999999990743E-2</v>
      </c>
      <c r="H17">
        <f t="shared" si="0"/>
        <v>1.3252274421294468E-11</v>
      </c>
    </row>
    <row r="18" spans="1:8" x14ac:dyDescent="0.2">
      <c r="A18">
        <v>14</v>
      </c>
      <c r="B18">
        <v>1.0913892181901534</v>
      </c>
      <c r="G18">
        <v>6.3299999999998136E-2</v>
      </c>
      <c r="H18">
        <f t="shared" si="0"/>
        <v>1.1777236071039816E-11</v>
      </c>
    </row>
    <row r="19" spans="1:8" x14ac:dyDescent="0.2">
      <c r="A19">
        <v>13</v>
      </c>
      <c r="B19">
        <v>1.0134328454622852</v>
      </c>
      <c r="G19">
        <v>5.4587999999995418E-2</v>
      </c>
      <c r="H19">
        <f t="shared" si="0"/>
        <v>1.0156331163442125E-11</v>
      </c>
    </row>
    <row r="20" spans="1:8" x14ac:dyDescent="0.2">
      <c r="A20">
        <v>12</v>
      </c>
      <c r="B20">
        <v>0.93547647273441714</v>
      </c>
      <c r="G20">
        <v>4.4589999999999463E-2</v>
      </c>
      <c r="H20">
        <f t="shared" si="0"/>
        <v>8.2961604487784286E-12</v>
      </c>
    </row>
    <row r="21" spans="1:8" x14ac:dyDescent="0.2">
      <c r="A21">
        <v>11</v>
      </c>
      <c r="B21">
        <v>0.8575201000065491</v>
      </c>
      <c r="G21">
        <v>3.2792000000000598E-2</v>
      </c>
      <c r="H21">
        <f t="shared" si="0"/>
        <v>6.1010920259329569E-12</v>
      </c>
    </row>
    <row r="22" spans="1:8" x14ac:dyDescent="0.2">
      <c r="A22" s="3">
        <v>10</v>
      </c>
      <c r="B22">
        <v>0.77956372727868095</v>
      </c>
      <c r="G22">
        <v>1.8888000000004013E-2</v>
      </c>
      <c r="H22">
        <f t="shared" si="0"/>
        <v>3.514193284515859E-12</v>
      </c>
    </row>
    <row r="23" spans="1:8" x14ac:dyDescent="0.2">
      <c r="A23">
        <v>9</v>
      </c>
      <c r="B23">
        <v>0.7016073545508128</v>
      </c>
      <c r="G23">
        <v>2.6979999999809934E-3</v>
      </c>
      <c r="H23">
        <f t="shared" si="0"/>
        <v>5.019744537036733E-13</v>
      </c>
    </row>
    <row r="24" spans="1:8" x14ac:dyDescent="0.2">
      <c r="A24">
        <v>8</v>
      </c>
      <c r="B24">
        <v>0.62365098182294476</v>
      </c>
      <c r="G24">
        <v>-1.5706000000022868E-2</v>
      </c>
      <c r="H24">
        <f t="shared" si="0"/>
        <v>-2.9221685581678696E-12</v>
      </c>
    </row>
    <row r="25" spans="1:8" x14ac:dyDescent="0.2">
      <c r="A25">
        <v>7</v>
      </c>
      <c r="B25">
        <v>0.54569460909507672</v>
      </c>
      <c r="G25">
        <v>-3.6388000000016518E-2</v>
      </c>
      <c r="H25">
        <f t="shared" si="0"/>
        <v>-6.7701432251690994E-12</v>
      </c>
    </row>
    <row r="26" spans="1:8" x14ac:dyDescent="0.2">
      <c r="A26">
        <v>6</v>
      </c>
      <c r="B26">
        <v>0.46773823636720857</v>
      </c>
      <c r="G26">
        <v>-5.4521999999991522E-2</v>
      </c>
      <c r="H26">
        <f t="shared" si="0"/>
        <v>-1.0144051580808088E-11</v>
      </c>
    </row>
    <row r="27" spans="1:8" x14ac:dyDescent="0.2">
      <c r="A27">
        <v>5</v>
      </c>
      <c r="B27">
        <v>0.38978186363934048</v>
      </c>
      <c r="G27">
        <v>-6.4790000000016335E-2</v>
      </c>
      <c r="H27">
        <f t="shared" si="0"/>
        <v>-1.2054456951704338E-11</v>
      </c>
    </row>
    <row r="28" spans="1:8" x14ac:dyDescent="0.2">
      <c r="A28">
        <v>4</v>
      </c>
      <c r="B28">
        <v>0.31182549091147238</v>
      </c>
      <c r="G28">
        <v>-6.3556000000005497E-2</v>
      </c>
      <c r="H28">
        <f t="shared" si="0"/>
        <v>-1.1824865967315852E-11</v>
      </c>
    </row>
    <row r="29" spans="1:8" x14ac:dyDescent="0.2">
      <c r="A29">
        <v>3</v>
      </c>
      <c r="B29">
        <v>0.23386911818360429</v>
      </c>
      <c r="G29">
        <v>-5.3934000000026572E-2</v>
      </c>
      <c r="H29">
        <f t="shared" si="0"/>
        <v>-1.0034651662808738E-11</v>
      </c>
    </row>
    <row r="30" spans="1:8" x14ac:dyDescent="0.2">
      <c r="A30">
        <v>2</v>
      </c>
      <c r="B30">
        <v>0.15591274545573619</v>
      </c>
      <c r="G30">
        <v>-3.9371999999985974E-2</v>
      </c>
      <c r="H30">
        <f t="shared" si="0"/>
        <v>-7.3253292036149802E-12</v>
      </c>
    </row>
    <row r="31" spans="1:8" x14ac:dyDescent="0.2">
      <c r="A31">
        <v>1</v>
      </c>
      <c r="B31">
        <v>7.7956372727868095E-2</v>
      </c>
      <c r="G31">
        <v>-2.0750000000020918E-2</v>
      </c>
      <c r="H31">
        <f t="shared" si="0"/>
        <v>-3.8606263582042623E-12</v>
      </c>
    </row>
    <row r="32" spans="1:8" x14ac:dyDescent="0.2">
      <c r="A32">
        <v>0</v>
      </c>
      <c r="B32">
        <v>0</v>
      </c>
      <c r="D32">
        <v>10.334918</v>
      </c>
      <c r="E32">
        <f>D32*(13+5)</f>
        <v>186.028524</v>
      </c>
      <c r="F32">
        <v>186.02860000000001</v>
      </c>
      <c r="G32">
        <f>F32-E32</f>
        <v>7.6000000007070412E-5</v>
      </c>
      <c r="H32">
        <f t="shared" si="0"/>
        <v>1.4140125457856594E-14</v>
      </c>
    </row>
    <row r="33" spans="1:8" x14ac:dyDescent="0.2">
      <c r="A33">
        <v>-1</v>
      </c>
      <c r="B33">
        <v>-7.7956372727868095E-2</v>
      </c>
      <c r="D33">
        <v>10.355425</v>
      </c>
      <c r="E33">
        <f t="shared" ref="E33:E42" si="1">D33*(13+5)</f>
        <v>186.39765</v>
      </c>
      <c r="F33">
        <v>186.41840000000002</v>
      </c>
      <c r="G33">
        <f t="shared" ref="G33:G42" si="2">F33-E33</f>
        <v>2.0750000000020918E-2</v>
      </c>
      <c r="H33">
        <f t="shared" si="0"/>
        <v>3.8606263582042623E-12</v>
      </c>
    </row>
    <row r="34" spans="1:8" x14ac:dyDescent="0.2">
      <c r="A34">
        <v>-2</v>
      </c>
      <c r="B34">
        <v>-0.15591274545573619</v>
      </c>
      <c r="D34">
        <v>10.376046000000001</v>
      </c>
      <c r="E34">
        <f t="shared" si="1"/>
        <v>186.76882800000001</v>
      </c>
      <c r="F34">
        <v>186.8082</v>
      </c>
      <c r="G34">
        <f t="shared" si="2"/>
        <v>3.9371999999985974E-2</v>
      </c>
      <c r="H34">
        <f t="shared" si="0"/>
        <v>7.3253292036149802E-12</v>
      </c>
    </row>
    <row r="35" spans="1:8" x14ac:dyDescent="0.2">
      <c r="A35">
        <v>-3</v>
      </c>
      <c r="B35">
        <v>-0.23386911818360429</v>
      </c>
      <c r="D35">
        <v>10.396887</v>
      </c>
      <c r="E35">
        <f t="shared" si="1"/>
        <v>187.14396599999998</v>
      </c>
      <c r="F35">
        <v>187.1979</v>
      </c>
      <c r="G35">
        <f t="shared" si="2"/>
        <v>5.3934000000026572E-2</v>
      </c>
      <c r="H35">
        <f t="shared" si="0"/>
        <v>1.0034651662808738E-11</v>
      </c>
    </row>
    <row r="36" spans="1:8" x14ac:dyDescent="0.2">
      <c r="A36">
        <v>-4</v>
      </c>
      <c r="B36">
        <v>-0.31182549091147238</v>
      </c>
      <c r="C36">
        <v>27.523199999999999</v>
      </c>
      <c r="D36">
        <v>10.418008</v>
      </c>
      <c r="E36">
        <f t="shared" si="1"/>
        <v>187.52414400000001</v>
      </c>
      <c r="F36">
        <v>187.58770000000001</v>
      </c>
      <c r="G36">
        <f t="shared" si="2"/>
        <v>6.3556000000005497E-2</v>
      </c>
      <c r="H36">
        <f t="shared" si="0"/>
        <v>1.1824865967315852E-11</v>
      </c>
    </row>
    <row r="37" spans="1:8" x14ac:dyDescent="0.2">
      <c r="A37">
        <v>-5</v>
      </c>
      <c r="B37">
        <v>-0.38978186363934048</v>
      </c>
      <c r="C37">
        <v>27.91215</v>
      </c>
      <c r="D37">
        <v>10.439595000000001</v>
      </c>
      <c r="E37">
        <f t="shared" si="1"/>
        <v>187.91271</v>
      </c>
      <c r="F37">
        <v>187.97750000000002</v>
      </c>
      <c r="G37">
        <f t="shared" si="2"/>
        <v>6.4790000000016335E-2</v>
      </c>
      <c r="H37">
        <f t="shared" si="0"/>
        <v>1.2054456951704338E-11</v>
      </c>
    </row>
    <row r="38" spans="1:8" x14ac:dyDescent="0.2">
      <c r="A38">
        <v>-6</v>
      </c>
      <c r="B38">
        <v>-0.46773823636720857</v>
      </c>
      <c r="C38">
        <v>28.31278</v>
      </c>
      <c r="D38">
        <v>10.461821</v>
      </c>
      <c r="E38">
        <f t="shared" si="1"/>
        <v>188.31277800000001</v>
      </c>
      <c r="F38">
        <v>188.3673</v>
      </c>
      <c r="G38">
        <f t="shared" si="2"/>
        <v>5.4521999999991522E-2</v>
      </c>
      <c r="H38">
        <f t="shared" si="0"/>
        <v>1.0144051580808088E-11</v>
      </c>
    </row>
    <row r="39" spans="1:8" x14ac:dyDescent="0.2">
      <c r="A39">
        <v>-7</v>
      </c>
      <c r="B39">
        <v>-0.54569460909507672</v>
      </c>
      <c r="C39">
        <v>28.721430000000002</v>
      </c>
      <c r="D39">
        <v>10.484484</v>
      </c>
      <c r="E39">
        <f t="shared" si="1"/>
        <v>188.72071199999999</v>
      </c>
      <c r="F39">
        <v>188.75710000000001</v>
      </c>
      <c r="G39">
        <f t="shared" si="2"/>
        <v>3.6388000000016518E-2</v>
      </c>
      <c r="H39">
        <f t="shared" si="0"/>
        <v>6.7701432251690994E-12</v>
      </c>
    </row>
    <row r="40" spans="1:8" x14ac:dyDescent="0.2">
      <c r="A40">
        <v>-8</v>
      </c>
      <c r="B40">
        <v>-0.62365098182294476</v>
      </c>
      <c r="C40">
        <v>29.132490000000001</v>
      </c>
      <c r="D40">
        <v>10.507282999999999</v>
      </c>
      <c r="E40">
        <f t="shared" si="1"/>
        <v>189.13109399999999</v>
      </c>
      <c r="F40">
        <v>189.14680000000001</v>
      </c>
      <c r="G40">
        <f t="shared" si="2"/>
        <v>1.5706000000022868E-2</v>
      </c>
      <c r="H40">
        <f t="shared" si="0"/>
        <v>2.9221685581678696E-12</v>
      </c>
    </row>
    <row r="41" spans="1:8" x14ac:dyDescent="0.2">
      <c r="A41">
        <v>-9</v>
      </c>
      <c r="B41">
        <v>-0.7016073545508128</v>
      </c>
      <c r="C41">
        <v>29.541250000000002</v>
      </c>
      <c r="D41">
        <v>10.529961</v>
      </c>
      <c r="E41">
        <f t="shared" si="1"/>
        <v>189.539298</v>
      </c>
      <c r="F41">
        <v>189.53660000000002</v>
      </c>
      <c r="G41">
        <f t="shared" si="2"/>
        <v>-2.6979999999809934E-3</v>
      </c>
      <c r="H41">
        <f t="shared" si="0"/>
        <v>-5.019744537036733E-13</v>
      </c>
    </row>
    <row r="42" spans="1:8" x14ac:dyDescent="0.2">
      <c r="A42" s="3">
        <v>-10</v>
      </c>
      <c r="B42">
        <v>-0.77956372727868095</v>
      </c>
      <c r="C42">
        <v>29.94773</v>
      </c>
      <c r="D42">
        <v>10.552516000000001</v>
      </c>
      <c r="E42">
        <f t="shared" si="1"/>
        <v>189.94528800000001</v>
      </c>
      <c r="F42">
        <v>189.9264</v>
      </c>
      <c r="G42">
        <f t="shared" si="2"/>
        <v>-1.8888000000004013E-2</v>
      </c>
      <c r="H42">
        <f t="shared" si="0"/>
        <v>-3.514193284515859E-12</v>
      </c>
    </row>
    <row r="43" spans="1:8" x14ac:dyDescent="0.2">
      <c r="A43">
        <v>-11</v>
      </c>
      <c r="B43">
        <v>-0.8575201000065491</v>
      </c>
      <c r="D43">
        <v>10.574944</v>
      </c>
      <c r="E43">
        <f t="shared" ref="E43:E50" si="3">D43*(13+5)</f>
        <v>190.34899200000001</v>
      </c>
      <c r="F43">
        <v>190.31620000000001</v>
      </c>
      <c r="G43">
        <f t="shared" ref="G43:G50" si="4">F43-E43</f>
        <v>-3.2792000000000598E-2</v>
      </c>
      <c r="H43">
        <f t="shared" si="0"/>
        <v>-6.1010920259329569E-12</v>
      </c>
    </row>
    <row r="44" spans="1:8" x14ac:dyDescent="0.2">
      <c r="A44">
        <v>-12</v>
      </c>
      <c r="B44">
        <v>-0.93547647273441714</v>
      </c>
      <c r="D44">
        <v>10.597255000000001</v>
      </c>
      <c r="E44">
        <f t="shared" si="3"/>
        <v>190.75059000000002</v>
      </c>
      <c r="F44">
        <v>190.70600000000002</v>
      </c>
      <c r="G44">
        <f t="shared" si="4"/>
        <v>-4.4589999999999463E-2</v>
      </c>
      <c r="H44">
        <f t="shared" si="0"/>
        <v>-8.2961604487784286E-12</v>
      </c>
    </row>
    <row r="45" spans="1:8" x14ac:dyDescent="0.2">
      <c r="A45">
        <v>-13</v>
      </c>
      <c r="B45">
        <v>-1.0134328454622852</v>
      </c>
      <c r="D45">
        <v>10.619465999999999</v>
      </c>
      <c r="E45">
        <f t="shared" si="3"/>
        <v>191.15038799999999</v>
      </c>
      <c r="F45">
        <v>191.0958</v>
      </c>
      <c r="G45">
        <f t="shared" si="4"/>
        <v>-5.4587999999995418E-2</v>
      </c>
      <c r="H45">
        <f t="shared" si="0"/>
        <v>-1.0156331163442125E-11</v>
      </c>
    </row>
    <row r="46" spans="1:8" x14ac:dyDescent="0.2">
      <c r="A46">
        <v>-14</v>
      </c>
      <c r="B46">
        <v>-1.0913892181901534</v>
      </c>
      <c r="D46">
        <v>10.6416</v>
      </c>
      <c r="E46">
        <f t="shared" si="3"/>
        <v>191.5488</v>
      </c>
      <c r="F46">
        <v>191.4855</v>
      </c>
      <c r="G46">
        <f t="shared" si="4"/>
        <v>-6.3299999999998136E-2</v>
      </c>
      <c r="H46">
        <f t="shared" si="0"/>
        <v>-1.1777236071039816E-11</v>
      </c>
    </row>
    <row r="47" spans="1:8" x14ac:dyDescent="0.2">
      <c r="A47">
        <v>-15</v>
      </c>
      <c r="B47">
        <v>-1.1693455909180215</v>
      </c>
      <c r="D47">
        <v>10.663696</v>
      </c>
      <c r="E47">
        <f t="shared" si="3"/>
        <v>191.946528</v>
      </c>
      <c r="F47">
        <v>191.87530000000001</v>
      </c>
      <c r="G47">
        <f t="shared" si="4"/>
        <v>-7.1227999999990743E-2</v>
      </c>
      <c r="H47">
        <f t="shared" si="0"/>
        <v>-1.3252274421294468E-11</v>
      </c>
    </row>
    <row r="48" spans="1:8" x14ac:dyDescent="0.2">
      <c r="A48">
        <v>-16</v>
      </c>
      <c r="B48">
        <v>-1.2473019636458895</v>
      </c>
      <c r="D48">
        <v>10.685824</v>
      </c>
      <c r="E48">
        <f t="shared" si="3"/>
        <v>192.344832</v>
      </c>
      <c r="F48">
        <v>192.26510000000002</v>
      </c>
      <c r="G48">
        <f t="shared" si="4"/>
        <v>-7.9731999999978598E-2</v>
      </c>
      <c r="H48">
        <f t="shared" si="0"/>
        <v>-1.483448003816623E-11</v>
      </c>
    </row>
    <row r="49" spans="1:8" x14ac:dyDescent="0.2">
      <c r="A49">
        <v>-17</v>
      </c>
      <c r="B49">
        <v>-1.3252583363737576</v>
      </c>
      <c r="D49">
        <v>10.708111000000001</v>
      </c>
      <c r="E49">
        <f t="shared" si="3"/>
        <v>192.74599800000001</v>
      </c>
      <c r="F49">
        <v>192.6549</v>
      </c>
      <c r="G49">
        <f t="shared" si="4"/>
        <v>-9.1098000000016555E-2</v>
      </c>
      <c r="H49">
        <f t="shared" si="0"/>
        <v>-1.694917301105548E-11</v>
      </c>
    </row>
    <row r="50" spans="1:8" x14ac:dyDescent="0.2">
      <c r="A50">
        <v>-18</v>
      </c>
      <c r="B50">
        <v>-1.4032147091016256</v>
      </c>
      <c r="D50">
        <v>10.730530999999999</v>
      </c>
      <c r="E50">
        <f t="shared" si="3"/>
        <v>193.14955799999998</v>
      </c>
      <c r="F50">
        <v>193.04470000000001</v>
      </c>
      <c r="G50">
        <f t="shared" si="4"/>
        <v>-0.1048579999999788</v>
      </c>
      <c r="H50">
        <f t="shared" si="0"/>
        <v>-1.9509279935811689E-11</v>
      </c>
    </row>
  </sheetData>
  <sortState ref="F58:F73">
    <sortCondition descending="1" ref="F5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5F52-49BA-A34E-9944-C56F81F013E1}">
  <dimension ref="A1:F36"/>
  <sheetViews>
    <sheetView tabSelected="1" topLeftCell="A35" workbookViewId="0">
      <selection activeCell="I52" sqref="I21:J52"/>
    </sheetView>
  </sheetViews>
  <sheetFormatPr baseColWidth="10" defaultRowHeight="16" x14ac:dyDescent="0.2"/>
  <cols>
    <col min="2" max="2" width="15.33203125" bestFit="1" customWidth="1"/>
    <col min="6" max="6" width="14.6640625" bestFit="1" customWidth="1"/>
    <col min="7" max="7" width="11.83203125" bestFit="1" customWidth="1"/>
  </cols>
  <sheetData>
    <row r="1" spans="1:6" x14ac:dyDescent="0.2">
      <c r="A1" t="s">
        <v>29</v>
      </c>
    </row>
    <row r="5" spans="1:6" x14ac:dyDescent="0.2">
      <c r="A5" t="s">
        <v>22</v>
      </c>
      <c r="B5" t="s">
        <v>33</v>
      </c>
      <c r="C5" t="s">
        <v>30</v>
      </c>
      <c r="D5" t="s">
        <v>31</v>
      </c>
      <c r="E5" t="s">
        <v>32</v>
      </c>
      <c r="F5" t="s">
        <v>25</v>
      </c>
    </row>
    <row r="6" spans="1:6" x14ac:dyDescent="0.2">
      <c r="A6">
        <v>15</v>
      </c>
      <c r="B6" s="5">
        <v>1.1693455909180215</v>
      </c>
      <c r="C6">
        <v>-5.45695</v>
      </c>
      <c r="D6">
        <v>31.5532</v>
      </c>
      <c r="E6">
        <v>26.096250000000001</v>
      </c>
      <c r="F6" s="5">
        <f>E6*1.602*10^-19*10^-10/(3.1531606985049*2.73071726719376)/10^-20</f>
        <v>4.8553190650692243E-9</v>
      </c>
    </row>
    <row r="7" spans="1:6" x14ac:dyDescent="0.2">
      <c r="A7">
        <v>14</v>
      </c>
      <c r="B7" s="5">
        <v>1.0913892181901534</v>
      </c>
      <c r="C7">
        <v>-5.0671600000000003</v>
      </c>
      <c r="D7">
        <v>31.154140000000002</v>
      </c>
      <c r="E7">
        <v>26.086980000000001</v>
      </c>
      <c r="F7" s="5">
        <f t="shared" ref="F7:F36" si="0">E7*1.602*10^-19*10^-10/(3.1531606985049*2.73071726719376)/10^-20</f>
        <v>4.8535943418720916E-9</v>
      </c>
    </row>
    <row r="8" spans="1:6" x14ac:dyDescent="0.2">
      <c r="A8">
        <v>13</v>
      </c>
      <c r="B8" s="5">
        <v>1.0134328454622852</v>
      </c>
      <c r="C8">
        <v>-4.6773800000000003</v>
      </c>
      <c r="D8">
        <v>30.753679999999999</v>
      </c>
      <c r="E8">
        <v>26.0763</v>
      </c>
      <c r="F8" s="5">
        <f t="shared" si="0"/>
        <v>4.8516072821368824E-9</v>
      </c>
    </row>
    <row r="9" spans="1:6" x14ac:dyDescent="0.2">
      <c r="A9">
        <v>12</v>
      </c>
      <c r="B9" s="5">
        <v>0.93547647273441714</v>
      </c>
      <c r="C9">
        <v>-4.2876000000000003</v>
      </c>
      <c r="D9">
        <v>30.351410000000001</v>
      </c>
      <c r="E9">
        <v>26.06381</v>
      </c>
      <c r="F9" s="5">
        <f t="shared" si="0"/>
        <v>4.8492834641506692E-9</v>
      </c>
    </row>
    <row r="10" spans="1:6" x14ac:dyDescent="0.2">
      <c r="A10">
        <v>11</v>
      </c>
      <c r="B10" s="5">
        <v>0.8575201000065491</v>
      </c>
      <c r="C10">
        <v>-3.8978199999999998</v>
      </c>
      <c r="D10">
        <v>29.947019999999998</v>
      </c>
      <c r="E10">
        <v>26.049199999999999</v>
      </c>
      <c r="F10" s="5">
        <f t="shared" si="0"/>
        <v>4.8465652110859307E-9</v>
      </c>
    </row>
    <row r="11" spans="1:6" x14ac:dyDescent="0.2">
      <c r="A11">
        <v>10</v>
      </c>
      <c r="B11" s="5">
        <v>0.77956372727868095</v>
      </c>
      <c r="C11">
        <v>-3.8978199999999998</v>
      </c>
      <c r="D11">
        <v>29.947019999999998</v>
      </c>
      <c r="E11">
        <v>26.049199999999999</v>
      </c>
      <c r="F11" s="5">
        <f t="shared" si="0"/>
        <v>4.8465652110859307E-9</v>
      </c>
    </row>
    <row r="12" spans="1:6" x14ac:dyDescent="0.2">
      <c r="A12">
        <v>9</v>
      </c>
      <c r="B12" s="5">
        <v>0.7016073545508128</v>
      </c>
      <c r="C12">
        <v>-3.5080399999999998</v>
      </c>
      <c r="D12">
        <v>29.540310000000002</v>
      </c>
      <c r="E12">
        <v>26.03227</v>
      </c>
      <c r="F12" s="5">
        <f t="shared" si="0"/>
        <v>4.8434153120862039E-9</v>
      </c>
    </row>
    <row r="13" spans="1:6" x14ac:dyDescent="0.2">
      <c r="A13">
        <v>8</v>
      </c>
      <c r="B13" s="5">
        <v>0.62365098182294476</v>
      </c>
      <c r="C13">
        <v>-3.1182500000000002</v>
      </c>
      <c r="D13">
        <v>29.131250000000001</v>
      </c>
      <c r="E13">
        <v>26.013000000000002</v>
      </c>
      <c r="F13" s="5">
        <f t="shared" si="0"/>
        <v>4.8398300460658416E-9</v>
      </c>
    </row>
    <row r="14" spans="1:6" x14ac:dyDescent="0.2">
      <c r="A14">
        <v>7</v>
      </c>
      <c r="B14" s="5">
        <v>0.54569460909507672</v>
      </c>
      <c r="C14">
        <v>-2.7284700000000002</v>
      </c>
      <c r="D14">
        <v>28.72006</v>
      </c>
      <c r="E14">
        <v>25.991589999999999</v>
      </c>
      <c r="F14" s="5">
        <f t="shared" si="0"/>
        <v>4.8358466238813083E-9</v>
      </c>
    </row>
    <row r="15" spans="1:6" x14ac:dyDescent="0.2">
      <c r="A15">
        <v>6</v>
      </c>
      <c r="B15" s="5">
        <v>0.46773823636720857</v>
      </c>
      <c r="C15">
        <v>-2.3386900000000002</v>
      </c>
      <c r="D15">
        <v>28.311720000000001</v>
      </c>
      <c r="E15">
        <v>25.973030000000001</v>
      </c>
      <c r="F15" s="5">
        <f t="shared" si="0"/>
        <v>4.8323934564013965E-9</v>
      </c>
    </row>
    <row r="16" spans="1:6" x14ac:dyDescent="0.2">
      <c r="A16">
        <v>5</v>
      </c>
      <c r="B16" s="5">
        <v>0.38978186363934048</v>
      </c>
      <c r="C16">
        <v>-1.9489099999999999</v>
      </c>
      <c r="D16">
        <v>27.91169</v>
      </c>
      <c r="E16">
        <v>25.962779999999999</v>
      </c>
      <c r="F16" s="5">
        <f t="shared" si="0"/>
        <v>4.8304864000075849E-9</v>
      </c>
    </row>
    <row r="17" spans="1:6" x14ac:dyDescent="0.2">
      <c r="A17">
        <v>4</v>
      </c>
      <c r="B17" s="5">
        <v>0.31182549091147238</v>
      </c>
      <c r="C17">
        <v>-1.5591299999999999</v>
      </c>
      <c r="D17">
        <v>27.524920000000002</v>
      </c>
      <c r="E17">
        <v>25.965790000000002</v>
      </c>
      <c r="F17" s="5">
        <f t="shared" si="0"/>
        <v>4.8310464233973771E-9</v>
      </c>
    </row>
    <row r="18" spans="1:6" x14ac:dyDescent="0.2">
      <c r="A18">
        <v>3</v>
      </c>
      <c r="B18" s="5">
        <v>0.23386911818360429</v>
      </c>
      <c r="C18">
        <v>-1.1693499999999999</v>
      </c>
      <c r="D18">
        <v>27.145669999999999</v>
      </c>
      <c r="E18">
        <v>25.976319999999998</v>
      </c>
      <c r="F18" s="5">
        <f t="shared" si="0"/>
        <v>4.8330055749902375E-9</v>
      </c>
    </row>
    <row r="19" spans="1:6" x14ac:dyDescent="0.2">
      <c r="A19">
        <v>2</v>
      </c>
      <c r="B19" s="5">
        <v>0.15591274545573619</v>
      </c>
      <c r="C19">
        <v>-0.77956000000000003</v>
      </c>
      <c r="D19">
        <v>26.761849999999999</v>
      </c>
      <c r="E19">
        <v>25.982289999999999</v>
      </c>
      <c r="F19" s="5">
        <f t="shared" si="0"/>
        <v>4.8341163190557063E-9</v>
      </c>
    </row>
    <row r="20" spans="1:6" x14ac:dyDescent="0.2">
      <c r="A20">
        <v>1</v>
      </c>
      <c r="B20" s="5">
        <v>7.7956372727868095E-2</v>
      </c>
      <c r="C20">
        <v>-0.38978000000000002</v>
      </c>
      <c r="D20">
        <v>26.366479999999999</v>
      </c>
      <c r="E20">
        <v>25.976700000000001</v>
      </c>
      <c r="F20" s="5">
        <f t="shared" si="0"/>
        <v>4.8330762756175194E-9</v>
      </c>
    </row>
    <row r="21" spans="1:6" x14ac:dyDescent="0.2">
      <c r="A21">
        <v>0</v>
      </c>
      <c r="B21" s="5">
        <v>0</v>
      </c>
      <c r="C21">
        <v>0</v>
      </c>
      <c r="D21">
        <v>26.029109999999999</v>
      </c>
      <c r="E21">
        <v>26.029109999999999</v>
      </c>
      <c r="F21" s="5">
        <f t="shared" si="0"/>
        <v>4.8428273805540644E-9</v>
      </c>
    </row>
    <row r="22" spans="1:6" x14ac:dyDescent="0.2">
      <c r="A22">
        <v>-1</v>
      </c>
      <c r="B22" s="5">
        <v>-7.7956372727868095E-2</v>
      </c>
      <c r="E22">
        <v>26.083319999999997</v>
      </c>
      <c r="F22" s="5">
        <f t="shared" si="0"/>
        <v>4.852913383198789E-9</v>
      </c>
    </row>
    <row r="23" spans="1:6" x14ac:dyDescent="0.2">
      <c r="A23">
        <v>-2</v>
      </c>
      <c r="B23" s="5">
        <v>-0.15591274545573619</v>
      </c>
      <c r="E23">
        <v>26.077729999999999</v>
      </c>
      <c r="F23" s="5">
        <f t="shared" si="0"/>
        <v>4.8518733397606037E-9</v>
      </c>
    </row>
    <row r="24" spans="1:6" x14ac:dyDescent="0.2">
      <c r="A24">
        <v>-3</v>
      </c>
      <c r="B24" s="5">
        <v>-0.23386911818360429</v>
      </c>
      <c r="E24">
        <v>26.0837</v>
      </c>
      <c r="F24" s="5">
        <f t="shared" si="0"/>
        <v>4.8529840838260709E-9</v>
      </c>
    </row>
    <row r="25" spans="1:6" x14ac:dyDescent="0.2">
      <c r="A25">
        <v>-4</v>
      </c>
      <c r="B25" s="5">
        <v>-0.31182549091147238</v>
      </c>
      <c r="E25">
        <v>26.096029999999995</v>
      </c>
      <c r="F25" s="5">
        <f t="shared" si="0"/>
        <v>4.8552781331271116E-9</v>
      </c>
    </row>
    <row r="26" spans="1:6" x14ac:dyDescent="0.2">
      <c r="A26">
        <v>-5</v>
      </c>
      <c r="B26" s="5">
        <v>-0.38978186363934048</v>
      </c>
      <c r="E26">
        <v>26.099039999999999</v>
      </c>
      <c r="F26" s="5">
        <f t="shared" si="0"/>
        <v>4.8558381565169047E-9</v>
      </c>
    </row>
    <row r="27" spans="1:6" x14ac:dyDescent="0.2">
      <c r="A27">
        <v>-6</v>
      </c>
      <c r="B27" s="5">
        <v>-0.46773823636720857</v>
      </c>
      <c r="E27">
        <v>26.088789999999996</v>
      </c>
      <c r="F27" s="5">
        <f t="shared" si="0"/>
        <v>4.8539311001230939E-9</v>
      </c>
    </row>
    <row r="28" spans="1:6" x14ac:dyDescent="0.2">
      <c r="A28">
        <v>-7</v>
      </c>
      <c r="B28" s="5">
        <v>-0.54569460909507672</v>
      </c>
      <c r="E28">
        <v>26.070229999999999</v>
      </c>
      <c r="F28" s="5">
        <f t="shared" si="0"/>
        <v>4.8504779326431821E-9</v>
      </c>
    </row>
    <row r="29" spans="1:6" x14ac:dyDescent="0.2">
      <c r="A29">
        <v>-8</v>
      </c>
      <c r="B29" s="5">
        <v>-0.62365098182294476</v>
      </c>
      <c r="E29">
        <v>26.048819999999996</v>
      </c>
      <c r="F29" s="5">
        <f t="shared" si="0"/>
        <v>4.8464945104586472E-9</v>
      </c>
    </row>
    <row r="30" spans="1:6" x14ac:dyDescent="0.2">
      <c r="A30">
        <v>-9</v>
      </c>
      <c r="B30" s="5">
        <v>-0.7016073545508128</v>
      </c>
      <c r="E30">
        <v>26.029549999999997</v>
      </c>
      <c r="F30" s="5">
        <f t="shared" si="0"/>
        <v>4.8429092444382848E-9</v>
      </c>
    </row>
    <row r="31" spans="1:6" x14ac:dyDescent="0.2">
      <c r="A31">
        <v>-10</v>
      </c>
      <c r="B31" s="5">
        <v>-0.77956372727868095</v>
      </c>
      <c r="E31">
        <v>26.012619999999998</v>
      </c>
      <c r="F31" s="5">
        <f t="shared" si="0"/>
        <v>4.8397593454385581E-9</v>
      </c>
    </row>
    <row r="32" spans="1:6" x14ac:dyDescent="0.2">
      <c r="A32">
        <v>-11</v>
      </c>
      <c r="B32" s="5">
        <v>-0.8575201000065491</v>
      </c>
      <c r="E32">
        <v>26.012619999999998</v>
      </c>
      <c r="F32" s="5">
        <f t="shared" si="0"/>
        <v>4.8397593454385581E-9</v>
      </c>
    </row>
    <row r="33" spans="1:6" x14ac:dyDescent="0.2">
      <c r="A33">
        <v>-12</v>
      </c>
      <c r="B33" s="5">
        <v>-0.93547647273441714</v>
      </c>
      <c r="E33">
        <v>25.998009999999997</v>
      </c>
      <c r="F33" s="5">
        <f t="shared" si="0"/>
        <v>4.8370410923738212E-9</v>
      </c>
    </row>
    <row r="34" spans="1:6" x14ac:dyDescent="0.2">
      <c r="A34">
        <v>-13</v>
      </c>
      <c r="B34" s="5">
        <v>-1.0134328454622852</v>
      </c>
      <c r="E34">
        <v>25.985519999999998</v>
      </c>
      <c r="F34" s="5">
        <f t="shared" si="0"/>
        <v>4.834717274387608E-9</v>
      </c>
    </row>
    <row r="35" spans="1:6" x14ac:dyDescent="0.2">
      <c r="A35">
        <v>-14</v>
      </c>
      <c r="B35" s="5">
        <v>-1.0913892181901534</v>
      </c>
      <c r="E35">
        <v>25.974839999999997</v>
      </c>
      <c r="F35" s="5">
        <f t="shared" si="0"/>
        <v>4.8327302146523988E-9</v>
      </c>
    </row>
    <row r="36" spans="1:6" x14ac:dyDescent="0.2">
      <c r="A36">
        <v>-15</v>
      </c>
      <c r="B36" s="5">
        <v>-1.1693455909180215</v>
      </c>
      <c r="E36">
        <v>25.965569999999996</v>
      </c>
      <c r="F36" s="5">
        <f t="shared" si="0"/>
        <v>4.8310054914552653E-9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90CB-E377-354C-9AC0-C7A74F8D32EB}">
  <dimension ref="B1:L32"/>
  <sheetViews>
    <sheetView workbookViewId="0">
      <selection activeCell="L1" sqref="L1"/>
    </sheetView>
  </sheetViews>
  <sheetFormatPr baseColWidth="10" defaultRowHeight="16" x14ac:dyDescent="0.2"/>
  <cols>
    <col min="11" max="11" width="12.83203125" bestFit="1" customWidth="1"/>
    <col min="12" max="12" width="12.1640625" bestFit="1" customWidth="1"/>
  </cols>
  <sheetData>
    <row r="1" spans="2:12" x14ac:dyDescent="0.2">
      <c r="B1" t="s">
        <v>22</v>
      </c>
      <c r="C1" t="s">
        <v>23</v>
      </c>
      <c r="D1" t="s">
        <v>26</v>
      </c>
      <c r="H1" t="s">
        <v>22</v>
      </c>
      <c r="I1" t="s">
        <v>23</v>
      </c>
      <c r="J1" t="s">
        <v>27</v>
      </c>
      <c r="K1" t="s">
        <v>28</v>
      </c>
      <c r="L1" t="s">
        <v>26</v>
      </c>
    </row>
    <row r="2" spans="2:12" x14ac:dyDescent="0.2">
      <c r="B2">
        <v>15</v>
      </c>
      <c r="C2">
        <v>-1.1693455909180215</v>
      </c>
      <c r="D2">
        <v>-7.4496524000000006</v>
      </c>
      <c r="H2">
        <v>15</v>
      </c>
      <c r="I2">
        <v>-1.1693455909180215</v>
      </c>
      <c r="J2">
        <v>-1.8624130999999999</v>
      </c>
      <c r="K2">
        <f>J2*(40*10^-10)</f>
        <v>-7.4496524000000006E-9</v>
      </c>
      <c r="L2">
        <f>K2*10^9</f>
        <v>-7.4496524000000006</v>
      </c>
    </row>
    <row r="3" spans="2:12" x14ac:dyDescent="0.2">
      <c r="B3">
        <v>14</v>
      </c>
      <c r="C3">
        <v>-1.0913892181901534</v>
      </c>
      <c r="D3">
        <v>-7.4484552000000006</v>
      </c>
      <c r="H3">
        <v>14</v>
      </c>
      <c r="I3">
        <v>-1.0913892181901534</v>
      </c>
      <c r="J3">
        <v>-1.8621137999999999</v>
      </c>
      <c r="K3">
        <f t="shared" ref="K3:K31" si="0">J3*(40*10^-10)</f>
        <v>-7.4484552000000003E-9</v>
      </c>
      <c r="L3">
        <f t="shared" ref="L3:L32" si="1">K3*10^9</f>
        <v>-7.4484552000000006</v>
      </c>
    </row>
    <row r="4" spans="2:12" x14ac:dyDescent="0.2">
      <c r="B4">
        <v>13</v>
      </c>
      <c r="C4">
        <v>-1.0134328454622852</v>
      </c>
      <c r="D4">
        <v>-7.4467776000000008</v>
      </c>
      <c r="H4">
        <v>13</v>
      </c>
      <c r="I4">
        <v>-1.0134328454622852</v>
      </c>
      <c r="J4">
        <v>-1.8616944</v>
      </c>
      <c r="K4">
        <f t="shared" si="0"/>
        <v>-7.4467776000000007E-9</v>
      </c>
      <c r="L4">
        <f t="shared" si="1"/>
        <v>-7.4467776000000008</v>
      </c>
    </row>
    <row r="5" spans="2:12" x14ac:dyDescent="0.2">
      <c r="B5">
        <v>12</v>
      </c>
      <c r="C5">
        <v>-0.93547647273441714</v>
      </c>
      <c r="D5">
        <v>-7.4443172000000004</v>
      </c>
      <c r="H5">
        <v>12</v>
      </c>
      <c r="I5">
        <v>-0.93547647273441714</v>
      </c>
      <c r="J5">
        <v>-1.8610793000000001</v>
      </c>
      <c r="K5">
        <f t="shared" si="0"/>
        <v>-7.4443172000000005E-9</v>
      </c>
      <c r="L5">
        <f t="shared" si="1"/>
        <v>-7.4443172000000004</v>
      </c>
    </row>
    <row r="6" spans="2:12" x14ac:dyDescent="0.2">
      <c r="B6">
        <v>11</v>
      </c>
      <c r="C6">
        <v>-0.8575201000065491</v>
      </c>
      <c r="D6">
        <v>-7.4420944000000011</v>
      </c>
      <c r="H6">
        <v>11</v>
      </c>
      <c r="I6">
        <v>-0.8575201000065491</v>
      </c>
      <c r="J6">
        <v>-1.8605236000000001</v>
      </c>
      <c r="K6">
        <f t="shared" si="0"/>
        <v>-7.4420944000000009E-9</v>
      </c>
      <c r="L6">
        <f t="shared" si="1"/>
        <v>-7.4420944000000011</v>
      </c>
    </row>
    <row r="7" spans="2:12" x14ac:dyDescent="0.2">
      <c r="B7">
        <v>10</v>
      </c>
      <c r="C7">
        <v>-0.77956372727868095</v>
      </c>
      <c r="D7">
        <v>-7.4396471999999996</v>
      </c>
      <c r="H7">
        <v>10</v>
      </c>
      <c r="I7">
        <v>-0.77956372727868095</v>
      </c>
      <c r="J7">
        <v>-1.8599117999999999</v>
      </c>
      <c r="K7">
        <f t="shared" si="0"/>
        <v>-7.4396472E-9</v>
      </c>
      <c r="L7">
        <f t="shared" si="1"/>
        <v>-7.4396471999999996</v>
      </c>
    </row>
    <row r="8" spans="2:12" x14ac:dyDescent="0.2">
      <c r="B8">
        <v>9</v>
      </c>
      <c r="C8">
        <v>-0.7016073545508128</v>
      </c>
      <c r="D8">
        <v>-7.4358320000000004</v>
      </c>
      <c r="H8">
        <v>9</v>
      </c>
      <c r="I8">
        <v>-0.7016073545508128</v>
      </c>
      <c r="J8">
        <v>-1.8589580000000001</v>
      </c>
      <c r="K8">
        <f t="shared" si="0"/>
        <v>-7.4358320000000006E-9</v>
      </c>
      <c r="L8">
        <f t="shared" si="1"/>
        <v>-7.4358320000000004</v>
      </c>
    </row>
    <row r="9" spans="2:12" x14ac:dyDescent="0.2">
      <c r="B9">
        <v>8</v>
      </c>
      <c r="C9">
        <v>-0.62365098182294476</v>
      </c>
      <c r="D9">
        <v>-7.4321348000000009</v>
      </c>
      <c r="H9">
        <v>8</v>
      </c>
      <c r="I9">
        <v>-0.62365098182294476</v>
      </c>
      <c r="J9">
        <v>-1.8580337</v>
      </c>
      <c r="K9">
        <f t="shared" si="0"/>
        <v>-7.4321348000000008E-9</v>
      </c>
      <c r="L9">
        <f t="shared" si="1"/>
        <v>-7.4321348000000009</v>
      </c>
    </row>
    <row r="10" spans="2:12" x14ac:dyDescent="0.2">
      <c r="B10">
        <v>7</v>
      </c>
      <c r="C10">
        <v>-0.54569460909507672</v>
      </c>
      <c r="D10">
        <v>-7.4278160000000009</v>
      </c>
      <c r="H10">
        <v>7</v>
      </c>
      <c r="I10">
        <v>-0.54569460909507672</v>
      </c>
      <c r="J10">
        <v>-1.856954</v>
      </c>
      <c r="K10">
        <f t="shared" si="0"/>
        <v>-7.4278160000000005E-9</v>
      </c>
      <c r="L10">
        <f t="shared" si="1"/>
        <v>-7.4278160000000009</v>
      </c>
    </row>
    <row r="11" spans="2:12" x14ac:dyDescent="0.2">
      <c r="B11">
        <v>6</v>
      </c>
      <c r="C11">
        <v>-0.46773823636720857</v>
      </c>
      <c r="D11">
        <v>-7.4241447999999997</v>
      </c>
      <c r="H11">
        <v>6</v>
      </c>
      <c r="I11">
        <v>-0.46773823636720857</v>
      </c>
      <c r="J11">
        <v>-1.8560361999999999</v>
      </c>
      <c r="K11">
        <f t="shared" si="0"/>
        <v>-7.4241447999999998E-9</v>
      </c>
      <c r="L11">
        <f t="shared" si="1"/>
        <v>-7.4241447999999997</v>
      </c>
    </row>
    <row r="12" spans="2:12" x14ac:dyDescent="0.2">
      <c r="B12">
        <v>5</v>
      </c>
      <c r="C12">
        <v>-0.38978186363934048</v>
      </c>
      <c r="D12">
        <v>-7.4221316000000011</v>
      </c>
      <c r="H12">
        <v>5</v>
      </c>
      <c r="I12">
        <v>-0.38978186363934048</v>
      </c>
      <c r="J12">
        <v>-1.8555329</v>
      </c>
      <c r="K12">
        <f t="shared" si="0"/>
        <v>-7.4221316000000008E-9</v>
      </c>
      <c r="L12">
        <f t="shared" si="1"/>
        <v>-7.4221316000000011</v>
      </c>
    </row>
    <row r="13" spans="2:12" x14ac:dyDescent="0.2">
      <c r="B13">
        <v>4</v>
      </c>
      <c r="C13">
        <v>-0.31182549091147238</v>
      </c>
      <c r="D13">
        <v>-7.4224072000000012</v>
      </c>
      <c r="H13">
        <v>4</v>
      </c>
      <c r="I13">
        <v>-0.31182549091147238</v>
      </c>
      <c r="J13">
        <v>-1.8556018000000001</v>
      </c>
      <c r="K13">
        <f t="shared" si="0"/>
        <v>-7.422407200000001E-9</v>
      </c>
      <c r="L13">
        <f t="shared" si="1"/>
        <v>-7.4224072000000012</v>
      </c>
    </row>
    <row r="14" spans="2:12" x14ac:dyDescent="0.2">
      <c r="B14">
        <v>3</v>
      </c>
      <c r="C14">
        <v>-0.23386911818360429</v>
      </c>
      <c r="D14">
        <v>-7.4240272000000003</v>
      </c>
      <c r="H14">
        <v>3</v>
      </c>
      <c r="I14">
        <v>-0.23386911818360429</v>
      </c>
      <c r="J14">
        <v>-1.8560068000000001</v>
      </c>
      <c r="K14">
        <f t="shared" si="0"/>
        <v>-7.4240272000000004E-9</v>
      </c>
      <c r="L14">
        <f t="shared" si="1"/>
        <v>-7.4240272000000003</v>
      </c>
    </row>
    <row r="15" spans="2:12" x14ac:dyDescent="0.2">
      <c r="B15">
        <v>2</v>
      </c>
      <c r="C15">
        <v>-0.15591274545573619</v>
      </c>
      <c r="D15">
        <v>-7.4271292000000004</v>
      </c>
      <c r="H15">
        <v>2</v>
      </c>
      <c r="I15">
        <v>-0.15591274545573619</v>
      </c>
      <c r="J15">
        <v>-1.8567823000000001</v>
      </c>
      <c r="K15">
        <f t="shared" si="0"/>
        <v>-7.4271292000000008E-9</v>
      </c>
      <c r="L15">
        <f t="shared" si="1"/>
        <v>-7.4271292000000004</v>
      </c>
    </row>
    <row r="16" spans="2:12" x14ac:dyDescent="0.2">
      <c r="B16">
        <v>1</v>
      </c>
      <c r="C16">
        <v>-7.7956372727868095E-2</v>
      </c>
      <c r="D16">
        <v>-7.4307071999999996</v>
      </c>
      <c r="H16">
        <v>1</v>
      </c>
      <c r="I16">
        <v>-7.7956372727868095E-2</v>
      </c>
      <c r="J16">
        <v>-1.8576767999999999</v>
      </c>
      <c r="K16">
        <f t="shared" si="0"/>
        <v>-7.4307071999999998E-9</v>
      </c>
      <c r="L16">
        <f t="shared" si="1"/>
        <v>-7.4307071999999996</v>
      </c>
    </row>
    <row r="17" spans="2:12" x14ac:dyDescent="0.2">
      <c r="B17">
        <v>0</v>
      </c>
      <c r="C17">
        <v>0</v>
      </c>
      <c r="D17">
        <v>-7.4356916000000002</v>
      </c>
      <c r="H17">
        <v>0</v>
      </c>
      <c r="I17">
        <v>0</v>
      </c>
      <c r="J17">
        <v>-1.8589229</v>
      </c>
      <c r="K17">
        <f t="shared" si="0"/>
        <v>-7.4356916000000005E-9</v>
      </c>
      <c r="L17">
        <f t="shared" si="1"/>
        <v>-7.4356916000000002</v>
      </c>
    </row>
    <row r="18" spans="2:12" x14ac:dyDescent="0.2">
      <c r="B18">
        <v>-1</v>
      </c>
      <c r="C18">
        <v>7.7956372727868095E-2</v>
      </c>
      <c r="D18">
        <v>-7.4399492</v>
      </c>
      <c r="H18">
        <v>-1</v>
      </c>
      <c r="I18">
        <v>7.7956372727868095E-2</v>
      </c>
      <c r="J18">
        <v>-1.8599873</v>
      </c>
      <c r="K18">
        <f t="shared" si="0"/>
        <v>-7.4399492000000003E-9</v>
      </c>
      <c r="L18">
        <f t="shared" si="1"/>
        <v>-7.4399492</v>
      </c>
    </row>
    <row r="19" spans="2:12" x14ac:dyDescent="0.2">
      <c r="B19">
        <v>-2</v>
      </c>
      <c r="C19">
        <v>0.15591274545573619</v>
      </c>
      <c r="D19">
        <v>-7.4434563999999996</v>
      </c>
      <c r="H19">
        <v>-2</v>
      </c>
      <c r="I19">
        <v>0.15591274545573619</v>
      </c>
      <c r="J19">
        <v>-1.8608640999999999</v>
      </c>
      <c r="K19">
        <f t="shared" si="0"/>
        <v>-7.4434563999999999E-9</v>
      </c>
      <c r="L19">
        <f t="shared" si="1"/>
        <v>-7.4434563999999996</v>
      </c>
    </row>
    <row r="20" spans="2:12" x14ac:dyDescent="0.2">
      <c r="B20">
        <v>-3</v>
      </c>
      <c r="C20">
        <v>0.23386911818360429</v>
      </c>
      <c r="D20">
        <v>-7.4467283999999996</v>
      </c>
      <c r="H20">
        <v>-3</v>
      </c>
      <c r="I20">
        <v>0.23386911818360429</v>
      </c>
      <c r="J20">
        <v>-1.8616820999999999</v>
      </c>
      <c r="K20">
        <f t="shared" si="0"/>
        <v>-7.4467283999999999E-9</v>
      </c>
      <c r="L20">
        <f t="shared" si="1"/>
        <v>-7.4467283999999996</v>
      </c>
    </row>
    <row r="21" spans="2:12" x14ac:dyDescent="0.2">
      <c r="B21">
        <v>-4</v>
      </c>
      <c r="C21">
        <v>0.31182549091147238</v>
      </c>
      <c r="D21">
        <v>-7.4483628000000008</v>
      </c>
      <c r="H21">
        <v>-4</v>
      </c>
      <c r="I21">
        <v>0.31182549091147238</v>
      </c>
      <c r="J21">
        <v>-1.8620907</v>
      </c>
      <c r="K21">
        <f t="shared" si="0"/>
        <v>-7.4483628000000006E-9</v>
      </c>
      <c r="L21">
        <f t="shared" si="1"/>
        <v>-7.4483628000000008</v>
      </c>
    </row>
    <row r="22" spans="2:12" x14ac:dyDescent="0.2">
      <c r="B22">
        <v>-5</v>
      </c>
      <c r="C22">
        <v>0.38978186363934048</v>
      </c>
      <c r="D22">
        <v>-7.4491623999999996</v>
      </c>
      <c r="H22">
        <v>-5</v>
      </c>
      <c r="I22">
        <v>0.38978186363934048</v>
      </c>
      <c r="J22">
        <v>-1.8622905999999999</v>
      </c>
      <c r="K22">
        <f t="shared" si="0"/>
        <v>-7.4491623999999999E-9</v>
      </c>
      <c r="L22">
        <f t="shared" si="1"/>
        <v>-7.4491623999999996</v>
      </c>
    </row>
    <row r="23" spans="2:12" x14ac:dyDescent="0.2">
      <c r="B23">
        <v>-6</v>
      </c>
      <c r="C23">
        <v>0.46773823636720857</v>
      </c>
      <c r="D23">
        <v>-7.4466276000000011</v>
      </c>
      <c r="H23">
        <v>-6</v>
      </c>
      <c r="I23">
        <v>0.46773823636720857</v>
      </c>
      <c r="J23">
        <v>-1.8616569000000001</v>
      </c>
      <c r="K23">
        <f t="shared" si="0"/>
        <v>-7.4466276000000008E-9</v>
      </c>
      <c r="L23">
        <f t="shared" si="1"/>
        <v>-7.4466276000000011</v>
      </c>
    </row>
    <row r="24" spans="2:12" x14ac:dyDescent="0.2">
      <c r="B24">
        <v>-7</v>
      </c>
      <c r="C24">
        <v>0.54569460909507672</v>
      </c>
      <c r="D24">
        <v>-7.4432304000000009</v>
      </c>
      <c r="H24">
        <v>-7</v>
      </c>
      <c r="I24">
        <v>0.54569460909507672</v>
      </c>
      <c r="J24">
        <v>-1.8608076</v>
      </c>
      <c r="K24">
        <f t="shared" si="0"/>
        <v>-7.4432304000000007E-9</v>
      </c>
      <c r="L24">
        <f t="shared" si="1"/>
        <v>-7.4432304000000009</v>
      </c>
    </row>
    <row r="25" spans="2:12" x14ac:dyDescent="0.2">
      <c r="B25">
        <v>-8</v>
      </c>
      <c r="C25">
        <v>0.62365098182294476</v>
      </c>
      <c r="D25">
        <v>-7.4384696000000012</v>
      </c>
      <c r="H25">
        <v>-8</v>
      </c>
      <c r="I25">
        <v>0.62365098182294476</v>
      </c>
      <c r="J25">
        <v>-1.8596174000000001</v>
      </c>
      <c r="K25">
        <f t="shared" si="0"/>
        <v>-7.438469600000001E-9</v>
      </c>
      <c r="L25">
        <f t="shared" si="1"/>
        <v>-7.4384696000000012</v>
      </c>
    </row>
    <row r="26" spans="2:12" x14ac:dyDescent="0.2">
      <c r="B26">
        <v>-9</v>
      </c>
      <c r="C26">
        <v>0.7016073545508128</v>
      </c>
      <c r="D26">
        <v>-7.4348792000000001</v>
      </c>
      <c r="H26">
        <v>-9</v>
      </c>
      <c r="I26">
        <v>0.7016073545508128</v>
      </c>
      <c r="J26">
        <v>-1.8587198</v>
      </c>
      <c r="K26">
        <f t="shared" si="0"/>
        <v>-7.4348792000000004E-9</v>
      </c>
      <c r="L26">
        <f t="shared" si="1"/>
        <v>-7.4348792000000001</v>
      </c>
    </row>
    <row r="27" spans="2:12" x14ac:dyDescent="0.2">
      <c r="B27">
        <v>-10</v>
      </c>
      <c r="C27">
        <v>0.77956372727868095</v>
      </c>
      <c r="D27">
        <v>-7.4311188000000001</v>
      </c>
      <c r="H27">
        <v>-10</v>
      </c>
      <c r="I27">
        <v>0.77956372727868095</v>
      </c>
      <c r="J27">
        <v>-1.8577797</v>
      </c>
      <c r="K27">
        <f t="shared" si="0"/>
        <v>-7.4311188000000003E-9</v>
      </c>
      <c r="L27">
        <f t="shared" si="1"/>
        <v>-7.4311188000000001</v>
      </c>
    </row>
    <row r="28" spans="2:12" x14ac:dyDescent="0.2">
      <c r="B28">
        <v>-11</v>
      </c>
      <c r="C28">
        <v>0.8575201000065491</v>
      </c>
      <c r="D28">
        <v>-7.4286764000000005</v>
      </c>
      <c r="H28">
        <v>-11</v>
      </c>
      <c r="I28">
        <v>0.8575201000065491</v>
      </c>
      <c r="J28">
        <v>-1.8571690999999999</v>
      </c>
      <c r="K28">
        <f t="shared" si="0"/>
        <v>-7.4286764000000001E-9</v>
      </c>
      <c r="L28">
        <f t="shared" si="1"/>
        <v>-7.4286764000000005</v>
      </c>
    </row>
    <row r="29" spans="2:12" x14ac:dyDescent="0.2">
      <c r="B29">
        <v>-12</v>
      </c>
      <c r="C29">
        <v>0.93547647273441714</v>
      </c>
      <c r="D29">
        <v>-7.4263615999999999</v>
      </c>
      <c r="H29">
        <v>-12</v>
      </c>
      <c r="I29">
        <v>0.93547647273441714</v>
      </c>
      <c r="J29">
        <v>-1.8565904</v>
      </c>
      <c r="K29">
        <f t="shared" si="0"/>
        <v>-7.4263616000000001E-9</v>
      </c>
      <c r="L29">
        <f t="shared" si="1"/>
        <v>-7.4263615999999999</v>
      </c>
    </row>
    <row r="30" spans="2:12" x14ac:dyDescent="0.2">
      <c r="B30">
        <v>-13</v>
      </c>
      <c r="C30">
        <v>1.0134328454622852</v>
      </c>
      <c r="D30">
        <v>-7.4240708</v>
      </c>
      <c r="H30">
        <v>-13</v>
      </c>
      <c r="I30">
        <v>1.0134328454622852</v>
      </c>
      <c r="J30">
        <v>-1.8560177</v>
      </c>
      <c r="K30">
        <f t="shared" si="0"/>
        <v>-7.4240708000000002E-9</v>
      </c>
      <c r="L30">
        <f t="shared" si="1"/>
        <v>-7.4240708</v>
      </c>
    </row>
    <row r="31" spans="2:12" x14ac:dyDescent="0.2">
      <c r="B31">
        <v>-14</v>
      </c>
      <c r="C31">
        <v>1.0913892181901534</v>
      </c>
      <c r="D31">
        <v>-7.4224436000000011</v>
      </c>
      <c r="H31">
        <v>-14</v>
      </c>
      <c r="I31">
        <v>1.0913892181901534</v>
      </c>
      <c r="J31">
        <v>-1.8556109000000001</v>
      </c>
      <c r="K31">
        <f t="shared" si="0"/>
        <v>-7.422443600000001E-9</v>
      </c>
      <c r="L31">
        <f t="shared" si="1"/>
        <v>-7.4224436000000011</v>
      </c>
    </row>
    <row r="32" spans="2:12" x14ac:dyDescent="0.2">
      <c r="B32">
        <v>-15</v>
      </c>
      <c r="C32">
        <v>1.1693455909180215</v>
      </c>
      <c r="D32">
        <v>-7.4209204</v>
      </c>
      <c r="H32">
        <v>-15</v>
      </c>
      <c r="I32">
        <v>1.1693455909180215</v>
      </c>
      <c r="J32">
        <v>-1.8552301</v>
      </c>
      <c r="K32">
        <f>J32*(40*10^-10)</f>
        <v>-7.4209204000000002E-9</v>
      </c>
      <c r="L32">
        <f t="shared" si="1"/>
        <v>-7.4209204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VASP_chgcent</vt:lpstr>
      <vt:lpstr>VASP_BP</vt:lpstr>
      <vt:lpstr>QE_BP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2019-08-09T23:39:15Z</dcterms:created>
  <dcterms:modified xsi:type="dcterms:W3CDTF">2019-09-09T02:02:41Z</dcterms:modified>
</cp:coreProperties>
</file>