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frontage-my.sharepoint.com/personal/jzou1_frontagelab_com/Documents/Desktop/Kit Build/"/>
    </mc:Choice>
  </mc:AlternateContent>
  <xr:revisionPtr revIDLastSave="11943" documentId="8_{09F8663C-F51B-4F30-9411-33B19BFCB127}" xr6:coauthVersionLast="47" xr6:coauthVersionMax="47" xr10:uidLastSave="{19DF23CC-7AA9-495C-86DB-24D52C9BC4AD}"/>
  <bookViews>
    <workbookView xWindow="-110" yWindow="-110" windowWidth="19420" windowHeight="11500" tabRatio="832" firstSheet="18" activeTab="18" xr2:uid="{25C29B74-C2DE-40BD-B8D7-E41E8F6C3E28}"/>
  </bookViews>
  <sheets>
    <sheet name="Centri" sheetId="63" state="hidden" r:id="rId1"/>
    <sheet name="SuperFrost" sheetId="62" state="hidden" r:id="rId2"/>
    <sheet name="Needles" sheetId="61" state="hidden" r:id="rId3"/>
    <sheet name="SafeLock" sheetId="60" state="hidden" r:id="rId4"/>
    <sheet name="Holders" sheetId="59" state="hidden" r:id="rId5"/>
    <sheet name="LoBind" sheetId="58" state="hidden" r:id="rId6"/>
    <sheet name="YellowTop" sheetId="57" state="hidden" r:id="rId7"/>
    <sheet name="WhiteTop" sheetId="56" state="hidden" r:id="rId8"/>
    <sheet name="OrangeTop" sheetId="55" state="hidden" r:id="rId9"/>
    <sheet name="Formalin" sheetId="54" state="hidden" r:id="rId10"/>
    <sheet name="Pipette" sheetId="53" state="hidden" r:id="rId11"/>
    <sheet name="Biopsy" sheetId="52" state="hidden" r:id="rId12"/>
    <sheet name="DNA" sheetId="51" state="hidden" r:id="rId13"/>
    <sheet name="RNA" sheetId="50" state="hidden" r:id="rId14"/>
    <sheet name="SodiumHep" sheetId="49" state="hidden" r:id="rId15"/>
    <sheet name="SodiumFL" sheetId="48" state="hidden" r:id="rId16"/>
    <sheet name="Streck" sheetId="47" state="hidden" r:id="rId17"/>
    <sheet name="RedTop" sheetId="46" state="hidden" r:id="rId18"/>
    <sheet name="2025 General Inventory Tracker" sheetId="86" r:id="rId19"/>
    <sheet name="Append1" sheetId="85" r:id="rId20"/>
    <sheet name="SST Tubes" sheetId="10" r:id="rId21"/>
    <sheet name="K2EDTA Tubes" sheetId="3" r:id="rId22"/>
    <sheet name="5-Slide Mailers" sheetId="22" r:id="rId23"/>
    <sheet name="Red Top Serum Tubes" sheetId="12" r:id="rId24"/>
    <sheet name="Streck Tubes" sheetId="41" r:id="rId25"/>
    <sheet name="Sodium Flouride Tubes" sheetId="32" r:id="rId26"/>
    <sheet name="Orange Cryovials" sheetId="38" r:id="rId27"/>
    <sheet name="White Cryovials" sheetId="39" r:id="rId28"/>
    <sheet name="Yellow Cryovials" sheetId="40" r:id="rId29"/>
    <sheet name="Sodium Heparin Tubes" sheetId="28" r:id="rId30"/>
    <sheet name="Paxgene RNA Tubes" sheetId="34" r:id="rId31"/>
    <sheet name="Paxgene DNA Tubes" sheetId="33" r:id="rId32"/>
    <sheet name="Pipettes" sheetId="36" r:id="rId33"/>
    <sheet name="Formalin Jars" sheetId="37" r:id="rId34"/>
    <sheet name="Biopsy Capsules" sheetId="35" r:id="rId35"/>
    <sheet name="6-Slot Block Mailers" sheetId="84" r:id="rId36"/>
    <sheet name="Protein LoBind Tubes" sheetId="29" r:id="rId37"/>
    <sheet name="One Use Holders" sheetId="43" r:id="rId38"/>
    <sheet name="Safe-Lock Tubes" sheetId="30" r:id="rId39"/>
    <sheet name="Safety-lok Needles" sheetId="31" r:id="rId40"/>
    <sheet name="Superfrost Slides" sheetId="42" r:id="rId41"/>
    <sheet name="Centri Tubes" sheetId="44" r:id="rId42"/>
    <sheet name="Data Validation" sheetId="4" r:id="rId43"/>
  </sheets>
  <definedNames>
    <definedName name="_xlnm._FilterDatabase" localSheetId="22" hidden="1">'5-Slide Mailers'!$A$1:$H$1</definedName>
    <definedName name="_xlnm._FilterDatabase" localSheetId="34" hidden="1">'Biopsy Capsules'!$A$1:$H$1</definedName>
    <definedName name="_xlnm._FilterDatabase" localSheetId="41" hidden="1">'Centri Tubes'!$A$1:$H$1</definedName>
    <definedName name="_xlnm._FilterDatabase" localSheetId="33" hidden="1">'Formalin Jars'!$A$1:$H$1</definedName>
    <definedName name="_xlnm._FilterDatabase" localSheetId="21" hidden="1">'K2EDTA Tubes'!$A$1:$H$1</definedName>
    <definedName name="_xlnm._FilterDatabase" localSheetId="37" hidden="1">'One Use Holders'!$A$1:$H$1</definedName>
    <definedName name="_xlnm._FilterDatabase" localSheetId="26" hidden="1">'Orange Cryovials'!$A$1:$H$1</definedName>
    <definedName name="_xlnm._FilterDatabase" localSheetId="31" hidden="1">'Paxgene DNA Tubes'!$A$1:$H$1</definedName>
    <definedName name="_xlnm._FilterDatabase" localSheetId="30" hidden="1">'Paxgene RNA Tubes'!$A$1:$H$1</definedName>
    <definedName name="_xlnm._FilterDatabase" localSheetId="32" hidden="1">Pipettes!$A$1:$H$1</definedName>
    <definedName name="_xlnm._FilterDatabase" localSheetId="36" hidden="1">'Protein LoBind Tubes'!$A$1:$H$1</definedName>
    <definedName name="_xlnm._FilterDatabase" localSheetId="23" hidden="1">'Red Top Serum Tubes'!$A$1:$H$1</definedName>
    <definedName name="_xlnm._FilterDatabase" localSheetId="38" hidden="1">'Safe-Lock Tubes'!$A$1:$H$1</definedName>
    <definedName name="_xlnm._FilterDatabase" localSheetId="39" hidden="1">'Safety-lok Needles'!$A$1:$H$1</definedName>
    <definedName name="_xlnm._FilterDatabase" localSheetId="25" hidden="1">'Sodium Flouride Tubes'!$A$1:$H$1</definedName>
    <definedName name="_xlnm._FilterDatabase" localSheetId="29" hidden="1">'Sodium Heparin Tubes'!$A$1:$H$1</definedName>
    <definedName name="_xlnm._FilterDatabase" localSheetId="20" hidden="1">'SST Tubes'!$A$1:$H$1</definedName>
    <definedName name="_xlnm._FilterDatabase" localSheetId="24" hidden="1">'Streck Tubes'!$A$1:$H$1</definedName>
    <definedName name="_xlnm._FilterDatabase" localSheetId="40" hidden="1">'Superfrost Slides'!$A$1:$H$1</definedName>
    <definedName name="_xlnm._FilterDatabase" localSheetId="27" hidden="1">'White Cryovials'!$A$1:$H$1</definedName>
    <definedName name="_xlnm._FilterDatabase" localSheetId="28" hidden="1">'Yellow Cryovials'!$A$1:$H$1</definedName>
    <definedName name="_xlcn.WorksheetConnection_PartsTracker2025.xlsxTable131" hidden="1">SST[]</definedName>
    <definedName name="ExternalData_1" localSheetId="19" hidden="1">Append1!$A$1:$D$200</definedName>
    <definedName name="ExternalData_1" localSheetId="17" hidden="1">'RedTop'!$A$1:$L$16</definedName>
    <definedName name="ExternalData_10" localSheetId="8" hidden="1">OrangeTop!$A$1:$L$43</definedName>
    <definedName name="ExternalData_11" localSheetId="7" hidden="1">WhiteTop!$A$1:$L$9</definedName>
    <definedName name="ExternalData_12" localSheetId="6" hidden="1">YellowTop!$A$1:$L$3</definedName>
    <definedName name="ExternalData_13" localSheetId="5" hidden="1">LoBind!$A$1:$L$3</definedName>
    <definedName name="ExternalData_14" localSheetId="4" hidden="1">Holders!$A$1:$L$4</definedName>
    <definedName name="ExternalData_15" localSheetId="3" hidden="1">SafeLock!$A$1:$L$2</definedName>
    <definedName name="ExternalData_16" localSheetId="2" hidden="1">Needles!$A$1:$L$4</definedName>
    <definedName name="ExternalData_17" localSheetId="1" hidden="1">SuperFrost!$A$1:$L$5</definedName>
    <definedName name="ExternalData_18" localSheetId="0" hidden="1">'Centri'!$A$1:$L$3</definedName>
    <definedName name="ExternalData_2" localSheetId="16" hidden="1">Streck!$A$1:$L$5</definedName>
    <definedName name="ExternalData_3" localSheetId="15" hidden="1">SodiumFL!$A$1:$L$3</definedName>
    <definedName name="ExternalData_4" localSheetId="14" hidden="1">SodiumHep!$A$1:$L$18</definedName>
    <definedName name="ExternalData_5" localSheetId="13" hidden="1">'RNA'!$A$1:$L$6</definedName>
    <definedName name="ExternalData_6" localSheetId="12" hidden="1">DNA!$A$1:$L$3</definedName>
    <definedName name="ExternalData_7" localSheetId="11" hidden="1">Biopsy!$A$1:$L$4</definedName>
    <definedName name="ExternalData_8" localSheetId="10" hidden="1">Pipette!$A$1:$L$9</definedName>
    <definedName name="ExternalData_9" localSheetId="9" hidden="1">Formalin!$A$1:$L$3</definedName>
    <definedName name="Slicer_Part_Name">#N/A</definedName>
  </definedNames>
  <calcPr calcId="191028"/>
  <pivotCaches>
    <pivotCache cacheId="0" r:id="rId44"/>
  </pivotCaches>
  <extLst>
    <ext xmlns:x14="http://schemas.microsoft.com/office/spreadsheetml/2009/9/main" uri="{BBE1A952-AA13-448e-AADC-164F8A28A991}">
      <x14:slicerCaches>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Parts Tracker 2025.xlsx!Tabl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22" l="1"/>
  <c r="J12" i="22"/>
  <c r="J11" i="22"/>
  <c r="J10" i="22"/>
  <c r="J9" i="22"/>
  <c r="J8" i="22"/>
  <c r="J43" i="38" l="1"/>
  <c r="J42" i="38" l="1"/>
  <c r="J41" i="38"/>
  <c r="J40" i="38"/>
  <c r="J18" i="28"/>
  <c r="J17" i="28"/>
  <c r="J39" i="38"/>
  <c r="J24" i="10"/>
  <c r="J39" i="3"/>
  <c r="J38" i="38"/>
  <c r="J16" i="28" l="1"/>
  <c r="J15" i="28"/>
  <c r="J14" i="28"/>
  <c r="J9" i="39"/>
  <c r="J8" i="39"/>
  <c r="J9" i="36"/>
  <c r="J8" i="36"/>
  <c r="J37" i="38"/>
  <c r="J13" i="28" l="1"/>
  <c r="J38" i="3"/>
  <c r="J37" i="3" l="1"/>
  <c r="J36" i="3"/>
  <c r="J16" i="12" l="1"/>
  <c r="J36" i="38"/>
  <c r="J35" i="38" l="1"/>
  <c r="J12" i="28"/>
  <c r="J23" i="10"/>
  <c r="J22" i="10"/>
  <c r="J21" i="10"/>
  <c r="J15" i="12"/>
  <c r="J35" i="3"/>
  <c r="J34" i="38"/>
  <c r="J33" i="38"/>
  <c r="J32" i="38"/>
  <c r="J31" i="38"/>
  <c r="J30" i="38"/>
  <c r="J29" i="38"/>
  <c r="J7" i="36"/>
  <c r="J6" i="36"/>
  <c r="J2" i="84"/>
  <c r="J34" i="3"/>
  <c r="J28" i="38"/>
  <c r="J5" i="42"/>
  <c r="J7" i="39"/>
  <c r="J5" i="36"/>
  <c r="J11" i="28"/>
  <c r="J22" i="3"/>
  <c r="J23" i="3"/>
  <c r="J24" i="3"/>
  <c r="J33" i="3" l="1"/>
  <c r="J32" i="3"/>
  <c r="J27" i="38"/>
  <c r="J31" i="3"/>
  <c r="J20" i="10"/>
  <c r="J19" i="10"/>
  <c r="J26" i="38"/>
  <c r="J30" i="3"/>
  <c r="J29" i="3"/>
  <c r="J10" i="28" l="1"/>
  <c r="J4" i="36"/>
  <c r="J14" i="12"/>
  <c r="J13" i="12"/>
  <c r="J25" i="38"/>
  <c r="J12" i="12"/>
  <c r="J11" i="12"/>
  <c r="J6" i="34"/>
  <c r="J7" i="22"/>
  <c r="J5" i="41"/>
  <c r="J4" i="35"/>
  <c r="J3" i="37"/>
  <c r="J24" i="38"/>
  <c r="J10" i="12"/>
  <c r="J9" i="12"/>
  <c r="J28" i="3"/>
  <c r="J27" i="3"/>
  <c r="J26" i="3"/>
  <c r="J23" i="38"/>
  <c r="J18" i="10"/>
  <c r="J17" i="10"/>
  <c r="J22" i="38"/>
  <c r="J25" i="3"/>
  <c r="J16" i="10"/>
  <c r="J15" i="10"/>
  <c r="J14" i="10"/>
  <c r="J21" i="38"/>
  <c r="J20" i="38"/>
  <c r="J21" i="3"/>
  <c r="J20" i="3"/>
  <c r="J19" i="3"/>
  <c r="J8" i="12" l="1"/>
  <c r="J13" i="10"/>
  <c r="J5" i="34"/>
  <c r="J3" i="32" l="1"/>
  <c r="J18" i="3"/>
  <c r="J19" i="38"/>
  <c r="J4" i="42" l="1"/>
  <c r="J6" i="22"/>
  <c r="J18" i="38"/>
  <c r="J17" i="3"/>
  <c r="J12" i="10"/>
  <c r="J11" i="10"/>
  <c r="J17" i="38"/>
  <c r="J16" i="3"/>
  <c r="J9" i="28"/>
  <c r="J7" i="12"/>
  <c r="J10" i="10"/>
  <c r="J16" i="38"/>
  <c r="J6" i="39"/>
  <c r="J9" i="10"/>
  <c r="J15" i="38"/>
  <c r="J14" i="38"/>
  <c r="J13" i="38"/>
  <c r="J12" i="38"/>
  <c r="J3" i="42"/>
  <c r="J3" i="29"/>
  <c r="J2" i="29"/>
  <c r="J2" i="30"/>
  <c r="J4" i="31"/>
  <c r="J3" i="31"/>
  <c r="J2" i="31"/>
  <c r="J2" i="42" l="1"/>
  <c r="J2" i="41"/>
  <c r="J3" i="41"/>
  <c r="J4" i="41"/>
  <c r="J6" i="10"/>
  <c r="J7" i="10"/>
  <c r="J8" i="10"/>
  <c r="J2" i="10"/>
  <c r="J3" i="10"/>
  <c r="J4" i="10"/>
  <c r="J5" i="10"/>
  <c r="J3" i="12"/>
  <c r="J4" i="12"/>
  <c r="J5" i="12"/>
  <c r="J6" i="12"/>
  <c r="J2" i="44"/>
  <c r="J3" i="44"/>
  <c r="J2" i="43"/>
  <c r="J3" i="43"/>
  <c r="J4" i="43"/>
  <c r="J2" i="39"/>
  <c r="J3" i="39"/>
  <c r="J4" i="39"/>
  <c r="J5" i="39"/>
  <c r="J2" i="40"/>
  <c r="J3" i="40"/>
  <c r="J2" i="38"/>
  <c r="J3" i="38"/>
  <c r="J4" i="38"/>
  <c r="J5" i="38"/>
  <c r="J6" i="38"/>
  <c r="J7" i="38"/>
  <c r="J8" i="38"/>
  <c r="J9" i="38"/>
  <c r="J10" i="38"/>
  <c r="J11" i="38"/>
  <c r="J2" i="37"/>
  <c r="J2" i="36"/>
  <c r="J3" i="36"/>
  <c r="J2" i="35"/>
  <c r="J3" i="35"/>
  <c r="J2" i="33"/>
  <c r="J3" i="33"/>
  <c r="J15" i="3"/>
  <c r="J14" i="3"/>
  <c r="J2" i="34"/>
  <c r="J3" i="34"/>
  <c r="J4" i="34"/>
  <c r="J2" i="28"/>
  <c r="J3" i="28"/>
  <c r="J4" i="28"/>
  <c r="J5" i="28"/>
  <c r="J6" i="28"/>
  <c r="J7" i="28"/>
  <c r="J8" i="28"/>
  <c r="J2" i="32"/>
  <c r="J3" i="22"/>
  <c r="J4" i="22"/>
  <c r="J5" i="22"/>
  <c r="J13" i="3"/>
  <c r="J12" i="3"/>
  <c r="J11" i="3"/>
  <c r="J10" i="3"/>
  <c r="J9" i="3"/>
  <c r="J8" i="3"/>
  <c r="J7" i="3"/>
  <c r="J6" i="3"/>
  <c r="J2" i="22" l="1"/>
  <c r="J5" i="3" l="1"/>
  <c r="J4" i="3"/>
  <c r="J2" i="12"/>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358218-5FD8-4AB8-AE29-171AFDF2CB9C}"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8A9C0A30-9B39-4478-8C69-EC3B413E0EFD}" keepAlive="1" name="Query - Biopsy" description="Connection to the 'Biopsy' query in the workbook." type="5" refreshedVersion="8" background="1" saveData="1">
    <dbPr connection="Provider=Microsoft.Mashup.OleDb.1;Data Source=$Workbook$;Location=Biopsy;Extended Properties=&quot;&quot;" command="SELECT * FROM [Biopsy]"/>
  </connection>
  <connection id="3" xr16:uid="{803911AC-DE46-4A51-9C19-0A16BB07DBAE}" keepAlive="1" name="Query - BlockMailers" description="Connection to the 'BlockMailers' query in the workbook." type="5" refreshedVersion="0" background="1">
    <dbPr connection="Provider=Microsoft.Mashup.OleDb.1;Data Source=$Workbook$;Location=BlockMailers;Extended Properties=&quot;&quot;" command="SELECT * FROM [BlockMailers]"/>
  </connection>
  <connection id="4" xr16:uid="{AABD2E5B-38DA-4ED9-A97F-735EBD5E6F26}" keepAlive="1" name="Query - Centri" description="Connection to the 'Centri' query in the workbook." type="5" refreshedVersion="8" background="1" saveData="1">
    <dbPr connection="Provider=Microsoft.Mashup.OleDb.1;Data Source=$Workbook$;Location=Centri;Extended Properties=&quot;&quot;" command="SELECT * FROM [Centri]"/>
  </connection>
  <connection id="5" xr16:uid="{20CDE922-CE48-4DDF-AD91-56C962195E4C}" keepAlive="1" name="Query - DNA" description="Connection to the 'DNA' query in the workbook." type="5" refreshedVersion="8" background="1" saveData="1">
    <dbPr connection="Provider=Microsoft.Mashup.OleDb.1;Data Source=$Workbook$;Location=DNA;Extended Properties=&quot;&quot;" command="SELECT * FROM [DNA]"/>
  </connection>
  <connection id="6" xr16:uid="{B7ACC168-25AE-4D10-B840-3FD8D22802B2}" keepAlive="1" name="Query - Formalin" description="Connection to the 'Formalin' query in the workbook." type="5" refreshedVersion="8" background="1" saveData="1">
    <dbPr connection="Provider=Microsoft.Mashup.OleDb.1;Data Source=$Workbook$;Location=Formalin;Extended Properties=&quot;&quot;" command="SELECT * FROM [Formalin]"/>
  </connection>
  <connection id="7" xr16:uid="{1C054CFA-65FA-49C4-A165-197D73A27479}" keepAlive="1" name="Query - Holders" description="Connection to the 'Holders' query in the workbook." type="5" refreshedVersion="8" background="1" saveData="1">
    <dbPr connection="Provider=Microsoft.Mashup.OleDb.1;Data Source=$Workbook$;Location=Holders;Extended Properties=&quot;&quot;" command="SELECT * FROM [Holders]"/>
  </connection>
  <connection id="8" xr16:uid="{9CB04833-513E-463F-8198-6C6A51A1CEF1}" keepAlive="1" name="Query - K2EDTA Query" description="Connection to the 'K2EDTA Query' query in the workbook." type="5" refreshedVersion="0" background="1" saveData="1">
    <dbPr connection="Provider=Microsoft.Mashup.OleDb.1;Data Source=$Workbook$;Location=&quot;K2EDTA Query&quot;;Extended Properties=&quot;&quot;" command="SELECT * FROM [K2EDTA Query]"/>
  </connection>
  <connection id="9" xr16:uid="{0F5487F0-E20C-4D2C-9573-C24FA819E572}" keepAlive="1" name="Query - LoBind" description="Connection to the 'LoBind' query in the workbook." type="5" refreshedVersion="8" background="1" saveData="1">
    <dbPr connection="Provider=Microsoft.Mashup.OleDb.1;Data Source=$Workbook$;Location=LoBind;Extended Properties=&quot;&quot;" command="SELECT * FROM [LoBind]"/>
  </connection>
  <connection id="10" xr16:uid="{F9F610E4-8F31-4154-B765-AE78779480DC}" keepAlive="1" name="Query - Needles" description="Connection to the 'Needles' query in the workbook." type="5" refreshedVersion="8" background="1" saveData="1">
    <dbPr connection="Provider=Microsoft.Mashup.OleDb.1;Data Source=$Workbook$;Location=Needles;Extended Properties=&quot;&quot;" command="SELECT * FROM [Needles]"/>
  </connection>
  <connection id="11" xr16:uid="{5C9CC81C-2551-4AC6-849D-890194C1D7BC}" keepAlive="1" name="Query - OrangeTop" description="Connection to the 'OrangeTop' query in the workbook." type="5" refreshedVersion="8" background="1" saveData="1">
    <dbPr connection="Provider=Microsoft.Mashup.OleDb.1;Data Source=$Workbook$;Location=OrangeTop;Extended Properties=&quot;&quot;" command="SELECT * FROM [OrangeTop]"/>
  </connection>
  <connection id="12" xr16:uid="{F9CF2762-7B9A-40E2-892C-9AA62BD059F2}" keepAlive="1" name="Query - Pipette" description="Connection to the 'Pipette' query in the workbook." type="5" refreshedVersion="8" background="1" saveData="1">
    <dbPr connection="Provider=Microsoft.Mashup.OleDb.1;Data Source=$Workbook$;Location=Pipette;Extended Properties=&quot;&quot;" command="SELECT * FROM [Pipette]"/>
  </connection>
  <connection id="13" xr16:uid="{32C9DD22-2394-4041-8A84-9E21744FDF2E}" keepAlive="1" name="Query - RedTop" description="Connection to the 'RedTop' query in the workbook." type="5" refreshedVersion="8" background="1" saveData="1">
    <dbPr connection="Provider=Microsoft.Mashup.OleDb.1;Data Source=$Workbook$;Location=RedTop;Extended Properties=&quot;&quot;" command="SELECT * FROM [RedTop]"/>
  </connection>
  <connection id="14" xr16:uid="{C48B3EAB-8BEC-43AC-9394-5B2E20BAB3D0}" keepAlive="1" name="Query - RNA" description="Connection to the 'RNA' query in the workbook." type="5" refreshedVersion="8" background="1" saveData="1">
    <dbPr connection="Provider=Microsoft.Mashup.OleDb.1;Data Source=$Workbook$;Location=RNA;Extended Properties=&quot;&quot;" command="SELECT * FROM [RNA]"/>
  </connection>
  <connection id="15" xr16:uid="{EF11A516-3BD6-4482-9CD7-CD6FE0464A65}" keepAlive="1" name="Query - SafeLock" description="Connection to the 'SafeLock' query in the workbook." type="5" refreshedVersion="8" background="1" saveData="1">
    <dbPr connection="Provider=Microsoft.Mashup.OleDb.1;Data Source=$Workbook$;Location=SafeLock;Extended Properties=&quot;&quot;" command="SELECT * FROM [SafeLock]"/>
  </connection>
  <connection id="16" xr16:uid="{96206256-3E7F-4571-BFC7-1186A1EE6D04}" keepAlive="1" name="Query - SlideMailer" description="Connection to the 'SlideMailer' query in the workbook." type="5" refreshedVersion="8" background="1" saveData="1">
    <dbPr connection="Provider=Microsoft.Mashup.OleDb.1;Data Source=$Workbook$;Location=SlideMailer;Extended Properties=&quot;&quot;" command="SELECT * FROM [SlideMailer]"/>
  </connection>
  <connection id="17" xr16:uid="{7E2E5E5A-8F9E-4365-B49E-F03E84FBEBFD}" keepAlive="1" name="Query - SodiumFL" description="Connection to the 'SodiumFL' query in the workbook." type="5" refreshedVersion="8" background="1" saveData="1">
    <dbPr connection="Provider=Microsoft.Mashup.OleDb.1;Data Source=$Workbook$;Location=SodiumFL;Extended Properties=&quot;&quot;" command="SELECT * FROM [SodiumFL]"/>
  </connection>
  <connection id="18" xr16:uid="{B75ED04A-E1DD-48CB-B5C0-F36A065159B8}" keepAlive="1" name="Query - SodiumHep" description="Connection to the 'SodiumHep' query in the workbook." type="5" refreshedVersion="8" background="1" saveData="1">
    <dbPr connection="Provider=Microsoft.Mashup.OleDb.1;Data Source=$Workbook$;Location=SodiumHep;Extended Properties=&quot;&quot;" command="SELECT * FROM [SodiumHep]"/>
  </connection>
  <connection id="19" xr16:uid="{8952EC3B-13EB-4CB6-A299-A694A71CCBCA}" keepAlive="1" name="Query - SST Query" description="Connection to the 'SST Query' query in the workbook." type="5" refreshedVersion="8" background="1" saveData="1">
    <dbPr connection="Provider=Microsoft.Mashup.OleDb.1;Data Source=$Workbook$;Location=&quot;SST Query&quot;;Extended Properties=&quot;&quot;" command="SELECT * FROM [SST Query]"/>
  </connection>
  <connection id="20" xr16:uid="{15949D52-CB21-4C4A-9E7B-38E71D0368A1}" keepAlive="1" name="Query - Streck" description="Connection to the 'Streck' query in the workbook." type="5" refreshedVersion="8" background="1" saveData="1">
    <dbPr connection="Provider=Microsoft.Mashup.OleDb.1;Data Source=$Workbook$;Location=Streck;Extended Properties=&quot;&quot;" command="SELECT * FROM [Streck]"/>
  </connection>
  <connection id="21" xr16:uid="{BF14CD45-74C3-47C0-97A9-85B554885F39}" keepAlive="1" name="Query - SuperFrost" description="Connection to the 'SuperFrost' query in the workbook." type="5" refreshedVersion="8" background="1" saveData="1">
    <dbPr connection="Provider=Microsoft.Mashup.OleDb.1;Data Source=$Workbook$;Location=SuperFrost;Extended Properties=&quot;&quot;" command="SELECT * FROM [SuperFrost]"/>
  </connection>
  <connection id="22" xr16:uid="{DF5AD524-7CE8-47B0-9174-9B9630050D45}" keepAlive="1" name="Query - WhiteTop" description="Connection to the 'WhiteTop' query in the workbook." type="5" refreshedVersion="8" background="1" saveData="1">
    <dbPr connection="Provider=Microsoft.Mashup.OleDb.1;Data Source=$Workbook$;Location=WhiteTop;Extended Properties=&quot;&quot;" command="SELECT * FROM [WhiteTop]"/>
  </connection>
  <connection id="23" xr16:uid="{C5A7489A-BB2C-4FCA-954B-E156D5286C65}" keepAlive="1" name="Query - YellowTop" description="Connection to the 'YellowTop' query in the workbook." type="5" refreshedVersion="8" background="1" saveData="1">
    <dbPr connection="Provider=Microsoft.Mashup.OleDb.1;Data Source=$Workbook$;Location=YellowTop;Extended Properties=&quot;&quot;" command="SELECT * FROM [YellowTop]"/>
  </connection>
  <connection id="24" xr16:uid="{DA715C29-575E-4517-A868-4FADB4358C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5" xr16:uid="{B409C69D-F4AF-4F47-8FD3-67E5731E40C1}" name="WorksheetConnection_Parts Tracker 2025.xlsx!Table13" type="102" refreshedVersion="8" minRefreshableVersion="5">
    <extLst>
      <ext xmlns:x15="http://schemas.microsoft.com/office/spreadsheetml/2010/11/main" uri="{DE250136-89BD-433C-8126-D09CA5730AF9}">
        <x15:connection id="Table13">
          <x15:rangePr sourceName="_xlcn.WorksheetConnection_PartsTracker2025.xlsxTable131"/>
        </x15:connection>
      </ext>
    </extLst>
  </connection>
</connections>
</file>

<file path=xl/sharedStrings.xml><?xml version="1.0" encoding="utf-8"?>
<sst xmlns="http://schemas.openxmlformats.org/spreadsheetml/2006/main" count="3319" uniqueCount="342">
  <si>
    <t>Study Number</t>
  </si>
  <si>
    <t>Manufacturer</t>
  </si>
  <si>
    <t>Ref #</t>
  </si>
  <si>
    <t>Part Name</t>
  </si>
  <si>
    <t>Lot_#</t>
  </si>
  <si>
    <t>Expiration Date</t>
  </si>
  <si>
    <t>Quantity</t>
  </si>
  <si>
    <t>Action</t>
  </si>
  <si>
    <t>Date</t>
  </si>
  <si>
    <t>Time Till Expiration (Days)</t>
  </si>
  <si>
    <t>User</t>
  </si>
  <si>
    <t>Notes</t>
  </si>
  <si>
    <t>General Inventory</t>
  </si>
  <si>
    <t>Fisher</t>
  </si>
  <si>
    <t>15mL Nunc Centri Tube</t>
  </si>
  <si>
    <t>L6AF5Z7116</t>
  </si>
  <si>
    <t>N/A</t>
  </si>
  <si>
    <t>Add to Inventory</t>
  </si>
  <si>
    <t>S. DePaul</t>
  </si>
  <si>
    <t>Initial Inventory</t>
  </si>
  <si>
    <t>Falcon</t>
  </si>
  <si>
    <t>24922078</t>
  </si>
  <si>
    <t>Epredid</t>
  </si>
  <si>
    <t>Superfrost Plus Slides</t>
  </si>
  <si>
    <t>081324-9</t>
  </si>
  <si>
    <t>020624-9</t>
  </si>
  <si>
    <t>T. Taylor</t>
  </si>
  <si>
    <t>Remove from Inventory</t>
  </si>
  <si>
    <t>OBI-992-001 Build Lot # 13052025ML</t>
  </si>
  <si>
    <t>Transferred to Histology 13JUNE2025</t>
  </si>
  <si>
    <t>BD</t>
  </si>
  <si>
    <t>Safety-lok Needle</t>
  </si>
  <si>
    <t>24M0411</t>
  </si>
  <si>
    <t xml:space="preserve">Initial Supply </t>
  </si>
  <si>
    <t>24B25B2</t>
  </si>
  <si>
    <t>24K3111</t>
  </si>
  <si>
    <t>Eppendorf</t>
  </si>
  <si>
    <t>0030123611</t>
  </si>
  <si>
    <t>1.5mL Safe-lock Tube</t>
  </si>
  <si>
    <t>M210788I</t>
  </si>
  <si>
    <t>BD Vacutainer One Use Holder</t>
  </si>
  <si>
    <t>2mL Protein LoBind Tube</t>
  </si>
  <si>
    <t>M209548H</t>
  </si>
  <si>
    <t>L208614R</t>
  </si>
  <si>
    <t>Corning</t>
  </si>
  <si>
    <t>2mL Yellow Top Cryovial</t>
  </si>
  <si>
    <t>28523057</t>
  </si>
  <si>
    <t>02924028</t>
  </si>
  <si>
    <t>2mL White Top Cryovial</t>
  </si>
  <si>
    <t>24723022</t>
  </si>
  <si>
    <t>33623042</t>
  </si>
  <si>
    <t>23924077</t>
  </si>
  <si>
    <t>25324003</t>
  </si>
  <si>
    <t>FID-022-001 Site 103 Order 12MAY2025</t>
  </si>
  <si>
    <t>PERKA-812-003 Kit Build Lot # 18062025KM01</t>
  </si>
  <si>
    <t>PARPA-293-004 Kit Build Lot # 26062025KM01</t>
  </si>
  <si>
    <t>PARPA-293-003 Kit Build Lot # 30062025KM01</t>
  </si>
  <si>
    <t>2mL Orange Top Cryovial</t>
  </si>
  <si>
    <t>30724004</t>
  </si>
  <si>
    <t>19523017</t>
  </si>
  <si>
    <t>11524001</t>
  </si>
  <si>
    <t>06524020</t>
  </si>
  <si>
    <t>19023005</t>
  </si>
  <si>
    <t>08123002</t>
  </si>
  <si>
    <t>16424024</t>
  </si>
  <si>
    <t>09924003</t>
  </si>
  <si>
    <t>07124004</t>
  </si>
  <si>
    <t>23224017</t>
  </si>
  <si>
    <t>29524041</t>
  </si>
  <si>
    <t>35624017</t>
  </si>
  <si>
    <t>31824016</t>
  </si>
  <si>
    <t>31624026</t>
  </si>
  <si>
    <t>Kura 39-391 Build Lot # 13052025AB01 to 02</t>
  </si>
  <si>
    <t>FID-007-003 Kit A &amp; B Build Lot # 02062025KM</t>
  </si>
  <si>
    <t>Kura MDAnd 2023-1008 Kit B Build 28052025JA02</t>
  </si>
  <si>
    <t>OBI-992-001 Build Lot # 02062025ML03</t>
  </si>
  <si>
    <t>OBI-992-001 Build Lot # 04062025ML</t>
  </si>
  <si>
    <t>INV-9956-101 Build Lot # 06062025KM</t>
  </si>
  <si>
    <t>INV-9956-101 Build Lot # 09062025KM</t>
  </si>
  <si>
    <t>IMC-P115C-1005 Build Lot # 06112025JA05 &amp; 06112025JA09</t>
  </si>
  <si>
    <t>OBI-992-001 Build Lot # 11062025ML</t>
  </si>
  <si>
    <t>IMC-P115C-1005 Build Lot # 18062025JA</t>
  </si>
  <si>
    <t>Immunocore Example Kit Build</t>
  </si>
  <si>
    <t>Damaged 23JUN2025</t>
  </si>
  <si>
    <t>IMC-P115C-1005 Kit Build Lot # 24062025JA06, 24062025JA07, 24062025JA10</t>
  </si>
  <si>
    <t>ACE-232-001 Build Lot # 25062025KM05</t>
  </si>
  <si>
    <t>ACE-232-001 Build Lot # 26062025KM05</t>
  </si>
  <si>
    <t>IMC-P115C-1005 Kit Build Lot # 24062025JA09</t>
  </si>
  <si>
    <t>08325019</t>
  </si>
  <si>
    <t>Received 07JUL2025</t>
  </si>
  <si>
    <t>IMC-P115C-1005 Kit Build Lot # 24062025JA05</t>
  </si>
  <si>
    <t>IMC-P115C-1005 Kit Build Lot # 24062025JA12</t>
  </si>
  <si>
    <t>IMC-P115C-1005 Kit Build Lot # 24062025JA04</t>
  </si>
  <si>
    <t>IMC-P115C-1005 Kit H Build Lot # 24062025JA08</t>
  </si>
  <si>
    <t>Formalin Jar</t>
  </si>
  <si>
    <t>13-711-20</t>
  </si>
  <si>
    <t>Fisherbrand Pipette</t>
  </si>
  <si>
    <t>MPSA-153-002 Kit Build Lot # 10062025KM01</t>
  </si>
  <si>
    <t>Received 19JUN2025</t>
  </si>
  <si>
    <t>PARPA-293-004 Kit Build Lot #26062025KM01</t>
  </si>
  <si>
    <t>CellPath</t>
  </si>
  <si>
    <t>EBE-0201-02A</t>
  </si>
  <si>
    <t>White Biopsy Capsule</t>
  </si>
  <si>
    <t>03830314</t>
  </si>
  <si>
    <t>EBE-0301-02A</t>
  </si>
  <si>
    <t>Blue Biopsy Capsule</t>
  </si>
  <si>
    <t>03830790</t>
  </si>
  <si>
    <t>Paxgene</t>
  </si>
  <si>
    <t>2.5mL Paxgene DNA</t>
  </si>
  <si>
    <t>2.5mL Paxgene RNA</t>
  </si>
  <si>
    <t>Transferred to Genomics 02JUN2025</t>
  </si>
  <si>
    <t>4mL Sodium Heparin CE</t>
  </si>
  <si>
    <t>4mL Sodium Heparin</t>
  </si>
  <si>
    <t>6mL Sodium Heparin CE</t>
  </si>
  <si>
    <t>6mL Sodium Heparin</t>
  </si>
  <si>
    <t>10mL Sodium Heparin</t>
  </si>
  <si>
    <t>Received 12MAY2025</t>
  </si>
  <si>
    <t>Discard Expirated Lot</t>
  </si>
  <si>
    <t>Discarded 24JUN2025</t>
  </si>
  <si>
    <t>Transferred to Sample Mgmt 27JUN2025</t>
  </si>
  <si>
    <t>PARPA-293-004 Kit Build Lot 26062025KM01</t>
  </si>
  <si>
    <t>PARPA-293-003 Kit Build Lot 30062025KM01</t>
  </si>
  <si>
    <t>Damaged Discarded 30JUN2025</t>
  </si>
  <si>
    <t>2mL Sodium Flouride</t>
  </si>
  <si>
    <t>Received 19MAY2025</t>
  </si>
  <si>
    <t>Streck</t>
  </si>
  <si>
    <t>10mL Streck</t>
  </si>
  <si>
    <t>Greiner Bio-One</t>
  </si>
  <si>
    <t>2mL Vacuette Red Top CE Rated</t>
  </si>
  <si>
    <t>B24083DD</t>
  </si>
  <si>
    <t>4mL Red Top</t>
  </si>
  <si>
    <t>5042707</t>
  </si>
  <si>
    <t>4347498</t>
  </si>
  <si>
    <t xml:space="preserve">Initial Inventory </t>
  </si>
  <si>
    <t>6mL Red Top</t>
  </si>
  <si>
    <t>4101319</t>
  </si>
  <si>
    <t>10mL Red Top</t>
  </si>
  <si>
    <t>4163271</t>
  </si>
  <si>
    <t>5098296</t>
  </si>
  <si>
    <t>Test run for Keith</t>
  </si>
  <si>
    <t>Re-kitted items returned to inventory from INV-9956-101 Lot #s 04032025KM02/28022025KM05</t>
  </si>
  <si>
    <t>4022900</t>
  </si>
  <si>
    <t>Re-kitted items returned to inventory from INV-9956-101 Lot # 04032025KM02</t>
  </si>
  <si>
    <t>2025 General Inventory Tracker</t>
  </si>
  <si>
    <t>Row Labels</t>
  </si>
  <si>
    <t>Sum of Quantity</t>
  </si>
  <si>
    <t>10mL K2EDTA</t>
  </si>
  <si>
    <t>4297899</t>
  </si>
  <si>
    <t>5007694</t>
  </si>
  <si>
    <t>2mL K2EDTA</t>
  </si>
  <si>
    <t>4288056</t>
  </si>
  <si>
    <t>5015978</t>
  </si>
  <si>
    <t>2mL K2EDTA Pink</t>
  </si>
  <si>
    <t>5015981</t>
  </si>
  <si>
    <t>3.5mL SST</t>
  </si>
  <si>
    <t>4253013</t>
  </si>
  <si>
    <t>5031295</t>
  </si>
  <si>
    <t>5063106</t>
  </si>
  <si>
    <t>3mL K2EDTA</t>
  </si>
  <si>
    <t>4102356</t>
  </si>
  <si>
    <t>4108520</t>
  </si>
  <si>
    <t>4257243</t>
  </si>
  <si>
    <t>4288103</t>
  </si>
  <si>
    <t>4mL K2EDTA</t>
  </si>
  <si>
    <t>4166486</t>
  </si>
  <si>
    <t>4198185</t>
  </si>
  <si>
    <t>4318856</t>
  </si>
  <si>
    <t>4318864</t>
  </si>
  <si>
    <t>5076361</t>
  </si>
  <si>
    <t>4mL SST</t>
  </si>
  <si>
    <t>4292267</t>
  </si>
  <si>
    <t>5036629</t>
  </si>
  <si>
    <t>5093442</t>
  </si>
  <si>
    <t>5142722</t>
  </si>
  <si>
    <t>5mL SST</t>
  </si>
  <si>
    <t>4233197</t>
  </si>
  <si>
    <t>4241844</t>
  </si>
  <si>
    <t>5059165</t>
  </si>
  <si>
    <t>5059177</t>
  </si>
  <si>
    <t>5-Slide Mailer</t>
  </si>
  <si>
    <t>6mL K2EDTA</t>
  </si>
  <si>
    <t>4073011</t>
  </si>
  <si>
    <t>4198218</t>
  </si>
  <si>
    <t>4288196</t>
  </si>
  <si>
    <t>5059131</t>
  </si>
  <si>
    <t>6-Slot Block Mailer</t>
  </si>
  <si>
    <t>F006593803</t>
  </si>
  <si>
    <t>Grand Total</t>
  </si>
  <si>
    <t>367983</t>
  </si>
  <si>
    <t>367977</t>
  </si>
  <si>
    <t>367986</t>
  </si>
  <si>
    <t>Received 02JUN2025</t>
  </si>
  <si>
    <t xml:space="preserve">Discarded 24JUN2025 </t>
  </si>
  <si>
    <t>367842</t>
  </si>
  <si>
    <t>367841</t>
  </si>
  <si>
    <t>367856</t>
  </si>
  <si>
    <t>367861</t>
  </si>
  <si>
    <t>367863</t>
  </si>
  <si>
    <t>366643</t>
  </si>
  <si>
    <t>Kura 39-391 Build Lot # 13052025AB</t>
  </si>
  <si>
    <t>Insilico ISM6331-101 Build Lot # 15052025BZ</t>
  </si>
  <si>
    <t>Fulgent FID-007 Kit B Lot # 30052025KM02</t>
  </si>
  <si>
    <t>Return to inventory due to re-kit</t>
  </si>
  <si>
    <t>Fulgent FID-007 Kit A&amp;B Lot # 02062025KM</t>
  </si>
  <si>
    <t xml:space="preserve">Kura MDAnd 2023-1008 Re-kit Lot # 28052025JA   </t>
  </si>
  <si>
    <t xml:space="preserve">Kura MDAnd 2023-1008 Build Lot # 28052025JA   </t>
  </si>
  <si>
    <t>Damaged Disposed 30JUN2025</t>
  </si>
  <si>
    <t>Re-kitted items returned to inventory from INV-9956-101 Lot # 16092024KM06</t>
  </si>
  <si>
    <t>Kura MDAnd ISS-M006 Re-kit Lot # 13062025AM01</t>
  </si>
  <si>
    <t>Kura MDAnd ISS-M006 Re-kit Lot # 13062025AM02</t>
  </si>
  <si>
    <t>Received 18JUN2025</t>
  </si>
  <si>
    <t>ADRX-0405-001 Build Lot # 23062025KM05</t>
  </si>
  <si>
    <t>Received 27JUN2025</t>
  </si>
  <si>
    <t>HEA15986</t>
  </si>
  <si>
    <t>Actions</t>
  </si>
  <si>
    <t>Users</t>
  </si>
  <si>
    <t>2mL Red Top</t>
  </si>
  <si>
    <t>D. Dayton</t>
  </si>
  <si>
    <t>J. Hobbins</t>
  </si>
  <si>
    <t>C. Vollrath</t>
  </si>
  <si>
    <t>Study Name</t>
  </si>
  <si>
    <t>10mL Sodium Heparin CE</t>
  </si>
  <si>
    <t>4102356 Total</t>
  </si>
  <si>
    <t>4108520 Total</t>
  </si>
  <si>
    <t>4257243 Total</t>
  </si>
  <si>
    <t>4288103 Total</t>
  </si>
  <si>
    <t>3mL K2EDTA Total</t>
  </si>
  <si>
    <t>ART0380C001 Kit Build Lot # 11072025KM01</t>
  </si>
  <si>
    <t>ART0380C001 Kit Build Lot # 11072025KM02</t>
  </si>
  <si>
    <t>ART0380C001 Kit Build Lot # 11072025KM03</t>
  </si>
  <si>
    <t>ART0380C001 Kit Build Lot # 14072025KM01</t>
  </si>
  <si>
    <t>ART0380C001 Kit Build Lot # 14072025KM02</t>
  </si>
  <si>
    <t>ART0380C001 Kit Build Lot # 15072025KM02</t>
  </si>
  <si>
    <t>M210788I Total</t>
  </si>
  <si>
    <t>1.5mL Safe-lock Tube Total</t>
  </si>
  <si>
    <t>4297899 Total</t>
  </si>
  <si>
    <t>5007694 Total</t>
  </si>
  <si>
    <t>10mL K2EDTA Total</t>
  </si>
  <si>
    <t>4022900 Total</t>
  </si>
  <si>
    <t>4163271 Total</t>
  </si>
  <si>
    <t>10mL Red Top Total</t>
  </si>
  <si>
    <t>4045210 Total</t>
  </si>
  <si>
    <t>10mL Sodium Heparin Total</t>
  </si>
  <si>
    <t>42110331 Total</t>
  </si>
  <si>
    <t>50150331 Total</t>
  </si>
  <si>
    <t>50410331 Total</t>
  </si>
  <si>
    <t>10mL Streck Total</t>
  </si>
  <si>
    <t>15mL Nunc Centri Tube Total</t>
  </si>
  <si>
    <t>4198837 Total</t>
  </si>
  <si>
    <t>4304048 Total</t>
  </si>
  <si>
    <t>2.5mL Paxgene DNA Total</t>
  </si>
  <si>
    <t>3313600 Total</t>
  </si>
  <si>
    <t>4114039 Total</t>
  </si>
  <si>
    <t>4114044 Total</t>
  </si>
  <si>
    <t>4261187 Total</t>
  </si>
  <si>
    <t>2.5mL Paxgene RNA Total</t>
  </si>
  <si>
    <t>4288056 Total</t>
  </si>
  <si>
    <t>5015978 Total</t>
  </si>
  <si>
    <t>2mL K2EDTA Total</t>
  </si>
  <si>
    <t>5015981 Total</t>
  </si>
  <si>
    <t>2mL K2EDTA Pink Total</t>
  </si>
  <si>
    <t>06524020 Total</t>
  </si>
  <si>
    <t>11524001 Total</t>
  </si>
  <si>
    <t>19523017 Total</t>
  </si>
  <si>
    <t>23224017 Total</t>
  </si>
  <si>
    <t>29524041 Total</t>
  </si>
  <si>
    <t>30724004 Total</t>
  </si>
  <si>
    <t>31624026 Total</t>
  </si>
  <si>
    <t>31824016 Total</t>
  </si>
  <si>
    <t>35624017 Total</t>
  </si>
  <si>
    <t>08325019 Total</t>
  </si>
  <si>
    <t>2mL Orange Top Cryovial Total</t>
  </si>
  <si>
    <t>L208614R Total</t>
  </si>
  <si>
    <t>M209548H Total</t>
  </si>
  <si>
    <t>2mL Protein LoBind Tube Total</t>
  </si>
  <si>
    <t>4288048 Total</t>
  </si>
  <si>
    <t>2mL Sodium Flouride Total</t>
  </si>
  <si>
    <t>B24083DD Total</t>
  </si>
  <si>
    <t>2mL Vacuette Red Top CE Rated Total</t>
  </si>
  <si>
    <t>23924077 Total</t>
  </si>
  <si>
    <t>24723022 Total</t>
  </si>
  <si>
    <t>25324003 Total</t>
  </si>
  <si>
    <t>33623042 Total</t>
  </si>
  <si>
    <t>2mL White Top Cryovial Total</t>
  </si>
  <si>
    <t>02924028 Total</t>
  </si>
  <si>
    <t>28523057 Total</t>
  </si>
  <si>
    <t>2mL Yellow Top Cryovial Total</t>
  </si>
  <si>
    <t>4253013 Total</t>
  </si>
  <si>
    <t>5031295 Total</t>
  </si>
  <si>
    <t>5063106 Total</t>
  </si>
  <si>
    <t>3.5mL SST Total</t>
  </si>
  <si>
    <t>4166486 Total</t>
  </si>
  <si>
    <t>4198185 Total</t>
  </si>
  <si>
    <t>4318856 Total</t>
  </si>
  <si>
    <t>4318864 Total</t>
  </si>
  <si>
    <t>5076361 Total</t>
  </si>
  <si>
    <t>4mL K2EDTA Total</t>
  </si>
  <si>
    <t>4347498 Total</t>
  </si>
  <si>
    <t>5042707 Total</t>
  </si>
  <si>
    <t>4mL Red Top Total</t>
  </si>
  <si>
    <t>4257342 Total</t>
  </si>
  <si>
    <t>5101470 Total</t>
  </si>
  <si>
    <t>4mL Sodium Heparin Total</t>
  </si>
  <si>
    <t>4339587 Total</t>
  </si>
  <si>
    <t>4mL Sodium Heparin CE Total</t>
  </si>
  <si>
    <t>5036629 Total</t>
  </si>
  <si>
    <t>5093442 Total</t>
  </si>
  <si>
    <t>5142722 Total</t>
  </si>
  <si>
    <t>4mL SST Total</t>
  </si>
  <si>
    <t>5059165 Total</t>
  </si>
  <si>
    <t>5059177 Total</t>
  </si>
  <si>
    <t>5mL SST Total</t>
  </si>
  <si>
    <t>5-Slide Mailer Total</t>
  </si>
  <si>
    <t>4073011 Total</t>
  </si>
  <si>
    <t>4198218 Total</t>
  </si>
  <si>
    <t>4288196 Total</t>
  </si>
  <si>
    <t>5059131 Total</t>
  </si>
  <si>
    <t>6mL K2EDTA Total</t>
  </si>
  <si>
    <t>4101319 Total</t>
  </si>
  <si>
    <t>5098296 Total</t>
  </si>
  <si>
    <t>6mL Red Top Total</t>
  </si>
  <si>
    <t>4137238 Total</t>
  </si>
  <si>
    <t>4257286 Total</t>
  </si>
  <si>
    <t>6mL Sodium Heparin Total</t>
  </si>
  <si>
    <t>4326207 Total</t>
  </si>
  <si>
    <t>6mL Sodium Heparin CE Total</t>
  </si>
  <si>
    <t>(blank)</t>
  </si>
  <si>
    <t>F006593803 Total</t>
  </si>
  <si>
    <t>6-Slot Block Mailer Total</t>
  </si>
  <si>
    <t>BD Vacutainer One Use Holder Total</t>
  </si>
  <si>
    <t>Blue Biopsy Capsule Total</t>
  </si>
  <si>
    <t>Fisherbrand Pipette Total</t>
  </si>
  <si>
    <t>206348 Total</t>
  </si>
  <si>
    <t>Formalin Jar Total</t>
  </si>
  <si>
    <t>24B25B2 Total</t>
  </si>
  <si>
    <t>24K3111 Total</t>
  </si>
  <si>
    <t>24M0411 Total</t>
  </si>
  <si>
    <t>Safety-lok Needle Total</t>
  </si>
  <si>
    <t>020624-9 Total</t>
  </si>
  <si>
    <t>081324-9 Total</t>
  </si>
  <si>
    <t>Superfrost Plus Slides Total</t>
  </si>
  <si>
    <t>White Biopsy Capsule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</si>
</sst>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4" x14ac:knownFonts="1">
    <font>
      <sz val="11"/>
      <color theme="1"/>
      <name val="Aptos Narrow"/>
      <family val="2"/>
      <scheme val="minor"/>
    </font>
    <font>
      <sz val="11"/>
      <name val="Aptos Narrow"/>
      <family val="2"/>
      <scheme val="minor"/>
    </font>
    <font>
      <sz val="8"/>
      <name val="Aptos Narrow"/>
      <family val="2"/>
      <scheme val="minor"/>
    </font>
    <font>
      <b/>
      <sz val="12"/>
      <color theme="1"/>
      <name val="Aptos Narrow"/>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rgb="FFFF0000"/>
        <bgColor indexed="64"/>
      </patternFill>
    </fill>
    <fill>
      <patternFill patternType="solid">
        <fgColor theme="8" tint="-0.249977111117893"/>
        <bgColor indexed="64"/>
      </patternFill>
    </fill>
    <fill>
      <patternFill patternType="solid">
        <fgColor rgb="FFFF33CC"/>
        <bgColor indexed="64"/>
      </patternFill>
    </fill>
    <fill>
      <patternFill patternType="solid">
        <fgColor rgb="FF3399FF"/>
        <bgColor indexed="64"/>
      </patternFill>
    </fill>
    <fill>
      <patternFill patternType="solid">
        <fgColor rgb="FFFF5050"/>
        <bgColor indexed="64"/>
      </patternFill>
    </fill>
    <fill>
      <patternFill patternType="solid">
        <fgColor rgb="FFFFC000"/>
        <bgColor indexed="64"/>
      </patternFill>
    </fill>
    <fill>
      <patternFill patternType="solid">
        <fgColor rgb="FF6600CC"/>
        <bgColor indexed="64"/>
      </patternFill>
    </fill>
    <fill>
      <patternFill patternType="solid">
        <fgColor rgb="FF336600"/>
        <bgColor indexed="64"/>
      </patternFill>
    </fill>
    <fill>
      <patternFill patternType="solid">
        <fgColor rgb="FFFF9900"/>
        <bgColor indexed="64"/>
      </patternFill>
    </fill>
    <fill>
      <patternFill patternType="solid">
        <fgColor rgb="FF9966FF"/>
        <bgColor indexed="64"/>
      </patternFill>
    </fill>
    <fill>
      <patternFill patternType="solid">
        <fgColor rgb="FFFFFF66"/>
        <bgColor indexed="64"/>
      </patternFill>
    </fill>
    <fill>
      <patternFill patternType="solid">
        <fgColor rgb="FF92D050"/>
        <bgColor indexed="64"/>
      </patternFill>
    </fill>
    <fill>
      <patternFill patternType="solid">
        <fgColor rgb="FF006699"/>
        <bgColor indexed="64"/>
      </patternFill>
    </fill>
    <fill>
      <patternFill patternType="solid">
        <fgColor rgb="FFFF0066"/>
        <bgColor indexed="64"/>
      </patternFill>
    </fill>
    <fill>
      <patternFill patternType="solid">
        <fgColor rgb="FF0066FF"/>
        <bgColor indexed="64"/>
      </patternFill>
    </fill>
    <fill>
      <patternFill patternType="solid">
        <fgColor rgb="FFFFCCFF"/>
        <bgColor indexed="64"/>
      </patternFill>
    </fill>
    <fill>
      <patternFill patternType="solid">
        <fgColor theme="0"/>
        <bgColor indexed="64"/>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39">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164" fontId="0" fillId="0" borderId="2" xfId="0" applyNumberFormat="1" applyBorder="1" applyAlignment="1">
      <alignment horizontal="center"/>
    </xf>
    <xf numFmtId="1"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pivotButton="1"/>
    <xf numFmtId="14" fontId="0" fillId="0" borderId="5" xfId="0" applyNumberFormat="1" applyBorder="1" applyAlignment="1">
      <alignment horizontal="center"/>
    </xf>
    <xf numFmtId="1" fontId="0" fillId="0" borderId="5" xfId="0" applyNumberFormat="1" applyBorder="1" applyAlignment="1">
      <alignment horizontal="center"/>
    </xf>
    <xf numFmtId="0" fontId="0" fillId="0" borderId="0" xfId="0" applyAlignment="1">
      <alignment horizontal="left"/>
    </xf>
    <xf numFmtId="49" fontId="0" fillId="2" borderId="1"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1"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49" fontId="0" fillId="3" borderId="1" xfId="0" applyNumberFormat="1" applyFill="1" applyBorder="1" applyAlignment="1">
      <alignment horizontal="center"/>
    </xf>
    <xf numFmtId="49" fontId="0" fillId="3" borderId="2" xfId="0" applyNumberFormat="1" applyFill="1" applyBorder="1" applyAlignment="1">
      <alignment horizontal="center"/>
    </xf>
    <xf numFmtId="164" fontId="0" fillId="3" borderId="2" xfId="0" applyNumberFormat="1" applyFill="1" applyBorder="1" applyAlignment="1">
      <alignment horizontal="center"/>
    </xf>
    <xf numFmtId="1" fontId="0" fillId="3" borderId="2"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49" fontId="0" fillId="4" borderId="1" xfId="0" applyNumberFormat="1" applyFill="1" applyBorder="1" applyAlignment="1">
      <alignment horizontal="center"/>
    </xf>
    <xf numFmtId="49" fontId="0" fillId="4" borderId="2" xfId="0" applyNumberFormat="1" applyFill="1" applyBorder="1" applyAlignment="1">
      <alignment horizontal="center"/>
    </xf>
    <xf numFmtId="164" fontId="0" fillId="4" borderId="2" xfId="0" applyNumberFormat="1" applyFill="1" applyBorder="1" applyAlignment="1">
      <alignment horizontal="center"/>
    </xf>
    <xf numFmtId="1" fontId="0" fillId="4" borderId="2" xfId="0" applyNumberForma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49" fontId="0" fillId="5" borderId="1" xfId="0" applyNumberFormat="1" applyFill="1" applyBorder="1" applyAlignment="1">
      <alignment horizontal="center"/>
    </xf>
    <xf numFmtId="49" fontId="0" fillId="5" borderId="2" xfId="0" applyNumberFormat="1" applyFill="1" applyBorder="1" applyAlignment="1">
      <alignment horizontal="center"/>
    </xf>
    <xf numFmtId="164" fontId="0" fillId="5" borderId="2" xfId="0" applyNumberFormat="1" applyFill="1" applyBorder="1" applyAlignment="1">
      <alignment horizontal="center"/>
    </xf>
    <xf numFmtId="1" fontId="0" fillId="5" borderId="2" xfId="0" applyNumberFormat="1"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49" fontId="0" fillId="6" borderId="1" xfId="0" applyNumberFormat="1" applyFill="1" applyBorder="1" applyAlignment="1">
      <alignment horizontal="center"/>
    </xf>
    <xf numFmtId="49" fontId="0" fillId="6" borderId="2" xfId="0" applyNumberFormat="1" applyFill="1" applyBorder="1" applyAlignment="1">
      <alignment horizontal="center"/>
    </xf>
    <xf numFmtId="164" fontId="0" fillId="6" borderId="2" xfId="0" applyNumberFormat="1" applyFill="1" applyBorder="1" applyAlignment="1">
      <alignment horizontal="center"/>
    </xf>
    <xf numFmtId="1" fontId="0" fillId="6" borderId="2" xfId="0" applyNumberFormat="1"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49" fontId="0" fillId="7" borderId="1" xfId="0" applyNumberFormat="1" applyFill="1" applyBorder="1" applyAlignment="1">
      <alignment horizontal="center"/>
    </xf>
    <xf numFmtId="49" fontId="0" fillId="7" borderId="2" xfId="0" applyNumberFormat="1" applyFill="1" applyBorder="1" applyAlignment="1">
      <alignment horizontal="center"/>
    </xf>
    <xf numFmtId="164" fontId="0" fillId="7" borderId="2" xfId="0" applyNumberFormat="1" applyFill="1" applyBorder="1" applyAlignment="1">
      <alignment horizontal="center"/>
    </xf>
    <xf numFmtId="1" fontId="0" fillId="7" borderId="2" xfId="0" applyNumberForma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49" fontId="0" fillId="8" borderId="1" xfId="0" applyNumberFormat="1" applyFill="1" applyBorder="1" applyAlignment="1">
      <alignment horizontal="center"/>
    </xf>
    <xf numFmtId="49" fontId="0" fillId="8" borderId="2" xfId="0" applyNumberFormat="1" applyFill="1" applyBorder="1" applyAlignment="1">
      <alignment horizontal="center"/>
    </xf>
    <xf numFmtId="164" fontId="0" fillId="8" borderId="2" xfId="0" applyNumberFormat="1" applyFill="1" applyBorder="1" applyAlignment="1">
      <alignment horizontal="center"/>
    </xf>
    <xf numFmtId="1" fontId="0" fillId="8" borderId="2" xfId="0" applyNumberFormat="1"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49" fontId="0" fillId="9" borderId="1" xfId="0" applyNumberFormat="1" applyFill="1" applyBorder="1" applyAlignment="1">
      <alignment horizontal="center"/>
    </xf>
    <xf numFmtId="49" fontId="0" fillId="9" borderId="2" xfId="0" applyNumberFormat="1" applyFill="1" applyBorder="1" applyAlignment="1">
      <alignment horizontal="center"/>
    </xf>
    <xf numFmtId="164" fontId="0" fillId="9" borderId="2" xfId="0" applyNumberFormat="1" applyFill="1" applyBorder="1" applyAlignment="1">
      <alignment horizontal="center"/>
    </xf>
    <xf numFmtId="1" fontId="0" fillId="9" borderId="2" xfId="0" applyNumberFormat="1"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49" fontId="0" fillId="10" borderId="1" xfId="0" applyNumberFormat="1" applyFill="1" applyBorder="1" applyAlignment="1">
      <alignment horizontal="center"/>
    </xf>
    <xf numFmtId="49" fontId="0" fillId="10" borderId="2" xfId="0" applyNumberFormat="1" applyFill="1" applyBorder="1" applyAlignment="1">
      <alignment horizontal="center"/>
    </xf>
    <xf numFmtId="164" fontId="0" fillId="10" borderId="2" xfId="0" applyNumberFormat="1" applyFill="1" applyBorder="1" applyAlignment="1">
      <alignment horizontal="center"/>
    </xf>
    <xf numFmtId="1" fontId="0" fillId="10" borderId="2" xfId="0" applyNumberFormat="1" applyFill="1" applyBorder="1" applyAlignment="1">
      <alignment horizontal="center"/>
    </xf>
    <xf numFmtId="0" fontId="0" fillId="10" borderId="2" xfId="0" applyFill="1" applyBorder="1" applyAlignment="1">
      <alignment horizontal="center"/>
    </xf>
    <xf numFmtId="0" fontId="0" fillId="10" borderId="3" xfId="0" applyFill="1" applyBorder="1" applyAlignment="1">
      <alignment horizontal="center"/>
    </xf>
    <xf numFmtId="49" fontId="0" fillId="11" borderId="1" xfId="0" applyNumberFormat="1" applyFill="1" applyBorder="1" applyAlignment="1">
      <alignment horizontal="center"/>
    </xf>
    <xf numFmtId="49" fontId="0" fillId="11" borderId="2" xfId="0" applyNumberFormat="1" applyFill="1" applyBorder="1" applyAlignment="1">
      <alignment horizontal="center"/>
    </xf>
    <xf numFmtId="164" fontId="0" fillId="11" borderId="2" xfId="0" applyNumberFormat="1" applyFill="1" applyBorder="1" applyAlignment="1">
      <alignment horizontal="center"/>
    </xf>
    <xf numFmtId="1" fontId="0" fillId="11" borderId="2" xfId="0" applyNumberFormat="1"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49" fontId="0" fillId="12" borderId="1" xfId="0" applyNumberFormat="1" applyFill="1" applyBorder="1" applyAlignment="1">
      <alignment horizontal="center"/>
    </xf>
    <xf numFmtId="49" fontId="0" fillId="12" borderId="2" xfId="0" applyNumberFormat="1" applyFill="1" applyBorder="1" applyAlignment="1">
      <alignment horizontal="center"/>
    </xf>
    <xf numFmtId="164" fontId="0" fillId="12" borderId="2" xfId="0" applyNumberFormat="1" applyFill="1" applyBorder="1" applyAlignment="1">
      <alignment horizontal="center"/>
    </xf>
    <xf numFmtId="1" fontId="0" fillId="12" borderId="2" xfId="0" applyNumberFormat="1"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49" fontId="1" fillId="13" borderId="1" xfId="0" applyNumberFormat="1" applyFont="1" applyFill="1" applyBorder="1" applyAlignment="1">
      <alignment horizontal="center"/>
    </xf>
    <xf numFmtId="49" fontId="1" fillId="13" borderId="2" xfId="0" applyNumberFormat="1" applyFont="1" applyFill="1" applyBorder="1" applyAlignment="1">
      <alignment horizontal="center"/>
    </xf>
    <xf numFmtId="164" fontId="1" fillId="13" borderId="2" xfId="0" applyNumberFormat="1" applyFont="1" applyFill="1" applyBorder="1" applyAlignment="1">
      <alignment horizontal="center"/>
    </xf>
    <xf numFmtId="1" fontId="1" fillId="13" borderId="2" xfId="0" applyNumberFormat="1" applyFont="1" applyFill="1" applyBorder="1" applyAlignment="1">
      <alignment horizontal="center"/>
    </xf>
    <xf numFmtId="0" fontId="1" fillId="13" borderId="2" xfId="0" applyFont="1" applyFill="1" applyBorder="1" applyAlignment="1">
      <alignment horizontal="center"/>
    </xf>
    <xf numFmtId="0" fontId="1" fillId="13" borderId="3" xfId="0" applyFont="1" applyFill="1" applyBorder="1" applyAlignment="1">
      <alignment horizontal="center"/>
    </xf>
    <xf numFmtId="49" fontId="0" fillId="14" borderId="1" xfId="0" applyNumberFormat="1" applyFill="1" applyBorder="1" applyAlignment="1">
      <alignment horizontal="center"/>
    </xf>
    <xf numFmtId="49" fontId="0" fillId="14" borderId="2" xfId="0" applyNumberFormat="1" applyFill="1" applyBorder="1" applyAlignment="1">
      <alignment horizontal="center"/>
    </xf>
    <xf numFmtId="164" fontId="0" fillId="14" borderId="2" xfId="0" applyNumberFormat="1" applyFill="1" applyBorder="1" applyAlignment="1">
      <alignment horizontal="center"/>
    </xf>
    <xf numFmtId="1" fontId="0" fillId="14" borderId="2" xfId="0" applyNumberFormat="1" applyFill="1" applyBorder="1" applyAlignment="1">
      <alignment horizontal="center"/>
    </xf>
    <xf numFmtId="0" fontId="0" fillId="14" borderId="2" xfId="0" applyFill="1" applyBorder="1" applyAlignment="1">
      <alignment horizontal="center"/>
    </xf>
    <xf numFmtId="0" fontId="0" fillId="14" borderId="3" xfId="0" applyFill="1" applyBorder="1" applyAlignment="1">
      <alignment horizontal="center"/>
    </xf>
    <xf numFmtId="49" fontId="0" fillId="15" borderId="1" xfId="0" applyNumberFormat="1" applyFill="1" applyBorder="1" applyAlignment="1">
      <alignment horizontal="center"/>
    </xf>
    <xf numFmtId="49" fontId="0" fillId="15" borderId="2" xfId="0" applyNumberFormat="1" applyFill="1" applyBorder="1" applyAlignment="1">
      <alignment horizontal="center"/>
    </xf>
    <xf numFmtId="164" fontId="0" fillId="15" borderId="2" xfId="0" applyNumberFormat="1" applyFill="1" applyBorder="1" applyAlignment="1">
      <alignment horizontal="center"/>
    </xf>
    <xf numFmtId="1" fontId="0" fillId="15" borderId="2" xfId="0" applyNumberFormat="1" applyFill="1" applyBorder="1" applyAlignment="1">
      <alignment horizontal="center"/>
    </xf>
    <xf numFmtId="0" fontId="0" fillId="15" borderId="2" xfId="0" applyFill="1" applyBorder="1" applyAlignment="1">
      <alignment horizontal="center"/>
    </xf>
    <xf numFmtId="0" fontId="0" fillId="15" borderId="3" xfId="0" applyFill="1" applyBorder="1" applyAlignment="1">
      <alignment horizontal="center"/>
    </xf>
    <xf numFmtId="49" fontId="0" fillId="16" borderId="1" xfId="0" applyNumberFormat="1" applyFill="1" applyBorder="1" applyAlignment="1">
      <alignment horizontal="center"/>
    </xf>
    <xf numFmtId="49" fontId="0" fillId="16" borderId="2" xfId="0" applyNumberFormat="1" applyFill="1" applyBorder="1" applyAlignment="1">
      <alignment horizontal="center"/>
    </xf>
    <xf numFmtId="164" fontId="0" fillId="16" borderId="2" xfId="0" applyNumberFormat="1" applyFill="1" applyBorder="1" applyAlignment="1">
      <alignment horizontal="center"/>
    </xf>
    <xf numFmtId="1" fontId="0" fillId="16" borderId="2" xfId="0" applyNumberFormat="1" applyFill="1" applyBorder="1" applyAlignment="1">
      <alignment horizontal="center"/>
    </xf>
    <xf numFmtId="0" fontId="0" fillId="16" borderId="2" xfId="0" applyFill="1" applyBorder="1" applyAlignment="1">
      <alignment horizontal="center"/>
    </xf>
    <xf numFmtId="0" fontId="0" fillId="16" borderId="3" xfId="0" applyFill="1" applyBorder="1" applyAlignment="1">
      <alignment horizontal="center"/>
    </xf>
    <xf numFmtId="49" fontId="0" fillId="17" borderId="1" xfId="0" applyNumberFormat="1" applyFill="1" applyBorder="1" applyAlignment="1">
      <alignment horizontal="center"/>
    </xf>
    <xf numFmtId="49" fontId="0" fillId="17" borderId="2" xfId="0" applyNumberFormat="1" applyFill="1" applyBorder="1" applyAlignment="1">
      <alignment horizontal="center"/>
    </xf>
    <xf numFmtId="164" fontId="0" fillId="17" borderId="2" xfId="0" applyNumberFormat="1" applyFill="1" applyBorder="1" applyAlignment="1">
      <alignment horizontal="center"/>
    </xf>
    <xf numFmtId="1" fontId="0" fillId="17" borderId="2" xfId="0" applyNumberFormat="1" applyFill="1" applyBorder="1" applyAlignment="1">
      <alignment horizontal="center"/>
    </xf>
    <xf numFmtId="0" fontId="0" fillId="17" borderId="2" xfId="0" applyFill="1" applyBorder="1" applyAlignment="1">
      <alignment horizontal="center"/>
    </xf>
    <xf numFmtId="0" fontId="0" fillId="17" borderId="3" xfId="0" applyFill="1" applyBorder="1" applyAlignment="1">
      <alignment horizontal="center"/>
    </xf>
    <xf numFmtId="49" fontId="1" fillId="18" borderId="1" xfId="0" applyNumberFormat="1" applyFont="1" applyFill="1" applyBorder="1" applyAlignment="1">
      <alignment horizontal="center"/>
    </xf>
    <xf numFmtId="49" fontId="1" fillId="18" borderId="2" xfId="0" applyNumberFormat="1" applyFont="1" applyFill="1" applyBorder="1" applyAlignment="1">
      <alignment horizontal="center"/>
    </xf>
    <xf numFmtId="164" fontId="1" fillId="18" borderId="2" xfId="0" applyNumberFormat="1" applyFont="1" applyFill="1" applyBorder="1" applyAlignment="1">
      <alignment horizontal="center"/>
    </xf>
    <xf numFmtId="1" fontId="1" fillId="18" borderId="2" xfId="0" applyNumberFormat="1" applyFont="1" applyFill="1" applyBorder="1" applyAlignment="1">
      <alignment horizontal="center"/>
    </xf>
    <xf numFmtId="0" fontId="1" fillId="18" borderId="2" xfId="0" applyFont="1" applyFill="1" applyBorder="1" applyAlignment="1">
      <alignment horizontal="center"/>
    </xf>
    <xf numFmtId="0" fontId="1" fillId="18" borderId="3" xfId="0" applyFont="1"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1" fontId="0" fillId="0" borderId="7" xfId="0" applyNumberFormat="1" applyBorder="1" applyAlignment="1">
      <alignment horizontal="center"/>
    </xf>
    <xf numFmtId="0" fontId="0" fillId="0" borderId="9" xfId="0" applyBorder="1" applyAlignment="1">
      <alignment horizontal="center"/>
    </xf>
    <xf numFmtId="14" fontId="0" fillId="0" borderId="7" xfId="0" applyNumberFormat="1" applyBorder="1" applyAlignment="1">
      <alignment horizontal="center"/>
    </xf>
    <xf numFmtId="0" fontId="0" fillId="0" borderId="1"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0" fillId="0" borderId="0" xfId="0" applyAlignment="1">
      <alignment horizontal="center" vertical="center"/>
    </xf>
    <xf numFmtId="22" fontId="0" fillId="0" borderId="0" xfId="0" applyNumberFormat="1"/>
    <xf numFmtId="49" fontId="0" fillId="0" borderId="7" xfId="0" quotePrefix="1" applyNumberFormat="1" applyBorder="1" applyAlignment="1">
      <alignment horizontal="center"/>
    </xf>
    <xf numFmtId="49" fontId="0" fillId="0" borderId="5" xfId="0" applyNumberFormat="1" applyBorder="1" applyAlignment="1">
      <alignment horizontal="center"/>
    </xf>
    <xf numFmtId="49" fontId="0" fillId="0" borderId="7" xfId="0" applyNumberFormat="1" applyBorder="1" applyAlignment="1">
      <alignment horizontal="center"/>
    </xf>
    <xf numFmtId="49" fontId="0" fillId="0" borderId="2" xfId="0" quotePrefix="1" applyNumberFormat="1" applyBorder="1" applyAlignment="1">
      <alignment horizontal="center"/>
    </xf>
    <xf numFmtId="14" fontId="0" fillId="0" borderId="0" xfId="0" applyNumberFormat="1"/>
    <xf numFmtId="49" fontId="0" fillId="0" borderId="0" xfId="0" applyNumberFormat="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6" xfId="0" applyBorder="1" applyAlignment="1">
      <alignment horizontal="center" wrapText="1"/>
    </xf>
    <xf numFmtId="0" fontId="0" fillId="0" borderId="12" xfId="0" applyBorder="1" applyAlignment="1">
      <alignment horizontal="center"/>
    </xf>
    <xf numFmtId="1" fontId="0" fillId="19" borderId="5" xfId="0" applyNumberFormat="1" applyFill="1" applyBorder="1"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57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0066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0066"/>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006699"/>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strike val="0"/>
        <outline val="0"/>
        <shadow val="0"/>
        <u val="none"/>
        <vertAlign val="baseline"/>
        <sz val="11"/>
        <color auto="1"/>
        <name val="Aptos Narrow"/>
        <family val="2"/>
        <scheme val="minor"/>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C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3366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6600CC"/>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505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3399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ont>
        <strike val="0"/>
        <outline val="0"/>
        <shadow val="0"/>
        <u val="none"/>
        <vertAlign val="baseline"/>
        <sz val="11"/>
        <color auto="1"/>
        <name val="Aptos Narrow"/>
        <family val="2"/>
        <scheme val="minor"/>
      </font>
      <fill>
        <patternFill patternType="solid">
          <fgColor indexed="64"/>
          <bgColor rgb="FFFFFF66"/>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9966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99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33CC"/>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rgb="FFFF0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border outline="0">
        <bottom style="thin">
          <color rgb="FF000000"/>
        </bottom>
      </border>
    </dxf>
    <dxf>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m/d/yyyy"/>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00FF"/>
      <color rgb="FFFFFFFF"/>
      <color rgb="FFCC9900"/>
      <color rgb="FF0091FE"/>
      <color rgb="FF0099FF"/>
      <color rgb="FFFF9900"/>
      <color rgb="FF0066FF"/>
      <color rgb="FF0067B4"/>
      <color rgb="FF8FBCFF"/>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onnections" Target="connections.xml"/><Relationship Id="rId50" Type="http://schemas.openxmlformats.org/officeDocument/2006/relationships/powerPivotData" Target="model/item.data"/><Relationship Id="rId55"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07/relationships/slicerCache" Target="slicerCaches/slicerCache1.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4</xdr:col>
      <xdr:colOff>609599</xdr:colOff>
      <xdr:row>2</xdr:row>
      <xdr:rowOff>9525</xdr:rowOff>
    </xdr:from>
    <xdr:to>
      <xdr:col>9</xdr:col>
      <xdr:colOff>3809</xdr:colOff>
      <xdr:row>18</xdr:row>
      <xdr:rowOff>95250</xdr:rowOff>
    </xdr:to>
    <mc:AlternateContent xmlns:mc="http://schemas.openxmlformats.org/markup-compatibility/2006" xmlns:a14="http://schemas.microsoft.com/office/drawing/2010/main">
      <mc:Choice Requires="a14">
        <xdr:graphicFrame macro="">
          <xdr:nvGraphicFramePr>
            <xdr:cNvPr id="4" name="Part Name">
              <a:extLst>
                <a:ext uri="{FF2B5EF4-FFF2-40B4-BE49-F238E27FC236}">
                  <a16:creationId xmlns:a16="http://schemas.microsoft.com/office/drawing/2014/main" id="{2FD007D1-0DE4-6FCF-164D-11BBE91A1FF6}"/>
                </a:ext>
              </a:extLst>
            </xdr:cNvPr>
            <xdr:cNvGraphicFramePr/>
          </xdr:nvGraphicFramePr>
          <xdr:xfrm>
            <a:off x="0" y="0"/>
            <a:ext cx="0" cy="0"/>
          </xdr:xfrm>
          <a:graphic>
            <a:graphicData uri="http://schemas.microsoft.com/office/drawing/2010/slicer">
              <sle:slicer xmlns:sle="http://schemas.microsoft.com/office/drawing/2010/slicer" name="Part Name"/>
            </a:graphicData>
          </a:graphic>
        </xdr:graphicFrame>
      </mc:Choice>
      <mc:Fallback xmlns="">
        <xdr:sp macro="" textlink="">
          <xdr:nvSpPr>
            <xdr:cNvPr id="0" name=""/>
            <xdr:cNvSpPr>
              <a:spLocks noTextEdit="1"/>
            </xdr:cNvSpPr>
          </xdr:nvSpPr>
          <xdr:spPr>
            <a:xfrm>
              <a:off x="6219824" y="485775"/>
              <a:ext cx="2442210" cy="313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a Taylor" refreshedDate="45849.477027777779" createdVersion="8" refreshedVersion="8" minRefreshableVersion="3" recordCount="199" xr:uid="{131DA25B-8FAB-4981-A80F-D7467366029F}">
  <cacheSource type="worksheet">
    <worksheetSource name="Append1"/>
  </cacheSource>
  <cacheFields count="7">
    <cacheField name="Part Name" numFmtId="0">
      <sharedItems containsBlank="1" count="38">
        <s v="2mL K2EDTA Pink"/>
        <s v="2mL K2EDTA"/>
        <s v="3mL K2EDTA"/>
        <s v="4mL K2EDTA"/>
        <s v="6mL K2EDTA"/>
        <s v="10mL K2EDTA"/>
        <s v="3.5mL SST"/>
        <s v="4mL SST"/>
        <s v="5mL SST"/>
        <s v="5-Slide Mailer"/>
        <s v="2mL Vacuette Red Top CE Rated"/>
        <s v="4mL Red Top"/>
        <s v="6mL Red Top"/>
        <s v="10mL Red Top"/>
        <s v="10mL Streck"/>
        <s v="2mL Sodium Flouride"/>
        <s v="4mL Sodium Heparin CE"/>
        <s v="4mL Sodium Heparin"/>
        <s v="6mL Sodium Heparin CE"/>
        <s v="6mL Sodium Heparin"/>
        <s v="10mL Sodium Heparin"/>
        <s v="2.5mL Paxgene RNA"/>
        <s v="2.5mL Paxgene DNA"/>
        <s v="White Biopsy Capsule"/>
        <s v="Blue Biopsy Capsule"/>
        <s v="Fisherbrand Pipette"/>
        <s v="Formalin Jar"/>
        <s v="2mL Orange Top Cryovial"/>
        <s v="2mL White Top Cryovial"/>
        <s v="2mL Yellow Top Cryovial"/>
        <s v="2mL Protein LoBind Tube"/>
        <s v="BD Vacutainer One Use Holder"/>
        <s v="1.5mL Safe-lock Tube"/>
        <s v="Safety-lok Needle"/>
        <s v="Superfrost Plus Slides"/>
        <s v="15mL Nunc Centri Tube"/>
        <s v="6-Slot Block Mailer"/>
        <m u="1"/>
      </sharedItems>
    </cacheField>
    <cacheField name="Lot_#" numFmtId="0">
      <sharedItems containsMixedTypes="1" containsNumber="1" containsInteger="1" minValue="206348" maxValue="50410331" count="100">
        <s v="5015981"/>
        <s v="4288056"/>
        <s v="5015978"/>
        <s v="4102356"/>
        <s v="4108520"/>
        <s v="4288103"/>
        <s v="4318864"/>
        <s v="4318856"/>
        <s v="4198218"/>
        <s v="4073011"/>
        <s v="4288196"/>
        <s v="4297899"/>
        <s v="4257243"/>
        <s v="4198185"/>
        <s v="4166486"/>
        <s v="5059131"/>
        <s v="5076361"/>
        <s v="5007694"/>
        <s v="4253013"/>
        <s v="5063106"/>
        <s v="5036629"/>
        <s v="4292267"/>
        <s v="5059165"/>
        <s v="4241844"/>
        <s v="4233197"/>
        <s v="5031295"/>
        <s v="5059177"/>
        <s v="5093442"/>
        <s v="5142722"/>
        <n v="601452"/>
        <n v="600499"/>
        <n v="600939"/>
        <n v="601070"/>
        <s v="B24083DD"/>
        <s v="5042707"/>
        <s v="4347498"/>
        <s v="4101319"/>
        <s v="4163271"/>
        <s v="5098296"/>
        <s v="4022900"/>
        <n v="42110331"/>
        <n v="50150331"/>
        <n v="50410331"/>
        <n v="4288048"/>
        <n v="4339587"/>
        <n v="4257342"/>
        <n v="4326207"/>
        <n v="4137238"/>
        <n v="4054677"/>
        <n v="4257286"/>
        <n v="4045210"/>
        <n v="5101470"/>
        <n v="3313600"/>
        <n v="4114039"/>
        <n v="4114044"/>
        <n v="4261187"/>
        <n v="4198837"/>
        <n v="4304048"/>
        <s v="03830314"/>
        <s v="03830790"/>
        <n v="24100028"/>
        <n v="24320308"/>
        <n v="25190412"/>
        <n v="25190411"/>
        <n v="206348"/>
        <s v="30724004"/>
        <s v="19523017"/>
        <s v="11524001"/>
        <s v="06524020"/>
        <s v="19023005"/>
        <s v="08123002"/>
        <s v="16424024"/>
        <s v="09924003"/>
        <s v="07124004"/>
        <s v="23224017"/>
        <s v="29524041"/>
        <s v="35624017"/>
        <s v="31824016"/>
        <s v="31624026"/>
        <s v="08325019"/>
        <s v="24723022"/>
        <s v="33623042"/>
        <s v="23924077"/>
        <s v="25324003"/>
        <s v="28523057"/>
        <s v="02924028"/>
        <s v="M209548H"/>
        <s v="L208614R"/>
        <n v="4110657"/>
        <n v="4292170"/>
        <n v="4320811"/>
        <s v="M210788I"/>
        <s v="24M0411"/>
        <s v="24B25B2"/>
        <s v="24K3111"/>
        <s v="081324-9"/>
        <s v="020624-9"/>
        <s v="L6AF5Z7116"/>
        <s v="24922078"/>
        <s v="F006593803"/>
      </sharedItems>
    </cacheField>
    <cacheField name="Expiration Date" numFmtId="14">
      <sharedItems containsNonDate="0" containsDate="1" containsString="0" containsBlank="1" minDate="2025-07-31T00:00:00" maxDate="2030-03-04T00:00:00" count="47">
        <d v="2026-04-30T00:00:00"/>
        <d v="2026-01-31T00:00:00"/>
        <d v="2025-08-31T00:00:00"/>
        <d v="2026-02-28T00:00:00"/>
        <d v="2026-03-31T00:00:00"/>
        <d v="2025-10-31T00:00:00"/>
        <d v="2025-11-30T00:00:00"/>
        <d v="2026-05-31T00:00:00"/>
        <d v="2026-07-31T00:00:00"/>
        <d v="2025-12-31T00:00:00"/>
        <d v="2025-07-31T00:00:00"/>
        <m/>
        <d v="2025-12-06T00:00:00"/>
        <d v="2026-08-31T00:00:00"/>
        <d v="2025-10-15T00:00:00"/>
        <d v="2026-03-30T00:00:00"/>
        <d v="2026-04-14T00:00:00"/>
        <d v="2026-01-28T00:00:00"/>
        <d v="2025-09-30T00:00:00"/>
        <d v="2027-08-31T00:00:00"/>
        <d v="2029-11-02T00:00:00"/>
        <d v="2026-07-18T00:00:00"/>
        <d v="2029-04-27T00:00:00"/>
        <d v="2029-03-06T00:00:00"/>
        <d v="2026-01-20T00:00:00"/>
        <d v="2029-06-12T00:00:00"/>
        <d v="2029-04-08T00:00:00"/>
        <d v="2029-03-10T00:00:00"/>
        <d v="2029-08-16T00:00:00"/>
        <d v="2029-10-16T00:00:00"/>
        <d v="2029-12-21T00:00:00"/>
        <d v="2029-11-10T00:00:00"/>
        <d v="2029-11-07T00:00:00"/>
        <d v="2030-03-03T00:00:00"/>
        <d v="2026-09-08T00:00:00"/>
        <d v="2026-12-01T00:00:00"/>
        <d v="2029-08-26T00:00:00"/>
        <d v="2029-09-16T00:00:00"/>
        <d v="2026-10-11T00:00:00"/>
        <d v="2027-01-28T00:00:00"/>
        <d v="2028-02-28T00:00:00"/>
        <d v="2027-12-28T00:00:00"/>
        <d v="2028-03-31T00:00:00"/>
        <d v="2027-11-30T00:00:00"/>
        <d v="2027-01-31T00:00:00"/>
        <d v="2027-09-30T00:00:00"/>
        <d v="2026-08-30T00:00:00"/>
      </sharedItems>
      <fieldGroup par="6"/>
    </cacheField>
    <cacheField name="Quantity" numFmtId="0">
      <sharedItems containsSemiMixedTypes="0" containsString="0" containsNumber="1" containsInteger="1" minValue="-802" maxValue="10500"/>
    </cacheField>
    <cacheField name="Months (Expiration Date)" numFmtId="0" databaseField="0">
      <fieldGroup base="2">
        <rangePr groupBy="months" startDate="2025-07-31T00:00:00" endDate="2030-03-04T00:00:00"/>
        <groupItems count="14">
          <s v="&lt;7/31/2025"/>
          <s v="Jan"/>
          <s v="Feb"/>
          <s v="Mar"/>
          <s v="Apr"/>
          <s v="May"/>
          <s v="Jun"/>
          <s v="Jul"/>
          <s v="Aug"/>
          <s v="Sep"/>
          <s v="Oct"/>
          <s v="Nov"/>
          <s v="Dec"/>
          <s v="&gt;3/4/2030"/>
        </groupItems>
      </fieldGroup>
    </cacheField>
    <cacheField name="Quarters (Expiration Date)" numFmtId="0" databaseField="0">
      <fieldGroup base="2">
        <rangePr groupBy="quarters" startDate="2025-07-31T00:00:00" endDate="2030-03-04T00:00:00"/>
        <groupItems count="6">
          <s v="&lt;7/31/2025"/>
          <s v="Qtr1"/>
          <s v="Qtr2"/>
          <s v="Qtr3"/>
          <s v="Qtr4"/>
          <s v="&gt;3/4/2030"/>
        </groupItems>
      </fieldGroup>
    </cacheField>
    <cacheField name="Years (Expiration Date)" numFmtId="0" databaseField="0">
      <fieldGroup base="2">
        <rangePr groupBy="years" startDate="2025-07-31T00:00:00" endDate="2030-03-04T00:00:00"/>
        <groupItems count="8">
          <s v="&lt;7/31/2025"/>
          <s v="2025"/>
          <s v="2026"/>
          <s v="2027"/>
          <s v="2028"/>
          <s v="2029"/>
          <s v="2030"/>
          <s v="&gt;3/4/2030"/>
        </groupItems>
      </fieldGroup>
    </cacheField>
  </cacheFields>
  <extLst>
    <ext xmlns:x14="http://schemas.microsoft.com/office/spreadsheetml/2009/9/main" uri="{725AE2AE-9491-48be-B2B4-4EB974FC3084}">
      <x14:pivotCacheDefinition pivotCacheId="1286417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x v="0"/>
    <n v="200"/>
  </r>
  <r>
    <x v="1"/>
    <x v="1"/>
    <x v="1"/>
    <n v="158"/>
  </r>
  <r>
    <x v="1"/>
    <x v="2"/>
    <x v="0"/>
    <n v="595"/>
  </r>
  <r>
    <x v="2"/>
    <x v="3"/>
    <x v="2"/>
    <n v="100"/>
  </r>
  <r>
    <x v="2"/>
    <x v="4"/>
    <x v="2"/>
    <n v="250"/>
  </r>
  <r>
    <x v="2"/>
    <x v="5"/>
    <x v="3"/>
    <n v="1050"/>
  </r>
  <r>
    <x v="3"/>
    <x v="6"/>
    <x v="4"/>
    <n v="202"/>
  </r>
  <r>
    <x v="3"/>
    <x v="7"/>
    <x v="4"/>
    <n v="200"/>
  </r>
  <r>
    <x v="4"/>
    <x v="8"/>
    <x v="5"/>
    <n v="280"/>
  </r>
  <r>
    <x v="4"/>
    <x v="9"/>
    <x v="2"/>
    <n v="5"/>
  </r>
  <r>
    <x v="4"/>
    <x v="10"/>
    <x v="1"/>
    <n v="505"/>
  </r>
  <r>
    <x v="5"/>
    <x v="11"/>
    <x v="5"/>
    <n v="196"/>
  </r>
  <r>
    <x v="2"/>
    <x v="12"/>
    <x v="1"/>
    <n v="16"/>
  </r>
  <r>
    <x v="3"/>
    <x v="13"/>
    <x v="6"/>
    <n v="1"/>
  </r>
  <r>
    <x v="2"/>
    <x v="5"/>
    <x v="3"/>
    <n v="-250"/>
  </r>
  <r>
    <x v="3"/>
    <x v="6"/>
    <x v="4"/>
    <n v="-39"/>
  </r>
  <r>
    <x v="2"/>
    <x v="5"/>
    <x v="3"/>
    <n v="-126"/>
  </r>
  <r>
    <x v="4"/>
    <x v="10"/>
    <x v="1"/>
    <n v="-6"/>
  </r>
  <r>
    <x v="4"/>
    <x v="9"/>
    <x v="2"/>
    <n v="6"/>
  </r>
  <r>
    <x v="4"/>
    <x v="10"/>
    <x v="1"/>
    <n v="-155"/>
  </r>
  <r>
    <x v="4"/>
    <x v="9"/>
    <x v="2"/>
    <n v="64"/>
  </r>
  <r>
    <x v="4"/>
    <x v="10"/>
    <x v="1"/>
    <n v="-64"/>
  </r>
  <r>
    <x v="4"/>
    <x v="10"/>
    <x v="1"/>
    <n v="-8"/>
  </r>
  <r>
    <x v="3"/>
    <x v="6"/>
    <x v="4"/>
    <n v="-8"/>
  </r>
  <r>
    <x v="3"/>
    <x v="6"/>
    <x v="4"/>
    <n v="-55"/>
  </r>
  <r>
    <x v="3"/>
    <x v="6"/>
    <x v="4"/>
    <n v="-1"/>
  </r>
  <r>
    <x v="3"/>
    <x v="6"/>
    <x v="4"/>
    <n v="-71"/>
  </r>
  <r>
    <x v="3"/>
    <x v="7"/>
    <x v="4"/>
    <n v="-40"/>
  </r>
  <r>
    <x v="3"/>
    <x v="14"/>
    <x v="5"/>
    <n v="40"/>
  </r>
  <r>
    <x v="3"/>
    <x v="7"/>
    <x v="4"/>
    <n v="-41"/>
  </r>
  <r>
    <x v="4"/>
    <x v="10"/>
    <x v="1"/>
    <n v="-38"/>
  </r>
  <r>
    <x v="4"/>
    <x v="10"/>
    <x v="1"/>
    <n v="-38"/>
  </r>
  <r>
    <x v="4"/>
    <x v="15"/>
    <x v="7"/>
    <n v="400"/>
  </r>
  <r>
    <x v="3"/>
    <x v="14"/>
    <x v="5"/>
    <n v="-2"/>
  </r>
  <r>
    <x v="4"/>
    <x v="9"/>
    <x v="2"/>
    <n v="4"/>
  </r>
  <r>
    <x v="4"/>
    <x v="8"/>
    <x v="5"/>
    <n v="-4"/>
  </r>
  <r>
    <x v="3"/>
    <x v="16"/>
    <x v="8"/>
    <n v="400"/>
  </r>
  <r>
    <x v="5"/>
    <x v="17"/>
    <x v="9"/>
    <n v="100"/>
  </r>
  <r>
    <x v="6"/>
    <x v="18"/>
    <x v="2"/>
    <n v="252"/>
  </r>
  <r>
    <x v="6"/>
    <x v="19"/>
    <x v="3"/>
    <n v="437"/>
  </r>
  <r>
    <x v="7"/>
    <x v="20"/>
    <x v="6"/>
    <n v="44"/>
  </r>
  <r>
    <x v="7"/>
    <x v="21"/>
    <x v="10"/>
    <n v="289"/>
  </r>
  <r>
    <x v="8"/>
    <x v="22"/>
    <x v="1"/>
    <n v="386"/>
  </r>
  <r>
    <x v="8"/>
    <x v="23"/>
    <x v="10"/>
    <n v="24"/>
  </r>
  <r>
    <x v="8"/>
    <x v="24"/>
    <x v="10"/>
    <n v="802"/>
  </r>
  <r>
    <x v="6"/>
    <x v="25"/>
    <x v="1"/>
    <n v="105"/>
  </r>
  <r>
    <x v="8"/>
    <x v="26"/>
    <x v="3"/>
    <n v="100"/>
  </r>
  <r>
    <x v="6"/>
    <x v="19"/>
    <x v="3"/>
    <n v="-9"/>
  </r>
  <r>
    <x v="7"/>
    <x v="20"/>
    <x v="6"/>
    <n v="-39"/>
  </r>
  <r>
    <x v="7"/>
    <x v="20"/>
    <x v="6"/>
    <n v="-2"/>
  </r>
  <r>
    <x v="6"/>
    <x v="25"/>
    <x v="1"/>
    <n v="-4"/>
  </r>
  <r>
    <x v="7"/>
    <x v="27"/>
    <x v="1"/>
    <n v="200"/>
  </r>
  <r>
    <x v="7"/>
    <x v="27"/>
    <x v="1"/>
    <n v="-8"/>
  </r>
  <r>
    <x v="6"/>
    <x v="25"/>
    <x v="1"/>
    <n v="-15"/>
  </r>
  <r>
    <x v="7"/>
    <x v="27"/>
    <x v="1"/>
    <n v="-55"/>
  </r>
  <r>
    <x v="6"/>
    <x v="25"/>
    <x v="1"/>
    <n v="-9"/>
  </r>
  <r>
    <x v="7"/>
    <x v="27"/>
    <x v="1"/>
    <n v="-40"/>
  </r>
  <r>
    <x v="8"/>
    <x v="24"/>
    <x v="10"/>
    <n v="-802"/>
  </r>
  <r>
    <x v="8"/>
    <x v="23"/>
    <x v="10"/>
    <n v="-24"/>
  </r>
  <r>
    <x v="7"/>
    <x v="21"/>
    <x v="10"/>
    <n v="-289"/>
  </r>
  <r>
    <x v="7"/>
    <x v="28"/>
    <x v="3"/>
    <n v="400"/>
  </r>
  <r>
    <x v="9"/>
    <x v="29"/>
    <x v="11"/>
    <n v="10"/>
  </r>
  <r>
    <x v="9"/>
    <x v="30"/>
    <x v="11"/>
    <n v="65"/>
  </r>
  <r>
    <x v="9"/>
    <x v="31"/>
    <x v="11"/>
    <n v="26"/>
  </r>
  <r>
    <x v="9"/>
    <x v="32"/>
    <x v="11"/>
    <n v="40"/>
  </r>
  <r>
    <x v="9"/>
    <x v="29"/>
    <x v="11"/>
    <n v="-3"/>
  </r>
  <r>
    <x v="9"/>
    <x v="31"/>
    <x v="11"/>
    <n v="-10"/>
  </r>
  <r>
    <x v="9"/>
    <x v="30"/>
    <x v="11"/>
    <n v="-65"/>
  </r>
  <r>
    <x v="9"/>
    <x v="32"/>
    <x v="11"/>
    <n v="-28"/>
  </r>
  <r>
    <x v="9"/>
    <x v="32"/>
    <x v="11"/>
    <n v="-12"/>
  </r>
  <r>
    <x v="9"/>
    <x v="31"/>
    <x v="11"/>
    <n v="-8"/>
  </r>
  <r>
    <x v="9"/>
    <x v="31"/>
    <x v="11"/>
    <n v="-8"/>
  </r>
  <r>
    <x v="9"/>
    <x v="29"/>
    <x v="11"/>
    <n v="-7"/>
  </r>
  <r>
    <x v="10"/>
    <x v="33"/>
    <x v="12"/>
    <n v="1092"/>
  </r>
  <r>
    <x v="11"/>
    <x v="34"/>
    <x v="7"/>
    <n v="233"/>
  </r>
  <r>
    <x v="11"/>
    <x v="35"/>
    <x v="4"/>
    <n v="2"/>
  </r>
  <r>
    <x v="12"/>
    <x v="36"/>
    <x v="2"/>
    <n v="913"/>
  </r>
  <r>
    <x v="13"/>
    <x v="37"/>
    <x v="7"/>
    <n v="158"/>
  </r>
  <r>
    <x v="12"/>
    <x v="38"/>
    <x v="13"/>
    <n v="200"/>
  </r>
  <r>
    <x v="12"/>
    <x v="36"/>
    <x v="2"/>
    <n v="-2"/>
  </r>
  <r>
    <x v="13"/>
    <x v="37"/>
    <x v="7"/>
    <n v="-8"/>
  </r>
  <r>
    <x v="12"/>
    <x v="38"/>
    <x v="13"/>
    <n v="-12"/>
  </r>
  <r>
    <x v="12"/>
    <x v="38"/>
    <x v="13"/>
    <n v="-62"/>
  </r>
  <r>
    <x v="12"/>
    <x v="36"/>
    <x v="2"/>
    <n v="62"/>
  </r>
  <r>
    <x v="13"/>
    <x v="39"/>
    <x v="1"/>
    <n v="4"/>
  </r>
  <r>
    <x v="13"/>
    <x v="37"/>
    <x v="7"/>
    <n v="-4"/>
  </r>
  <r>
    <x v="11"/>
    <x v="35"/>
    <x v="4"/>
    <n v="2"/>
  </r>
  <r>
    <x v="13"/>
    <x v="37"/>
    <x v="7"/>
    <n v="-8"/>
  </r>
  <r>
    <x v="14"/>
    <x v="40"/>
    <x v="14"/>
    <n v="27"/>
  </r>
  <r>
    <x v="14"/>
    <x v="41"/>
    <x v="15"/>
    <n v="170"/>
  </r>
  <r>
    <x v="14"/>
    <x v="42"/>
    <x v="16"/>
    <n v="200"/>
  </r>
  <r>
    <x v="14"/>
    <x v="41"/>
    <x v="15"/>
    <n v="-5"/>
  </r>
  <r>
    <x v="15"/>
    <x v="43"/>
    <x v="3"/>
    <n v="550"/>
  </r>
  <r>
    <x v="15"/>
    <x v="43"/>
    <x v="3"/>
    <n v="2000"/>
  </r>
  <r>
    <x v="16"/>
    <x v="44"/>
    <x v="4"/>
    <n v="500"/>
  </r>
  <r>
    <x v="17"/>
    <x v="45"/>
    <x v="1"/>
    <n v="100"/>
  </r>
  <r>
    <x v="18"/>
    <x v="46"/>
    <x v="0"/>
    <n v="710"/>
  </r>
  <r>
    <x v="19"/>
    <x v="47"/>
    <x v="5"/>
    <n v="55"/>
  </r>
  <r>
    <x v="18"/>
    <x v="48"/>
    <x v="10"/>
    <n v="11"/>
  </r>
  <r>
    <x v="19"/>
    <x v="49"/>
    <x v="17"/>
    <n v="1000"/>
  </r>
  <r>
    <x v="20"/>
    <x v="50"/>
    <x v="3"/>
    <n v="508"/>
  </r>
  <r>
    <x v="17"/>
    <x v="45"/>
    <x v="1"/>
    <n v="500"/>
  </r>
  <r>
    <x v="18"/>
    <x v="46"/>
    <x v="0"/>
    <n v="-636"/>
  </r>
  <r>
    <x v="17"/>
    <x v="45"/>
    <x v="1"/>
    <n v="-96"/>
  </r>
  <r>
    <x v="18"/>
    <x v="48"/>
    <x v="10"/>
    <n v="-11"/>
  </r>
  <r>
    <x v="20"/>
    <x v="50"/>
    <x v="3"/>
    <n v="-2"/>
  </r>
  <r>
    <x v="17"/>
    <x v="45"/>
    <x v="1"/>
    <n v="-40"/>
  </r>
  <r>
    <x v="17"/>
    <x v="45"/>
    <x v="1"/>
    <n v="-50"/>
  </r>
  <r>
    <x v="18"/>
    <x v="46"/>
    <x v="0"/>
    <n v="-1"/>
  </r>
  <r>
    <x v="17"/>
    <x v="51"/>
    <x v="13"/>
    <n v="500"/>
  </r>
  <r>
    <x v="18"/>
    <x v="46"/>
    <x v="0"/>
    <n v="500"/>
  </r>
  <r>
    <x v="21"/>
    <x v="52"/>
    <x v="2"/>
    <n v="2"/>
  </r>
  <r>
    <x v="21"/>
    <x v="53"/>
    <x v="6"/>
    <n v="5"/>
  </r>
  <r>
    <x v="21"/>
    <x v="54"/>
    <x v="1"/>
    <n v="40"/>
  </r>
  <r>
    <x v="21"/>
    <x v="55"/>
    <x v="0"/>
    <n v="200"/>
  </r>
  <r>
    <x v="21"/>
    <x v="53"/>
    <x v="6"/>
    <n v="-4"/>
  </r>
  <r>
    <x v="22"/>
    <x v="56"/>
    <x v="18"/>
    <n v="26"/>
  </r>
  <r>
    <x v="22"/>
    <x v="57"/>
    <x v="9"/>
    <n v="40"/>
  </r>
  <r>
    <x v="23"/>
    <x v="58"/>
    <x v="11"/>
    <n v="100"/>
  </r>
  <r>
    <x v="24"/>
    <x v="59"/>
    <x v="11"/>
    <n v="100"/>
  </r>
  <r>
    <x v="24"/>
    <x v="59"/>
    <x v="11"/>
    <n v="-5"/>
  </r>
  <r>
    <x v="25"/>
    <x v="60"/>
    <x v="11"/>
    <n v="11"/>
  </r>
  <r>
    <x v="25"/>
    <x v="61"/>
    <x v="11"/>
    <n v="2665"/>
  </r>
  <r>
    <x v="25"/>
    <x v="61"/>
    <x v="11"/>
    <n v="-576"/>
  </r>
  <r>
    <x v="25"/>
    <x v="61"/>
    <x v="11"/>
    <n v="-96"/>
  </r>
  <r>
    <x v="25"/>
    <x v="62"/>
    <x v="11"/>
    <n v="10500"/>
  </r>
  <r>
    <x v="25"/>
    <x v="63"/>
    <x v="11"/>
    <n v="1500"/>
  </r>
  <r>
    <x v="25"/>
    <x v="61"/>
    <x v="11"/>
    <n v="-40"/>
  </r>
  <r>
    <x v="25"/>
    <x v="61"/>
    <x v="11"/>
    <n v="-50"/>
  </r>
  <r>
    <x v="26"/>
    <x v="64"/>
    <x v="19"/>
    <n v="72"/>
  </r>
  <r>
    <x v="26"/>
    <x v="64"/>
    <x v="19"/>
    <n v="-5"/>
  </r>
  <r>
    <x v="27"/>
    <x v="65"/>
    <x v="20"/>
    <n v="2973"/>
  </r>
  <r>
    <x v="27"/>
    <x v="66"/>
    <x v="21"/>
    <n v="22"/>
  </r>
  <r>
    <x v="27"/>
    <x v="67"/>
    <x v="22"/>
    <n v="3"/>
  </r>
  <r>
    <x v="27"/>
    <x v="68"/>
    <x v="23"/>
    <n v="3"/>
  </r>
  <r>
    <x v="27"/>
    <x v="69"/>
    <x v="13"/>
    <n v="1"/>
  </r>
  <r>
    <x v="27"/>
    <x v="70"/>
    <x v="24"/>
    <n v="1"/>
  </r>
  <r>
    <x v="27"/>
    <x v="71"/>
    <x v="25"/>
    <n v="1"/>
  </r>
  <r>
    <x v="27"/>
    <x v="72"/>
    <x v="26"/>
    <n v="1"/>
  </r>
  <r>
    <x v="27"/>
    <x v="73"/>
    <x v="27"/>
    <n v="1"/>
  </r>
  <r>
    <x v="27"/>
    <x v="74"/>
    <x v="28"/>
    <n v="7"/>
  </r>
  <r>
    <x v="27"/>
    <x v="75"/>
    <x v="29"/>
    <n v="550"/>
  </r>
  <r>
    <x v="27"/>
    <x v="76"/>
    <x v="30"/>
    <n v="1500"/>
  </r>
  <r>
    <x v="27"/>
    <x v="77"/>
    <x v="31"/>
    <n v="3500"/>
  </r>
  <r>
    <x v="27"/>
    <x v="78"/>
    <x v="32"/>
    <n v="120"/>
  </r>
  <r>
    <x v="27"/>
    <x v="78"/>
    <x v="32"/>
    <n v="-30"/>
  </r>
  <r>
    <x v="27"/>
    <x v="75"/>
    <x v="29"/>
    <n v="-500"/>
  </r>
  <r>
    <x v="27"/>
    <x v="65"/>
    <x v="20"/>
    <n v="-252"/>
  </r>
  <r>
    <x v="27"/>
    <x v="67"/>
    <x v="22"/>
    <n v="1"/>
  </r>
  <r>
    <x v="27"/>
    <x v="65"/>
    <x v="20"/>
    <n v="-520"/>
  </r>
  <r>
    <x v="27"/>
    <x v="75"/>
    <x v="29"/>
    <n v="-32"/>
  </r>
  <r>
    <x v="27"/>
    <x v="78"/>
    <x v="32"/>
    <n v="-56"/>
  </r>
  <r>
    <x v="27"/>
    <x v="65"/>
    <x v="20"/>
    <n v="-360"/>
  </r>
  <r>
    <x v="27"/>
    <x v="65"/>
    <x v="20"/>
    <n v="-202"/>
  </r>
  <r>
    <x v="27"/>
    <x v="65"/>
    <x v="20"/>
    <n v="-140"/>
  </r>
  <r>
    <x v="27"/>
    <x v="65"/>
    <x v="20"/>
    <n v="-126"/>
  </r>
  <r>
    <x v="27"/>
    <x v="65"/>
    <x v="20"/>
    <n v="-258"/>
  </r>
  <r>
    <x v="27"/>
    <x v="65"/>
    <x v="20"/>
    <n v="-590"/>
  </r>
  <r>
    <x v="27"/>
    <x v="70"/>
    <x v="24"/>
    <n v="-1"/>
  </r>
  <r>
    <x v="27"/>
    <x v="69"/>
    <x v="13"/>
    <n v="-1"/>
  </r>
  <r>
    <x v="27"/>
    <x v="71"/>
    <x v="25"/>
    <n v="-1"/>
  </r>
  <r>
    <x v="27"/>
    <x v="72"/>
    <x v="26"/>
    <n v="-1"/>
  </r>
  <r>
    <x v="27"/>
    <x v="73"/>
    <x v="27"/>
    <n v="-1"/>
  </r>
  <r>
    <x v="27"/>
    <x v="67"/>
    <x v="22"/>
    <n v="-1"/>
  </r>
  <r>
    <x v="27"/>
    <x v="76"/>
    <x v="30"/>
    <n v="-448"/>
  </r>
  <r>
    <x v="27"/>
    <x v="78"/>
    <x v="32"/>
    <n v="-24"/>
  </r>
  <r>
    <x v="27"/>
    <x v="65"/>
    <x v="20"/>
    <n v="-48"/>
  </r>
  <r>
    <x v="27"/>
    <x v="76"/>
    <x v="30"/>
    <n v="-60"/>
  </r>
  <r>
    <x v="27"/>
    <x v="79"/>
    <x v="33"/>
    <n v="10000"/>
  </r>
  <r>
    <x v="27"/>
    <x v="76"/>
    <x v="30"/>
    <n v="-120"/>
  </r>
  <r>
    <x v="27"/>
    <x v="76"/>
    <x v="30"/>
    <n v="-90"/>
  </r>
  <r>
    <x v="27"/>
    <x v="76"/>
    <x v="30"/>
    <n v="-220"/>
  </r>
  <r>
    <x v="27"/>
    <x v="76"/>
    <x v="30"/>
    <n v="-60"/>
  </r>
  <r>
    <x v="28"/>
    <x v="80"/>
    <x v="34"/>
    <n v="15"/>
  </r>
  <r>
    <x v="28"/>
    <x v="81"/>
    <x v="35"/>
    <n v="12"/>
  </r>
  <r>
    <x v="28"/>
    <x v="82"/>
    <x v="36"/>
    <n v="6"/>
  </r>
  <r>
    <x v="28"/>
    <x v="83"/>
    <x v="37"/>
    <n v="5786"/>
  </r>
  <r>
    <x v="28"/>
    <x v="83"/>
    <x v="37"/>
    <n v="-30"/>
  </r>
  <r>
    <x v="28"/>
    <x v="83"/>
    <x v="37"/>
    <n v="-192"/>
  </r>
  <r>
    <x v="28"/>
    <x v="83"/>
    <x v="1"/>
    <n v="-80"/>
  </r>
  <r>
    <x v="28"/>
    <x v="83"/>
    <x v="1"/>
    <n v="-100"/>
  </r>
  <r>
    <x v="29"/>
    <x v="84"/>
    <x v="38"/>
    <n v="533"/>
  </r>
  <r>
    <x v="29"/>
    <x v="85"/>
    <x v="39"/>
    <n v="2000"/>
  </r>
  <r>
    <x v="30"/>
    <x v="86"/>
    <x v="40"/>
    <n v="184"/>
  </r>
  <r>
    <x v="30"/>
    <x v="87"/>
    <x v="41"/>
    <n v="110"/>
  </r>
  <r>
    <x v="31"/>
    <x v="88"/>
    <x v="11"/>
    <n v="12"/>
  </r>
  <r>
    <x v="31"/>
    <x v="89"/>
    <x v="11"/>
    <n v="41"/>
  </r>
  <r>
    <x v="31"/>
    <x v="90"/>
    <x v="11"/>
    <n v="180"/>
  </r>
  <r>
    <x v="32"/>
    <x v="91"/>
    <x v="42"/>
    <n v="305"/>
  </r>
  <r>
    <x v="33"/>
    <x v="92"/>
    <x v="43"/>
    <n v="108"/>
  </r>
  <r>
    <x v="33"/>
    <x v="93"/>
    <x v="44"/>
    <n v="4"/>
  </r>
  <r>
    <x v="33"/>
    <x v="94"/>
    <x v="45"/>
    <n v="2"/>
  </r>
  <r>
    <x v="34"/>
    <x v="95"/>
    <x v="46"/>
    <n v="144"/>
  </r>
  <r>
    <x v="34"/>
    <x v="96"/>
    <x v="3"/>
    <n v="14"/>
  </r>
  <r>
    <x v="34"/>
    <x v="95"/>
    <x v="46"/>
    <n v="-15"/>
  </r>
  <r>
    <x v="34"/>
    <x v="96"/>
    <x v="3"/>
    <n v="-1"/>
  </r>
  <r>
    <x v="35"/>
    <x v="97"/>
    <x v="11"/>
    <n v="256"/>
  </r>
  <r>
    <x v="35"/>
    <x v="98"/>
    <x v="11"/>
    <n v="19"/>
  </r>
  <r>
    <x v="36"/>
    <x v="99"/>
    <x v="11"/>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2B52A-4D49-452E-8188-5D19C5006E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18" firstHeaderRow="1" firstDataRow="1" firstDataCol="3"/>
  <pivotFields count="7">
    <pivotField axis="axisRow" outline="0" showAll="0">
      <items count="39">
        <item x="32"/>
        <item x="5"/>
        <item x="13"/>
        <item x="20"/>
        <item x="14"/>
        <item x="35"/>
        <item x="22"/>
        <item x="21"/>
        <item x="1"/>
        <item x="0"/>
        <item x="27"/>
        <item x="30"/>
        <item x="15"/>
        <item x="10"/>
        <item x="28"/>
        <item x="29"/>
        <item x="6"/>
        <item x="2"/>
        <item x="3"/>
        <item x="11"/>
        <item x="17"/>
        <item x="16"/>
        <item x="7"/>
        <item x="8"/>
        <item x="9"/>
        <item x="4"/>
        <item x="12"/>
        <item x="19"/>
        <item x="18"/>
        <item x="36"/>
        <item x="31"/>
        <item x="24"/>
        <item x="25"/>
        <item x="26"/>
        <item x="33"/>
        <item x="34"/>
        <item x="23"/>
        <item m="1" x="37"/>
        <item t="default"/>
      </items>
    </pivotField>
    <pivotField axis="axisRow" outline="0" showAll="0">
      <items count="101">
        <item x="64"/>
        <item sd="0" x="30"/>
        <item sd="0" x="31"/>
        <item sd="0" x="32"/>
        <item sd="0" x="29"/>
        <item x="52"/>
        <item x="50"/>
        <item sd="0" x="48"/>
        <item sd="0" x="88"/>
        <item x="53"/>
        <item x="54"/>
        <item x="47"/>
        <item x="56"/>
        <item x="49"/>
        <item x="45"/>
        <item x="55"/>
        <item x="43"/>
        <item sd="0" x="89"/>
        <item x="57"/>
        <item sd="0" x="90"/>
        <item x="46"/>
        <item x="44"/>
        <item sd="0" x="60"/>
        <item sd="0" x="61"/>
        <item x="40"/>
        <item x="41"/>
        <item x="42"/>
        <item x="96"/>
        <item x="85"/>
        <item sd="0" x="58"/>
        <item sd="0" x="59"/>
        <item x="68"/>
        <item sd="0" x="73"/>
        <item sd="0" x="70"/>
        <item x="95"/>
        <item sd="0" x="72"/>
        <item x="67"/>
        <item sd="0" x="71"/>
        <item sd="0" x="69"/>
        <item x="66"/>
        <item x="74"/>
        <item x="82"/>
        <item x="80"/>
        <item sd="0" x="98"/>
        <item x="93"/>
        <item x="94"/>
        <item x="92"/>
        <item x="83"/>
        <item x="84"/>
        <item x="75"/>
        <item x="65"/>
        <item x="78"/>
        <item x="77"/>
        <item x="81"/>
        <item x="76"/>
        <item x="39"/>
        <item x="9"/>
        <item x="36"/>
        <item x="3"/>
        <item x="4"/>
        <item x="37"/>
        <item x="14"/>
        <item x="13"/>
        <item x="8"/>
        <item sd="0" x="24"/>
        <item sd="0" x="23"/>
        <item x="18"/>
        <item x="12"/>
        <item x="1"/>
        <item x="5"/>
        <item x="10"/>
        <item sd="0" x="21"/>
        <item x="11"/>
        <item x="7"/>
        <item x="6"/>
        <item x="35"/>
        <item x="2"/>
        <item x="0"/>
        <item x="25"/>
        <item x="20"/>
        <item x="34"/>
        <item x="15"/>
        <item x="22"/>
        <item x="26"/>
        <item x="19"/>
        <item x="27"/>
        <item x="38"/>
        <item x="33"/>
        <item x="99"/>
        <item x="87"/>
        <item sd="0" x="97"/>
        <item x="86"/>
        <item x="91"/>
        <item sd="0" x="62"/>
        <item sd="0" x="63"/>
        <item x="16"/>
        <item x="17"/>
        <item x="28"/>
        <item x="51"/>
        <item x="79"/>
        <item t="default"/>
      </items>
    </pivotField>
    <pivotField axis="axisRow" outline="0" showAll="0">
      <items count="48">
        <item x="10"/>
        <item x="2"/>
        <item x="18"/>
        <item x="14"/>
        <item x="5"/>
        <item x="6"/>
        <item x="12"/>
        <item x="9"/>
        <item x="24"/>
        <item x="17"/>
        <item x="1"/>
        <item x="3"/>
        <item x="15"/>
        <item x="4"/>
        <item x="16"/>
        <item x="0"/>
        <item x="7"/>
        <item x="21"/>
        <item x="46"/>
        <item x="13"/>
        <item x="34"/>
        <item x="38"/>
        <item x="35"/>
        <item x="39"/>
        <item x="44"/>
        <item x="19"/>
        <item x="45"/>
        <item x="43"/>
        <item x="41"/>
        <item x="40"/>
        <item x="42"/>
        <item x="23"/>
        <item x="27"/>
        <item x="26"/>
        <item x="22"/>
        <item x="25"/>
        <item x="28"/>
        <item x="36"/>
        <item x="37"/>
        <item x="29"/>
        <item x="20"/>
        <item x="32"/>
        <item x="31"/>
        <item x="30"/>
        <item x="11"/>
        <item x="8"/>
        <item x="33"/>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9">
        <item sd="0" x="0"/>
        <item sd="0" x="1"/>
        <item sd="0" x="2"/>
        <item sd="0" x="3"/>
        <item sd="0" x="4"/>
        <item sd="0" x="5"/>
        <item x="6"/>
        <item x="7"/>
        <item t="default"/>
      </items>
    </pivotField>
  </pivotFields>
  <rowFields count="3">
    <field x="0"/>
    <field x="1"/>
    <field x="2"/>
  </rowFields>
  <rowItems count="215">
    <i>
      <x/>
      <x v="92"/>
      <x v="30"/>
    </i>
    <i t="default" r="1">
      <x v="92"/>
    </i>
    <i t="default">
      <x/>
    </i>
    <i>
      <x v="1"/>
      <x v="72"/>
      <x v="4"/>
    </i>
    <i t="default" r="1">
      <x v="72"/>
    </i>
    <i r="1">
      <x v="96"/>
      <x v="7"/>
    </i>
    <i t="default" r="1">
      <x v="96"/>
    </i>
    <i t="default">
      <x v="1"/>
    </i>
    <i>
      <x v="2"/>
      <x v="55"/>
      <x v="10"/>
    </i>
    <i t="default" r="1">
      <x v="55"/>
    </i>
    <i r="1">
      <x v="60"/>
      <x v="16"/>
    </i>
    <i t="default" r="1">
      <x v="60"/>
    </i>
    <i t="default">
      <x v="2"/>
    </i>
    <i>
      <x v="3"/>
      <x v="6"/>
      <x v="11"/>
    </i>
    <i t="default" r="1">
      <x v="6"/>
    </i>
    <i t="default">
      <x v="3"/>
    </i>
    <i>
      <x v="4"/>
      <x v="24"/>
      <x v="3"/>
    </i>
    <i t="default" r="1">
      <x v="24"/>
    </i>
    <i r="1">
      <x v="25"/>
      <x v="12"/>
    </i>
    <i t="default" r="1">
      <x v="25"/>
    </i>
    <i r="1">
      <x v="26"/>
      <x v="14"/>
    </i>
    <i t="default" r="1">
      <x v="26"/>
    </i>
    <i t="default">
      <x v="4"/>
    </i>
    <i>
      <x v="5"/>
      <x v="43"/>
    </i>
    <i r="1">
      <x v="90"/>
    </i>
    <i t="default">
      <x v="5"/>
    </i>
    <i>
      <x v="6"/>
      <x v="12"/>
      <x v="2"/>
    </i>
    <i t="default" r="1">
      <x v="12"/>
    </i>
    <i r="1">
      <x v="18"/>
      <x v="7"/>
    </i>
    <i t="default" r="1">
      <x v="18"/>
    </i>
    <i t="default">
      <x v="6"/>
    </i>
    <i>
      <x v="7"/>
      <x v="5"/>
      <x v="1"/>
    </i>
    <i t="default" r="1">
      <x v="5"/>
    </i>
    <i r="1">
      <x v="9"/>
      <x v="5"/>
    </i>
    <i t="default" r="1">
      <x v="9"/>
    </i>
    <i r="1">
      <x v="10"/>
      <x v="10"/>
    </i>
    <i t="default" r="1">
      <x v="10"/>
    </i>
    <i r="1">
      <x v="15"/>
      <x v="15"/>
    </i>
    <i t="default" r="1">
      <x v="15"/>
    </i>
    <i t="default">
      <x v="7"/>
    </i>
    <i>
      <x v="8"/>
      <x v="68"/>
      <x v="10"/>
    </i>
    <i t="default" r="1">
      <x v="68"/>
    </i>
    <i r="1">
      <x v="76"/>
      <x v="15"/>
    </i>
    <i t="default" r="1">
      <x v="76"/>
    </i>
    <i t="default">
      <x v="8"/>
    </i>
    <i>
      <x v="9"/>
      <x v="77"/>
      <x v="15"/>
    </i>
    <i t="default" r="1">
      <x v="77"/>
    </i>
    <i t="default">
      <x v="9"/>
    </i>
    <i>
      <x v="10"/>
      <x v="31"/>
      <x v="31"/>
    </i>
    <i t="default" r="1">
      <x v="31"/>
    </i>
    <i r="1">
      <x v="32"/>
    </i>
    <i r="1">
      <x v="33"/>
    </i>
    <i r="1">
      <x v="35"/>
    </i>
    <i r="1">
      <x v="36"/>
      <x v="34"/>
    </i>
    <i t="default" r="1">
      <x v="36"/>
    </i>
    <i r="1">
      <x v="37"/>
    </i>
    <i r="1">
      <x v="38"/>
    </i>
    <i r="1">
      <x v="39"/>
      <x v="17"/>
    </i>
    <i t="default" r="1">
      <x v="39"/>
    </i>
    <i r="1">
      <x v="40"/>
      <x v="36"/>
    </i>
    <i t="default" r="1">
      <x v="40"/>
    </i>
    <i r="1">
      <x v="49"/>
      <x v="39"/>
    </i>
    <i t="default" r="1">
      <x v="49"/>
    </i>
    <i r="1">
      <x v="50"/>
      <x v="40"/>
    </i>
    <i t="default" r="1">
      <x v="50"/>
    </i>
    <i r="1">
      <x v="51"/>
      <x v="41"/>
    </i>
    <i t="default" r="1">
      <x v="51"/>
    </i>
    <i r="1">
      <x v="52"/>
      <x v="42"/>
    </i>
    <i t="default" r="1">
      <x v="52"/>
    </i>
    <i r="1">
      <x v="54"/>
      <x v="43"/>
    </i>
    <i t="default" r="1">
      <x v="54"/>
    </i>
    <i r="1">
      <x v="99"/>
      <x v="46"/>
    </i>
    <i t="default" r="1">
      <x v="99"/>
    </i>
    <i t="default">
      <x v="10"/>
    </i>
    <i>
      <x v="11"/>
      <x v="89"/>
      <x v="28"/>
    </i>
    <i t="default" r="1">
      <x v="89"/>
    </i>
    <i r="1">
      <x v="91"/>
      <x v="29"/>
    </i>
    <i t="default" r="1">
      <x v="91"/>
    </i>
    <i t="default">
      <x v="11"/>
    </i>
    <i>
      <x v="12"/>
      <x v="16"/>
      <x v="11"/>
    </i>
    <i t="default" r="1">
      <x v="16"/>
    </i>
    <i t="default">
      <x v="12"/>
    </i>
    <i>
      <x v="13"/>
      <x v="87"/>
      <x v="6"/>
    </i>
    <i t="default" r="1">
      <x v="87"/>
    </i>
    <i t="default">
      <x v="13"/>
    </i>
    <i>
      <x v="14"/>
      <x v="41"/>
      <x v="37"/>
    </i>
    <i t="default" r="1">
      <x v="41"/>
    </i>
    <i r="1">
      <x v="42"/>
      <x v="20"/>
    </i>
    <i t="default" r="1">
      <x v="42"/>
    </i>
    <i r="1">
      <x v="47"/>
      <x v="10"/>
    </i>
    <i r="2">
      <x v="38"/>
    </i>
    <i t="default" r="1">
      <x v="47"/>
    </i>
    <i r="1">
      <x v="53"/>
      <x v="22"/>
    </i>
    <i t="default" r="1">
      <x v="53"/>
    </i>
    <i t="default">
      <x v="14"/>
    </i>
    <i>
      <x v="15"/>
      <x v="28"/>
      <x v="23"/>
    </i>
    <i t="default" r="1">
      <x v="28"/>
    </i>
    <i r="1">
      <x v="48"/>
      <x v="21"/>
    </i>
    <i t="default" r="1">
      <x v="48"/>
    </i>
    <i t="default">
      <x v="15"/>
    </i>
    <i>
      <x v="16"/>
      <x v="66"/>
      <x v="1"/>
    </i>
    <i t="default" r="1">
      <x v="66"/>
    </i>
    <i r="1">
      <x v="78"/>
      <x v="10"/>
    </i>
    <i t="default" r="1">
      <x v="78"/>
    </i>
    <i r="1">
      <x v="84"/>
      <x v="11"/>
    </i>
    <i t="default" r="1">
      <x v="84"/>
    </i>
    <i t="default">
      <x v="16"/>
    </i>
    <i>
      <x v="17"/>
      <x v="58"/>
      <x v="1"/>
    </i>
    <i t="default" r="1">
      <x v="58"/>
    </i>
    <i r="1">
      <x v="59"/>
      <x v="1"/>
    </i>
    <i t="default" r="1">
      <x v="59"/>
    </i>
    <i r="1">
      <x v="67"/>
      <x v="10"/>
    </i>
    <i t="default" r="1">
      <x v="67"/>
    </i>
    <i r="1">
      <x v="69"/>
      <x v="11"/>
    </i>
    <i t="default" r="1">
      <x v="69"/>
    </i>
    <i t="default">
      <x v="17"/>
    </i>
    <i>
      <x v="18"/>
      <x v="61"/>
      <x v="4"/>
    </i>
    <i t="default" r="1">
      <x v="61"/>
    </i>
    <i r="1">
      <x v="62"/>
      <x v="5"/>
    </i>
    <i t="default" r="1">
      <x v="62"/>
    </i>
    <i r="1">
      <x v="73"/>
      <x v="13"/>
    </i>
    <i t="default" r="1">
      <x v="73"/>
    </i>
    <i r="1">
      <x v="74"/>
      <x v="13"/>
    </i>
    <i t="default" r="1">
      <x v="74"/>
    </i>
    <i r="1">
      <x v="95"/>
      <x v="45"/>
    </i>
    <i t="default" r="1">
      <x v="95"/>
    </i>
    <i t="default">
      <x v="18"/>
    </i>
    <i>
      <x v="19"/>
      <x v="75"/>
      <x v="13"/>
    </i>
    <i t="default" r="1">
      <x v="75"/>
    </i>
    <i r="1">
      <x v="80"/>
      <x v="16"/>
    </i>
    <i t="default" r="1">
      <x v="80"/>
    </i>
    <i t="default">
      <x v="19"/>
    </i>
    <i>
      <x v="20"/>
      <x v="14"/>
      <x v="10"/>
    </i>
    <i t="default" r="1">
      <x v="14"/>
    </i>
    <i r="1">
      <x v="98"/>
      <x v="19"/>
    </i>
    <i t="default" r="1">
      <x v="98"/>
    </i>
    <i t="default">
      <x v="20"/>
    </i>
    <i>
      <x v="21"/>
      <x v="21"/>
      <x v="13"/>
    </i>
    <i t="default" r="1">
      <x v="21"/>
    </i>
    <i t="default">
      <x v="21"/>
    </i>
    <i>
      <x v="22"/>
      <x v="71"/>
    </i>
    <i r="1">
      <x v="79"/>
      <x v="5"/>
    </i>
    <i t="default" r="1">
      <x v="79"/>
    </i>
    <i r="1">
      <x v="85"/>
      <x v="10"/>
    </i>
    <i t="default" r="1">
      <x v="85"/>
    </i>
    <i r="1">
      <x v="97"/>
      <x v="11"/>
    </i>
    <i t="default" r="1">
      <x v="97"/>
    </i>
    <i t="default">
      <x v="22"/>
    </i>
    <i>
      <x v="23"/>
      <x v="64"/>
    </i>
    <i r="1">
      <x v="65"/>
    </i>
    <i r="1">
      <x v="82"/>
      <x v="10"/>
    </i>
    <i t="default" r="1">
      <x v="82"/>
    </i>
    <i r="1">
      <x v="83"/>
      <x v="11"/>
    </i>
    <i t="default" r="1">
      <x v="83"/>
    </i>
    <i t="default">
      <x v="23"/>
    </i>
    <i>
      <x v="24"/>
      <x v="1"/>
    </i>
    <i r="1">
      <x v="2"/>
    </i>
    <i r="1">
      <x v="3"/>
    </i>
    <i r="1">
      <x v="4"/>
    </i>
    <i t="default">
      <x v="24"/>
    </i>
    <i>
      <x v="25"/>
      <x v="56"/>
      <x v="1"/>
    </i>
    <i t="default" r="1">
      <x v="56"/>
    </i>
    <i r="1">
      <x v="63"/>
      <x v="4"/>
    </i>
    <i t="default" r="1">
      <x v="63"/>
    </i>
    <i r="1">
      <x v="70"/>
      <x v="10"/>
    </i>
    <i t="default" r="1">
      <x v="70"/>
    </i>
    <i r="1">
      <x v="81"/>
      <x v="16"/>
    </i>
    <i t="default" r="1">
      <x v="81"/>
    </i>
    <i t="default">
      <x v="25"/>
    </i>
    <i>
      <x v="26"/>
      <x v="57"/>
      <x v="1"/>
    </i>
    <i t="default" r="1">
      <x v="57"/>
    </i>
    <i r="1">
      <x v="86"/>
      <x v="19"/>
    </i>
    <i t="default" r="1">
      <x v="86"/>
    </i>
    <i t="default">
      <x v="26"/>
    </i>
    <i>
      <x v="27"/>
      <x v="11"/>
      <x v="4"/>
    </i>
    <i t="default" r="1">
      <x v="11"/>
    </i>
    <i r="1">
      <x v="13"/>
      <x v="9"/>
    </i>
    <i t="default" r="1">
      <x v="13"/>
    </i>
    <i t="default">
      <x v="27"/>
    </i>
    <i>
      <x v="28"/>
      <x v="7"/>
    </i>
    <i r="1">
      <x v="20"/>
      <x v="15"/>
    </i>
    <i t="default" r="1">
      <x v="20"/>
    </i>
    <i t="default">
      <x v="28"/>
    </i>
    <i>
      <x v="29"/>
      <x v="88"/>
      <x v="44"/>
    </i>
    <i t="default" r="1">
      <x v="88"/>
    </i>
    <i t="default">
      <x v="29"/>
    </i>
    <i>
      <x v="30"/>
      <x v="8"/>
    </i>
    <i r="1">
      <x v="17"/>
    </i>
    <i r="1">
      <x v="19"/>
    </i>
    <i t="default">
      <x v="30"/>
    </i>
    <i>
      <x v="31"/>
      <x v="30"/>
    </i>
    <i t="default">
      <x v="31"/>
    </i>
    <i>
      <x v="32"/>
      <x v="22"/>
    </i>
    <i r="1">
      <x v="23"/>
    </i>
    <i r="1">
      <x v="93"/>
    </i>
    <i r="1">
      <x v="94"/>
    </i>
    <i t="default">
      <x v="32"/>
    </i>
    <i>
      <x v="33"/>
      <x/>
      <x v="25"/>
    </i>
    <i t="default" r="1">
      <x/>
    </i>
    <i t="default">
      <x v="33"/>
    </i>
    <i>
      <x v="34"/>
      <x v="44"/>
      <x v="24"/>
    </i>
    <i t="default" r="1">
      <x v="44"/>
    </i>
    <i r="1">
      <x v="45"/>
      <x v="26"/>
    </i>
    <i t="default" r="1">
      <x v="45"/>
    </i>
    <i r="1">
      <x v="46"/>
      <x v="27"/>
    </i>
    <i t="default" r="1">
      <x v="46"/>
    </i>
    <i t="default">
      <x v="34"/>
    </i>
    <i>
      <x v="35"/>
      <x v="27"/>
      <x v="11"/>
    </i>
    <i t="default" r="1">
      <x v="27"/>
    </i>
    <i r="1">
      <x v="34"/>
      <x v="18"/>
    </i>
    <i t="default" r="1">
      <x v="34"/>
    </i>
    <i t="default">
      <x v="35"/>
    </i>
    <i>
      <x v="36"/>
      <x v="29"/>
    </i>
    <i t="default">
      <x v="36"/>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8" connectionId="4" xr16:uid="{12985896-71CE-4142-B20E-BC6F067B1FCA}"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6" xr16:uid="{B4B4F35D-A367-429D-9BA5-26C7E5F6942B}"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8" connectionId="12" xr16:uid="{7F6AFCB0-0F7D-4628-B14A-1F31812B0139}"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connectionId="2" xr16:uid="{50CD8D1C-3E25-4E7F-BEE8-B683230A333D}"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6" connectionId="5" xr16:uid="{114DB18C-999F-4468-BE92-17948B8EDCDB}"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5" connectionId="14" xr16:uid="{2F430341-E6A1-45EC-B3F1-168C37473F2B}"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4" connectionId="18" xr16:uid="{88826F0E-4C1B-4259-B95C-9994283B4393}"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3" connectionId="17" xr16:uid="{098E7FD0-8B71-4356-9FC6-80D12710FA13}"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2" connectionId="20" xr16:uid="{79521372-9C38-48DB-8F32-919FC323CA29}"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3" xr16:uid="{1E2FEA5B-D9EC-40DD-B9C3-DA381CA37F6E}"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1" xr16:uid="{C9E25151-ADA1-48B2-BE6B-4C709DC635F0}" autoFormatId="16" applyNumberFormats="0" applyBorderFormats="0" applyFontFormats="0" applyPatternFormats="0" applyAlignmentFormats="0" applyWidthHeightFormats="0">
  <queryTableRefresh nextId="5">
    <queryTableFields count="4">
      <queryTableField id="1" name="Part Name" tableColumnId="1"/>
      <queryTableField id="2" name="Lot_#" tableColumnId="2"/>
      <queryTableField id="3" name="Expiration Date" tableColumnId="3"/>
      <queryTableField id="4" name="Quantit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7" connectionId="21" xr16:uid="{19B1133A-9673-4DB6-BE8A-B49692C7DE61}"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6" connectionId="10" xr16:uid="{85BDF712-88E4-467A-9260-4FF388AA2051}"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5" connectionId="15" xr16:uid="{6F379E6F-CF06-456D-BD19-82FE3CB73DD0}"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4" connectionId="7" xr16:uid="{CA43F855-F0D7-4B92-9DA3-4AADFC8520BC}"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3" connectionId="9" xr16:uid="{AEA28D5B-6BA5-46DE-A9B5-288A02C4F97A}"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2" connectionId="23" xr16:uid="{2D390C3C-CD7E-4D64-805C-C8A1DCD71BA3}"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1" connectionId="22" xr16:uid="{F337A949-7C93-45EF-9B70-671487EE6629}"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0" connectionId="11" xr16:uid="{105F25A6-9D4E-45B5-A124-39E240524EC1}" autoFormatId="16" applyNumberFormats="0" applyBorderFormats="0" applyFontFormats="0" applyPatternFormats="0" applyAlignmentFormats="0" applyWidthHeightFormats="0">
  <queryTableRefresh nextId="15">
    <queryTableFields count="12">
      <queryTableField id="1" name="Study Number" tableColumnId="1"/>
      <queryTableField id="11" name="Manufacturer" tableColumnId="11"/>
      <queryTableField id="12" name="Ref #" tableColumnId="12"/>
      <queryTableField id="2" name="Part Name" tableColumnId="2"/>
      <queryTableField id="3" name="Lot_#" tableColumnId="3"/>
      <queryTableField id="4" name="Expiration Date" tableColumnId="4"/>
      <queryTableField id="5" name="Quantity" tableColumnId="5"/>
      <queryTableField id="6" name="Action" tableColumnId="6"/>
      <queryTableField id="7" name="Date" tableColumnId="7"/>
      <queryTableField id="8" name="Time Till Expiration (Days)" tableColumnId="8"/>
      <queryTableField id="9" name="User" tableColumnId="9"/>
      <queryTableField id="10" name="Note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_Name" xr10:uid="{05D2C2F5-87A2-4269-B6EB-9F6C17371A2D}" sourceName="Part Name">
  <pivotTables>
    <pivotTable tabId="86" name="PivotTable1"/>
  </pivotTables>
  <data>
    <tabular pivotCacheId="1286417957">
      <items count="38">
        <i x="32" s="1"/>
        <i x="5" s="1"/>
        <i x="13" s="1"/>
        <i x="20" s="1"/>
        <i x="14" s="1"/>
        <i x="35" s="1"/>
        <i x="22" s="1"/>
        <i x="21" s="1"/>
        <i x="1" s="1"/>
        <i x="0" s="1"/>
        <i x="27" s="1"/>
        <i x="30" s="1"/>
        <i x="15" s="1"/>
        <i x="10" s="1"/>
        <i x="28" s="1"/>
        <i x="29" s="1"/>
        <i x="6" s="1"/>
        <i x="2" s="1"/>
        <i x="3" s="1"/>
        <i x="11" s="1"/>
        <i x="17" s="1"/>
        <i x="16" s="1"/>
        <i x="7" s="1"/>
        <i x="8" s="1"/>
        <i x="9" s="1"/>
        <i x="4" s="1"/>
        <i x="12" s="1"/>
        <i x="19" s="1"/>
        <i x="18" s="1"/>
        <i x="36" s="1"/>
        <i x="31" s="1"/>
        <i x="24" s="1"/>
        <i x="25" s="1"/>
        <i x="26" s="1"/>
        <i x="33" s="1"/>
        <i x="34" s="1"/>
        <i x="23" s="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 Name" xr10:uid="{959D0237-A5B7-4FC8-B034-8672C5D67ED8}" cache="Slicer_Part_Name" caption="Part Name" startItem="9"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5C93B0B-D725-46CC-864B-EAFAB1573FF4}" name="Centri_" displayName="Centri_" ref="A1:L3" tableType="queryTable" totalsRowShown="0">
  <autoFilter ref="A1:L3" xr:uid="{B5C93B0B-D725-46CC-864B-EAFAB1573FF4}"/>
  <tableColumns count="12">
    <tableColumn id="1" xr3:uid="{F90B0AC9-4963-45BE-AF8D-DD25BF260F95}" uniqueName="1" name="Study Number" queryTableFieldId="1" dataDxfId="574"/>
    <tableColumn id="11" xr3:uid="{07661110-3102-4204-A38C-798C11A67AB8}" uniqueName="11" name="Manufacturer" queryTableFieldId="11"/>
    <tableColumn id="12" xr3:uid="{4EFE1DCC-5C2F-4D32-A7C6-499071F29737}" uniqueName="12" name="Ref #" queryTableFieldId="12"/>
    <tableColumn id="2" xr3:uid="{2FE90D5B-8364-4F77-ABC2-487FDA52CB06}" uniqueName="2" name="Part Name" queryTableFieldId="2" dataDxfId="573"/>
    <tableColumn id="3" xr3:uid="{AF0F45A4-346A-42CF-B80A-8E7861F83213}" uniqueName="3" name="Lot_#" queryTableFieldId="3" dataDxfId="572"/>
    <tableColumn id="4" xr3:uid="{E69BFDC6-A616-4DD2-9EE2-DC93D6F56469}" uniqueName="4" name="Expiration Date" queryTableFieldId="4" dataDxfId="571"/>
    <tableColumn id="5" xr3:uid="{113D637B-3F1F-4452-9225-21B4371DC38C}" uniqueName="5" name="Quantity" queryTableFieldId="5"/>
    <tableColumn id="6" xr3:uid="{B14D395C-346C-43D8-B46F-6DD9E42684B7}" uniqueName="6" name="Action" queryTableFieldId="6" dataDxfId="570"/>
    <tableColumn id="7" xr3:uid="{7E011946-7034-4FFE-8D05-3997F430EEC4}" uniqueName="7" name="Date" queryTableFieldId="7" dataDxfId="569"/>
    <tableColumn id="8" xr3:uid="{660A7B1E-8FA7-4AA6-880B-E343545ADA7D}" uniqueName="8" name="Time Till Expiration (Days)" queryTableFieldId="8"/>
    <tableColumn id="9" xr3:uid="{D7B39D9B-826D-4287-B66C-C9F385533B57}" uniqueName="9" name="User" queryTableFieldId="9" dataDxfId="568"/>
    <tableColumn id="10" xr3:uid="{0D6E5F98-71CF-4694-BA83-8B739C62D065}" uniqueName="10" name="Notes" queryTableFieldId="10" dataDxfId="56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989FE83-DA4B-44CA-A4AE-AD5E11F2B653}" name="Formalin_1" displayName="Formalin_1" ref="A1:L3" tableType="queryTable" totalsRowShown="0">
  <autoFilter ref="A1:L3" xr:uid="{7989FE83-DA4B-44CA-A4AE-AD5E11F2B653}"/>
  <tableColumns count="12">
    <tableColumn id="1" xr3:uid="{F00EC2AF-4760-4855-BF87-185B3C4D2E24}" uniqueName="1" name="Study Number" queryTableFieldId="1" dataDxfId="504"/>
    <tableColumn id="11" xr3:uid="{158FDCC0-8151-4906-80C0-023E51C0F044}" uniqueName="11" name="Manufacturer" queryTableFieldId="11"/>
    <tableColumn id="12" xr3:uid="{C7720D43-6BC3-4BD6-9A63-5DC59CCA6F0B}" uniqueName="12" name="Ref #" queryTableFieldId="12"/>
    <tableColumn id="2" xr3:uid="{518BAB12-A0EF-4899-94F0-5CACEC31894F}" uniqueName="2" name="Part Name" queryTableFieldId="2" dataDxfId="503"/>
    <tableColumn id="3" xr3:uid="{56E16764-1FAE-4620-B41A-529CA725E6ED}" uniqueName="3" name="Lot_#" queryTableFieldId="3"/>
    <tableColumn id="4" xr3:uid="{C4679D52-81A9-454D-B1D1-3B8D4398BCD5}" uniqueName="4" name="Expiration Date" queryTableFieldId="4" dataDxfId="502"/>
    <tableColumn id="5" xr3:uid="{1A34880E-51C3-435E-9A5F-D3A8AAE383A7}" uniqueName="5" name="Quantity" queryTableFieldId="5"/>
    <tableColumn id="6" xr3:uid="{485BA706-A543-46B8-912F-1EA32623032B}" uniqueName="6" name="Action" queryTableFieldId="6" dataDxfId="501"/>
    <tableColumn id="7" xr3:uid="{CACE399C-4128-4911-A33F-42DFEAACE43B}" uniqueName="7" name="Date" queryTableFieldId="7" dataDxfId="500"/>
    <tableColumn id="8" xr3:uid="{38A8DF7C-0B31-409C-A5D0-5B4C93F1DD7B}" uniqueName="8" name="Time Till Expiration (Days)" queryTableFieldId="8"/>
    <tableColumn id="9" xr3:uid="{8A2EC4D9-AC8D-45A7-995A-33DF50BC0638}" uniqueName="9" name="User" queryTableFieldId="9" dataDxfId="499"/>
    <tableColumn id="10" xr3:uid="{F1439928-3397-4EB2-AAEF-041DC81C33A4}" uniqueName="10" name="Notes" queryTableFieldId="10" dataDxfId="49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DABA496-A93C-4E3B-AB45-9EBBFAFF3BE2}" name="Pipette_1" displayName="Pipette_1" ref="A1:L9" tableType="queryTable" totalsRowShown="0">
  <autoFilter ref="A1:L9" xr:uid="{3DABA496-A93C-4E3B-AB45-9EBBFAFF3BE2}"/>
  <tableColumns count="12">
    <tableColumn id="1" xr3:uid="{C7184C6F-0859-45BB-9BFB-F36F8F55497E}" uniqueName="1" name="Study Number" queryTableFieldId="1" dataDxfId="497"/>
    <tableColumn id="11" xr3:uid="{52DE4E91-9234-4539-884E-47148EA9C31B}" uniqueName="11" name="Manufacturer" queryTableFieldId="11"/>
    <tableColumn id="12" xr3:uid="{23695A2A-BD25-40B2-8FCD-16FB02ECD7ED}" uniqueName="12" name="Ref #" queryTableFieldId="12"/>
    <tableColumn id="2" xr3:uid="{B6D855FC-C303-4FB2-98CF-22DE07D4917F}" uniqueName="2" name="Part Name" queryTableFieldId="2" dataDxfId="496"/>
    <tableColumn id="3" xr3:uid="{4473A3BC-C3F6-4427-8B48-070115AEBD9C}" uniqueName="3" name="Lot_#" queryTableFieldId="3"/>
    <tableColumn id="4" xr3:uid="{D52DD3DF-07A4-4E68-9C7E-1ED549241802}" uniqueName="4" name="Expiration Date" queryTableFieldId="4" dataDxfId="495"/>
    <tableColumn id="5" xr3:uid="{E599CE5B-2995-4B56-BD8C-D0D51D996470}" uniqueName="5" name="Quantity" queryTableFieldId="5"/>
    <tableColumn id="6" xr3:uid="{D1F7ADEF-EFC5-4D29-8BAB-5EB89728B438}" uniqueName="6" name="Action" queryTableFieldId="6" dataDxfId="494"/>
    <tableColumn id="7" xr3:uid="{79B955C0-FBBF-448E-9DD8-88768A0E7930}" uniqueName="7" name="Date" queryTableFieldId="7" dataDxfId="493"/>
    <tableColumn id="8" xr3:uid="{FD02E6EA-94CD-4DD0-BEE3-26F8F76E61D3}" uniqueName="8" name="Time Till Expiration (Days)" queryTableFieldId="8"/>
    <tableColumn id="9" xr3:uid="{636CAA95-9E5E-4560-BE04-0D5ADA544C97}" uniqueName="9" name="User" queryTableFieldId="9" dataDxfId="492"/>
    <tableColumn id="10" xr3:uid="{951B830C-B34E-4FD3-8A31-A16F7C1B05C0}" uniqueName="10" name="Notes" queryTableFieldId="10" dataDxfId="49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EDF73FB-5CE5-43E5-9E37-D793F7FCAB2D}" name="Biopsy_1" displayName="Biopsy_1" ref="A1:L4" tableType="queryTable" totalsRowShown="0">
  <autoFilter ref="A1:L4" xr:uid="{EEDF73FB-5CE5-43E5-9E37-D793F7FCAB2D}"/>
  <tableColumns count="12">
    <tableColumn id="1" xr3:uid="{23139190-AC1E-4FC2-8B5A-4D73B7FBF1AC}" uniqueName="1" name="Study Number" queryTableFieldId="1" dataDxfId="490"/>
    <tableColumn id="11" xr3:uid="{4FDEF0B2-28C8-45CF-924B-81FC3FA39D76}" uniqueName="11" name="Manufacturer" queryTableFieldId="11"/>
    <tableColumn id="12" xr3:uid="{D2DEB89E-2168-4305-BE9C-FF0AAFDAB4E4}" uniqueName="12" name="Ref #" queryTableFieldId="12"/>
    <tableColumn id="2" xr3:uid="{6B86E547-67BA-471E-884D-C32B5D92CB5D}" uniqueName="2" name="Part Name" queryTableFieldId="2" dataDxfId="489"/>
    <tableColumn id="3" xr3:uid="{B62F9379-5A96-49B5-94C7-B5F554970E98}" uniqueName="3" name="Lot_#" queryTableFieldId="3" dataDxfId="488"/>
    <tableColumn id="4" xr3:uid="{25A304DF-0F7B-4615-871A-14ED97BDCDF0}" uniqueName="4" name="Expiration Date" queryTableFieldId="4" dataDxfId="487"/>
    <tableColumn id="5" xr3:uid="{F91841A7-C666-4F84-8026-3A2A30C9FBED}" uniqueName="5" name="Quantity" queryTableFieldId="5"/>
    <tableColumn id="6" xr3:uid="{838DC2CA-F2D2-4851-8B8D-98D99635D221}" uniqueName="6" name="Action" queryTableFieldId="6" dataDxfId="486"/>
    <tableColumn id="7" xr3:uid="{9DF7F151-B555-441A-B1FE-BD140D8558C6}" uniqueName="7" name="Date" queryTableFieldId="7" dataDxfId="485"/>
    <tableColumn id="8" xr3:uid="{7B17EF96-AD00-44D5-BAC2-011D70DCA14E}" uniqueName="8" name="Time Till Expiration (Days)" queryTableFieldId="8"/>
    <tableColumn id="9" xr3:uid="{3D1A8B8E-DDBC-4A83-B82A-1C2A79519D4A}" uniqueName="9" name="User" queryTableFieldId="9" dataDxfId="484"/>
    <tableColumn id="10" xr3:uid="{F32147C6-C132-4794-BFCD-7FA8BA4A54AC}" uniqueName="10" name="Notes" queryTableFieldId="10" dataDxfId="48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375A76C-EB30-4E7E-BE54-05B3248C264B}" name="DNA_1" displayName="DNA_1" ref="A1:L3" tableType="queryTable" totalsRowShown="0">
  <autoFilter ref="A1:L3" xr:uid="{1375A76C-EB30-4E7E-BE54-05B3248C264B}"/>
  <tableColumns count="12">
    <tableColumn id="1" xr3:uid="{B3BE2A9D-A6C0-448C-B018-EB85AA04FF66}" uniqueName="1" name="Study Number" queryTableFieldId="1" dataDxfId="482"/>
    <tableColumn id="11" xr3:uid="{22B34B9C-8C4E-4D2B-9969-4DD65C0E5C07}" uniqueName="11" name="Manufacturer" queryTableFieldId="11"/>
    <tableColumn id="12" xr3:uid="{593C23F2-C183-413D-AF9C-79FCF15990D5}" uniqueName="12" name="Ref #" queryTableFieldId="12"/>
    <tableColumn id="2" xr3:uid="{E8EFD29B-30A3-46F7-B2E3-176708EA9D15}" uniqueName="2" name="Part Name" queryTableFieldId="2" dataDxfId="481"/>
    <tableColumn id="3" xr3:uid="{5314EC42-9F90-4E6B-A1FC-81C27037B237}" uniqueName="3" name="Lot_#" queryTableFieldId="3"/>
    <tableColumn id="4" xr3:uid="{3D3CC2AE-6293-401C-9691-2663E6AA93A2}" uniqueName="4" name="Expiration Date" queryTableFieldId="4" dataDxfId="480"/>
    <tableColumn id="5" xr3:uid="{7B3003F4-0C79-48CB-94A9-80C2A714C7E4}" uniqueName="5" name="Quantity" queryTableFieldId="5"/>
    <tableColumn id="6" xr3:uid="{B6FCF47F-4E84-4FF0-90F2-6A464B0893D0}" uniqueName="6" name="Action" queryTableFieldId="6" dataDxfId="479"/>
    <tableColumn id="7" xr3:uid="{A86268CC-69F1-4953-8A29-9D1704A8494B}" uniqueName="7" name="Date" queryTableFieldId="7" dataDxfId="478"/>
    <tableColumn id="8" xr3:uid="{38CAC3C7-6B28-419F-996C-7E81C648775F}" uniqueName="8" name="Time Till Expiration (Days)" queryTableFieldId="8"/>
    <tableColumn id="9" xr3:uid="{16BCEF04-39E9-4FA8-822F-4C8416A0BB90}" uniqueName="9" name="User" queryTableFieldId="9" dataDxfId="477"/>
    <tableColumn id="10" xr3:uid="{9FE5E13A-EE9C-4F76-8509-943C81EAC97D}" uniqueName="10" name="Notes" queryTableFieldId="10" dataDxfId="47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2291549-CEEF-4661-9A8C-3E9824FFAF7B}" name="RNA_" displayName="RNA_" ref="A1:L6" tableType="queryTable" totalsRowShown="0">
  <autoFilter ref="A1:L6" xr:uid="{22291549-CEEF-4661-9A8C-3E9824FFAF7B}"/>
  <tableColumns count="12">
    <tableColumn id="1" xr3:uid="{EFA3FBE7-838C-4C0E-8C9E-BF5F4FBBEAED}" uniqueName="1" name="Study Number" queryTableFieldId="1" dataDxfId="475"/>
    <tableColumn id="11" xr3:uid="{2C162218-63AF-461E-B106-8BFEF42BCDB8}" uniqueName="11" name="Manufacturer" queryTableFieldId="11"/>
    <tableColumn id="12" xr3:uid="{67E1BE01-4A72-47D6-9570-7221B0E1941E}" uniqueName="12" name="Ref #" queryTableFieldId="12"/>
    <tableColumn id="2" xr3:uid="{1BAE21EA-C3CB-4AE1-92EC-F2EC549ECD36}" uniqueName="2" name="Part Name" queryTableFieldId="2" dataDxfId="474"/>
    <tableColumn id="3" xr3:uid="{8B15CAB7-B647-40F7-94B1-A869669AA692}" uniqueName="3" name="Lot_#" queryTableFieldId="3"/>
    <tableColumn id="4" xr3:uid="{754C227C-38A4-4AA0-9697-5B403C44F876}" uniqueName="4" name="Expiration Date" queryTableFieldId="4" dataDxfId="473"/>
    <tableColumn id="5" xr3:uid="{5BED3E92-7889-4EB9-859F-4D1C9083427B}" uniqueName="5" name="Quantity" queryTableFieldId="5"/>
    <tableColumn id="6" xr3:uid="{E146CFA8-C9AF-4A53-A68A-9C0B54809821}" uniqueName="6" name="Action" queryTableFieldId="6" dataDxfId="472"/>
    <tableColumn id="7" xr3:uid="{F31FF750-20DC-4EFE-B4BC-5EDBEF7DF3EA}" uniqueName="7" name="Date" queryTableFieldId="7" dataDxfId="471"/>
    <tableColumn id="8" xr3:uid="{4A64EA1B-AC4C-4EEE-BF60-5ACBA02BEEC2}" uniqueName="8" name="Time Till Expiration (Days)" queryTableFieldId="8"/>
    <tableColumn id="9" xr3:uid="{78D6E5CF-12B6-4202-AC0F-0363EE4CAA1E}" uniqueName="9" name="User" queryTableFieldId="9" dataDxfId="470"/>
    <tableColumn id="10" xr3:uid="{67EC3756-198C-4F7F-AC9B-EB5594350459}" uniqueName="10" name="Notes" queryTableFieldId="10" dataDxfId="469"/>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F2076BC-CF03-46CF-B3D6-7DDE6B977AEE}" name="SodiumHep_1" displayName="SodiumHep_1" ref="A1:L18" tableType="queryTable" totalsRowShown="0">
  <autoFilter ref="A1:L18" xr:uid="{5F2076BC-CF03-46CF-B3D6-7DDE6B977AEE}"/>
  <tableColumns count="12">
    <tableColumn id="1" xr3:uid="{E3195190-344F-45A5-8326-1D15F7D61CD4}" uniqueName="1" name="Study Number" queryTableFieldId="1" dataDxfId="468"/>
    <tableColumn id="11" xr3:uid="{1E3C96EB-C972-492B-BD27-75ED3A92980E}" uniqueName="11" name="Manufacturer" queryTableFieldId="11"/>
    <tableColumn id="12" xr3:uid="{4B96C31A-12A9-4EB6-B1FA-BECF39421171}" uniqueName="12" name="Ref #" queryTableFieldId="12"/>
    <tableColumn id="2" xr3:uid="{D59DEF85-0F8A-4DCE-98EE-41E053DB828A}" uniqueName="2" name="Part Name" queryTableFieldId="2" dataDxfId="467"/>
    <tableColumn id="3" xr3:uid="{10E5381B-FB48-4448-84BA-B85366169BC7}" uniqueName="3" name="Lot_#" queryTableFieldId="3"/>
    <tableColumn id="4" xr3:uid="{565AD6E5-CD93-42C8-AB4E-E3430B0BE074}" uniqueName="4" name="Expiration Date" queryTableFieldId="4" dataDxfId="466"/>
    <tableColumn id="5" xr3:uid="{613578AC-36C0-4FD4-AB93-CE0CFD91B4F5}" uniqueName="5" name="Quantity" queryTableFieldId="5"/>
    <tableColumn id="6" xr3:uid="{16B0544F-F968-471C-829E-F3ECBC64AC3C}" uniqueName="6" name="Action" queryTableFieldId="6" dataDxfId="465"/>
    <tableColumn id="7" xr3:uid="{E2D39F6F-FA79-43B7-9C8F-8BA7085EB551}" uniqueName="7" name="Date" queryTableFieldId="7" dataDxfId="464"/>
    <tableColumn id="8" xr3:uid="{070BDE75-62C7-411F-9BB6-69323ED732B0}" uniqueName="8" name="Time Till Expiration (Days)" queryTableFieldId="8"/>
    <tableColumn id="9" xr3:uid="{A15861C4-4DEE-4E24-8B16-70A94F76FEE7}" uniqueName="9" name="User" queryTableFieldId="9" dataDxfId="463"/>
    <tableColumn id="10" xr3:uid="{90EC8056-FF4C-4555-88A2-76AA594759C3}" uniqueName="10" name="Notes" queryTableFieldId="10" dataDxfId="46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0B6734-1301-407F-AE56-846FB232AC8A}" name="SodiumFL_1" displayName="SodiumFL_1" ref="A1:L3" tableType="queryTable" totalsRowShown="0">
  <autoFilter ref="A1:L3" xr:uid="{6D0B6734-1301-407F-AE56-846FB232AC8A}"/>
  <tableColumns count="12">
    <tableColumn id="1" xr3:uid="{30BE980B-FDAD-4E0B-9AE3-BF1C1BFF87DA}" uniqueName="1" name="Study Number" queryTableFieldId="1" dataDxfId="461"/>
    <tableColumn id="11" xr3:uid="{7D0087C2-7053-4C8E-8320-9DDEA556BE41}" uniqueName="11" name="Manufacturer" queryTableFieldId="11"/>
    <tableColumn id="12" xr3:uid="{ABB9D409-DA80-4AD8-B9EA-DDC9C2839A8F}" uniqueName="12" name="Ref #" queryTableFieldId="12"/>
    <tableColumn id="2" xr3:uid="{E964C932-876E-40C1-8E35-9EC3A04DC723}" uniqueName="2" name="Part Name" queryTableFieldId="2" dataDxfId="460"/>
    <tableColumn id="3" xr3:uid="{B1B6D2C9-E7E3-4C0E-B0D8-D818D9BDE846}" uniqueName="3" name="Lot_#" queryTableFieldId="3"/>
    <tableColumn id="4" xr3:uid="{88DEF8EB-7FED-4983-83FA-5038D0820DF0}" uniqueName="4" name="Expiration Date" queryTableFieldId="4" dataDxfId="459"/>
    <tableColumn id="5" xr3:uid="{E09379A5-BDD2-496A-B248-5D69B30B7299}" uniqueName="5" name="Quantity" queryTableFieldId="5"/>
    <tableColumn id="6" xr3:uid="{87CB8821-473F-4D69-97B6-9BC26C25BCFD}" uniqueName="6" name="Action" queryTableFieldId="6" dataDxfId="458"/>
    <tableColumn id="7" xr3:uid="{42CDBB17-5DA3-4080-8954-7245AC4614BF}" uniqueName="7" name="Date" queryTableFieldId="7" dataDxfId="457"/>
    <tableColumn id="8" xr3:uid="{89E09E30-4888-4B6D-A2D7-627613E2F6EE}" uniqueName="8" name="Time Till Expiration (Days)" queryTableFieldId="8"/>
    <tableColumn id="9" xr3:uid="{5EF5300E-08EC-4B93-9C99-259046FED850}" uniqueName="9" name="User" queryTableFieldId="9" dataDxfId="456"/>
    <tableColumn id="10" xr3:uid="{B039D361-8E86-4D07-AA8D-77AFBA5C4BBD}" uniqueName="10" name="Notes" queryTableFieldId="10" dataDxfId="45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A6C21A5-8A5D-4A91-9A5A-A60B99271A12}" name="Streck_1" displayName="Streck_1" ref="A1:L5" tableType="queryTable" totalsRowShown="0">
  <autoFilter ref="A1:L5" xr:uid="{FA6C21A5-8A5D-4A91-9A5A-A60B99271A12}"/>
  <tableColumns count="12">
    <tableColumn id="1" xr3:uid="{4EDC38EE-BE5B-4DB0-9F88-FC8CEAC41287}" uniqueName="1" name="Study Number" queryTableFieldId="1" dataDxfId="454"/>
    <tableColumn id="11" xr3:uid="{4A01669C-D26E-4A58-8C3C-12CCA294FBDC}" uniqueName="11" name="Manufacturer" queryTableFieldId="11"/>
    <tableColumn id="12" xr3:uid="{9363ED8A-022A-42A7-8512-F7EB900226A6}" uniqueName="12" name="Ref #" queryTableFieldId="12"/>
    <tableColumn id="2" xr3:uid="{D47E0D5D-D776-4229-8225-72D5778EA0E2}" uniqueName="2" name="Part Name" queryTableFieldId="2" dataDxfId="453"/>
    <tableColumn id="3" xr3:uid="{FEEC675B-D4AE-45F9-82D8-DD5690C73C7E}" uniqueName="3" name="Lot_#" queryTableFieldId="3"/>
    <tableColumn id="4" xr3:uid="{C4802E12-FD51-48A0-A907-BE5668DBAB67}" uniqueName="4" name="Expiration Date" queryTableFieldId="4" dataDxfId="452"/>
    <tableColumn id="5" xr3:uid="{7D23CDF3-D522-436E-A0A2-9FFC0AD048A4}" uniqueName="5" name="Quantity" queryTableFieldId="5"/>
    <tableColumn id="6" xr3:uid="{9D0E7A7E-22F7-4AA8-96A9-2A25C2D236E1}" uniqueName="6" name="Action" queryTableFieldId="6" dataDxfId="451"/>
    <tableColumn id="7" xr3:uid="{A80D51E4-72F1-4172-8AF3-9E20E08DC05A}" uniqueName="7" name="Date" queryTableFieldId="7" dataDxfId="450"/>
    <tableColumn id="8" xr3:uid="{D74EEA08-3E3C-4FAF-A47C-35C2CB9B34A6}" uniqueName="8" name="Time Till Expiration (Days)" queryTableFieldId="8"/>
    <tableColumn id="9" xr3:uid="{D44AE96E-14DB-480A-8D3B-47976EDD8393}" uniqueName="9" name="User" queryTableFieldId="9" dataDxfId="449"/>
    <tableColumn id="10" xr3:uid="{3AB7C911-40C1-427C-AEEB-A60F301F10B0}" uniqueName="10" name="Notes" queryTableFieldId="10" dataDxfId="448"/>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7448DA-B6B3-47B7-A1A5-A1B947B4D862}" name="RedTop_" displayName="RedTop_" ref="A1:L16" tableType="queryTable" totalsRowShown="0">
  <autoFilter ref="A1:L16" xr:uid="{0E7448DA-B6B3-47B7-A1A5-A1B947B4D862}"/>
  <tableColumns count="12">
    <tableColumn id="1" xr3:uid="{825B9AAB-8A2F-475A-8EBA-D4BAA7548DCB}" uniqueName="1" name="Study Number" queryTableFieldId="1" dataDxfId="447"/>
    <tableColumn id="11" xr3:uid="{5944EBC8-278A-43DA-B433-58E21A12D817}" uniqueName="11" name="Manufacturer" queryTableFieldId="11"/>
    <tableColumn id="12" xr3:uid="{F2F83A87-F36C-4DDB-A46F-3C2E3746BE3F}" uniqueName="12" name="Ref #" queryTableFieldId="12"/>
    <tableColumn id="2" xr3:uid="{26C637E1-8158-40A8-91B1-736139C12552}" uniqueName="2" name="Part Name" queryTableFieldId="2" dataDxfId="446"/>
    <tableColumn id="3" xr3:uid="{1DF55EEE-9621-466E-B946-A1731F65A17C}" uniqueName="3" name="Lot_#" queryTableFieldId="3" dataDxfId="445"/>
    <tableColumn id="4" xr3:uid="{C6E30E5D-6D2C-45D2-96DC-A47092FEB261}" uniqueName="4" name="Expiration Date" queryTableFieldId="4" dataDxfId="444"/>
    <tableColumn id="5" xr3:uid="{13209BAE-717F-45E8-BF6B-1B602E85B39A}" uniqueName="5" name="Quantity" queryTableFieldId="5"/>
    <tableColumn id="6" xr3:uid="{56B9A8AA-4A4E-4E3B-906C-C0BB848D7885}" uniqueName="6" name="Action" queryTableFieldId="6" dataDxfId="443"/>
    <tableColumn id="7" xr3:uid="{98238FB8-75B9-413F-865D-05A34CC73E60}" uniqueName="7" name="Date" queryTableFieldId="7" dataDxfId="442"/>
    <tableColumn id="8" xr3:uid="{2B94133F-4847-4CD6-924D-4978D733F4EE}" uniqueName="8" name="Time Till Expiration (Days)" queryTableFieldId="8"/>
    <tableColumn id="9" xr3:uid="{B022185F-B58E-4122-BB01-8312B035D7B4}" uniqueName="9" name="User" queryTableFieldId="9" dataDxfId="441"/>
    <tableColumn id="10" xr3:uid="{205F47BE-E828-4FB2-8D76-710CD534F2D8}" uniqueName="10" name="Notes" queryTableFieldId="10" dataDxfId="440"/>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8F29B7-92FA-4539-96CA-F443430363B7}" name="Append1" displayName="Append1" ref="A1:D200" tableType="queryTable" totalsRowShown="0">
  <autoFilter ref="A1:D200" xr:uid="{978F29B7-92FA-4539-96CA-F443430363B7}"/>
  <tableColumns count="4">
    <tableColumn id="1" xr3:uid="{079F23EB-60C7-41BD-BFE9-1B9A07F7F628}" uniqueName="1" name="Part Name" queryTableFieldId="1" dataDxfId="439"/>
    <tableColumn id="2" xr3:uid="{01191B36-0B2A-406F-BED9-C95801363B2E}" uniqueName="2" name="Lot_#" queryTableFieldId="2"/>
    <tableColumn id="3" xr3:uid="{9AB72097-D4CD-4889-A5CF-2D15DA5A1A79}" uniqueName="3" name="Expiration Date" queryTableFieldId="3" dataDxfId="438"/>
    <tableColumn id="4" xr3:uid="{BB91371E-8D4F-48F6-B364-05CE3C28F71D}" uniqueName="4" name="Quantity"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BBAA55F-C419-4790-BF6F-EF718F1269A1}" name="SuperFrost_1" displayName="SuperFrost_1" ref="A1:L5" tableType="queryTable" totalsRowShown="0">
  <autoFilter ref="A1:L5" xr:uid="{3BBAA55F-C419-4790-BF6F-EF718F1269A1}"/>
  <tableColumns count="12">
    <tableColumn id="1" xr3:uid="{2783B3F0-D5EA-4FF3-9584-7295D8C3DD1C}" uniqueName="1" name="Study Number" queryTableFieldId="1" dataDxfId="566"/>
    <tableColumn id="11" xr3:uid="{2E2EC1EE-FEEB-44D1-BC9C-888F4FB8A122}" uniqueName="11" name="Manufacturer" queryTableFieldId="11"/>
    <tableColumn id="12" xr3:uid="{37BE19D5-C82E-4580-B1B5-5274EE10B074}" uniqueName="12" name="Ref #" queryTableFieldId="12"/>
    <tableColumn id="2" xr3:uid="{F46839FC-36F5-4273-AD53-AACEC858502F}" uniqueName="2" name="Part Name" queryTableFieldId="2" dataDxfId="565"/>
    <tableColumn id="3" xr3:uid="{2025B685-37EB-4C11-A361-A7BE6B722299}" uniqueName="3" name="Lot_#" queryTableFieldId="3" dataDxfId="564"/>
    <tableColumn id="4" xr3:uid="{1906583C-1C1B-4820-99BF-42C6A323CDE1}" uniqueName="4" name="Expiration Date" queryTableFieldId="4" dataDxfId="563"/>
    <tableColumn id="5" xr3:uid="{E9D06FF8-ACD7-4CA4-B1F8-658C467E6758}" uniqueName="5" name="Quantity" queryTableFieldId="5"/>
    <tableColumn id="6" xr3:uid="{76C8DBF5-1ABA-4615-BE8B-008B13A6B78A}" uniqueName="6" name="Action" queryTableFieldId="6" dataDxfId="562"/>
    <tableColumn id="7" xr3:uid="{2C28EA9E-D27F-4C39-8AF3-1B8142E3AF3C}" uniqueName="7" name="Date" queryTableFieldId="7" dataDxfId="561"/>
    <tableColumn id="8" xr3:uid="{EE081325-BB93-4AD4-BA33-C0B0DEA65196}" uniqueName="8" name="Time Till Expiration (Days)" queryTableFieldId="8"/>
    <tableColumn id="9" xr3:uid="{FB0A9EF7-C768-4D35-B4D4-3C846C2D6D7A}" uniqueName="9" name="User" queryTableFieldId="9" dataDxfId="560"/>
    <tableColumn id="10" xr3:uid="{A894BE29-0748-404E-A137-13BA98375926}" uniqueName="10" name="Notes" queryTableFieldId="10" dataDxfId="559"/>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89E01-33E1-46E4-8DCC-BB0D235B29FF}" name="SST" displayName="SST" ref="A1:L24" totalsRowShown="0" headerRowDxfId="437" dataDxfId="435" headerRowBorderDxfId="436" tableBorderDxfId="434" totalsRowBorderDxfId="433">
  <autoFilter ref="A1:L24" xr:uid="{23D56173-188A-4029-8FBE-F6AAA9916AEE}">
    <filterColumn colId="3">
      <filters>
        <filter val="Blue Biopsy Capsule"/>
        <filter val="Blue Biopsy Capsules"/>
      </filters>
    </filterColumn>
  </autoFilter>
  <tableColumns count="12">
    <tableColumn id="1" xr3:uid="{577307F6-87E8-4416-A020-E838D4DF4029}" name="Study Number" dataDxfId="432"/>
    <tableColumn id="14" xr3:uid="{3A6A1522-5333-45A4-BE58-6CAD69E9FFB7}" name="Manufacturer" dataDxfId="431"/>
    <tableColumn id="15" xr3:uid="{CF812269-C9E4-41C2-9A6B-3F041BD0503F}" name="Ref #" dataDxfId="430"/>
    <tableColumn id="2" xr3:uid="{A91A5FBE-AAD2-4DE6-ABF9-90E9B53B28F4}" name="Part Name" dataDxfId="429"/>
    <tableColumn id="3" xr3:uid="{C2D0A3D9-8A99-4BD5-BEC1-11A44731A1C0}" name="Lot_#" dataDxfId="428"/>
    <tableColumn id="4" xr3:uid="{B51ED748-68B7-425F-ADCD-77141C362C98}" name="Expiration Date" dataDxfId="427"/>
    <tableColumn id="5" xr3:uid="{5ECD6F44-B91F-4139-A282-D0CF24E49851}" name="Quantity" dataDxfId="426"/>
    <tableColumn id="6" xr3:uid="{001AC1B5-1578-4824-82B8-4A34D05CFC03}" name="Action" dataDxfId="425"/>
    <tableColumn id="7" xr3:uid="{A7124BC5-BCDD-4D46-85D4-8A98F403B642}" name="Date" dataDxfId="424"/>
    <tableColumn id="10" xr3:uid="{9F299D07-4905-4C62-8970-C9B936CF834C}" name="Time Till Expiration (Days)" dataDxfId="423">
      <calculatedColumnFormula>SST[[#This Row],[Expiration Date]]-TODAY()</calculatedColumnFormula>
    </tableColumn>
    <tableColumn id="8" xr3:uid="{A0E20261-B4C3-4C2B-801D-897784580A7D}" name="User" dataDxfId="422"/>
    <tableColumn id="9" xr3:uid="{F98039C3-5045-49D6-95BF-4E6DD87D4916}" name="Notes" dataDxfId="421"/>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D56173-188A-4029-8FBE-F6AAA9916AEE}" name="K2EDTA" displayName="K2EDTA" ref="A1:L39" totalsRowShown="0" headerRowDxfId="420" dataDxfId="418" headerRowBorderDxfId="419" tableBorderDxfId="417" totalsRowBorderDxfId="416">
  <autoFilter ref="A1:L39" xr:uid="{23D56173-188A-4029-8FBE-F6AAA9916AEE}">
    <filterColumn colId="3">
      <filters>
        <filter val="Blue Biopsy Capsule"/>
        <filter val="Blue Biopsy Capsules"/>
      </filters>
    </filterColumn>
  </autoFilter>
  <tableColumns count="12">
    <tableColumn id="1" xr3:uid="{B6CA64CF-9CAA-4F69-B472-11DF8CC69071}" name="Study Number" dataDxfId="415"/>
    <tableColumn id="14" xr3:uid="{291F8DC2-84C5-457F-8016-FA7445D52792}" name="Manufacturer" dataDxfId="414"/>
    <tableColumn id="13" xr3:uid="{671B3DE3-0D25-4FD9-84E7-3FA90DF5E254}" name="Ref #" dataDxfId="413"/>
    <tableColumn id="2" xr3:uid="{6A0235B7-FAAD-46D2-9736-9F9BACB812F3}" name="Part Name" dataDxfId="412"/>
    <tableColumn id="3" xr3:uid="{BC2EB52D-D297-4417-86FA-F207CF1336A8}" name="Lot_#" dataDxfId="411"/>
    <tableColumn id="4" xr3:uid="{29F6DB0F-0E0E-4DB1-9A99-E4132E40D0FA}" name="Expiration Date" dataDxfId="410"/>
    <tableColumn id="5" xr3:uid="{DF663F54-DCEC-4780-8E7A-C2875020ED66}" name="Quantity" dataDxfId="409"/>
    <tableColumn id="6" xr3:uid="{51196E78-A10B-4AAC-8DF0-DFF0385FE490}" name="Action" dataDxfId="408"/>
    <tableColumn id="7" xr3:uid="{FD5FBF9A-4E03-4F3A-B318-45A995B8A4D1}" name="Date" dataDxfId="407"/>
    <tableColumn id="10" xr3:uid="{1B8C089F-AD92-4470-8F63-984DE1C49FDC}" name="Time Till Expiration (Days)" dataDxfId="406">
      <calculatedColumnFormula>K2EDTA[[#This Row],[Expiration Date]]-TODAY()</calculatedColumnFormula>
    </tableColumn>
    <tableColumn id="8" xr3:uid="{E6E03C9E-A267-49FF-842F-4B470C5453E9}" name="User" dataDxfId="405"/>
    <tableColumn id="9" xr3:uid="{C4FA8A81-4943-46BF-ADB7-262F2161FDFE}" name="Notes" dataDxfId="404"/>
  </tableColumns>
  <tableStyleInfo name="TableStyleMedium2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0AF929-AAD3-4DA3-B718-6165DD68034C}" name="SlideMailer" displayName="SlideMailer" ref="A1:L13" totalsRowShown="0" headerRowDxfId="403" dataDxfId="401" headerRowBorderDxfId="402" tableBorderDxfId="400" totalsRowBorderDxfId="399">
  <autoFilter ref="A1:L13" xr:uid="{23D56173-188A-4029-8FBE-F6AAA9916AEE}">
    <filterColumn colId="3">
      <filters>
        <filter val="Blue Biopsy Capsule"/>
        <filter val="Blue Biopsy Capsules"/>
      </filters>
    </filterColumn>
  </autoFilter>
  <tableColumns count="12">
    <tableColumn id="1" xr3:uid="{19EE9279-E1C0-4D50-A762-324B23F3D1DD}" name="Study Number" dataDxfId="398"/>
    <tableColumn id="12" xr3:uid="{14433C2F-AEFF-40C4-87A8-34D87D6C31D1}" name="Manufacturer" dataDxfId="397"/>
    <tableColumn id="11" xr3:uid="{F8C7CE71-108F-422A-93E9-B6D2BAA7569D}" name="Ref #" dataDxfId="396"/>
    <tableColumn id="2" xr3:uid="{525C2465-5ADA-44FA-B110-B7A9CC84E59E}" name="Part Name" dataDxfId="395"/>
    <tableColumn id="3" xr3:uid="{CCFBF149-A534-451B-9332-C56617CE88B2}" name="Lot_#" dataDxfId="394"/>
    <tableColumn id="4" xr3:uid="{672C43DB-5A53-4AB6-8A29-A1B7A77AD967}" name="Expiration Date" dataDxfId="393"/>
    <tableColumn id="5" xr3:uid="{0500E2EA-CB41-498B-99CF-048A7378634E}" name="Quantity" dataDxfId="392"/>
    <tableColumn id="6" xr3:uid="{B268A5F5-A14F-4345-98D0-434554870A88}" name="Action" dataDxfId="391"/>
    <tableColumn id="7" xr3:uid="{603BA998-826B-438A-87BB-6F88EC7B9214}" name="Date" dataDxfId="390"/>
    <tableColumn id="10" xr3:uid="{E084DCBA-1DC4-44AB-8D03-EA8410C0A9EC}" name="Time Till Expiration (Days)" dataDxfId="389">
      <calculatedColumnFormula>SlideMailer[[#This Row],[Expiration Date]]-TODAY()</calculatedColumnFormula>
    </tableColumn>
    <tableColumn id="8" xr3:uid="{204AA9F0-0F1C-4854-A8F2-15BA1A4412D1}" name="User" dataDxfId="388"/>
    <tableColumn id="9" xr3:uid="{BABE75C5-1AA4-4635-92E9-E6053887B1F3}" name="Notes" dataDxfId="387"/>
  </tableColumns>
  <tableStyleInfo name="TableStyleMedium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68482C-5622-41DA-93A7-334AD07206E0}" name="RedTop" displayName="RedTop" ref="A1:L16" totalsRowShown="0" headerRowDxfId="386" dataDxfId="384" headerRowBorderDxfId="385" tableBorderDxfId="383" totalsRowBorderDxfId="382">
  <autoFilter ref="A1:L16" xr:uid="{23D56173-188A-4029-8FBE-F6AAA9916AEE}">
    <filterColumn colId="3">
      <filters>
        <filter val="Blue Biopsy Capsule"/>
        <filter val="Blue Biopsy Capsules"/>
      </filters>
    </filterColumn>
  </autoFilter>
  <tableColumns count="12">
    <tableColumn id="1" xr3:uid="{B69C9BFC-1F87-4E9E-B0C2-F00F12DB2C54}" name="Study Number" dataDxfId="381"/>
    <tableColumn id="12" xr3:uid="{B00116BE-D03D-40BE-B1A3-D8F1AABFCFB9}" name="Manufacturer" dataDxfId="380"/>
    <tableColumn id="11" xr3:uid="{ABF4B337-7B67-456F-A2CB-35203B8E0765}" name="Ref #" dataDxfId="379"/>
    <tableColumn id="2" xr3:uid="{0143C286-937D-436E-902B-35CB4079221F}" name="Part Name" dataDxfId="378"/>
    <tableColumn id="3" xr3:uid="{75FC97F1-7E7B-4A00-AE31-1D10E1595A18}" name="Lot_#" dataDxfId="377"/>
    <tableColumn id="4" xr3:uid="{09B49C1C-6A63-4181-915F-CD086755B6B7}" name="Expiration Date" dataDxfId="376"/>
    <tableColumn id="5" xr3:uid="{4F3958BF-C79F-44A6-BF40-785B750DDE75}" name="Quantity" dataDxfId="375"/>
    <tableColumn id="6" xr3:uid="{68DC5D94-D011-4368-8A91-A7A4F9F0BBC6}" name="Action" dataDxfId="374"/>
    <tableColumn id="7" xr3:uid="{94ECB797-7C97-4106-9B35-7BFCB40FC9F4}" name="Date" dataDxfId="373"/>
    <tableColumn id="10" xr3:uid="{29DAC8E7-1470-431F-8C53-986008312FDD}" name="Time Till Expiration (Days)" dataDxfId="372">
      <calculatedColumnFormula>RedTop[[#This Row],[Expiration Date]]-TODAY()</calculatedColumnFormula>
    </tableColumn>
    <tableColumn id="8" xr3:uid="{0B852C3D-B7C6-4013-A0A6-C9FE1BCEFBC4}" name="User" dataDxfId="371"/>
    <tableColumn id="9" xr3:uid="{318E9C64-79DC-4D65-BE25-8349FBED7FE7}" name="Notes" dataDxfId="370"/>
  </tableColumns>
  <tableStyleInfo name="TableStyleMedium2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A830725-9291-4EF2-9D54-B1834246B009}" name="Streck" displayName="Streck" ref="A1:L5" totalsRowShown="0" headerRowDxfId="369" dataDxfId="367" headerRowBorderDxfId="368" tableBorderDxfId="366" totalsRowBorderDxfId="365">
  <autoFilter ref="A1:L5" xr:uid="{23D56173-188A-4029-8FBE-F6AAA9916AEE}">
    <filterColumn colId="3">
      <filters>
        <filter val="Blue Biopsy Capsule"/>
        <filter val="Blue Biopsy Capsules"/>
      </filters>
    </filterColumn>
  </autoFilter>
  <tableColumns count="12">
    <tableColumn id="1" xr3:uid="{5FFB3973-CDF2-4E65-8E8F-E16B66F3F2EF}" name="Study Number" dataDxfId="364"/>
    <tableColumn id="12" xr3:uid="{195F3ED5-EB28-4FF2-99B2-552B3B06EF2D}" name="Manufacturer"/>
    <tableColumn id="11" xr3:uid="{392D00CC-0240-4BE1-9BB4-6369E7847467}" name="Ref #"/>
    <tableColumn id="2" xr3:uid="{9F277A1F-B1D2-442C-8421-200A742D1B56}" name="Part Name" dataDxfId="363"/>
    <tableColumn id="3" xr3:uid="{069A452A-9234-4F8A-A42B-10DBADD63DA8}" name="Lot_#" dataDxfId="362"/>
    <tableColumn id="4" xr3:uid="{E87B7863-B0F5-4E1E-B0CA-920B064B8077}" name="Expiration Date" dataDxfId="361"/>
    <tableColumn id="5" xr3:uid="{49EF7370-2477-4A63-83BD-6EA30F01EC31}" name="Quantity" dataDxfId="360"/>
    <tableColumn id="6" xr3:uid="{5DE2556E-89F9-46CC-95B6-F43661D3D488}" name="Action" dataDxfId="359"/>
    <tableColumn id="7" xr3:uid="{DAAEED42-807F-4C78-AF91-2F707FBB6EE3}" name="Date" dataDxfId="358"/>
    <tableColumn id="10" xr3:uid="{A58999F0-B20B-4256-B1A2-C1EE90480857}" name="Time Till Expiration (Days)" dataDxfId="357">
      <calculatedColumnFormula>Streck[[#This Row],[Expiration Date]]-TODAY()</calculatedColumnFormula>
    </tableColumn>
    <tableColumn id="8" xr3:uid="{18880489-8AB1-416D-A56B-DA82BAAB2B2A}" name="User" dataDxfId="356"/>
    <tableColumn id="9" xr3:uid="{C8E879AD-7C76-481F-81F1-CC429F9482D3}" name="Notes" dataDxfId="355"/>
  </tableColumns>
  <tableStyleInfo name="TableStyleMedium2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776EC43-540A-4AED-9C92-E14B47838094}" name="SodiumFl" displayName="SodiumFl" ref="A1:L3" totalsRowShown="0" headerRowDxfId="354" dataDxfId="352" headerRowBorderDxfId="353" tableBorderDxfId="351" totalsRowBorderDxfId="350">
  <autoFilter ref="A1:L3" xr:uid="{23D56173-188A-4029-8FBE-F6AAA9916AEE}">
    <filterColumn colId="3">
      <filters>
        <filter val="Blue Biopsy Capsule"/>
        <filter val="Blue Biopsy Capsules"/>
      </filters>
    </filterColumn>
  </autoFilter>
  <tableColumns count="12">
    <tableColumn id="1" xr3:uid="{8C043C12-3062-41E9-AC13-B5085F911D6F}" name="Study Number" dataDxfId="349"/>
    <tableColumn id="12" xr3:uid="{B54E81DE-1AC5-4A84-BB19-09C51508ACAB}" name="Manufacturer" dataDxfId="348"/>
    <tableColumn id="11" xr3:uid="{B1147D61-17D1-4E2E-8047-C8C43E4C3901}" name="Ref #" dataDxfId="347"/>
    <tableColumn id="2" xr3:uid="{A2BE4AE6-CFF3-4E00-9015-783A1D191124}" name="Part Name" dataDxfId="346"/>
    <tableColumn id="3" xr3:uid="{50DDED8D-496A-452A-94C9-23FC7958B1FE}" name="Lot_#" dataDxfId="345"/>
    <tableColumn id="4" xr3:uid="{3EAEA38F-7000-40D4-AE41-465CD1D64B0C}" name="Expiration Date" dataDxfId="344"/>
    <tableColumn id="5" xr3:uid="{9BFF9D59-5FE8-4278-AAB5-B8F6349BC5C9}" name="Quantity" dataDxfId="343"/>
    <tableColumn id="6" xr3:uid="{17216B61-0A68-448F-ACED-047A7EF94B44}" name="Action" dataDxfId="342"/>
    <tableColumn id="7" xr3:uid="{51272581-4CFC-447A-9F37-AB2A932CABB4}" name="Date" dataDxfId="341"/>
    <tableColumn id="10" xr3:uid="{54A8BEBA-A8FC-4AE2-9126-068D7C61BFD6}" name="Time Till Expiration (Days)" dataDxfId="340">
      <calculatedColumnFormula>SodiumFl[[#This Row],[Expiration Date]]-TODAY()</calculatedColumnFormula>
    </tableColumn>
    <tableColumn id="8" xr3:uid="{035C06D8-E165-4B55-B075-BE2FA2E5BE5B}" name="User" dataDxfId="339"/>
    <tableColumn id="9" xr3:uid="{08679C2B-0F43-4E8C-A90A-909984108B87}" name="Notes" dataDxfId="338"/>
  </tableColumns>
  <tableStyleInfo name="TableStyleMedium2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13D3FCE-952F-404F-8055-806A233686E7}" name="OrangeTop" displayName="OrangeTop" ref="A1:L43" totalsRowShown="0" headerRowDxfId="337" dataDxfId="335" headerRowBorderDxfId="336" tableBorderDxfId="334" totalsRowBorderDxfId="333">
  <autoFilter ref="A1:L43" xr:uid="{23D56173-188A-4029-8FBE-F6AAA9916AEE}"/>
  <tableColumns count="12">
    <tableColumn id="1" xr3:uid="{612E71A4-4F4A-471C-9236-AAFA838D410C}" name="Study Number" dataDxfId="332"/>
    <tableColumn id="12" xr3:uid="{8116B36F-0C17-4DD1-8574-B4DB2A86CC99}" name="Manufacturer" dataDxfId="331"/>
    <tableColumn id="11" xr3:uid="{D260037D-7DB2-459B-9C66-AC5DCA5E1703}" name="Ref #" dataDxfId="330"/>
    <tableColumn id="2" xr3:uid="{FD6667C4-4019-43D9-A7AA-B71B340E10BA}" name="Part Name" dataDxfId="329"/>
    <tableColumn id="3" xr3:uid="{41B87F6A-28DA-4E2E-A2CC-B436C6572B9F}" name="Lot_#" dataDxfId="328"/>
    <tableColumn id="4" xr3:uid="{8B11E0D2-E13C-4EAD-BAB3-6D3176C6F480}" name="Expiration Date" dataDxfId="327"/>
    <tableColumn id="5" xr3:uid="{EA5A5DE5-9F4F-4C6F-96E1-DF2F246017CB}" name="Quantity" dataDxfId="326"/>
    <tableColumn id="6" xr3:uid="{3980BF7B-60C8-4BDE-8D34-6DA8B2C88120}" name="Action" dataDxfId="325"/>
    <tableColumn id="7" xr3:uid="{16CDF1C8-AAE9-4BD5-909F-7B8CDB2067E0}" name="Date" dataDxfId="324"/>
    <tableColumn id="10" xr3:uid="{CD61D5E2-2480-429F-A3D1-D44B90D443CB}" name="Time Till Expiration (Days)" dataDxfId="323">
      <calculatedColumnFormula>OrangeTop[[#This Row],[Expiration Date]]-TODAY()</calculatedColumnFormula>
    </tableColumn>
    <tableColumn id="8" xr3:uid="{C964D45E-A5CB-4C73-8C77-1EA23718E061}" name="User" dataDxfId="322"/>
    <tableColumn id="9" xr3:uid="{71A446EF-5B31-41BC-B837-B04526BB3429}" name="Notes" dataDxfId="321"/>
  </tableColumns>
  <tableStyleInfo name="TableStyleMedium2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A32C8B5-CBE6-4C8D-9C95-B5FDA65ECE46}" name="WhiteTop" displayName="WhiteTop" ref="A1:L9" totalsRowShown="0" headerRowDxfId="320" dataDxfId="318" headerRowBorderDxfId="319" tableBorderDxfId="317" totalsRowBorderDxfId="316">
  <autoFilter ref="A1:L9" xr:uid="{23D56173-188A-4029-8FBE-F6AAA9916AEE}">
    <filterColumn colId="3">
      <filters>
        <filter val="Blue Biopsy Capsule"/>
        <filter val="Blue Biopsy Capsules"/>
      </filters>
    </filterColumn>
  </autoFilter>
  <tableColumns count="12">
    <tableColumn id="1" xr3:uid="{D31E5B3A-791A-4EFF-A0C9-BEDA8FCC3E12}" name="Study Number" dataDxfId="315"/>
    <tableColumn id="12" xr3:uid="{3E739113-31CD-4075-A202-1EC22B3ACA2A}" name="Manufacturer" dataDxfId="314"/>
    <tableColumn id="11" xr3:uid="{B15B4FDB-191D-405B-99E5-B854DA846250}" name="Ref #" dataDxfId="313"/>
    <tableColumn id="2" xr3:uid="{0908BA84-29A8-4300-B088-F520934B8F43}" name="Part Name" dataDxfId="312"/>
    <tableColumn id="3" xr3:uid="{62D3EB7E-1F1E-4CFE-88F9-7ECFACA6311B}" name="Lot_#" dataDxfId="311"/>
    <tableColumn id="4" xr3:uid="{8F425B2C-6944-4143-8961-23C1C1F64BFD}" name="Expiration Date" dataDxfId="310"/>
    <tableColumn id="5" xr3:uid="{91A9170E-EFC0-46E1-9CA6-E3CC9B0DC753}" name="Quantity" dataDxfId="309"/>
    <tableColumn id="6" xr3:uid="{B8678BEA-1E26-4404-A67F-A24639124EB8}" name="Action" dataDxfId="308"/>
    <tableColumn id="7" xr3:uid="{02575FA0-15C8-4874-858A-42838C5100DB}" name="Date" dataDxfId="307"/>
    <tableColumn id="10" xr3:uid="{B5F45303-F5C2-4B8B-8C1A-BC742EDC04FE}" name="Time Till Expiration (Days)" dataDxfId="306">
      <calculatedColumnFormula>WhiteTop[[#This Row],[Expiration Date]]-TODAY()</calculatedColumnFormula>
    </tableColumn>
    <tableColumn id="8" xr3:uid="{C4591B2A-F43A-43F0-BF7A-2CA6D5660EE1}" name="User" dataDxfId="305"/>
    <tableColumn id="9" xr3:uid="{525AC102-7A34-4501-BF8C-B8C8D946F522}" name="Notes" dataDxfId="304"/>
  </tableColumns>
  <tableStyleInfo name="TableStyleMedium2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7DC9BC-C53E-40E9-A3C2-AD9CF12E996A}" name="YellowTop" displayName="YellowTop" ref="A1:L3" totalsRowShown="0" headerRowDxfId="303" dataDxfId="301" headerRowBorderDxfId="302" tableBorderDxfId="300" totalsRowBorderDxfId="299">
  <autoFilter ref="A1:L3" xr:uid="{23D56173-188A-4029-8FBE-F6AAA9916AEE}">
    <filterColumn colId="3">
      <filters>
        <filter val="Blue Biopsy Capsule"/>
        <filter val="Blue Biopsy Capsules"/>
      </filters>
    </filterColumn>
  </autoFilter>
  <tableColumns count="12">
    <tableColumn id="1" xr3:uid="{D23E6B38-90DE-424E-B112-F78E5995F0D2}" name="Study Number" dataDxfId="298"/>
    <tableColumn id="12" xr3:uid="{4FCB953C-0616-44FF-B295-2D8ADEDB9212}" name="Manufacturer" dataDxfId="297"/>
    <tableColumn id="11" xr3:uid="{41CAB0BA-3008-4459-8B56-1247173712AC}" name="Ref #" dataDxfId="296"/>
    <tableColumn id="2" xr3:uid="{FF701957-7B26-417A-B71D-B39155C30CA7}" name="Part Name" dataDxfId="295"/>
    <tableColumn id="3" xr3:uid="{EFCDC767-4FB2-4926-A634-3396D27F17C0}" name="Lot_#" dataDxfId="294"/>
    <tableColumn id="4" xr3:uid="{00451052-E280-45A6-A9E5-E18D9627F9DE}" name="Expiration Date" dataDxfId="293"/>
    <tableColumn id="5" xr3:uid="{91B67307-2169-4D0D-9C2C-8DD6734016E8}" name="Quantity" dataDxfId="292"/>
    <tableColumn id="6" xr3:uid="{7D992478-FA96-47EB-A1ED-B853040BA2EF}" name="Action" dataDxfId="291"/>
    <tableColumn id="7" xr3:uid="{33CC8601-110B-4B0B-A473-860FC5FE3A97}" name="Date" dataDxfId="290"/>
    <tableColumn id="10" xr3:uid="{2C51073B-BB43-423F-9B66-BCFC592BE2FC}" name="Time Till Expiration (Days)" dataDxfId="289">
      <calculatedColumnFormula>YellowTop[[#This Row],[Expiration Date]]-TODAY()</calculatedColumnFormula>
    </tableColumn>
    <tableColumn id="8" xr3:uid="{70572B60-460D-4008-9557-E64F2E2DBF35}" name="User" dataDxfId="288"/>
    <tableColumn id="9" xr3:uid="{AE9DEC9C-0FAB-421A-B672-8565C8FB87AF}" name="Notes" dataDxfId="287"/>
  </tableColumns>
  <tableStyleInfo name="TableStyleMedium2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375CE2-A06B-476C-9684-834A52E7AF9A}" name="SodiumHep" displayName="SodiumHep" ref="A1:L18" totalsRowShown="0" headerRowDxfId="286" dataDxfId="284" headerRowBorderDxfId="285" tableBorderDxfId="283" totalsRowBorderDxfId="282">
  <autoFilter ref="A1:L18" xr:uid="{23D56173-188A-4029-8FBE-F6AAA9916AEE}">
    <filterColumn colId="3">
      <filters>
        <filter val="Blue Biopsy Capsule"/>
        <filter val="Blue Biopsy Capsules"/>
      </filters>
    </filterColumn>
  </autoFilter>
  <tableColumns count="12">
    <tableColumn id="1" xr3:uid="{AB86C06B-7EFF-4A03-937A-BE33A1655256}" name="Study Number" dataDxfId="281"/>
    <tableColumn id="14" xr3:uid="{26D26E24-C5B9-4EC0-A480-B08A9ECA4A64}" name="Manufacturer" dataDxfId="280"/>
    <tableColumn id="13" xr3:uid="{8932178F-20D2-493E-AF30-C2ED72235AB3}" name="Ref #" dataDxfId="279"/>
    <tableColumn id="2" xr3:uid="{580CE3DB-D280-435C-8415-BE9FE7A22346}" name="Part Name" dataDxfId="278"/>
    <tableColumn id="3" xr3:uid="{B1D85C27-D032-4045-B72B-070548F51D64}" name="Lot_#" dataDxfId="277"/>
    <tableColumn id="4" xr3:uid="{AC19A282-CE75-469C-B178-EE0B502DD1B0}" name="Expiration Date" dataDxfId="276"/>
    <tableColumn id="5" xr3:uid="{00CDF5F7-AD1B-471C-B7DE-AF6C162B0F37}" name="Quantity" dataDxfId="275"/>
    <tableColumn id="6" xr3:uid="{6C7893C7-3632-4A99-8B81-CD190278F6C5}" name="Action" dataDxfId="274"/>
    <tableColumn id="7" xr3:uid="{2465A1E8-6C07-4264-86BB-BDD5271EF5C2}" name="Date" dataDxfId="273"/>
    <tableColumn id="10" xr3:uid="{4423A9E5-7DD6-4B0A-905D-675690C1BC0A}" name="Time Till Expiration (Days)" dataDxfId="272">
      <calculatedColumnFormula>SodiumHep[[#This Row],[Expiration Date]]-TODAY()</calculatedColumnFormula>
    </tableColumn>
    <tableColumn id="8" xr3:uid="{6CA69D83-66D2-47E8-8936-138200BE1373}" name="User" dataDxfId="271"/>
    <tableColumn id="9" xr3:uid="{89B9F7BC-690B-4636-8FE5-E7FDD0E606F3}" name="Notes" dataDxfId="270"/>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167F509-F238-4120-AFAF-9B24A2B4117A}" name="Needles_1" displayName="Needles_1" ref="A1:L4" tableType="queryTable" totalsRowShown="0">
  <autoFilter ref="A1:L4" xr:uid="{6167F509-F238-4120-AFAF-9B24A2B4117A}"/>
  <tableColumns count="12">
    <tableColumn id="1" xr3:uid="{33995C0F-C24D-4C51-B5E1-5F68BD82C43F}" uniqueName="1" name="Study Number" queryTableFieldId="1" dataDxfId="558"/>
    <tableColumn id="11" xr3:uid="{96FC7BFB-A618-421C-9DF0-1D7AD9707AC5}" uniqueName="11" name="Manufacturer" queryTableFieldId="11"/>
    <tableColumn id="12" xr3:uid="{F60A5305-DA0E-4DE0-B0EF-814D5C509886}" uniqueName="12" name="Ref #" queryTableFieldId="12"/>
    <tableColumn id="2" xr3:uid="{0E95F3DD-37AC-4C09-9590-BACE9C7C399F}" uniqueName="2" name="Part Name" queryTableFieldId="2" dataDxfId="557"/>
    <tableColumn id="3" xr3:uid="{61C324F5-A5EA-4459-9E15-5402BAB070FE}" uniqueName="3" name="Lot_#" queryTableFieldId="3" dataDxfId="556"/>
    <tableColumn id="4" xr3:uid="{9FFD49F0-2864-4B0D-9FEE-DA8DA54BDE6F}" uniqueName="4" name="Expiration Date" queryTableFieldId="4" dataDxfId="555"/>
    <tableColumn id="5" xr3:uid="{4CA77404-B131-4BE5-BDDF-936B9E635DA4}" uniqueName="5" name="Quantity" queryTableFieldId="5"/>
    <tableColumn id="6" xr3:uid="{A87CD042-AA81-413F-932A-7E9C684B21A7}" uniqueName="6" name="Action" queryTableFieldId="6" dataDxfId="554"/>
    <tableColumn id="7" xr3:uid="{907722E7-A9D1-427E-87CA-E48E414192D1}" uniqueName="7" name="Date" queryTableFieldId="7" dataDxfId="553"/>
    <tableColumn id="8" xr3:uid="{9E37F2FB-3EF5-4994-B42F-93FB8A9663D2}" uniqueName="8" name="Time Till Expiration (Days)" queryTableFieldId="8"/>
    <tableColumn id="9" xr3:uid="{4B85AC02-4CFE-4D3B-8C59-31AAEDF30435}" uniqueName="9" name="User" queryTableFieldId="9" dataDxfId="552"/>
    <tableColumn id="10" xr3:uid="{2B7F36A4-753C-4954-B5D7-40207C7EE975}" uniqueName="10" name="Notes" queryTableFieldId="10" dataDxfId="551"/>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6D2C3B-4E2D-4493-91B1-A648238017CD}" name="RNA" displayName="RNA" ref="A1:L6" totalsRowShown="0" headerRowDxfId="269" dataDxfId="267" headerRowBorderDxfId="268" tableBorderDxfId="266" totalsRowBorderDxfId="265">
  <autoFilter ref="A1:L6" xr:uid="{23D56173-188A-4029-8FBE-F6AAA9916AEE}">
    <filterColumn colId="3">
      <filters>
        <filter val="Blue Biopsy Capsule"/>
        <filter val="Blue Biopsy Capsules"/>
      </filters>
    </filterColumn>
  </autoFilter>
  <tableColumns count="12">
    <tableColumn id="1" xr3:uid="{8146AFD7-C639-4CCB-BD74-C5520803B617}" name="Study Number" dataDxfId="264"/>
    <tableColumn id="12" xr3:uid="{3D9EDC51-97FC-44CE-9B45-10660E73B5CB}" name="Manufacturer" dataDxfId="263"/>
    <tableColumn id="11" xr3:uid="{C89FE6A1-24A6-4C5A-9675-8C3FC8825D8C}" name="Ref #" dataDxfId="262"/>
    <tableColumn id="2" xr3:uid="{D8327F07-6C55-4E6E-BEB4-CAEF35A744DC}" name="Part Name" dataDxfId="261"/>
    <tableColumn id="3" xr3:uid="{E66278D8-CFC3-424C-A9E4-9C39F30A3B15}" name="Lot_#" dataDxfId="260"/>
    <tableColumn id="4" xr3:uid="{D6CDCDA3-648E-402B-B2F5-C76943C5E30C}" name="Expiration Date" dataDxfId="259"/>
    <tableColumn id="5" xr3:uid="{6AB602BD-074D-426E-8783-812C68682EE4}" name="Quantity" dataDxfId="258"/>
    <tableColumn id="6" xr3:uid="{398C26BE-79F6-49B1-86F3-2797B08579F7}" name="Action" dataDxfId="257"/>
    <tableColumn id="7" xr3:uid="{BFE0516F-A5BE-48D1-8F2D-2F3FCE60A8E0}" name="Date" dataDxfId="256"/>
    <tableColumn id="10" xr3:uid="{92739CC2-5902-4B3D-B274-B93CD6CE3701}" name="Time Till Expiration (Days)" dataDxfId="255">
      <calculatedColumnFormula>RNA[[#This Row],[Expiration Date]]-TODAY()</calculatedColumnFormula>
    </tableColumn>
    <tableColumn id="8" xr3:uid="{824D3874-DF06-47CC-93A9-C569420934C3}" name="User" dataDxfId="254"/>
    <tableColumn id="9" xr3:uid="{F55E7790-16B4-42BB-AFDA-885232E244DF}" name="Notes" dataDxfId="253"/>
  </tableColumns>
  <tableStyleInfo name="TableStyleMedium2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1D8B7D4-4B5E-4A09-9BFF-D5D0234DC756}" name="DNA" displayName="DNA" ref="A1:L3" totalsRowShown="0" headerRowDxfId="252" dataDxfId="250" headerRowBorderDxfId="251" tableBorderDxfId="249" totalsRowBorderDxfId="248">
  <autoFilter ref="A1:L3" xr:uid="{23D56173-188A-4029-8FBE-F6AAA9916AEE}">
    <filterColumn colId="3">
      <filters>
        <filter val="Blue Biopsy Capsule"/>
        <filter val="Blue Biopsy Capsules"/>
      </filters>
    </filterColumn>
  </autoFilter>
  <tableColumns count="12">
    <tableColumn id="1" xr3:uid="{C231B202-6DAE-4376-B28D-CDD1B0153986}" name="Study Number" dataDxfId="247"/>
    <tableColumn id="12" xr3:uid="{FAB4D378-4D61-4C21-8D7A-91154999B5D2}" name="Manufacturer" dataDxfId="246"/>
    <tableColumn id="11" xr3:uid="{032CBA05-1E75-4B00-9491-42CD47D41AF0}" name="Ref #" dataDxfId="245"/>
    <tableColumn id="2" xr3:uid="{A34CD048-CC48-4C55-96E2-844D62928C78}" name="Part Name" dataDxfId="244"/>
    <tableColumn id="3" xr3:uid="{B5533B3F-9DE1-470E-B1B6-DC503172CA8E}" name="Lot_#" dataDxfId="243"/>
    <tableColumn id="4" xr3:uid="{95385777-E6C3-4D46-B6BB-71F6376BE780}" name="Expiration Date" dataDxfId="242"/>
    <tableColumn id="5" xr3:uid="{0181882B-F668-41AD-8912-ACA1CD42BCF3}" name="Quantity" dataDxfId="241"/>
    <tableColumn id="6" xr3:uid="{06B78DCD-30D5-4B7F-9B85-E92E1DD4C927}" name="Action" dataDxfId="240"/>
    <tableColumn id="7" xr3:uid="{58983AE7-7527-4628-93A0-32C28B9EAD2E}" name="Date" dataDxfId="239"/>
    <tableColumn id="10" xr3:uid="{BFFBFD59-1720-4D6E-8ED9-1F53D80C68AB}" name="Time Till Expiration (Days)" dataDxfId="238">
      <calculatedColumnFormula>DNA[[#This Row],[Expiration Date]]-TODAY()</calculatedColumnFormula>
    </tableColumn>
    <tableColumn id="8" xr3:uid="{4E2824D8-17E6-4F41-A950-8F5D42995C3D}" name="User" dataDxfId="237"/>
    <tableColumn id="9" xr3:uid="{80632664-3C64-4D98-9B46-9616162F874A}" name="Notes" dataDxfId="236"/>
  </tableColumns>
  <tableStyleInfo name="TableStyleMedium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B92B8A9-3A9A-475E-937C-CE16BD101450}" name="Pipette" displayName="Pipette" ref="A1:L9" totalsRowShown="0" headerRowDxfId="235" dataDxfId="233" headerRowBorderDxfId="234" tableBorderDxfId="232" totalsRowBorderDxfId="231">
  <autoFilter ref="A1:L9" xr:uid="{23D56173-188A-4029-8FBE-F6AAA9916AEE}">
    <filterColumn colId="3">
      <filters>
        <filter val="Blue Biopsy Capsule"/>
        <filter val="Blue Biopsy Capsules"/>
      </filters>
    </filterColumn>
  </autoFilter>
  <tableColumns count="12">
    <tableColumn id="1" xr3:uid="{9952AA9C-9BAA-46B4-8E93-36470A28D7EB}" name="Study Number" dataDxfId="230"/>
    <tableColumn id="12" xr3:uid="{1DEC3893-1A86-47B9-A198-165562EE518D}" name="Manufacturer" dataDxfId="229"/>
    <tableColumn id="11" xr3:uid="{4D0D3626-02D4-4363-B1E6-BC6A7A24E3E2}" name="Ref #" dataDxfId="228"/>
    <tableColumn id="2" xr3:uid="{1579FA7F-BE7F-4267-91BD-0533B4934FAD}" name="Part Name" dataDxfId="227"/>
    <tableColumn id="3" xr3:uid="{C9A2B1A1-A94C-44AC-95A6-337CCAB7E86A}" name="Lot_#" dataDxfId="226"/>
    <tableColumn id="4" xr3:uid="{E964B8DD-351B-440E-8249-05843AB88F63}" name="Expiration Date" dataDxfId="225"/>
    <tableColumn id="5" xr3:uid="{0A93169C-C9D1-4646-8C5C-8E4B7235CDB4}" name="Quantity" dataDxfId="224"/>
    <tableColumn id="6" xr3:uid="{C12AFFF3-DEDC-4DCC-ADF2-5A4A05AD7241}" name="Action" dataDxfId="223"/>
    <tableColumn id="7" xr3:uid="{5B8FDCCD-F83B-465D-B1DB-C4984611EBCB}" name="Date" dataDxfId="222"/>
    <tableColumn id="10" xr3:uid="{349A81FE-36B9-479C-9FF3-74D318875973}" name="Time Till Expiration (Days)" dataDxfId="221">
      <calculatedColumnFormula>Pipette[[#This Row],[Expiration Date]]-TODAY()</calculatedColumnFormula>
    </tableColumn>
    <tableColumn id="8" xr3:uid="{106111E7-9904-4F90-BBBB-73D73FB8AE34}" name="User" dataDxfId="220"/>
    <tableColumn id="9" xr3:uid="{8D38D941-C8FA-4B10-84A2-AD3BCB37E55C}" name="Notes" dataDxfId="219"/>
  </tableColumns>
  <tableStyleInfo name="TableStyleMedium2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1B9FB7-8E48-47CA-8C67-1C55A3C83B9C}" name="Formalin" displayName="Formalin" ref="A1:L3" totalsRowShown="0" headerRowDxfId="218" dataDxfId="216" headerRowBorderDxfId="217" tableBorderDxfId="215" totalsRowBorderDxfId="214">
  <autoFilter ref="A1:L3" xr:uid="{23D56173-188A-4029-8FBE-F6AAA9916AEE}">
    <filterColumn colId="3">
      <filters>
        <filter val="Blue Biopsy Capsule"/>
        <filter val="Blue Biopsy Capsules"/>
      </filters>
    </filterColumn>
  </autoFilter>
  <tableColumns count="12">
    <tableColumn id="1" xr3:uid="{C9FFC187-9EC2-4754-A454-A50A53F6F2F8}" name="Study Number" dataDxfId="213"/>
    <tableColumn id="12" xr3:uid="{30CBCB1D-EA25-4845-ACBF-6C546CC00EAA}" name="Manufacturer" dataDxfId="212"/>
    <tableColumn id="11" xr3:uid="{A895EEB2-E2DA-4AD0-B752-27548621CB79}" name="Ref #" dataDxfId="211"/>
    <tableColumn id="2" xr3:uid="{B997AB27-9C56-43EB-8DEC-585C11A7F13B}" name="Part Name" dataDxfId="210"/>
    <tableColumn id="3" xr3:uid="{FB1B3E86-28EA-4E07-854C-A72B23BCCB2D}" name="Lot_#" dataDxfId="209"/>
    <tableColumn id="4" xr3:uid="{2F97942E-2222-4447-A03C-D870698262E2}" name="Expiration Date" dataDxfId="208"/>
    <tableColumn id="5" xr3:uid="{9848F6A3-F676-4B30-A9AE-AA380A18BDA9}" name="Quantity" dataDxfId="207"/>
    <tableColumn id="6" xr3:uid="{D8C3437C-E84D-4FFE-8F48-484CD5644CD6}" name="Action" dataDxfId="206"/>
    <tableColumn id="7" xr3:uid="{53576D47-C89C-41CC-AAFA-97B3DAF21611}" name="Date" dataDxfId="205"/>
    <tableColumn id="10" xr3:uid="{8DF5278F-969F-4E1C-8DCF-E7332B30023A}" name="Time Till Expiration (Days)" dataDxfId="204">
      <calculatedColumnFormula>Formalin[[#This Row],[Expiration Date]]-TODAY()</calculatedColumnFormula>
    </tableColumn>
    <tableColumn id="8" xr3:uid="{2DE192C5-704B-479F-8114-DF19B03E479E}" name="User" dataDxfId="203"/>
    <tableColumn id="9" xr3:uid="{F590CFF1-FB72-416A-8993-D88582B9BCD0}" name="Notes" dataDxfId="202"/>
  </tableColumns>
  <tableStyleInfo name="TableStyleMedium2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1271A57-0C8F-464D-BD36-072F6925398C}" name="Biopsy" displayName="Biopsy" ref="A1:L4" totalsRowShown="0" headerRowDxfId="201" dataDxfId="199" headerRowBorderDxfId="200" tableBorderDxfId="198" totalsRowBorderDxfId="197">
  <autoFilter ref="A1:L4" xr:uid="{23D56173-188A-4029-8FBE-F6AAA9916AEE}">
    <filterColumn colId="3">
      <filters>
        <filter val="Blue Biopsy Capsule"/>
        <filter val="Blue Biopsy Capsules"/>
      </filters>
    </filterColumn>
  </autoFilter>
  <tableColumns count="12">
    <tableColumn id="1" xr3:uid="{9A0C36AC-F054-4BB6-B981-EE3AA1FE2B8D}" name="Study Number" dataDxfId="196"/>
    <tableColumn id="12" xr3:uid="{D9132F74-D05A-44F3-B64A-AFE14DAA586A}" name="Manufacturer" dataDxfId="195"/>
    <tableColumn id="11" xr3:uid="{57B87DBD-CF21-459B-ACFB-FBE7D2CD7A5B}" name="Ref #" dataDxfId="194"/>
    <tableColumn id="2" xr3:uid="{F997684E-A390-40D4-9F25-FAFE9D223EA1}" name="Part Name" dataDxfId="193"/>
    <tableColumn id="3" xr3:uid="{9ED810AF-B766-41C4-95D4-F6ED60FE55F2}" name="Lot_#" dataDxfId="192"/>
    <tableColumn id="4" xr3:uid="{B76F447B-4F8E-406F-BE8D-132116044D95}" name="Expiration Date" dataDxfId="191"/>
    <tableColumn id="5" xr3:uid="{EA4E17F9-1C6E-40E9-B6E9-E4B3DF6CF0FE}" name="Quantity" dataDxfId="190"/>
    <tableColumn id="6" xr3:uid="{E283BBD6-498A-4ABE-8C9F-C24E6FE99C59}" name="Action" dataDxfId="189"/>
    <tableColumn id="7" xr3:uid="{92E7614F-A9A3-4DE2-B0EA-55FD0D0E1717}" name="Date" dataDxfId="188"/>
    <tableColumn id="10" xr3:uid="{116185E3-F13D-499E-904D-C4831FA74D20}" name="Time Till Expiration (Days)" dataDxfId="187">
      <calculatedColumnFormula>Biopsy[[#This Row],[Expiration Date]]-TODAY()</calculatedColumnFormula>
    </tableColumn>
    <tableColumn id="8" xr3:uid="{C8C7A74F-FD6D-49D4-99E4-6F8A539FBFA8}" name="User" dataDxfId="186"/>
    <tableColumn id="9" xr3:uid="{B7BD1964-94A3-4CFA-8B8D-E730F0935881}" name="Notes" dataDxfId="185"/>
  </tableColumns>
  <tableStyleInfo name="TableStyleMedium2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6E2C2A2C-C4A7-4D51-A2D2-D191B99C70EF}" name="BlockMailer" displayName="BlockMailer" ref="A1:L2" totalsRowShown="0" headerRowDxfId="184" dataDxfId="182" headerRowBorderDxfId="183" tableBorderDxfId="181" totalsRowBorderDxfId="180">
  <autoFilter ref="A1:L2" xr:uid="{6E2C2A2C-C4A7-4D51-A2D2-D191B99C70EF}"/>
  <tableColumns count="12">
    <tableColumn id="1" xr3:uid="{66FB1885-EFF6-45B9-A138-531C1F939CEB}" name="Study Number" dataDxfId="179"/>
    <tableColumn id="12" xr3:uid="{FD0CA6F2-8E78-435A-A126-3494CBC68187}" name="Manufacturer" dataDxfId="178"/>
    <tableColumn id="11" xr3:uid="{C6FDB228-07AF-46C7-A71F-6FDABAF55359}" name="Ref #" dataDxfId="177"/>
    <tableColumn id="2" xr3:uid="{5C4BA6DF-6FB8-4FBC-8C04-DA22D757F43B}" name="Part Name" dataDxfId="176"/>
    <tableColumn id="3" xr3:uid="{22B83507-128F-4A0B-983D-0ACE694188ED}" name="Lot_#" dataDxfId="175"/>
    <tableColumn id="4" xr3:uid="{FFC34F42-CF80-4677-9028-D502C5AAFB3D}" name="Expiration Date" dataDxfId="174"/>
    <tableColumn id="5" xr3:uid="{14173F78-DFC1-48A1-81BC-E2B54E369C1B}" name="Quantity" dataDxfId="173"/>
    <tableColumn id="6" xr3:uid="{F887FC20-ADD6-4CA9-863E-64DEC412B89D}" name="Action" dataDxfId="172"/>
    <tableColumn id="7" xr3:uid="{21DAB4A4-608A-45B0-BA7B-54D1417CD0CB}" name="Date" dataDxfId="171"/>
    <tableColumn id="10" xr3:uid="{FAD54A55-ED00-4946-B6EA-3174B5A39309}" name="Time Till Expiration (Days)" dataDxfId="170">
      <calculatedColumnFormula>BlockMailer[[#This Row],[Expiration Date]]-TODAY()</calculatedColumnFormula>
    </tableColumn>
    <tableColumn id="8" xr3:uid="{AB8E3B6E-5FF2-44EF-B52D-F1A0B9C86A73}" name="User" dataDxfId="169"/>
    <tableColumn id="9" xr3:uid="{70A471CC-A4DE-4455-AEFB-4A5503D72FAE}" name="Notes" dataDxfId="168"/>
  </tableColumns>
  <tableStyleInfo name="TableStyleDark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69813D-BF31-4DA7-99FB-788067B2C762}" name="LoBind" displayName="LoBind" ref="A1:L3" totalsRowShown="0" headerRowDxfId="167" dataDxfId="165" headerRowBorderDxfId="166" tableBorderDxfId="164" totalsRowBorderDxfId="163">
  <autoFilter ref="A1:L3" xr:uid="{23D56173-188A-4029-8FBE-F6AAA9916AEE}">
    <filterColumn colId="3">
      <filters>
        <filter val="Blue Biopsy Capsule"/>
        <filter val="Blue Biopsy Capsules"/>
      </filters>
    </filterColumn>
  </autoFilter>
  <tableColumns count="12">
    <tableColumn id="1" xr3:uid="{7FA9E10F-17EA-42AF-8700-07BB149C96E7}" name="Study Number" dataDxfId="162"/>
    <tableColumn id="12" xr3:uid="{88B2DA5B-A168-4671-A72F-33CA9AAA31E7}" name="Manufacturer" dataDxfId="161"/>
    <tableColumn id="11" xr3:uid="{125B9A4F-E3E0-461F-8623-01F1ED557BE0}" name="Ref #" dataDxfId="160"/>
    <tableColumn id="2" xr3:uid="{00BD3AC2-0785-476C-8BB6-F54406ACB915}" name="Part Name" dataDxfId="159"/>
    <tableColumn id="3" xr3:uid="{D5E283F7-4D09-4EC4-B319-A7F0916287E6}" name="Lot_#" dataDxfId="158"/>
    <tableColumn id="4" xr3:uid="{D8909BB3-81CF-44BE-872B-27FA78C3B433}" name="Expiration Date" dataDxfId="157"/>
    <tableColumn id="5" xr3:uid="{5AB57D7B-4A90-4162-9AC8-FEEC40F79E74}" name="Quantity" dataDxfId="156"/>
    <tableColumn id="6" xr3:uid="{4C1DB41D-F9CE-4449-B3C6-3861BB9B767A}" name="Action" dataDxfId="155"/>
    <tableColumn id="7" xr3:uid="{8A5B8FEE-EFFE-4E98-8CA9-D0FBD096C3EC}" name="Date" dataDxfId="154"/>
    <tableColumn id="10" xr3:uid="{A82DA22E-1D33-43E6-A734-E2E5718F2B7B}" name="Time Till Expiration (Days)" dataDxfId="153">
      <calculatedColumnFormula>LoBind[[#This Row],[Expiration Date]]-TODAY()</calculatedColumnFormula>
    </tableColumn>
    <tableColumn id="8" xr3:uid="{61B0472F-E272-4845-A2A0-814F09F72816}" name="User" dataDxfId="152"/>
    <tableColumn id="9" xr3:uid="{C6AE3262-D0DD-44AB-A2A2-C83DCDF8012F}" name="Notes" dataDxfId="151"/>
  </tableColumns>
  <tableStyleInfo name="TableStyleMedium2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5C5F9F3-C33D-4F39-83C0-5063C3FEE7A9}" name="Holders" displayName="Holders" ref="A1:L4" totalsRowShown="0" headerRowDxfId="150" dataDxfId="148" headerRowBorderDxfId="149" tableBorderDxfId="147" totalsRowBorderDxfId="146">
  <autoFilter ref="A1:L4" xr:uid="{23D56173-188A-4029-8FBE-F6AAA9916AEE}">
    <filterColumn colId="3">
      <filters>
        <filter val="Blue Biopsy Capsule"/>
        <filter val="Blue Biopsy Capsules"/>
      </filters>
    </filterColumn>
  </autoFilter>
  <tableColumns count="12">
    <tableColumn id="1" xr3:uid="{33DF9ACD-0D6A-40E2-8063-890CB032F9BA}" name="Study Number" dataDxfId="145"/>
    <tableColumn id="12" xr3:uid="{FCD30C62-3EDF-47A5-AF21-9E59C2B4449D}" name="Manufacturer" dataDxfId="144"/>
    <tableColumn id="11" xr3:uid="{EB9B2A8B-23AA-4A3D-A45A-2680B64D353F}" name="Ref #" dataDxfId="143"/>
    <tableColumn id="2" xr3:uid="{35EC6164-EED8-4ACA-9B23-B4F09181B175}" name="Part Name" dataDxfId="142"/>
    <tableColumn id="3" xr3:uid="{EA05C536-0C42-4E74-9BB9-6470DCC6E909}" name="Lot_#" dataDxfId="141"/>
    <tableColumn id="4" xr3:uid="{FE8EF209-1777-4896-BBB6-57978719C461}" name="Expiration Date" dataDxfId="140"/>
    <tableColumn id="5" xr3:uid="{50798235-E334-4C9C-A0BD-389F8FC2BBF3}" name="Quantity" dataDxfId="139"/>
    <tableColumn id="6" xr3:uid="{80B6F06A-A40D-4694-8F0C-6E5AF7690D0F}" name="Action" dataDxfId="138"/>
    <tableColumn id="7" xr3:uid="{C9235A51-62FB-471E-8F56-27969EF0FB74}" name="Date" dataDxfId="137"/>
    <tableColumn id="10" xr3:uid="{9DB09116-6A88-4DEA-AF22-38FA2986E87F}" name="Time Till Expiration (Days)" dataDxfId="136">
      <calculatedColumnFormula>Holders[[#This Row],[Expiration Date]]-TODAY()</calculatedColumnFormula>
    </tableColumn>
    <tableColumn id="8" xr3:uid="{DA778286-0772-4813-9810-45565FFB6A25}" name="User" dataDxfId="135"/>
    <tableColumn id="9" xr3:uid="{8381A5F4-817F-45B5-BE12-1E7BBDE3954D}" name="Notes" dataDxfId="134"/>
  </tableColumns>
  <tableStyleInfo name="TableStyleMedium2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F08B09-1D3E-48ED-85BA-EFBA30F169A3}" name="SafeLock" displayName="SafeLock" ref="A1:L2" totalsRowShown="0" headerRowDxfId="133" dataDxfId="131" headerRowBorderDxfId="132" tableBorderDxfId="130" totalsRowBorderDxfId="129">
  <autoFilter ref="A1:L2" xr:uid="{23D56173-188A-4029-8FBE-F6AAA9916AEE}">
    <filterColumn colId="3">
      <filters>
        <filter val="Blue Biopsy Capsule"/>
        <filter val="Blue Biopsy Capsules"/>
      </filters>
    </filterColumn>
  </autoFilter>
  <tableColumns count="12">
    <tableColumn id="1" xr3:uid="{F9F76E9F-3CF9-47BF-99A0-C2E757B62359}" name="Study Number" dataDxfId="128"/>
    <tableColumn id="12" xr3:uid="{E5591C69-8FF8-4AF6-8063-BCD054D5A0B0}" name="Manufacturer" dataDxfId="127"/>
    <tableColumn id="11" xr3:uid="{D05FBE2A-CF7C-4F7F-85FC-1FD2B64B7387}" name="Ref #" dataDxfId="126"/>
    <tableColumn id="2" xr3:uid="{6BD68560-DBD4-4547-A8AB-3A56E9886F75}" name="Part Name" dataDxfId="125"/>
    <tableColumn id="3" xr3:uid="{4BE65AF8-B80F-4670-A16B-F65DC039D6A6}" name="Lot_#" dataDxfId="124"/>
    <tableColumn id="4" xr3:uid="{B6FBE047-9A65-42E2-8D7F-6DDCA8269956}" name="Expiration Date" dataDxfId="123"/>
    <tableColumn id="5" xr3:uid="{BD8976F1-631B-4543-9291-03F581231502}" name="Quantity" dataDxfId="122"/>
    <tableColumn id="6" xr3:uid="{0093BB65-259D-48D6-9CAA-E6EFE912CFA5}" name="Action" dataDxfId="121"/>
    <tableColumn id="7" xr3:uid="{D4735FF7-6A36-4D77-B9E4-398F10AD5EFA}" name="Date" dataDxfId="120"/>
    <tableColumn id="10" xr3:uid="{7114658D-11C4-4698-8BFB-74BBF4EABF10}" name="Time Till Expiration (Days)" dataDxfId="119">
      <calculatedColumnFormula>SafeLock[[#This Row],[Expiration Date]]-TODAY()</calculatedColumnFormula>
    </tableColumn>
    <tableColumn id="8" xr3:uid="{DC71C734-6DF0-4547-907E-0282D367FD02}" name="User" dataDxfId="118"/>
    <tableColumn id="9" xr3:uid="{8D60B810-A741-4EE9-BB38-C26DFF9F9DD5}" name="Notes" dataDxfId="117"/>
  </tableColumns>
  <tableStyleInfo name="TableStyleMedium2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B31F48-213D-4233-ABAB-145AD1475BEF}" name="Needles" displayName="Needles" ref="A1:L4" totalsRowShown="0" headerRowDxfId="116" dataDxfId="114" headerRowBorderDxfId="115" tableBorderDxfId="113" totalsRowBorderDxfId="112">
  <autoFilter ref="A1:L4" xr:uid="{23D56173-188A-4029-8FBE-F6AAA9916AEE}">
    <filterColumn colId="3">
      <filters>
        <filter val="Blue Biopsy Capsule"/>
        <filter val="Blue Biopsy Capsules"/>
      </filters>
    </filterColumn>
  </autoFilter>
  <tableColumns count="12">
    <tableColumn id="1" xr3:uid="{0944C199-CD53-42DA-A0D0-3DAB37694AC4}" name="Study Number" dataDxfId="111"/>
    <tableColumn id="12" xr3:uid="{44E8CA4F-AA2C-4E4F-AD35-39E806F7A881}" name="Manufacturer" dataDxfId="110"/>
    <tableColumn id="11" xr3:uid="{B96A5DAE-1278-4EF3-A3D4-265E8496F395}" name="Ref #" dataDxfId="109"/>
    <tableColumn id="2" xr3:uid="{EB40B29C-EA26-49BF-8E78-CF4EF45FF870}" name="Part Name" dataDxfId="108"/>
    <tableColumn id="3" xr3:uid="{0591430A-3BBF-46C2-9451-D1A840B3AF34}" name="Lot_#" dataDxfId="107"/>
    <tableColumn id="4" xr3:uid="{00B162BD-BF17-4255-A592-9B272F159C4F}" name="Expiration Date" dataDxfId="106"/>
    <tableColumn id="5" xr3:uid="{3CBAF0EE-C30E-4EEB-9D2A-6756C178BBBA}" name="Quantity" dataDxfId="105"/>
    <tableColumn id="6" xr3:uid="{61175448-B48C-46D1-8727-75C297B3B133}" name="Action" dataDxfId="104"/>
    <tableColumn id="7" xr3:uid="{84FD594C-28A0-4137-99D7-2BF565B269BF}" name="Date" dataDxfId="103"/>
    <tableColumn id="10" xr3:uid="{828292FE-C64E-46D9-A561-1D07B548A497}" name="Time Till Expiration (Days)" dataDxfId="102">
      <calculatedColumnFormula>Needles[[#This Row],[Expiration Date]]-TODAY()</calculatedColumnFormula>
    </tableColumn>
    <tableColumn id="8" xr3:uid="{7B4F48F0-EF4E-4A24-B02B-E9C8BDB8162F}" name="User" dataDxfId="101"/>
    <tableColumn id="9" xr3:uid="{0762AB5A-977E-4325-AEF3-3F591AD09ED7}" name="Notes" dataDxfId="10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18B749B-1303-4BBF-8AC6-CBCA8D3BD28E}" name="SafeLock_1" displayName="SafeLock_1" ref="A1:L2" tableType="queryTable" totalsRowShown="0">
  <autoFilter ref="A1:L2" xr:uid="{418B749B-1303-4BBF-8AC6-CBCA8D3BD28E}"/>
  <tableColumns count="12">
    <tableColumn id="1" xr3:uid="{48C19A14-0D12-45D7-99D8-1354C3927C83}" uniqueName="1" name="Study Number" queryTableFieldId="1" dataDxfId="550"/>
    <tableColumn id="11" xr3:uid="{4F6FA34D-296C-42DB-932D-21E75D0DB6EB}" uniqueName="11" name="Manufacturer" queryTableFieldId="11"/>
    <tableColumn id="12" xr3:uid="{9E362E15-6434-4238-B295-D23D364B02BF}" uniqueName="12" name="Ref #" queryTableFieldId="12"/>
    <tableColumn id="2" xr3:uid="{7F638B19-16E5-4B48-9D0B-A22B712C1D6A}" uniqueName="2" name="Part Name" queryTableFieldId="2" dataDxfId="549"/>
    <tableColumn id="3" xr3:uid="{07661B9A-30AE-4DF1-938C-4782B27DF96D}" uniqueName="3" name="Lot_#" queryTableFieldId="3" dataDxfId="548"/>
    <tableColumn id="4" xr3:uid="{3E2AF161-9050-44CE-9A0B-47997A15177F}" uniqueName="4" name="Expiration Date" queryTableFieldId="4" dataDxfId="547"/>
    <tableColumn id="5" xr3:uid="{0E244C57-60FC-4674-B6EE-3C92213F016E}" uniqueName="5" name="Quantity" queryTableFieldId="5"/>
    <tableColumn id="6" xr3:uid="{196F3531-65A8-41CB-9A4A-39270EFE65CE}" uniqueName="6" name="Action" queryTableFieldId="6" dataDxfId="546"/>
    <tableColumn id="7" xr3:uid="{58A0377D-2ED1-4CC4-B212-B58491727292}" uniqueName="7" name="Date" queryTableFieldId="7" dataDxfId="545"/>
    <tableColumn id="8" xr3:uid="{2A56A0EA-46F7-4D25-997C-598DF9F13D33}" uniqueName="8" name="Time Till Expiration (Days)" queryTableFieldId="8"/>
    <tableColumn id="9" xr3:uid="{A667D7CE-63AE-4D19-B7F3-3191D5E55B47}" uniqueName="9" name="User" queryTableFieldId="9" dataDxfId="544"/>
    <tableColumn id="10" xr3:uid="{7F5ED1C3-26DB-42BF-B55C-C5775079BA61}" uniqueName="10" name="Notes" queryTableFieldId="10"/>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56E0F45-152E-49F9-8E2F-32E4D934CA76}" name="Superfrost" displayName="Superfrost" ref="A1:L5" totalsRowShown="0" headerRowDxfId="99" dataDxfId="97" headerRowBorderDxfId="98" tableBorderDxfId="96" totalsRowBorderDxfId="95">
  <autoFilter ref="A1:L5" xr:uid="{23D56173-188A-4029-8FBE-F6AAA9916AEE}">
    <filterColumn colId="3">
      <filters>
        <filter val="Blue Biopsy Capsule"/>
        <filter val="Blue Biopsy Capsules"/>
      </filters>
    </filterColumn>
  </autoFilter>
  <tableColumns count="12">
    <tableColumn id="1" xr3:uid="{8D144E8E-A103-4A64-92D5-A4E9491811A0}" name="Study Number" dataDxfId="94"/>
    <tableColumn id="12" xr3:uid="{5E39A2E4-FF99-4F77-967A-7A827AFC549F}" name="Manufacturer" dataDxfId="93"/>
    <tableColumn id="11" xr3:uid="{561CD089-C5BF-4EC2-9C4A-8FCF7E63C27A}" name="Ref #" dataDxfId="92"/>
    <tableColumn id="2" xr3:uid="{6ECADD26-82F9-47ED-BB51-AE25506B2E93}" name="Part Name" dataDxfId="91"/>
    <tableColumn id="3" xr3:uid="{2CF33914-494A-4A11-89F1-10D483989769}" name="Lot_#" dataDxfId="90"/>
    <tableColumn id="4" xr3:uid="{54D7F6B8-3088-49BF-8066-24910D23FA86}" name="Expiration Date" dataDxfId="89"/>
    <tableColumn id="5" xr3:uid="{79C8E6A2-E0D8-49A5-B2EC-8CAC91EB5D8C}" name="Quantity" dataDxfId="88"/>
    <tableColumn id="6" xr3:uid="{86BBB7A5-4345-46EE-B585-8B591ACEA29B}" name="Action" dataDxfId="87"/>
    <tableColumn id="7" xr3:uid="{E72D4D52-99AD-488B-B23A-3F6A0435ABCD}" name="Date" dataDxfId="86"/>
    <tableColumn id="10" xr3:uid="{2276803A-69BC-48B4-86AB-32F7CCD7F70C}" name="Time Till Expiration (Days)" dataDxfId="85">
      <calculatedColumnFormula>Superfrost[[#This Row],[Expiration Date]]-TODAY()</calculatedColumnFormula>
    </tableColumn>
    <tableColumn id="8" xr3:uid="{D926520C-9A12-4DD7-AD87-9790AEE928D6}" name="User" dataDxfId="84"/>
    <tableColumn id="9" xr3:uid="{ACE6280F-5AC3-47AA-9A53-9F5A84107F81}" name="Notes" dataDxfId="83"/>
  </tableColumns>
  <tableStyleInfo name="TableStyleMedium2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719B50-3391-40F2-9B94-6B6D6886B2D5}" name="Centri" displayName="Centri" ref="A1:L3" totalsRowShown="0" headerRowDxfId="82" dataDxfId="80" headerRowBorderDxfId="81" tableBorderDxfId="79" totalsRowBorderDxfId="78">
  <autoFilter ref="A1:L3" xr:uid="{23D56173-188A-4029-8FBE-F6AAA9916AEE}">
    <filterColumn colId="3">
      <filters>
        <filter val="Blue Biopsy Capsule"/>
        <filter val="Blue Biopsy Capsules"/>
      </filters>
    </filterColumn>
  </autoFilter>
  <tableColumns count="12">
    <tableColumn id="1" xr3:uid="{C4F5C84F-3E37-4663-94AD-A6DD1A1D91BE}" name="Study Number" dataDxfId="77"/>
    <tableColumn id="12" xr3:uid="{5E68A753-1C1C-43BC-BBCD-E1CD7B746E16}" name="Manufacturer" dataDxfId="76"/>
    <tableColumn id="11" xr3:uid="{ADE71327-8D30-46EC-B79F-A169B0AC5531}" name="Ref #" dataDxfId="75"/>
    <tableColumn id="2" xr3:uid="{BBD7D757-649F-4793-AE26-9C15BF66C8EA}" name="Part Name" dataDxfId="74"/>
    <tableColumn id="3" xr3:uid="{6E92BBA4-EE7C-4F3B-876E-ABFAEE741858}" name="Lot_#" dataDxfId="73"/>
    <tableColumn id="4" xr3:uid="{44E5E55B-501A-4F03-8CB5-D50F01E54A11}" name="Expiration Date" dataDxfId="72"/>
    <tableColumn id="5" xr3:uid="{9562B94B-36B2-4B58-A38A-0C44E433D63F}" name="Quantity" dataDxfId="71"/>
    <tableColumn id="6" xr3:uid="{FBE9F6B8-B640-4F3B-BC9A-7D09F9D78A78}" name="Action" dataDxfId="70"/>
    <tableColumn id="7" xr3:uid="{FF3EDF57-F484-4AFF-A60A-7E4E3457C8F0}" name="Date" dataDxfId="69"/>
    <tableColumn id="10" xr3:uid="{6F9FD593-3BF3-4281-B39A-61AEAF82790B}" name="Time Till Expiration (Days)" dataDxfId="68">
      <calculatedColumnFormula>Centri[[#This Row],[Expiration Date]]-TODAY()</calculatedColumnFormula>
    </tableColumn>
    <tableColumn id="8" xr3:uid="{C234E983-E249-4C7A-9B38-235B9B1E2AA9}" name="User" dataDxfId="67"/>
    <tableColumn id="9" xr3:uid="{50E3683A-404A-4328-9017-1A6968C43E9B}" name="Notes" dataDxfId="6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9A190C1-7A35-43B2-AE5C-FBC429F35E91}" name="Holders_1" displayName="Holders_1" ref="A1:L4" tableType="queryTable" totalsRowShown="0">
  <autoFilter ref="A1:L4" xr:uid="{39A190C1-7A35-43B2-AE5C-FBC429F35E91}"/>
  <tableColumns count="12">
    <tableColumn id="1" xr3:uid="{1E9D008B-B4C7-40E3-8ED1-C1EA3F4281BD}" uniqueName="1" name="Study Number" queryTableFieldId="1" dataDxfId="543"/>
    <tableColumn id="11" xr3:uid="{76A49896-3CF3-47B5-9456-88C3AC104F9B}" uniqueName="11" name="Manufacturer" queryTableFieldId="11"/>
    <tableColumn id="12" xr3:uid="{E74D707F-F0C1-4F37-87E4-BE39E9993C03}" uniqueName="12" name="Ref #" queryTableFieldId="12"/>
    <tableColumn id="2" xr3:uid="{3A72EC5D-2129-4412-A819-B31766733946}" uniqueName="2" name="Part Name" queryTableFieldId="2" dataDxfId="542"/>
    <tableColumn id="3" xr3:uid="{20678DE8-2028-465C-B39B-C5BE87345183}" uniqueName="3" name="Lot_#" queryTableFieldId="3"/>
    <tableColumn id="4" xr3:uid="{F4FA2F64-631D-4E55-AB5F-523E0CE2696A}" uniqueName="4" name="Expiration Date" queryTableFieldId="4" dataDxfId="541"/>
    <tableColumn id="5" xr3:uid="{3C9F0B64-B6B6-430B-B5FD-0B3093D05245}" uniqueName="5" name="Quantity" queryTableFieldId="5"/>
    <tableColumn id="6" xr3:uid="{437AE231-DA1D-4CBF-9438-EC53686F4F7C}" uniqueName="6" name="Action" queryTableFieldId="6" dataDxfId="540"/>
    <tableColumn id="7" xr3:uid="{3BFC3F57-8AC3-4828-81F0-2899C4BFD1BD}" uniqueName="7" name="Date" queryTableFieldId="7" dataDxfId="539"/>
    <tableColumn id="8" xr3:uid="{8B95FFBD-DD54-4646-A6DE-554618E3A289}" uniqueName="8" name="Time Till Expiration (Days)" queryTableFieldId="8"/>
    <tableColumn id="9" xr3:uid="{AA373FF1-9334-4918-A3B4-28CBBD8DCD86}" uniqueName="9" name="User" queryTableFieldId="9" dataDxfId="538"/>
    <tableColumn id="10" xr3:uid="{BAFB64B9-A331-40F7-AD67-18FCB8970822}" uniqueName="10" name="Notes" queryTableFieldId="10" dataDxfId="53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8CC9BC4-EBC1-4453-A131-163FCB924304}" name="LoBind_1" displayName="LoBind_1" ref="A1:L3" tableType="queryTable" totalsRowShown="0">
  <autoFilter ref="A1:L3" xr:uid="{78CC9BC4-EBC1-4453-A131-163FCB924304}"/>
  <tableColumns count="12">
    <tableColumn id="1" xr3:uid="{CDC4EABF-9A97-4424-8822-B054AAD32B66}" uniqueName="1" name="Study Number" queryTableFieldId="1" dataDxfId="536"/>
    <tableColumn id="11" xr3:uid="{0D5E7F38-A3A9-4F35-843B-2F11D617169E}" uniqueName="11" name="Manufacturer" queryTableFieldId="11"/>
    <tableColumn id="12" xr3:uid="{8ECD5139-86DF-4808-BE3D-FD7FFE55DFF6}" uniqueName="12" name="Ref #" queryTableFieldId="12"/>
    <tableColumn id="2" xr3:uid="{CFA740B2-523A-4558-8368-3FD1C0F4216C}" uniqueName="2" name="Part Name" queryTableFieldId="2" dataDxfId="535"/>
    <tableColumn id="3" xr3:uid="{90B13874-84E5-4311-A06B-C9A2793B4790}" uniqueName="3" name="Lot_#" queryTableFieldId="3" dataDxfId="534"/>
    <tableColumn id="4" xr3:uid="{6337EC76-69DA-491B-BBE6-523403626792}" uniqueName="4" name="Expiration Date" queryTableFieldId="4" dataDxfId="533"/>
    <tableColumn id="5" xr3:uid="{BEE4781B-F7C4-4B67-B34D-749DC042AD79}" uniqueName="5" name="Quantity" queryTableFieldId="5"/>
    <tableColumn id="6" xr3:uid="{DF33CA13-AB86-4280-B9BB-1E6843253400}" uniqueName="6" name="Action" queryTableFieldId="6" dataDxfId="532"/>
    <tableColumn id="7" xr3:uid="{803AC8AD-6603-4F41-99DB-D9461F42B942}" uniqueName="7" name="Date" queryTableFieldId="7" dataDxfId="531"/>
    <tableColumn id="8" xr3:uid="{874CF404-69F8-4C77-89F9-4CD807AE21C3}" uniqueName="8" name="Time Till Expiration (Days)" queryTableFieldId="8"/>
    <tableColumn id="9" xr3:uid="{2D93AF5F-A8C7-4C1D-8DB3-CD733340BE46}" uniqueName="9" name="User" queryTableFieldId="9" dataDxfId="530"/>
    <tableColumn id="10" xr3:uid="{72CA2A77-EA4A-4D1F-B53D-74815D91874C}" uniqueName="10" name="Notes" queryTableFieldId="10" dataDxfId="52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2E964F04-BD30-442E-9870-945780B1A648}" name="YellowTop_1" displayName="YellowTop_1" ref="A1:L3" tableType="queryTable" totalsRowShown="0">
  <autoFilter ref="A1:L3" xr:uid="{2E964F04-BD30-442E-9870-945780B1A648}"/>
  <tableColumns count="12">
    <tableColumn id="1" xr3:uid="{9B81844A-F257-4836-BA2D-97777F5CCAB8}" uniqueName="1" name="Study Number" queryTableFieldId="1" dataDxfId="528"/>
    <tableColumn id="11" xr3:uid="{1F7CF429-1FEE-49F8-9469-A06F9BAF6708}" uniqueName="11" name="Manufacturer" queryTableFieldId="11"/>
    <tableColumn id="12" xr3:uid="{E622657E-F00E-40B9-BBE2-95CC1B61CC86}" uniqueName="12" name="Ref #" queryTableFieldId="12"/>
    <tableColumn id="2" xr3:uid="{9D649728-5643-4657-A7B2-B53DE81CCE4D}" uniqueName="2" name="Part Name" queryTableFieldId="2" dataDxfId="527"/>
    <tableColumn id="3" xr3:uid="{171E8A64-92DC-4FCE-9FD0-74A0EBAE6EC0}" uniqueName="3" name="Lot_#" queryTableFieldId="3" dataDxfId="526"/>
    <tableColumn id="4" xr3:uid="{85577ED1-83E6-4310-93B0-B6C43DE61578}" uniqueName="4" name="Expiration Date" queryTableFieldId="4" dataDxfId="525"/>
    <tableColumn id="5" xr3:uid="{4B382D92-AEE3-4DDC-A9B6-60E0D0DCAE02}" uniqueName="5" name="Quantity" queryTableFieldId="5"/>
    <tableColumn id="6" xr3:uid="{C48E055B-F1B1-4D55-A7B2-D1615DD3CFF8}" uniqueName="6" name="Action" queryTableFieldId="6" dataDxfId="524"/>
    <tableColumn id="7" xr3:uid="{0F493486-76CD-4554-97A9-D1C41EE07F12}" uniqueName="7" name="Date" queryTableFieldId="7" dataDxfId="523"/>
    <tableColumn id="8" xr3:uid="{92D11058-BDB0-4976-AC5E-5C87EC272A13}" uniqueName="8" name="Time Till Expiration (Days)" queryTableFieldId="8"/>
    <tableColumn id="9" xr3:uid="{CB970059-995C-4623-B289-B03545F656DF}" uniqueName="9" name="User" queryTableFieldId="9" dataDxfId="522"/>
    <tableColumn id="10" xr3:uid="{D3B9929F-266E-4B6C-91B7-961358F1B154}" uniqueName="10" name="Notes" queryTableFieldId="10" dataDxfId="52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9412B7C-1030-43A8-9A39-885F0C9D61A2}" name="WhiteTop_1" displayName="WhiteTop_1" ref="A1:L9" tableType="queryTable" totalsRowShown="0">
  <autoFilter ref="A1:L9" xr:uid="{A9412B7C-1030-43A8-9A39-885F0C9D61A2}"/>
  <tableColumns count="12">
    <tableColumn id="1" xr3:uid="{41304061-064A-4E5F-A880-08A1FEC33AC2}" uniqueName="1" name="Study Number" queryTableFieldId="1" dataDxfId="520"/>
    <tableColumn id="11" xr3:uid="{B35B3384-1841-40FA-A610-AF7449CEA5F5}" uniqueName="11" name="Manufacturer" queryTableFieldId="11"/>
    <tableColumn id="12" xr3:uid="{BEF93711-CA58-49E3-86F2-E1F47D845AC4}" uniqueName="12" name="Ref #" queryTableFieldId="12"/>
    <tableColumn id="2" xr3:uid="{CC0119B2-E7ED-4B78-BFEC-20614BF362EF}" uniqueName="2" name="Part Name" queryTableFieldId="2" dataDxfId="519"/>
    <tableColumn id="3" xr3:uid="{587CAC09-84A4-4809-9F78-335A706DA930}" uniqueName="3" name="Lot_#" queryTableFieldId="3" dataDxfId="518"/>
    <tableColumn id="4" xr3:uid="{838A3831-30D7-478E-B59A-F9B3575D20F4}" uniqueName="4" name="Expiration Date" queryTableFieldId="4" dataDxfId="517"/>
    <tableColumn id="5" xr3:uid="{95CEE8B5-9E9E-436E-8959-37CD267FD722}" uniqueName="5" name="Quantity" queryTableFieldId="5"/>
    <tableColumn id="6" xr3:uid="{CF19069F-B3AC-415A-8366-660AD3B03A10}" uniqueName="6" name="Action" queryTableFieldId="6" dataDxfId="516"/>
    <tableColumn id="7" xr3:uid="{3621ECBE-1B58-4623-8D06-2AAD0D9821A1}" uniqueName="7" name="Date" queryTableFieldId="7" dataDxfId="515"/>
    <tableColumn id="8" xr3:uid="{FAEE5061-C12C-48AD-B9E2-FE0948E23CB4}" uniqueName="8" name="Time Till Expiration (Days)" queryTableFieldId="8"/>
    <tableColumn id="9" xr3:uid="{2436369C-1D42-4C1C-B968-AFA03632D1C2}" uniqueName="9" name="User" queryTableFieldId="9" dataDxfId="514"/>
    <tableColumn id="10" xr3:uid="{A9A61DAB-F8FF-4A2F-99E4-23B79C7144E9}" uniqueName="10" name="Notes" queryTableFieldId="10" dataDxfId="51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E530129-6536-4CA8-A70A-A6BCF1712E03}" name="OrangeTop_1" displayName="OrangeTop_1" ref="A1:L43" tableType="queryTable" totalsRowShown="0">
  <autoFilter ref="A1:L43" xr:uid="{EE530129-6536-4CA8-A70A-A6BCF1712E03}"/>
  <tableColumns count="12">
    <tableColumn id="1" xr3:uid="{257046E3-871E-4974-94C2-FE9F0EC6E184}" uniqueName="1" name="Study Number" queryTableFieldId="1" dataDxfId="512"/>
    <tableColumn id="11" xr3:uid="{6029EFF2-3EA3-4CA0-979D-02E5E25229E0}" uniqueName="11" name="Manufacturer" queryTableFieldId="11"/>
    <tableColumn id="12" xr3:uid="{4336282A-F473-4CC0-90FB-446727D1F5BB}" uniqueName="12" name="Ref #" queryTableFieldId="12"/>
    <tableColumn id="2" xr3:uid="{7A6079A8-202E-4736-80F0-6FFCFF0FA2CC}" uniqueName="2" name="Part Name" queryTableFieldId="2" dataDxfId="511"/>
    <tableColumn id="3" xr3:uid="{F9208A0D-A832-4DEC-95AA-8188F55EA22B}" uniqueName="3" name="Lot_#" queryTableFieldId="3" dataDxfId="510"/>
    <tableColumn id="4" xr3:uid="{9A5A6006-1374-475D-B1C7-C16155F01745}" uniqueName="4" name="Expiration Date" queryTableFieldId="4" dataDxfId="509"/>
    <tableColumn id="5" xr3:uid="{CF2DAA6F-0E98-4E39-88B3-94F12ECBB0F9}" uniqueName="5" name="Quantity" queryTableFieldId="5"/>
    <tableColumn id="6" xr3:uid="{A5B923FC-5F48-459B-AD35-C35A9FE8D1FA}" uniqueName="6" name="Action" queryTableFieldId="6" dataDxfId="508"/>
    <tableColumn id="7" xr3:uid="{61D4CCFD-A160-49F2-AA89-997B29364B52}" uniqueName="7" name="Date" queryTableFieldId="7" dataDxfId="507"/>
    <tableColumn id="8" xr3:uid="{F0E0B147-D8ED-4B4E-BE23-C1ECFCAE4EA0}" uniqueName="8" name="Time Till Expiration (Days)" queryTableFieldId="8"/>
    <tableColumn id="9" xr3:uid="{74AA5492-B200-4AC5-8EBA-FEDEB790C5B3}" uniqueName="9" name="User" queryTableFieldId="9" dataDxfId="506"/>
    <tableColumn id="10" xr3:uid="{1A78D5AD-48FF-48DD-AAF6-3AB50BF6C268}" uniqueName="10" name="Notes" queryTableFieldId="10" dataDxfId="50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36E6-6490-42C8-8608-15AEF7174F4C}">
  <sheetPr codeName="Sheet1"/>
  <dimension ref="A1:L3"/>
  <sheetViews>
    <sheetView workbookViewId="0"/>
  </sheetViews>
  <sheetFormatPr defaultRowHeight="14.5" x14ac:dyDescent="0.35"/>
  <cols>
    <col min="1" max="1" width="16.453125" bestFit="1" customWidth="1"/>
    <col min="2" max="2" width="15.453125" bestFit="1" customWidth="1"/>
    <col min="3" max="3" width="7.81640625" bestFit="1" customWidth="1"/>
    <col min="4" max="4" width="21.453125" bestFit="1" customWidth="1"/>
    <col min="5" max="5" width="11"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9.269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v>339650</v>
      </c>
      <c r="D2" t="s">
        <v>14</v>
      </c>
      <c r="E2" t="s">
        <v>15</v>
      </c>
      <c r="F2" t="s">
        <v>16</v>
      </c>
      <c r="G2">
        <v>256</v>
      </c>
      <c r="H2" t="s">
        <v>17</v>
      </c>
      <c r="I2" s="125">
        <v>45782</v>
      </c>
      <c r="K2" t="s">
        <v>18</v>
      </c>
      <c r="L2" t="s">
        <v>19</v>
      </c>
    </row>
    <row r="3" spans="1:12" x14ac:dyDescent="0.35">
      <c r="A3" t="s">
        <v>12</v>
      </c>
      <c r="B3" t="s">
        <v>20</v>
      </c>
      <c r="C3">
        <v>352096</v>
      </c>
      <c r="D3" t="s">
        <v>14</v>
      </c>
      <c r="E3" t="s">
        <v>21</v>
      </c>
      <c r="F3" t="s">
        <v>16</v>
      </c>
      <c r="G3">
        <v>19</v>
      </c>
      <c r="H3" t="s">
        <v>17</v>
      </c>
      <c r="I3" s="125">
        <v>45782</v>
      </c>
      <c r="K3" t="s">
        <v>18</v>
      </c>
      <c r="L3" t="s">
        <v>19</v>
      </c>
    </row>
  </sheetData>
  <phoneticPr fontId="2"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BF09-95E9-40A6-8759-D15BF4E28127}">
  <sheetPr codeName="Sheet12"/>
  <dimension ref="A1:L3"/>
  <sheetViews>
    <sheetView workbookViewId="0"/>
  </sheetViews>
  <sheetFormatPr defaultRowHeight="14.5" x14ac:dyDescent="0.35"/>
  <cols>
    <col min="1" max="1" width="16.453125" bestFit="1" customWidth="1"/>
    <col min="2" max="2" width="15.453125" bestFit="1" customWidth="1"/>
    <col min="3" max="3" width="9" bestFit="1" customWidth="1"/>
    <col min="4" max="4" width="12.54296875" bestFit="1" customWidth="1"/>
    <col min="5" max="5" width="8" bestFit="1" customWidth="1"/>
    <col min="6" max="6" width="17.26953125" bestFit="1" customWidth="1"/>
    <col min="7" max="7" width="11" bestFit="1" customWidth="1"/>
    <col min="8" max="8" width="21.1796875" bestFit="1" customWidth="1"/>
    <col min="9" max="9" width="12.453125" bestFit="1" customWidth="1"/>
    <col min="10" max="10" width="27.1796875" bestFit="1" customWidth="1"/>
    <col min="11" max="11" width="9.26953125" bestFit="1" customWidth="1"/>
    <col min="12" max="12" width="34"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v>23101002</v>
      </c>
      <c r="D2" t="s">
        <v>94</v>
      </c>
      <c r="E2">
        <v>206348</v>
      </c>
      <c r="F2" s="125">
        <v>46630</v>
      </c>
      <c r="G2">
        <v>72</v>
      </c>
      <c r="H2" t="s">
        <v>17</v>
      </c>
      <c r="I2" s="125">
        <v>45782</v>
      </c>
      <c r="J2">
        <v>781</v>
      </c>
      <c r="K2" t="s">
        <v>18</v>
      </c>
      <c r="L2" t="s">
        <v>19</v>
      </c>
    </row>
    <row r="3" spans="1:12" x14ac:dyDescent="0.35">
      <c r="A3" t="s">
        <v>12</v>
      </c>
      <c r="B3" t="s">
        <v>13</v>
      </c>
      <c r="C3">
        <v>23101002</v>
      </c>
      <c r="D3" t="s">
        <v>94</v>
      </c>
      <c r="E3">
        <v>206348</v>
      </c>
      <c r="F3" s="125">
        <v>46630</v>
      </c>
      <c r="G3">
        <v>-5</v>
      </c>
      <c r="H3" t="s">
        <v>27</v>
      </c>
      <c r="I3" s="125">
        <v>45814</v>
      </c>
      <c r="J3">
        <v>781</v>
      </c>
      <c r="K3" t="s">
        <v>26</v>
      </c>
      <c r="L3" t="s">
        <v>77</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22757-40A4-44D5-91B7-56FDDC8FBC45}">
  <sheetPr codeName="Sheet13"/>
  <dimension ref="A1:L9"/>
  <sheetViews>
    <sheetView workbookViewId="0"/>
  </sheetViews>
  <sheetFormatPr defaultRowHeight="14.5" x14ac:dyDescent="0.35"/>
  <cols>
    <col min="1" max="1" width="16.453125" bestFit="1" customWidth="1"/>
    <col min="2" max="2" width="15.453125" bestFit="1" customWidth="1"/>
    <col min="3" max="3" width="9.453125" bestFit="1" customWidth="1"/>
    <col min="4" max="4" width="18.453125" bestFit="1" customWidth="1"/>
    <col min="5" max="5" width="9"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40.4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95</v>
      </c>
      <c r="D2" t="s">
        <v>96</v>
      </c>
      <c r="E2">
        <v>24100028</v>
      </c>
      <c r="F2" t="s">
        <v>16</v>
      </c>
      <c r="G2">
        <v>11</v>
      </c>
      <c r="H2" t="s">
        <v>17</v>
      </c>
      <c r="I2" s="125">
        <v>45782</v>
      </c>
      <c r="K2" t="s">
        <v>18</v>
      </c>
      <c r="L2" t="s">
        <v>19</v>
      </c>
    </row>
    <row r="3" spans="1:12" x14ac:dyDescent="0.35">
      <c r="A3" t="s">
        <v>12</v>
      </c>
      <c r="B3" t="s">
        <v>13</v>
      </c>
      <c r="C3" t="s">
        <v>95</v>
      </c>
      <c r="D3" t="s">
        <v>96</v>
      </c>
      <c r="E3">
        <v>24320308</v>
      </c>
      <c r="F3" t="s">
        <v>16</v>
      </c>
      <c r="G3">
        <v>2665</v>
      </c>
      <c r="H3" t="s">
        <v>17</v>
      </c>
      <c r="I3" s="125">
        <v>45782</v>
      </c>
      <c r="K3" t="s">
        <v>18</v>
      </c>
      <c r="L3" t="s">
        <v>19</v>
      </c>
    </row>
    <row r="4" spans="1:12" x14ac:dyDescent="0.35">
      <c r="A4" t="s">
        <v>12</v>
      </c>
      <c r="B4" t="s">
        <v>13</v>
      </c>
      <c r="C4" t="s">
        <v>95</v>
      </c>
      <c r="D4" t="s">
        <v>96</v>
      </c>
      <c r="E4">
        <v>24320308</v>
      </c>
      <c r="F4" t="s">
        <v>16</v>
      </c>
      <c r="G4">
        <v>-576</v>
      </c>
      <c r="H4" t="s">
        <v>27</v>
      </c>
      <c r="I4" s="125">
        <v>45818</v>
      </c>
      <c r="K4" t="s">
        <v>26</v>
      </c>
      <c r="L4" t="s">
        <v>97</v>
      </c>
    </row>
    <row r="5" spans="1:12" x14ac:dyDescent="0.35">
      <c r="A5" t="s">
        <v>12</v>
      </c>
      <c r="B5" t="s">
        <v>13</v>
      </c>
      <c r="C5" t="s">
        <v>95</v>
      </c>
      <c r="D5" t="s">
        <v>96</v>
      </c>
      <c r="E5">
        <v>24320308</v>
      </c>
      <c r="F5" t="s">
        <v>16</v>
      </c>
      <c r="G5">
        <v>-96</v>
      </c>
      <c r="H5" t="s">
        <v>27</v>
      </c>
      <c r="I5" s="125">
        <v>45826</v>
      </c>
      <c r="K5" t="s">
        <v>26</v>
      </c>
      <c r="L5" t="s">
        <v>54</v>
      </c>
    </row>
    <row r="6" spans="1:12" x14ac:dyDescent="0.35">
      <c r="A6" t="s">
        <v>12</v>
      </c>
      <c r="B6" t="s">
        <v>13</v>
      </c>
      <c r="C6" t="s">
        <v>95</v>
      </c>
      <c r="D6" t="s">
        <v>96</v>
      </c>
      <c r="E6">
        <v>25190412</v>
      </c>
      <c r="F6" t="s">
        <v>16</v>
      </c>
      <c r="G6">
        <v>10500</v>
      </c>
      <c r="H6" t="s">
        <v>17</v>
      </c>
      <c r="I6" s="125">
        <v>45827</v>
      </c>
      <c r="K6" t="s">
        <v>26</v>
      </c>
      <c r="L6" t="s">
        <v>98</v>
      </c>
    </row>
    <row r="7" spans="1:12" x14ac:dyDescent="0.35">
      <c r="A7" t="s">
        <v>12</v>
      </c>
      <c r="B7" t="s">
        <v>13</v>
      </c>
      <c r="C7" t="s">
        <v>95</v>
      </c>
      <c r="D7" t="s">
        <v>96</v>
      </c>
      <c r="E7">
        <v>25190411</v>
      </c>
      <c r="F7" t="s">
        <v>16</v>
      </c>
      <c r="G7">
        <v>1500</v>
      </c>
      <c r="H7" t="s">
        <v>17</v>
      </c>
      <c r="I7" s="125">
        <v>45827</v>
      </c>
      <c r="K7" t="s">
        <v>26</v>
      </c>
      <c r="L7" t="s">
        <v>98</v>
      </c>
    </row>
    <row r="8" spans="1:12" x14ac:dyDescent="0.35">
      <c r="A8" t="s">
        <v>12</v>
      </c>
      <c r="B8" t="s">
        <v>13</v>
      </c>
      <c r="C8" t="s">
        <v>95</v>
      </c>
      <c r="D8" t="s">
        <v>96</v>
      </c>
      <c r="E8">
        <v>24320308</v>
      </c>
      <c r="F8" t="s">
        <v>16</v>
      </c>
      <c r="G8">
        <v>-40</v>
      </c>
      <c r="H8" t="s">
        <v>27</v>
      </c>
      <c r="I8" s="125">
        <v>45835</v>
      </c>
      <c r="K8" t="s">
        <v>26</v>
      </c>
      <c r="L8" t="s">
        <v>99</v>
      </c>
    </row>
    <row r="9" spans="1:12" x14ac:dyDescent="0.35">
      <c r="A9" t="s">
        <v>12</v>
      </c>
      <c r="B9" t="s">
        <v>13</v>
      </c>
      <c r="C9" t="s">
        <v>95</v>
      </c>
      <c r="D9" t="s">
        <v>96</v>
      </c>
      <c r="E9">
        <v>24320308</v>
      </c>
      <c r="F9" t="s">
        <v>16</v>
      </c>
      <c r="G9">
        <v>-50</v>
      </c>
      <c r="H9" t="s">
        <v>27</v>
      </c>
      <c r="I9" s="125">
        <v>45838</v>
      </c>
      <c r="K9" t="s">
        <v>26</v>
      </c>
      <c r="L9" t="s">
        <v>56</v>
      </c>
    </row>
  </sheetData>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69AF2-FEDD-4070-97C6-55182B66DD65}">
  <sheetPr codeName="Sheet14"/>
  <dimension ref="A1:L4"/>
  <sheetViews>
    <sheetView workbookViewId="0"/>
  </sheetViews>
  <sheetFormatPr defaultRowHeight="14.5" x14ac:dyDescent="0.35"/>
  <cols>
    <col min="1" max="1" width="16.453125" bestFit="1" customWidth="1"/>
    <col min="2" max="2" width="15.453125" bestFit="1" customWidth="1"/>
    <col min="3" max="3" width="12.7265625" bestFit="1" customWidth="1"/>
    <col min="4" max="4" width="20.1796875" bestFit="1" customWidth="1"/>
    <col min="5" max="5" width="9" bestFit="1" customWidth="1"/>
    <col min="6" max="6" width="17.26953125" bestFit="1" customWidth="1"/>
    <col min="7" max="7" width="11" bestFit="1" customWidth="1"/>
    <col min="8" max="8" width="21.1796875" bestFit="1" customWidth="1"/>
    <col min="9" max="9" width="12.453125" bestFit="1" customWidth="1"/>
    <col min="10" max="10" width="27.1796875" bestFit="1" customWidth="1"/>
    <col min="11" max="11" width="9.26953125" bestFit="1" customWidth="1"/>
    <col min="12" max="12" width="34"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100</v>
      </c>
      <c r="C2" t="s">
        <v>101</v>
      </c>
      <c r="D2" t="s">
        <v>102</v>
      </c>
      <c r="E2" t="s">
        <v>103</v>
      </c>
      <c r="F2" t="s">
        <v>16</v>
      </c>
      <c r="G2">
        <v>100</v>
      </c>
      <c r="H2" t="s">
        <v>17</v>
      </c>
      <c r="I2" s="125">
        <v>45782</v>
      </c>
      <c r="K2" t="s">
        <v>18</v>
      </c>
      <c r="L2" t="s">
        <v>19</v>
      </c>
    </row>
    <row r="3" spans="1:12" x14ac:dyDescent="0.35">
      <c r="A3" t="s">
        <v>12</v>
      </c>
      <c r="B3" t="s">
        <v>100</v>
      </c>
      <c r="C3" t="s">
        <v>104</v>
      </c>
      <c r="D3" t="s">
        <v>105</v>
      </c>
      <c r="E3" t="s">
        <v>106</v>
      </c>
      <c r="F3" t="s">
        <v>16</v>
      </c>
      <c r="G3">
        <v>100</v>
      </c>
      <c r="H3" t="s">
        <v>17</v>
      </c>
      <c r="I3" s="125">
        <v>45782</v>
      </c>
      <c r="K3" t="s">
        <v>18</v>
      </c>
      <c r="L3" t="s">
        <v>19</v>
      </c>
    </row>
    <row r="4" spans="1:12" x14ac:dyDescent="0.35">
      <c r="A4" t="s">
        <v>12</v>
      </c>
      <c r="B4" t="s">
        <v>100</v>
      </c>
      <c r="C4" t="s">
        <v>104</v>
      </c>
      <c r="D4" t="s">
        <v>105</v>
      </c>
      <c r="E4" t="s">
        <v>106</v>
      </c>
      <c r="F4" t="s">
        <v>16</v>
      </c>
      <c r="G4">
        <v>-5</v>
      </c>
      <c r="H4" t="s">
        <v>27</v>
      </c>
      <c r="I4" s="125">
        <v>45814</v>
      </c>
      <c r="K4" t="s">
        <v>26</v>
      </c>
      <c r="L4" t="s">
        <v>77</v>
      </c>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726C-C089-48F5-9E2C-B41FB4938796}">
  <sheetPr codeName="Sheet15"/>
  <dimension ref="A1:L3"/>
  <sheetViews>
    <sheetView workbookViewId="0"/>
  </sheetViews>
  <sheetFormatPr defaultRowHeight="14.5" x14ac:dyDescent="0.35"/>
  <cols>
    <col min="1" max="1" width="16.453125" bestFit="1" customWidth="1"/>
    <col min="2" max="2" width="15.453125" bestFit="1" customWidth="1"/>
    <col min="3" max="3" width="7.81640625" bestFit="1" customWidth="1"/>
    <col min="4" max="4" width="18.453125" bestFit="1" customWidth="1"/>
    <col min="5" max="5" width="8"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9.269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107</v>
      </c>
      <c r="C2">
        <v>761115</v>
      </c>
      <c r="D2" t="s">
        <v>108</v>
      </c>
      <c r="E2">
        <v>4198837</v>
      </c>
      <c r="F2" s="125">
        <v>45930</v>
      </c>
      <c r="G2">
        <v>26</v>
      </c>
      <c r="H2" t="s">
        <v>17</v>
      </c>
      <c r="I2" s="125">
        <v>45782</v>
      </c>
      <c r="J2">
        <v>81</v>
      </c>
      <c r="K2" t="s">
        <v>18</v>
      </c>
      <c r="L2" t="s">
        <v>19</v>
      </c>
    </row>
    <row r="3" spans="1:12" x14ac:dyDescent="0.35">
      <c r="A3" t="s">
        <v>12</v>
      </c>
      <c r="B3" t="s">
        <v>107</v>
      </c>
      <c r="C3">
        <v>761115</v>
      </c>
      <c r="D3" t="s">
        <v>108</v>
      </c>
      <c r="E3">
        <v>4304048</v>
      </c>
      <c r="F3" s="125">
        <v>46022</v>
      </c>
      <c r="G3">
        <v>40</v>
      </c>
      <c r="H3" t="s">
        <v>17</v>
      </c>
      <c r="I3" s="125">
        <v>45782</v>
      </c>
      <c r="J3">
        <v>173</v>
      </c>
      <c r="K3" t="s">
        <v>18</v>
      </c>
      <c r="L3" t="s">
        <v>19</v>
      </c>
    </row>
  </sheetData>
  <phoneticPr fontId="2"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0896-3B82-45A0-B1DB-7671D4ECC53A}">
  <sheetPr codeName="Sheet16"/>
  <dimension ref="A1:L6"/>
  <sheetViews>
    <sheetView workbookViewId="0"/>
  </sheetViews>
  <sheetFormatPr defaultRowHeight="14.5" x14ac:dyDescent="0.35"/>
  <cols>
    <col min="1" max="1" width="16.453125" bestFit="1" customWidth="1"/>
    <col min="2" max="2" width="15.453125" bestFit="1" customWidth="1"/>
    <col min="3" max="3" width="7.81640625" bestFit="1" customWidth="1"/>
    <col min="4" max="4" width="18.26953125" bestFit="1" customWidth="1"/>
    <col min="5" max="5" width="8"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33.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107</v>
      </c>
      <c r="C2">
        <v>762165</v>
      </c>
      <c r="D2" t="s">
        <v>109</v>
      </c>
      <c r="E2">
        <v>3313600</v>
      </c>
      <c r="F2" s="125">
        <v>45900</v>
      </c>
      <c r="G2">
        <v>2</v>
      </c>
      <c r="H2" t="s">
        <v>17</v>
      </c>
      <c r="I2" s="125">
        <v>45782</v>
      </c>
      <c r="J2">
        <v>51</v>
      </c>
      <c r="K2" t="s">
        <v>18</v>
      </c>
      <c r="L2" t="s">
        <v>19</v>
      </c>
    </row>
    <row r="3" spans="1:12" x14ac:dyDescent="0.35">
      <c r="A3" t="s">
        <v>12</v>
      </c>
      <c r="B3" t="s">
        <v>107</v>
      </c>
      <c r="C3">
        <v>762165</v>
      </c>
      <c r="D3" t="s">
        <v>109</v>
      </c>
      <c r="E3">
        <v>4114039</v>
      </c>
      <c r="F3" s="125">
        <v>45991</v>
      </c>
      <c r="G3">
        <v>5</v>
      </c>
      <c r="H3" t="s">
        <v>17</v>
      </c>
      <c r="I3" s="125">
        <v>45782</v>
      </c>
      <c r="J3">
        <v>142</v>
      </c>
      <c r="K3" t="s">
        <v>18</v>
      </c>
      <c r="L3" t="s">
        <v>19</v>
      </c>
    </row>
    <row r="4" spans="1:12" x14ac:dyDescent="0.35">
      <c r="A4" t="s">
        <v>12</v>
      </c>
      <c r="B4" t="s">
        <v>107</v>
      </c>
      <c r="C4">
        <v>762165</v>
      </c>
      <c r="D4" t="s">
        <v>109</v>
      </c>
      <c r="E4">
        <v>4114044</v>
      </c>
      <c r="F4" s="125">
        <v>46053</v>
      </c>
      <c r="G4">
        <v>40</v>
      </c>
      <c r="H4" t="s">
        <v>17</v>
      </c>
      <c r="I4" s="125">
        <v>45782</v>
      </c>
      <c r="J4">
        <v>204</v>
      </c>
      <c r="K4" t="s">
        <v>18</v>
      </c>
      <c r="L4" t="s">
        <v>19</v>
      </c>
    </row>
    <row r="5" spans="1:12" x14ac:dyDescent="0.35">
      <c r="A5" t="s">
        <v>12</v>
      </c>
      <c r="B5" t="s">
        <v>107</v>
      </c>
      <c r="C5">
        <v>762165</v>
      </c>
      <c r="D5" t="s">
        <v>109</v>
      </c>
      <c r="E5">
        <v>4261187</v>
      </c>
      <c r="F5" s="125">
        <v>46142</v>
      </c>
      <c r="G5">
        <v>200</v>
      </c>
      <c r="H5" t="s">
        <v>17</v>
      </c>
      <c r="I5" s="125">
        <v>45799</v>
      </c>
      <c r="J5">
        <v>293</v>
      </c>
      <c r="K5" t="s">
        <v>18</v>
      </c>
      <c r="L5" t="s">
        <v>19</v>
      </c>
    </row>
    <row r="6" spans="1:12" x14ac:dyDescent="0.35">
      <c r="A6" t="s">
        <v>12</v>
      </c>
      <c r="B6" t="s">
        <v>107</v>
      </c>
      <c r="C6">
        <v>762165</v>
      </c>
      <c r="D6" t="s">
        <v>109</v>
      </c>
      <c r="E6">
        <v>4114039</v>
      </c>
      <c r="F6" s="125">
        <v>45991</v>
      </c>
      <c r="G6">
        <v>-4</v>
      </c>
      <c r="H6" t="s">
        <v>27</v>
      </c>
      <c r="I6" s="125">
        <v>45814</v>
      </c>
      <c r="J6">
        <v>142</v>
      </c>
      <c r="K6" t="s">
        <v>26</v>
      </c>
      <c r="L6" t="s">
        <v>110</v>
      </c>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50A5-F255-41E0-98B7-291F4C112DBB}">
  <sheetPr codeName="Sheet17"/>
  <dimension ref="A1:L18"/>
  <sheetViews>
    <sheetView workbookViewId="0"/>
  </sheetViews>
  <sheetFormatPr defaultRowHeight="14.5" x14ac:dyDescent="0.35"/>
  <cols>
    <col min="1" max="1" width="16.453125" bestFit="1" customWidth="1"/>
    <col min="2" max="2" width="15.453125" bestFit="1" customWidth="1"/>
    <col min="3" max="3" width="7.81640625" bestFit="1" customWidth="1"/>
    <col min="4" max="4" width="22.1796875" bestFit="1" customWidth="1"/>
    <col min="5" max="5" width="8"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40.269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30</v>
      </c>
      <c r="C2">
        <v>367869</v>
      </c>
      <c r="D2" t="s">
        <v>111</v>
      </c>
      <c r="E2">
        <v>4339587</v>
      </c>
      <c r="F2" s="125">
        <v>46112</v>
      </c>
      <c r="G2">
        <v>500</v>
      </c>
      <c r="H2" t="s">
        <v>17</v>
      </c>
      <c r="I2" s="125">
        <v>45782</v>
      </c>
      <c r="J2">
        <v>263</v>
      </c>
      <c r="K2" t="s">
        <v>18</v>
      </c>
      <c r="L2" t="s">
        <v>19</v>
      </c>
    </row>
    <row r="3" spans="1:12" x14ac:dyDescent="0.35">
      <c r="A3" t="s">
        <v>12</v>
      </c>
      <c r="B3" t="s">
        <v>30</v>
      </c>
      <c r="C3">
        <v>368037</v>
      </c>
      <c r="D3" t="s">
        <v>112</v>
      </c>
      <c r="E3">
        <v>4257342</v>
      </c>
      <c r="F3" s="125">
        <v>46053</v>
      </c>
      <c r="G3">
        <v>100</v>
      </c>
      <c r="H3" t="s">
        <v>17</v>
      </c>
      <c r="I3" s="125">
        <v>45782</v>
      </c>
      <c r="J3">
        <v>204</v>
      </c>
      <c r="K3" t="s">
        <v>18</v>
      </c>
      <c r="L3" t="s">
        <v>19</v>
      </c>
    </row>
    <row r="4" spans="1:12" x14ac:dyDescent="0.35">
      <c r="A4" t="s">
        <v>12</v>
      </c>
      <c r="B4" t="s">
        <v>30</v>
      </c>
      <c r="C4">
        <v>367876</v>
      </c>
      <c r="D4" t="s">
        <v>113</v>
      </c>
      <c r="E4">
        <v>4326207</v>
      </c>
      <c r="F4" s="125">
        <v>46142</v>
      </c>
      <c r="G4">
        <v>710</v>
      </c>
      <c r="H4" t="s">
        <v>17</v>
      </c>
      <c r="I4" s="125">
        <v>45782</v>
      </c>
      <c r="J4">
        <v>293</v>
      </c>
      <c r="K4" t="s">
        <v>18</v>
      </c>
      <c r="L4" t="s">
        <v>19</v>
      </c>
    </row>
    <row r="5" spans="1:12" x14ac:dyDescent="0.35">
      <c r="A5" t="s">
        <v>12</v>
      </c>
      <c r="B5" t="s">
        <v>30</v>
      </c>
      <c r="C5">
        <v>367878</v>
      </c>
      <c r="D5" t="s">
        <v>114</v>
      </c>
      <c r="E5">
        <v>4137238</v>
      </c>
      <c r="F5" s="125">
        <v>45961</v>
      </c>
      <c r="G5">
        <v>55</v>
      </c>
      <c r="H5" t="s">
        <v>17</v>
      </c>
      <c r="I5" s="125">
        <v>45782</v>
      </c>
      <c r="J5">
        <v>112</v>
      </c>
      <c r="K5" t="s">
        <v>18</v>
      </c>
      <c r="L5" t="s">
        <v>19</v>
      </c>
    </row>
    <row r="6" spans="1:12" x14ac:dyDescent="0.35">
      <c r="A6" t="s">
        <v>12</v>
      </c>
      <c r="B6" t="s">
        <v>30</v>
      </c>
      <c r="C6">
        <v>367876</v>
      </c>
      <c r="D6" t="s">
        <v>113</v>
      </c>
      <c r="E6">
        <v>4054677</v>
      </c>
      <c r="F6" s="125">
        <v>45869</v>
      </c>
      <c r="G6">
        <v>11</v>
      </c>
      <c r="H6" t="s">
        <v>17</v>
      </c>
      <c r="I6" s="125">
        <v>45782</v>
      </c>
      <c r="J6">
        <v>20</v>
      </c>
      <c r="K6" t="s">
        <v>18</v>
      </c>
      <c r="L6" t="s">
        <v>19</v>
      </c>
    </row>
    <row r="7" spans="1:12" x14ac:dyDescent="0.35">
      <c r="A7" t="s">
        <v>12</v>
      </c>
      <c r="B7" t="s">
        <v>30</v>
      </c>
      <c r="C7">
        <v>367878</v>
      </c>
      <c r="D7" t="s">
        <v>114</v>
      </c>
      <c r="E7">
        <v>4257286</v>
      </c>
      <c r="F7" s="125">
        <v>46050</v>
      </c>
      <c r="G7">
        <v>1000</v>
      </c>
      <c r="H7" t="s">
        <v>17</v>
      </c>
      <c r="I7" s="125">
        <v>45782</v>
      </c>
      <c r="J7">
        <v>201</v>
      </c>
      <c r="K7" t="s">
        <v>18</v>
      </c>
      <c r="L7" t="s">
        <v>19</v>
      </c>
    </row>
    <row r="8" spans="1:12" x14ac:dyDescent="0.35">
      <c r="A8" t="s">
        <v>12</v>
      </c>
      <c r="B8" t="s">
        <v>30</v>
      </c>
      <c r="C8">
        <v>367874</v>
      </c>
      <c r="D8" t="s">
        <v>115</v>
      </c>
      <c r="E8">
        <v>4045210</v>
      </c>
      <c r="F8" s="125">
        <v>46081</v>
      </c>
      <c r="G8">
        <v>508</v>
      </c>
      <c r="H8" t="s">
        <v>17</v>
      </c>
      <c r="I8" s="125">
        <v>45782</v>
      </c>
      <c r="J8">
        <v>232</v>
      </c>
      <c r="K8" t="s">
        <v>18</v>
      </c>
      <c r="L8" t="s">
        <v>19</v>
      </c>
    </row>
    <row r="9" spans="1:12" x14ac:dyDescent="0.35">
      <c r="A9" t="s">
        <v>12</v>
      </c>
      <c r="B9" t="s">
        <v>30</v>
      </c>
      <c r="C9">
        <v>368037</v>
      </c>
      <c r="D9" t="s">
        <v>112</v>
      </c>
      <c r="E9">
        <v>4257342</v>
      </c>
      <c r="F9" s="125">
        <v>46053</v>
      </c>
      <c r="G9">
        <v>500</v>
      </c>
      <c r="H9" t="s">
        <v>17</v>
      </c>
      <c r="I9" s="125">
        <v>45789</v>
      </c>
      <c r="J9">
        <v>204</v>
      </c>
      <c r="K9" t="s">
        <v>18</v>
      </c>
      <c r="L9" t="s">
        <v>116</v>
      </c>
    </row>
    <row r="10" spans="1:12" x14ac:dyDescent="0.35">
      <c r="A10" t="s">
        <v>12</v>
      </c>
      <c r="B10" t="s">
        <v>30</v>
      </c>
      <c r="C10">
        <v>367876</v>
      </c>
      <c r="D10" t="s">
        <v>113</v>
      </c>
      <c r="E10">
        <v>4326207</v>
      </c>
      <c r="F10" s="125">
        <v>46142</v>
      </c>
      <c r="G10">
        <v>-636</v>
      </c>
      <c r="H10" t="s">
        <v>27</v>
      </c>
      <c r="I10" s="125">
        <v>45818</v>
      </c>
      <c r="J10">
        <v>293</v>
      </c>
      <c r="K10" t="s">
        <v>26</v>
      </c>
      <c r="L10" t="s">
        <v>97</v>
      </c>
    </row>
    <row r="11" spans="1:12" x14ac:dyDescent="0.35">
      <c r="A11" t="s">
        <v>12</v>
      </c>
      <c r="B11" t="s">
        <v>30</v>
      </c>
      <c r="C11">
        <v>368037</v>
      </c>
      <c r="D11" t="s">
        <v>112</v>
      </c>
      <c r="E11">
        <v>4257342</v>
      </c>
      <c r="F11" s="125">
        <v>46053</v>
      </c>
      <c r="G11">
        <v>-96</v>
      </c>
      <c r="H11" t="s">
        <v>27</v>
      </c>
      <c r="I11" s="125">
        <v>45826</v>
      </c>
      <c r="J11">
        <v>204</v>
      </c>
      <c r="K11" t="s">
        <v>26</v>
      </c>
      <c r="L11" t="s">
        <v>54</v>
      </c>
    </row>
    <row r="12" spans="1:12" x14ac:dyDescent="0.35">
      <c r="A12" t="s">
        <v>12</v>
      </c>
      <c r="B12" t="s">
        <v>30</v>
      </c>
      <c r="C12">
        <v>367876</v>
      </c>
      <c r="D12" t="s">
        <v>113</v>
      </c>
      <c r="E12">
        <v>4054677</v>
      </c>
      <c r="F12" s="125">
        <v>45869</v>
      </c>
      <c r="G12">
        <v>-11</v>
      </c>
      <c r="H12" t="s">
        <v>117</v>
      </c>
      <c r="I12" s="125">
        <v>45832</v>
      </c>
      <c r="J12">
        <v>20</v>
      </c>
      <c r="K12" t="s">
        <v>26</v>
      </c>
      <c r="L12" t="s">
        <v>118</v>
      </c>
    </row>
    <row r="13" spans="1:12" x14ac:dyDescent="0.35">
      <c r="A13" t="s">
        <v>12</v>
      </c>
      <c r="B13" t="s">
        <v>30</v>
      </c>
      <c r="C13">
        <v>367874</v>
      </c>
      <c r="D13" t="s">
        <v>115</v>
      </c>
      <c r="E13">
        <v>4045210</v>
      </c>
      <c r="F13" s="125">
        <v>46081</v>
      </c>
      <c r="G13">
        <v>-2</v>
      </c>
      <c r="H13" t="s">
        <v>27</v>
      </c>
      <c r="I13" s="125">
        <v>45835</v>
      </c>
      <c r="J13">
        <v>232</v>
      </c>
      <c r="K13" t="s">
        <v>26</v>
      </c>
      <c r="L13" t="s">
        <v>119</v>
      </c>
    </row>
    <row r="14" spans="1:12" x14ac:dyDescent="0.35">
      <c r="A14" t="s">
        <v>12</v>
      </c>
      <c r="B14" t="s">
        <v>30</v>
      </c>
      <c r="C14">
        <v>368037</v>
      </c>
      <c r="D14" t="s">
        <v>112</v>
      </c>
      <c r="E14">
        <v>4257342</v>
      </c>
      <c r="F14" s="125">
        <v>46053</v>
      </c>
      <c r="G14">
        <v>-40</v>
      </c>
      <c r="H14" t="s">
        <v>27</v>
      </c>
      <c r="I14" s="125">
        <v>45835</v>
      </c>
      <c r="J14">
        <v>204</v>
      </c>
      <c r="K14" t="s">
        <v>26</v>
      </c>
      <c r="L14" t="s">
        <v>120</v>
      </c>
    </row>
    <row r="15" spans="1:12" x14ac:dyDescent="0.35">
      <c r="A15" t="s">
        <v>12</v>
      </c>
      <c r="B15" t="s">
        <v>30</v>
      </c>
      <c r="C15">
        <v>368037</v>
      </c>
      <c r="D15" t="s">
        <v>112</v>
      </c>
      <c r="E15">
        <v>4257342</v>
      </c>
      <c r="F15" s="125">
        <v>46053</v>
      </c>
      <c r="G15">
        <v>-50</v>
      </c>
      <c r="H15" t="s">
        <v>27</v>
      </c>
      <c r="I15" s="125">
        <v>45838</v>
      </c>
      <c r="J15">
        <v>204</v>
      </c>
      <c r="K15" t="s">
        <v>26</v>
      </c>
      <c r="L15" t="s">
        <v>121</v>
      </c>
    </row>
    <row r="16" spans="1:12" x14ac:dyDescent="0.35">
      <c r="A16" t="s">
        <v>12</v>
      </c>
      <c r="B16" t="s">
        <v>30</v>
      </c>
      <c r="C16">
        <v>367876</v>
      </c>
      <c r="D16" t="s">
        <v>113</v>
      </c>
      <c r="E16">
        <v>4326207</v>
      </c>
      <c r="F16" s="125">
        <v>46142</v>
      </c>
      <c r="G16">
        <v>-1</v>
      </c>
      <c r="H16" t="s">
        <v>27</v>
      </c>
      <c r="I16" s="125">
        <v>45838</v>
      </c>
      <c r="J16">
        <v>293</v>
      </c>
      <c r="K16" t="s">
        <v>26</v>
      </c>
      <c r="L16" t="s">
        <v>122</v>
      </c>
    </row>
    <row r="17" spans="1:12" x14ac:dyDescent="0.35">
      <c r="A17" t="s">
        <v>12</v>
      </c>
      <c r="B17" t="s">
        <v>30</v>
      </c>
      <c r="C17">
        <v>368037</v>
      </c>
      <c r="D17" t="s">
        <v>112</v>
      </c>
      <c r="E17">
        <v>5101470</v>
      </c>
      <c r="F17" s="125">
        <v>46265</v>
      </c>
      <c r="G17">
        <v>500</v>
      </c>
      <c r="H17" t="s">
        <v>17</v>
      </c>
      <c r="I17" s="125">
        <v>45845</v>
      </c>
      <c r="J17">
        <v>416</v>
      </c>
      <c r="K17" t="s">
        <v>26</v>
      </c>
      <c r="L17" t="s">
        <v>89</v>
      </c>
    </row>
    <row r="18" spans="1:12" x14ac:dyDescent="0.35">
      <c r="A18" t="s">
        <v>12</v>
      </c>
      <c r="B18" t="s">
        <v>30</v>
      </c>
      <c r="C18">
        <v>367876</v>
      </c>
      <c r="D18" t="s">
        <v>113</v>
      </c>
      <c r="E18">
        <v>4326207</v>
      </c>
      <c r="F18" s="125">
        <v>46142</v>
      </c>
      <c r="G18">
        <v>500</v>
      </c>
      <c r="H18" t="s">
        <v>17</v>
      </c>
      <c r="I18" s="125">
        <v>45845</v>
      </c>
      <c r="J18">
        <v>293</v>
      </c>
      <c r="K18" t="s">
        <v>26</v>
      </c>
      <c r="L18" t="s">
        <v>89</v>
      </c>
    </row>
  </sheetData>
  <phoneticPr fontId="2"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2D1D-4954-48EC-A301-72EFA17AF996}">
  <sheetPr codeName="Sheet18"/>
  <dimension ref="A1:L3"/>
  <sheetViews>
    <sheetView workbookViewId="0"/>
  </sheetViews>
  <sheetFormatPr defaultRowHeight="14.5" x14ac:dyDescent="0.35"/>
  <cols>
    <col min="1" max="1" width="16.453125" bestFit="1" customWidth="1"/>
    <col min="2" max="2" width="15.453125" bestFit="1" customWidth="1"/>
    <col min="3" max="3" width="7.81640625" bestFit="1" customWidth="1"/>
    <col min="4" max="4" width="19.7265625" bestFit="1" customWidth="1"/>
    <col min="5" max="5" width="8" bestFit="1" customWidth="1"/>
    <col min="6" max="6" width="17.26953125" bestFit="1" customWidth="1"/>
    <col min="7" max="7" width="11" bestFit="1" customWidth="1"/>
    <col min="8" max="8" width="15.1796875" bestFit="1" customWidth="1"/>
    <col min="9" max="9" width="13.54296875" bestFit="1" customWidth="1"/>
    <col min="10" max="10" width="27.1796875" bestFit="1" customWidth="1"/>
    <col min="11" max="11" width="9.26953125" bestFit="1" customWidth="1"/>
    <col min="12" max="12" width="19.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30</v>
      </c>
      <c r="C2">
        <v>367587</v>
      </c>
      <c r="D2" t="s">
        <v>123</v>
      </c>
      <c r="E2">
        <v>4288048</v>
      </c>
      <c r="F2" s="125">
        <v>46081</v>
      </c>
      <c r="G2">
        <v>550</v>
      </c>
      <c r="H2" t="s">
        <v>17</v>
      </c>
      <c r="I2" s="125">
        <v>45782</v>
      </c>
      <c r="J2">
        <v>232</v>
      </c>
      <c r="K2" t="s">
        <v>18</v>
      </c>
      <c r="L2" t="s">
        <v>19</v>
      </c>
    </row>
    <row r="3" spans="1:12" x14ac:dyDescent="0.35">
      <c r="A3" t="s">
        <v>12</v>
      </c>
      <c r="B3" t="s">
        <v>30</v>
      </c>
      <c r="C3">
        <v>367587</v>
      </c>
      <c r="D3" t="s">
        <v>123</v>
      </c>
      <c r="E3">
        <v>4288048</v>
      </c>
      <c r="F3" s="125">
        <v>46081</v>
      </c>
      <c r="G3">
        <v>2000</v>
      </c>
      <c r="H3" t="s">
        <v>17</v>
      </c>
      <c r="I3" s="125">
        <v>45799</v>
      </c>
      <c r="J3">
        <v>232</v>
      </c>
      <c r="K3" t="s">
        <v>26</v>
      </c>
      <c r="L3" t="s">
        <v>124</v>
      </c>
    </row>
  </sheetData>
  <phoneticPr fontId="2"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C17A1-3AAF-441B-963E-137D40DC16BF}">
  <sheetPr codeName="Sheet19"/>
  <dimension ref="A1:L5"/>
  <sheetViews>
    <sheetView workbookViewId="0"/>
  </sheetViews>
  <sheetFormatPr defaultRowHeight="14.5" x14ac:dyDescent="0.35"/>
  <cols>
    <col min="1" max="1" width="16.453125" bestFit="1" customWidth="1"/>
    <col min="2" max="2" width="15.453125" bestFit="1" customWidth="1"/>
    <col min="3" max="3" width="7.81640625" bestFit="1" customWidth="1"/>
    <col min="4" max="4" width="12.54296875" bestFit="1" customWidth="1"/>
    <col min="5" max="5" width="9" bestFit="1" customWidth="1"/>
    <col min="6" max="6" width="17.26953125" bestFit="1" customWidth="1"/>
    <col min="7" max="7" width="11" bestFit="1" customWidth="1"/>
    <col min="8" max="8" width="21.1796875" bestFit="1" customWidth="1"/>
    <col min="9" max="9" width="12.453125" bestFit="1" customWidth="1"/>
    <col min="10" max="10" width="27.1796875" bestFit="1" customWidth="1"/>
    <col min="11" max="11" width="9.26953125" bestFit="1" customWidth="1"/>
    <col min="12" max="12" width="34"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125</v>
      </c>
      <c r="C2">
        <v>230470</v>
      </c>
      <c r="D2" t="s">
        <v>126</v>
      </c>
      <c r="E2">
        <v>42110331</v>
      </c>
      <c r="F2" s="125">
        <v>45945</v>
      </c>
      <c r="G2">
        <v>27</v>
      </c>
      <c r="H2" t="s">
        <v>17</v>
      </c>
      <c r="I2" s="125">
        <v>45782</v>
      </c>
      <c r="J2">
        <v>96</v>
      </c>
      <c r="K2" t="s">
        <v>18</v>
      </c>
      <c r="L2" t="s">
        <v>19</v>
      </c>
    </row>
    <row r="3" spans="1:12" x14ac:dyDescent="0.35">
      <c r="A3" t="s">
        <v>12</v>
      </c>
      <c r="B3" t="s">
        <v>125</v>
      </c>
      <c r="C3">
        <v>230470</v>
      </c>
      <c r="D3" t="s">
        <v>126</v>
      </c>
      <c r="E3">
        <v>50150331</v>
      </c>
      <c r="F3" s="125">
        <v>46111</v>
      </c>
      <c r="G3">
        <v>170</v>
      </c>
      <c r="H3" t="s">
        <v>17</v>
      </c>
      <c r="I3" s="125">
        <v>45782</v>
      </c>
      <c r="J3">
        <v>262</v>
      </c>
      <c r="K3" t="s">
        <v>18</v>
      </c>
      <c r="L3" t="s">
        <v>19</v>
      </c>
    </row>
    <row r="4" spans="1:12" x14ac:dyDescent="0.35">
      <c r="A4" t="s">
        <v>12</v>
      </c>
      <c r="B4" t="s">
        <v>125</v>
      </c>
      <c r="C4">
        <v>230470</v>
      </c>
      <c r="D4" t="s">
        <v>126</v>
      </c>
      <c r="E4">
        <v>50410331</v>
      </c>
      <c r="F4" s="125">
        <v>46126</v>
      </c>
      <c r="G4">
        <v>200</v>
      </c>
      <c r="H4" t="s">
        <v>17</v>
      </c>
      <c r="I4" s="125">
        <v>45782</v>
      </c>
      <c r="J4">
        <v>277</v>
      </c>
      <c r="K4" t="s">
        <v>18</v>
      </c>
      <c r="L4" t="s">
        <v>19</v>
      </c>
    </row>
    <row r="5" spans="1:12" x14ac:dyDescent="0.35">
      <c r="A5" t="s">
        <v>12</v>
      </c>
      <c r="B5" t="s">
        <v>125</v>
      </c>
      <c r="C5">
        <v>230470</v>
      </c>
      <c r="D5" t="s">
        <v>126</v>
      </c>
      <c r="E5">
        <v>50150331</v>
      </c>
      <c r="F5" s="125">
        <v>46111</v>
      </c>
      <c r="G5">
        <v>-5</v>
      </c>
      <c r="H5" t="s">
        <v>27</v>
      </c>
      <c r="I5" s="125">
        <v>45814</v>
      </c>
      <c r="J5">
        <v>262</v>
      </c>
      <c r="K5" t="s">
        <v>26</v>
      </c>
      <c r="L5" t="s">
        <v>77</v>
      </c>
    </row>
  </sheetData>
  <phoneticPr fontId="2"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C6E9-957E-45D4-86E6-474E6D39CF01}">
  <sheetPr codeName="Sheet20"/>
  <dimension ref="A1:L16"/>
  <sheetViews>
    <sheetView workbookViewId="0"/>
  </sheetViews>
  <sheetFormatPr defaultRowHeight="14.5" x14ac:dyDescent="0.35"/>
  <cols>
    <col min="1" max="1" width="16.453125" bestFit="1" customWidth="1"/>
    <col min="2" max="2" width="15.453125" bestFit="1" customWidth="1"/>
    <col min="3" max="3" width="7.81640625" bestFit="1" customWidth="1"/>
    <col min="4" max="4" width="28.54296875" bestFit="1" customWidth="1"/>
    <col min="5" max="5" width="9.7265625"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81.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127</v>
      </c>
      <c r="C2">
        <v>454236</v>
      </c>
      <c r="D2" t="s">
        <v>128</v>
      </c>
      <c r="E2" t="s">
        <v>129</v>
      </c>
      <c r="F2" s="125">
        <v>45997</v>
      </c>
      <c r="G2">
        <v>1092</v>
      </c>
      <c r="H2" t="s">
        <v>17</v>
      </c>
      <c r="I2" s="125">
        <v>45782</v>
      </c>
      <c r="J2">
        <v>148</v>
      </c>
      <c r="K2" t="s">
        <v>18</v>
      </c>
      <c r="L2" t="s">
        <v>19</v>
      </c>
    </row>
    <row r="3" spans="1:12" x14ac:dyDescent="0.35">
      <c r="A3" t="s">
        <v>12</v>
      </c>
      <c r="B3" t="s">
        <v>30</v>
      </c>
      <c r="C3">
        <v>367812</v>
      </c>
      <c r="D3" t="s">
        <v>130</v>
      </c>
      <c r="E3" t="s">
        <v>131</v>
      </c>
      <c r="F3" s="125">
        <v>46173</v>
      </c>
      <c r="G3">
        <v>233</v>
      </c>
      <c r="H3" t="s">
        <v>17</v>
      </c>
      <c r="I3" s="125">
        <v>45782</v>
      </c>
      <c r="J3">
        <v>324</v>
      </c>
      <c r="K3" t="s">
        <v>18</v>
      </c>
      <c r="L3" t="s">
        <v>19</v>
      </c>
    </row>
    <row r="4" spans="1:12" x14ac:dyDescent="0.35">
      <c r="A4" t="s">
        <v>12</v>
      </c>
      <c r="B4" t="s">
        <v>30</v>
      </c>
      <c r="C4">
        <v>367812</v>
      </c>
      <c r="D4" t="s">
        <v>130</v>
      </c>
      <c r="E4" t="s">
        <v>132</v>
      </c>
      <c r="F4" s="125">
        <v>46112</v>
      </c>
      <c r="G4">
        <v>2</v>
      </c>
      <c r="H4" t="s">
        <v>17</v>
      </c>
      <c r="I4" s="125">
        <v>45782</v>
      </c>
      <c r="J4">
        <v>263</v>
      </c>
      <c r="K4" t="s">
        <v>18</v>
      </c>
      <c r="L4" t="s">
        <v>133</v>
      </c>
    </row>
    <row r="5" spans="1:12" x14ac:dyDescent="0.35">
      <c r="A5" t="s">
        <v>12</v>
      </c>
      <c r="B5" t="s">
        <v>30</v>
      </c>
      <c r="C5">
        <v>368044</v>
      </c>
      <c r="D5" t="s">
        <v>134</v>
      </c>
      <c r="E5" t="s">
        <v>135</v>
      </c>
      <c r="F5" s="125">
        <v>45900</v>
      </c>
      <c r="G5">
        <v>913</v>
      </c>
      <c r="H5" t="s">
        <v>17</v>
      </c>
      <c r="I5" s="125">
        <v>45782</v>
      </c>
      <c r="J5">
        <v>51</v>
      </c>
      <c r="K5" t="s">
        <v>18</v>
      </c>
      <c r="L5" t="s">
        <v>19</v>
      </c>
    </row>
    <row r="6" spans="1:12" x14ac:dyDescent="0.35">
      <c r="A6" t="s">
        <v>12</v>
      </c>
      <c r="B6" t="s">
        <v>30</v>
      </c>
      <c r="C6">
        <v>367820</v>
      </c>
      <c r="D6" t="s">
        <v>136</v>
      </c>
      <c r="E6" t="s">
        <v>137</v>
      </c>
      <c r="F6" s="125">
        <v>46173</v>
      </c>
      <c r="G6">
        <v>158</v>
      </c>
      <c r="H6" t="s">
        <v>17</v>
      </c>
      <c r="I6" s="125">
        <v>45782</v>
      </c>
      <c r="J6">
        <v>324</v>
      </c>
      <c r="K6" t="s">
        <v>18</v>
      </c>
      <c r="L6" t="s">
        <v>19</v>
      </c>
    </row>
    <row r="7" spans="1:12" x14ac:dyDescent="0.35">
      <c r="A7" t="s">
        <v>12</v>
      </c>
      <c r="B7" t="s">
        <v>30</v>
      </c>
      <c r="C7">
        <v>368044</v>
      </c>
      <c r="D7" t="s">
        <v>134</v>
      </c>
      <c r="E7" t="s">
        <v>138</v>
      </c>
      <c r="F7" s="125">
        <v>46265</v>
      </c>
      <c r="G7">
        <v>200</v>
      </c>
      <c r="H7" t="s">
        <v>17</v>
      </c>
      <c r="I7" s="125">
        <v>45789</v>
      </c>
      <c r="J7">
        <v>416</v>
      </c>
      <c r="K7" t="s">
        <v>18</v>
      </c>
      <c r="L7" t="s">
        <v>116</v>
      </c>
    </row>
    <row r="8" spans="1:12" x14ac:dyDescent="0.35">
      <c r="A8" t="s">
        <v>12</v>
      </c>
      <c r="B8" t="s">
        <v>30</v>
      </c>
      <c r="C8">
        <v>368044</v>
      </c>
      <c r="D8" t="s">
        <v>134</v>
      </c>
      <c r="E8" t="s">
        <v>135</v>
      </c>
      <c r="F8" s="125">
        <v>45900</v>
      </c>
      <c r="G8">
        <v>-2</v>
      </c>
      <c r="H8" t="s">
        <v>27</v>
      </c>
      <c r="I8" s="125">
        <v>45804</v>
      </c>
      <c r="J8">
        <v>51</v>
      </c>
      <c r="K8" t="s">
        <v>26</v>
      </c>
      <c r="L8" t="s">
        <v>139</v>
      </c>
    </row>
    <row r="9" spans="1:12" x14ac:dyDescent="0.35">
      <c r="A9" t="s">
        <v>12</v>
      </c>
      <c r="B9" t="s">
        <v>30</v>
      </c>
      <c r="C9">
        <v>367820</v>
      </c>
      <c r="D9" t="s">
        <v>136</v>
      </c>
      <c r="E9" t="s">
        <v>137</v>
      </c>
      <c r="F9" s="125">
        <v>46173</v>
      </c>
      <c r="G9">
        <v>-8</v>
      </c>
      <c r="H9" t="s">
        <v>27</v>
      </c>
      <c r="I9" s="125">
        <v>45814</v>
      </c>
      <c r="J9">
        <v>324</v>
      </c>
      <c r="K9" t="s">
        <v>26</v>
      </c>
      <c r="L9" t="s">
        <v>77</v>
      </c>
    </row>
    <row r="10" spans="1:12" x14ac:dyDescent="0.35">
      <c r="A10" t="s">
        <v>12</v>
      </c>
      <c r="B10" t="s">
        <v>30</v>
      </c>
      <c r="C10">
        <v>368044</v>
      </c>
      <c r="D10" t="s">
        <v>134</v>
      </c>
      <c r="E10" t="s">
        <v>138</v>
      </c>
      <c r="F10" s="125">
        <v>46265</v>
      </c>
      <c r="G10">
        <v>-12</v>
      </c>
      <c r="H10" t="s">
        <v>27</v>
      </c>
      <c r="I10" s="125">
        <v>45814</v>
      </c>
      <c r="J10">
        <v>416</v>
      </c>
      <c r="K10" t="s">
        <v>26</v>
      </c>
      <c r="L10" t="s">
        <v>77</v>
      </c>
    </row>
    <row r="11" spans="1:12" x14ac:dyDescent="0.35">
      <c r="A11" t="s">
        <v>12</v>
      </c>
      <c r="B11" t="s">
        <v>30</v>
      </c>
      <c r="C11">
        <v>368044</v>
      </c>
      <c r="D11" t="s">
        <v>134</v>
      </c>
      <c r="E11" t="s">
        <v>138</v>
      </c>
      <c r="F11" s="125">
        <v>46265</v>
      </c>
      <c r="G11">
        <v>-62</v>
      </c>
      <c r="H11" t="s">
        <v>27</v>
      </c>
      <c r="I11" s="125">
        <v>45814</v>
      </c>
      <c r="J11">
        <v>416</v>
      </c>
      <c r="K11" t="s">
        <v>26</v>
      </c>
      <c r="L11" t="s">
        <v>78</v>
      </c>
    </row>
    <row r="12" spans="1:12" x14ac:dyDescent="0.35">
      <c r="A12" t="s">
        <v>12</v>
      </c>
      <c r="B12" t="s">
        <v>30</v>
      </c>
      <c r="C12">
        <v>368044</v>
      </c>
      <c r="D12" t="s">
        <v>134</v>
      </c>
      <c r="E12" t="s">
        <v>135</v>
      </c>
      <c r="F12" s="125">
        <v>45900</v>
      </c>
      <c r="G12">
        <v>62</v>
      </c>
      <c r="H12" t="s">
        <v>17</v>
      </c>
      <c r="I12" s="125">
        <v>45814</v>
      </c>
      <c r="J12">
        <v>51</v>
      </c>
      <c r="K12" t="s">
        <v>26</v>
      </c>
      <c r="L12" t="s">
        <v>140</v>
      </c>
    </row>
    <row r="13" spans="1:12" x14ac:dyDescent="0.35">
      <c r="A13" t="s">
        <v>12</v>
      </c>
      <c r="B13" t="s">
        <v>30</v>
      </c>
      <c r="C13">
        <v>367820</v>
      </c>
      <c r="D13" t="s">
        <v>136</v>
      </c>
      <c r="E13" t="s">
        <v>141</v>
      </c>
      <c r="F13" s="125">
        <v>46053</v>
      </c>
      <c r="G13">
        <v>4</v>
      </c>
      <c r="H13" t="s">
        <v>17</v>
      </c>
      <c r="I13" s="125">
        <v>45814</v>
      </c>
      <c r="J13">
        <v>204</v>
      </c>
      <c r="K13" t="s">
        <v>26</v>
      </c>
      <c r="L13" t="s">
        <v>142</v>
      </c>
    </row>
    <row r="14" spans="1:12" x14ac:dyDescent="0.35">
      <c r="A14" t="s">
        <v>12</v>
      </c>
      <c r="B14" t="s">
        <v>30</v>
      </c>
      <c r="C14">
        <v>367820</v>
      </c>
      <c r="D14" t="s">
        <v>136</v>
      </c>
      <c r="E14" t="s">
        <v>137</v>
      </c>
      <c r="F14" s="125">
        <v>46173</v>
      </c>
      <c r="G14">
        <v>-4</v>
      </c>
      <c r="H14" t="s">
        <v>27</v>
      </c>
      <c r="I14" s="125">
        <v>45814</v>
      </c>
      <c r="J14">
        <v>324</v>
      </c>
      <c r="K14" t="s">
        <v>26</v>
      </c>
      <c r="L14" t="s">
        <v>78</v>
      </c>
    </row>
    <row r="15" spans="1:12" x14ac:dyDescent="0.35">
      <c r="A15" t="s">
        <v>12</v>
      </c>
      <c r="B15" t="s">
        <v>30</v>
      </c>
      <c r="C15">
        <v>367812</v>
      </c>
      <c r="D15" t="s">
        <v>130</v>
      </c>
      <c r="E15" t="s">
        <v>132</v>
      </c>
      <c r="F15" s="125">
        <v>46112</v>
      </c>
      <c r="G15">
        <v>2</v>
      </c>
      <c r="H15" t="s">
        <v>27</v>
      </c>
      <c r="I15" s="125">
        <v>45831</v>
      </c>
      <c r="J15">
        <v>263</v>
      </c>
      <c r="K15" t="s">
        <v>26</v>
      </c>
      <c r="L15" t="s">
        <v>82</v>
      </c>
    </row>
    <row r="16" spans="1:12" x14ac:dyDescent="0.35">
      <c r="A16" t="s">
        <v>12</v>
      </c>
      <c r="B16" t="s">
        <v>30</v>
      </c>
      <c r="C16">
        <v>367820</v>
      </c>
      <c r="D16" t="s">
        <v>136</v>
      </c>
      <c r="E16" t="s">
        <v>137</v>
      </c>
      <c r="F16" s="125">
        <v>46173</v>
      </c>
      <c r="G16">
        <v>-8</v>
      </c>
      <c r="H16" t="s">
        <v>27</v>
      </c>
      <c r="I16" s="125">
        <v>45834</v>
      </c>
      <c r="J16">
        <v>324</v>
      </c>
      <c r="K16" t="s">
        <v>26</v>
      </c>
      <c r="L16" t="s">
        <v>85</v>
      </c>
    </row>
  </sheetData>
  <phoneticPr fontId="2"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D91CC-BC1B-488F-8883-F6B7C783D5D3}">
  <dimension ref="A1:D218"/>
  <sheetViews>
    <sheetView tabSelected="1" workbookViewId="0">
      <selection activeCell="N24" sqref="N24"/>
    </sheetView>
  </sheetViews>
  <sheetFormatPr defaultRowHeight="14.5" x14ac:dyDescent="0.35"/>
  <cols>
    <col min="1" max="1" width="32" bestFit="1" customWidth="1"/>
    <col min="2" max="2" width="15.36328125" bestFit="1" customWidth="1"/>
    <col min="3" max="3" width="15.90625" bestFit="1" customWidth="1"/>
    <col min="4" max="4" width="14.26953125" bestFit="1" customWidth="1"/>
  </cols>
  <sheetData>
    <row r="1" spans="1:4" ht="22.5" customHeight="1" x14ac:dyDescent="0.4">
      <c r="A1" s="137" t="s">
        <v>143</v>
      </c>
      <c r="B1" s="137"/>
      <c r="C1" s="137"/>
      <c r="D1" s="137"/>
    </row>
    <row r="3" spans="1:4" x14ac:dyDescent="0.35">
      <c r="A3" s="10" t="s">
        <v>144</v>
      </c>
      <c r="B3" s="10" t="s">
        <v>4</v>
      </c>
      <c r="C3" s="10" t="s">
        <v>5</v>
      </c>
      <c r="D3" t="s">
        <v>145</v>
      </c>
    </row>
    <row r="4" spans="1:4" x14ac:dyDescent="0.35">
      <c r="A4" t="s">
        <v>38</v>
      </c>
      <c r="B4" t="s">
        <v>39</v>
      </c>
      <c r="C4" s="130">
        <v>46843</v>
      </c>
      <c r="D4" s="138">
        <v>305</v>
      </c>
    </row>
    <row r="5" spans="1:4" x14ac:dyDescent="0.35">
      <c r="B5" t="s">
        <v>233</v>
      </c>
      <c r="D5" s="138">
        <v>305</v>
      </c>
    </row>
    <row r="6" spans="1:4" x14ac:dyDescent="0.35">
      <c r="A6" t="s">
        <v>234</v>
      </c>
      <c r="D6" s="138">
        <v>305</v>
      </c>
    </row>
    <row r="7" spans="1:4" x14ac:dyDescent="0.35">
      <c r="A7" t="s">
        <v>146</v>
      </c>
      <c r="B7" t="s">
        <v>147</v>
      </c>
      <c r="C7" s="130">
        <v>45961</v>
      </c>
      <c r="D7" s="138">
        <v>196</v>
      </c>
    </row>
    <row r="8" spans="1:4" x14ac:dyDescent="0.35">
      <c r="B8" t="s">
        <v>235</v>
      </c>
      <c r="D8" s="138">
        <v>196</v>
      </c>
    </row>
    <row r="9" spans="1:4" x14ac:dyDescent="0.35">
      <c r="B9" t="s">
        <v>148</v>
      </c>
      <c r="C9" s="130">
        <v>46022</v>
      </c>
      <c r="D9" s="138">
        <v>100</v>
      </c>
    </row>
    <row r="10" spans="1:4" x14ac:dyDescent="0.35">
      <c r="B10" t="s">
        <v>236</v>
      </c>
      <c r="D10" s="138">
        <v>100</v>
      </c>
    </row>
    <row r="11" spans="1:4" x14ac:dyDescent="0.35">
      <c r="A11" t="s">
        <v>237</v>
      </c>
      <c r="D11" s="138">
        <v>296</v>
      </c>
    </row>
    <row r="12" spans="1:4" x14ac:dyDescent="0.35">
      <c r="A12" t="s">
        <v>136</v>
      </c>
      <c r="B12" t="s">
        <v>141</v>
      </c>
      <c r="C12" s="130">
        <v>46053</v>
      </c>
      <c r="D12" s="138">
        <v>4</v>
      </c>
    </row>
    <row r="13" spans="1:4" x14ac:dyDescent="0.35">
      <c r="B13" t="s">
        <v>238</v>
      </c>
      <c r="D13" s="138">
        <v>4</v>
      </c>
    </row>
    <row r="14" spans="1:4" x14ac:dyDescent="0.35">
      <c r="B14" t="s">
        <v>137</v>
      </c>
      <c r="C14" s="130">
        <v>46173</v>
      </c>
      <c r="D14" s="138">
        <v>138</v>
      </c>
    </row>
    <row r="15" spans="1:4" x14ac:dyDescent="0.35">
      <c r="B15" t="s">
        <v>239</v>
      </c>
      <c r="D15" s="138">
        <v>138</v>
      </c>
    </row>
    <row r="16" spans="1:4" x14ac:dyDescent="0.35">
      <c r="A16" t="s">
        <v>240</v>
      </c>
      <c r="D16" s="138">
        <v>142</v>
      </c>
    </row>
    <row r="17" spans="1:4" x14ac:dyDescent="0.35">
      <c r="A17" t="s">
        <v>115</v>
      </c>
      <c r="B17">
        <v>4045210</v>
      </c>
      <c r="C17" s="130">
        <v>46081</v>
      </c>
      <c r="D17" s="138">
        <v>506</v>
      </c>
    </row>
    <row r="18" spans="1:4" x14ac:dyDescent="0.35">
      <c r="B18" t="s">
        <v>241</v>
      </c>
      <c r="D18" s="138">
        <v>506</v>
      </c>
    </row>
    <row r="19" spans="1:4" x14ac:dyDescent="0.35">
      <c r="A19" t="s">
        <v>242</v>
      </c>
      <c r="D19" s="138">
        <v>506</v>
      </c>
    </row>
    <row r="20" spans="1:4" x14ac:dyDescent="0.35">
      <c r="A20" t="s">
        <v>126</v>
      </c>
      <c r="B20">
        <v>42110331</v>
      </c>
      <c r="C20" s="130">
        <v>45945</v>
      </c>
      <c r="D20" s="138">
        <v>27</v>
      </c>
    </row>
    <row r="21" spans="1:4" x14ac:dyDescent="0.35">
      <c r="B21" t="s">
        <v>243</v>
      </c>
      <c r="D21" s="138">
        <v>27</v>
      </c>
    </row>
    <row r="22" spans="1:4" x14ac:dyDescent="0.35">
      <c r="B22">
        <v>50150331</v>
      </c>
      <c r="C22" s="130">
        <v>46111</v>
      </c>
      <c r="D22" s="138">
        <v>165</v>
      </c>
    </row>
    <row r="23" spans="1:4" x14ac:dyDescent="0.35">
      <c r="B23" t="s">
        <v>244</v>
      </c>
      <c r="D23" s="138">
        <v>165</v>
      </c>
    </row>
    <row r="24" spans="1:4" x14ac:dyDescent="0.35">
      <c r="B24">
        <v>50410331</v>
      </c>
      <c r="C24" s="130">
        <v>46126</v>
      </c>
      <c r="D24" s="138">
        <v>200</v>
      </c>
    </row>
    <row r="25" spans="1:4" x14ac:dyDescent="0.35">
      <c r="B25" t="s">
        <v>245</v>
      </c>
      <c r="D25" s="138">
        <v>200</v>
      </c>
    </row>
    <row r="26" spans="1:4" x14ac:dyDescent="0.35">
      <c r="A26" t="s">
        <v>246</v>
      </c>
      <c r="D26" s="138">
        <v>392</v>
      </c>
    </row>
    <row r="27" spans="1:4" x14ac:dyDescent="0.35">
      <c r="A27" t="s">
        <v>14</v>
      </c>
      <c r="B27" t="s">
        <v>21</v>
      </c>
      <c r="D27" s="138">
        <v>19</v>
      </c>
    </row>
    <row r="28" spans="1:4" x14ac:dyDescent="0.35">
      <c r="B28" t="s">
        <v>15</v>
      </c>
      <c r="D28" s="138">
        <v>256</v>
      </c>
    </row>
    <row r="29" spans="1:4" x14ac:dyDescent="0.35">
      <c r="A29" t="s">
        <v>247</v>
      </c>
      <c r="D29" s="138">
        <v>275</v>
      </c>
    </row>
    <row r="30" spans="1:4" x14ac:dyDescent="0.35">
      <c r="A30" t="s">
        <v>108</v>
      </c>
      <c r="B30">
        <v>4198837</v>
      </c>
      <c r="C30" s="130">
        <v>45930</v>
      </c>
      <c r="D30" s="138">
        <v>26</v>
      </c>
    </row>
    <row r="31" spans="1:4" x14ac:dyDescent="0.35">
      <c r="B31" t="s">
        <v>248</v>
      </c>
      <c r="D31" s="138">
        <v>26</v>
      </c>
    </row>
    <row r="32" spans="1:4" x14ac:dyDescent="0.35">
      <c r="B32">
        <v>4304048</v>
      </c>
      <c r="C32" s="130">
        <v>46022</v>
      </c>
      <c r="D32" s="138">
        <v>40</v>
      </c>
    </row>
    <row r="33" spans="1:4" x14ac:dyDescent="0.35">
      <c r="B33" t="s">
        <v>249</v>
      </c>
      <c r="D33" s="138">
        <v>40</v>
      </c>
    </row>
    <row r="34" spans="1:4" x14ac:dyDescent="0.35">
      <c r="A34" t="s">
        <v>250</v>
      </c>
      <c r="D34" s="138">
        <v>66</v>
      </c>
    </row>
    <row r="35" spans="1:4" x14ac:dyDescent="0.35">
      <c r="A35" t="s">
        <v>109</v>
      </c>
      <c r="B35">
        <v>3313600</v>
      </c>
      <c r="C35" s="130">
        <v>45900</v>
      </c>
      <c r="D35" s="138">
        <v>2</v>
      </c>
    </row>
    <row r="36" spans="1:4" x14ac:dyDescent="0.35">
      <c r="B36" t="s">
        <v>251</v>
      </c>
      <c r="D36" s="138">
        <v>2</v>
      </c>
    </row>
    <row r="37" spans="1:4" x14ac:dyDescent="0.35">
      <c r="B37">
        <v>4114039</v>
      </c>
      <c r="C37" s="130">
        <v>45991</v>
      </c>
      <c r="D37" s="138">
        <v>1</v>
      </c>
    </row>
    <row r="38" spans="1:4" x14ac:dyDescent="0.35">
      <c r="B38" t="s">
        <v>252</v>
      </c>
      <c r="D38" s="138">
        <v>1</v>
      </c>
    </row>
    <row r="39" spans="1:4" x14ac:dyDescent="0.35">
      <c r="B39">
        <v>4114044</v>
      </c>
      <c r="C39" s="130">
        <v>46053</v>
      </c>
      <c r="D39" s="138">
        <v>40</v>
      </c>
    </row>
    <row r="40" spans="1:4" x14ac:dyDescent="0.35">
      <c r="B40" t="s">
        <v>253</v>
      </c>
      <c r="D40" s="138">
        <v>40</v>
      </c>
    </row>
    <row r="41" spans="1:4" x14ac:dyDescent="0.35">
      <c r="B41">
        <v>4261187</v>
      </c>
      <c r="C41" s="130">
        <v>46142</v>
      </c>
      <c r="D41" s="138">
        <v>200</v>
      </c>
    </row>
    <row r="42" spans="1:4" x14ac:dyDescent="0.35">
      <c r="B42" t="s">
        <v>254</v>
      </c>
      <c r="D42" s="138">
        <v>200</v>
      </c>
    </row>
    <row r="43" spans="1:4" x14ac:dyDescent="0.35">
      <c r="A43" t="s">
        <v>255</v>
      </c>
      <c r="D43" s="138">
        <v>243</v>
      </c>
    </row>
    <row r="44" spans="1:4" x14ac:dyDescent="0.35">
      <c r="A44" t="s">
        <v>149</v>
      </c>
      <c r="B44" t="s">
        <v>150</v>
      </c>
      <c r="C44" s="130">
        <v>46053</v>
      </c>
      <c r="D44" s="138">
        <v>158</v>
      </c>
    </row>
    <row r="45" spans="1:4" x14ac:dyDescent="0.35">
      <c r="B45" t="s">
        <v>256</v>
      </c>
      <c r="D45" s="138">
        <v>158</v>
      </c>
    </row>
    <row r="46" spans="1:4" x14ac:dyDescent="0.35">
      <c r="B46" t="s">
        <v>151</v>
      </c>
      <c r="C46" s="130">
        <v>46142</v>
      </c>
      <c r="D46" s="138">
        <v>595</v>
      </c>
    </row>
    <row r="47" spans="1:4" x14ac:dyDescent="0.35">
      <c r="B47" t="s">
        <v>257</v>
      </c>
      <c r="D47" s="138">
        <v>595</v>
      </c>
    </row>
    <row r="48" spans="1:4" x14ac:dyDescent="0.35">
      <c r="A48" t="s">
        <v>258</v>
      </c>
      <c r="D48" s="138">
        <v>753</v>
      </c>
    </row>
    <row r="49" spans="1:4" x14ac:dyDescent="0.35">
      <c r="A49" t="s">
        <v>152</v>
      </c>
      <c r="B49" t="s">
        <v>153</v>
      </c>
      <c r="C49" s="130">
        <v>46142</v>
      </c>
      <c r="D49" s="138">
        <v>200</v>
      </c>
    </row>
    <row r="50" spans="1:4" x14ac:dyDescent="0.35">
      <c r="B50" t="s">
        <v>259</v>
      </c>
      <c r="D50" s="138">
        <v>200</v>
      </c>
    </row>
    <row r="51" spans="1:4" x14ac:dyDescent="0.35">
      <c r="A51" t="s">
        <v>260</v>
      </c>
      <c r="D51" s="138">
        <v>200</v>
      </c>
    </row>
    <row r="52" spans="1:4" x14ac:dyDescent="0.35">
      <c r="A52" t="s">
        <v>57</v>
      </c>
      <c r="B52" t="s">
        <v>61</v>
      </c>
      <c r="C52" s="130">
        <v>47183</v>
      </c>
      <c r="D52" s="138">
        <v>3</v>
      </c>
    </row>
    <row r="53" spans="1:4" x14ac:dyDescent="0.35">
      <c r="B53" t="s">
        <v>261</v>
      </c>
      <c r="D53" s="138">
        <v>3</v>
      </c>
    </row>
    <row r="54" spans="1:4" x14ac:dyDescent="0.35">
      <c r="B54" t="s">
        <v>66</v>
      </c>
      <c r="D54" s="138">
        <v>0</v>
      </c>
    </row>
    <row r="55" spans="1:4" x14ac:dyDescent="0.35">
      <c r="B55" t="s">
        <v>63</v>
      </c>
      <c r="D55" s="138">
        <v>0</v>
      </c>
    </row>
    <row r="56" spans="1:4" x14ac:dyDescent="0.35">
      <c r="B56" t="s">
        <v>65</v>
      </c>
      <c r="D56" s="138">
        <v>0</v>
      </c>
    </row>
    <row r="57" spans="1:4" x14ac:dyDescent="0.35">
      <c r="B57" t="s">
        <v>60</v>
      </c>
      <c r="C57" s="130">
        <v>47235</v>
      </c>
      <c r="D57" s="138">
        <v>3</v>
      </c>
    </row>
    <row r="58" spans="1:4" x14ac:dyDescent="0.35">
      <c r="B58" t="s">
        <v>262</v>
      </c>
      <c r="D58" s="138">
        <v>3</v>
      </c>
    </row>
    <row r="59" spans="1:4" x14ac:dyDescent="0.35">
      <c r="B59" t="s">
        <v>64</v>
      </c>
      <c r="D59" s="138">
        <v>0</v>
      </c>
    </row>
    <row r="60" spans="1:4" x14ac:dyDescent="0.35">
      <c r="B60" t="s">
        <v>62</v>
      </c>
      <c r="D60" s="138">
        <v>0</v>
      </c>
    </row>
    <row r="61" spans="1:4" x14ac:dyDescent="0.35">
      <c r="B61" t="s">
        <v>59</v>
      </c>
      <c r="C61" s="130">
        <v>46221</v>
      </c>
      <c r="D61" s="138">
        <v>22</v>
      </c>
    </row>
    <row r="62" spans="1:4" x14ac:dyDescent="0.35">
      <c r="B62" t="s">
        <v>263</v>
      </c>
      <c r="D62" s="138">
        <v>22</v>
      </c>
    </row>
    <row r="63" spans="1:4" x14ac:dyDescent="0.35">
      <c r="B63" t="s">
        <v>67</v>
      </c>
      <c r="C63" s="130">
        <v>47346</v>
      </c>
      <c r="D63" s="138">
        <v>7</v>
      </c>
    </row>
    <row r="64" spans="1:4" x14ac:dyDescent="0.35">
      <c r="B64" t="s">
        <v>264</v>
      </c>
      <c r="D64" s="138">
        <v>7</v>
      </c>
    </row>
    <row r="65" spans="1:4" x14ac:dyDescent="0.35">
      <c r="B65" t="s">
        <v>68</v>
      </c>
      <c r="C65" s="130">
        <v>47407</v>
      </c>
      <c r="D65" s="138">
        <v>18</v>
      </c>
    </row>
    <row r="66" spans="1:4" x14ac:dyDescent="0.35">
      <c r="B66" t="s">
        <v>265</v>
      </c>
      <c r="D66" s="138">
        <v>18</v>
      </c>
    </row>
    <row r="67" spans="1:4" x14ac:dyDescent="0.35">
      <c r="B67" t="s">
        <v>58</v>
      </c>
      <c r="C67" s="130">
        <v>47424</v>
      </c>
      <c r="D67" s="138">
        <v>477</v>
      </c>
    </row>
    <row r="68" spans="1:4" x14ac:dyDescent="0.35">
      <c r="B68" t="s">
        <v>266</v>
      </c>
      <c r="D68" s="138">
        <v>477</v>
      </c>
    </row>
    <row r="69" spans="1:4" x14ac:dyDescent="0.35">
      <c r="B69" t="s">
        <v>71</v>
      </c>
      <c r="C69" s="130">
        <v>47429</v>
      </c>
      <c r="D69" s="138">
        <v>10</v>
      </c>
    </row>
    <row r="70" spans="1:4" x14ac:dyDescent="0.35">
      <c r="B70" t="s">
        <v>267</v>
      </c>
      <c r="D70" s="138">
        <v>10</v>
      </c>
    </row>
    <row r="71" spans="1:4" x14ac:dyDescent="0.35">
      <c r="B71" t="s">
        <v>70</v>
      </c>
      <c r="C71" s="130">
        <v>47432</v>
      </c>
      <c r="D71" s="138">
        <v>3500</v>
      </c>
    </row>
    <row r="72" spans="1:4" x14ac:dyDescent="0.35">
      <c r="B72" t="s">
        <v>268</v>
      </c>
      <c r="D72" s="138">
        <v>3500</v>
      </c>
    </row>
    <row r="73" spans="1:4" x14ac:dyDescent="0.35">
      <c r="B73" t="s">
        <v>69</v>
      </c>
      <c r="C73" s="130">
        <v>47473</v>
      </c>
      <c r="D73" s="138">
        <v>502</v>
      </c>
    </row>
    <row r="74" spans="1:4" x14ac:dyDescent="0.35">
      <c r="B74" t="s">
        <v>269</v>
      </c>
      <c r="D74" s="138">
        <v>502</v>
      </c>
    </row>
    <row r="75" spans="1:4" x14ac:dyDescent="0.35">
      <c r="B75" t="s">
        <v>88</v>
      </c>
      <c r="C75" s="130">
        <v>47545</v>
      </c>
      <c r="D75" s="138">
        <v>10000</v>
      </c>
    </row>
    <row r="76" spans="1:4" x14ac:dyDescent="0.35">
      <c r="B76" t="s">
        <v>270</v>
      </c>
      <c r="D76" s="138">
        <v>10000</v>
      </c>
    </row>
    <row r="77" spans="1:4" x14ac:dyDescent="0.35">
      <c r="A77" t="s">
        <v>271</v>
      </c>
      <c r="D77" s="138">
        <v>14542</v>
      </c>
    </row>
    <row r="78" spans="1:4" x14ac:dyDescent="0.35">
      <c r="A78" t="s">
        <v>41</v>
      </c>
      <c r="B78" t="s">
        <v>43</v>
      </c>
      <c r="C78" s="130">
        <v>46749</v>
      </c>
      <c r="D78" s="138">
        <v>110</v>
      </c>
    </row>
    <row r="79" spans="1:4" x14ac:dyDescent="0.35">
      <c r="B79" t="s">
        <v>272</v>
      </c>
      <c r="D79" s="138">
        <v>110</v>
      </c>
    </row>
    <row r="80" spans="1:4" x14ac:dyDescent="0.35">
      <c r="B80" t="s">
        <v>42</v>
      </c>
      <c r="C80" s="130">
        <v>46811</v>
      </c>
      <c r="D80" s="138">
        <v>184</v>
      </c>
    </row>
    <row r="81" spans="1:4" x14ac:dyDescent="0.35">
      <c r="B81" t="s">
        <v>273</v>
      </c>
      <c r="D81" s="138">
        <v>184</v>
      </c>
    </row>
    <row r="82" spans="1:4" x14ac:dyDescent="0.35">
      <c r="A82" t="s">
        <v>274</v>
      </c>
      <c r="D82" s="138">
        <v>294</v>
      </c>
    </row>
    <row r="83" spans="1:4" x14ac:dyDescent="0.35">
      <c r="A83" t="s">
        <v>123</v>
      </c>
      <c r="B83">
        <v>4288048</v>
      </c>
      <c r="C83" s="130">
        <v>46081</v>
      </c>
      <c r="D83" s="138">
        <v>2550</v>
      </c>
    </row>
    <row r="84" spans="1:4" x14ac:dyDescent="0.35">
      <c r="B84" t="s">
        <v>275</v>
      </c>
      <c r="D84" s="138">
        <v>2550</v>
      </c>
    </row>
    <row r="85" spans="1:4" x14ac:dyDescent="0.35">
      <c r="A85" t="s">
        <v>276</v>
      </c>
      <c r="D85" s="138">
        <v>2550</v>
      </c>
    </row>
    <row r="86" spans="1:4" x14ac:dyDescent="0.35">
      <c r="A86" t="s">
        <v>128</v>
      </c>
      <c r="B86" t="s">
        <v>129</v>
      </c>
      <c r="C86" s="130">
        <v>45997</v>
      </c>
      <c r="D86" s="138">
        <v>1092</v>
      </c>
    </row>
    <row r="87" spans="1:4" x14ac:dyDescent="0.35">
      <c r="B87" t="s">
        <v>277</v>
      </c>
      <c r="D87" s="138">
        <v>1092</v>
      </c>
    </row>
    <row r="88" spans="1:4" x14ac:dyDescent="0.35">
      <c r="A88" t="s">
        <v>278</v>
      </c>
      <c r="D88" s="138">
        <v>1092</v>
      </c>
    </row>
    <row r="89" spans="1:4" x14ac:dyDescent="0.35">
      <c r="A89" t="s">
        <v>48</v>
      </c>
      <c r="B89" t="s">
        <v>51</v>
      </c>
      <c r="C89" s="130">
        <v>47356</v>
      </c>
      <c r="D89" s="138">
        <v>6</v>
      </c>
    </row>
    <row r="90" spans="1:4" x14ac:dyDescent="0.35">
      <c r="B90" t="s">
        <v>279</v>
      </c>
      <c r="D90" s="138">
        <v>6</v>
      </c>
    </row>
    <row r="91" spans="1:4" x14ac:dyDescent="0.35">
      <c r="B91" t="s">
        <v>49</v>
      </c>
      <c r="C91" s="130">
        <v>46273</v>
      </c>
      <c r="D91" s="138">
        <v>15</v>
      </c>
    </row>
    <row r="92" spans="1:4" x14ac:dyDescent="0.35">
      <c r="B92" t="s">
        <v>280</v>
      </c>
      <c r="D92" s="138">
        <v>15</v>
      </c>
    </row>
    <row r="93" spans="1:4" x14ac:dyDescent="0.35">
      <c r="B93" t="s">
        <v>52</v>
      </c>
      <c r="C93" s="130">
        <v>46053</v>
      </c>
      <c r="D93" s="138">
        <v>-180</v>
      </c>
    </row>
    <row r="94" spans="1:4" x14ac:dyDescent="0.35">
      <c r="C94" s="130">
        <v>47377</v>
      </c>
      <c r="D94" s="138">
        <v>5564</v>
      </c>
    </row>
    <row r="95" spans="1:4" x14ac:dyDescent="0.35">
      <c r="B95" t="s">
        <v>281</v>
      </c>
      <c r="D95" s="138">
        <v>5384</v>
      </c>
    </row>
    <row r="96" spans="1:4" x14ac:dyDescent="0.35">
      <c r="B96" t="s">
        <v>50</v>
      </c>
      <c r="C96" s="130">
        <v>46357</v>
      </c>
      <c r="D96" s="138">
        <v>12</v>
      </c>
    </row>
    <row r="97" spans="1:4" x14ac:dyDescent="0.35">
      <c r="B97" t="s">
        <v>282</v>
      </c>
      <c r="D97" s="138">
        <v>12</v>
      </c>
    </row>
    <row r="98" spans="1:4" x14ac:dyDescent="0.35">
      <c r="A98" t="s">
        <v>283</v>
      </c>
      <c r="D98" s="138">
        <v>5417</v>
      </c>
    </row>
    <row r="99" spans="1:4" x14ac:dyDescent="0.35">
      <c r="A99" t="s">
        <v>45</v>
      </c>
      <c r="B99" t="s">
        <v>47</v>
      </c>
      <c r="C99" s="130">
        <v>46415</v>
      </c>
      <c r="D99" s="138">
        <v>2000</v>
      </c>
    </row>
    <row r="100" spans="1:4" x14ac:dyDescent="0.35">
      <c r="B100" t="s">
        <v>284</v>
      </c>
      <c r="D100" s="138">
        <v>2000</v>
      </c>
    </row>
    <row r="101" spans="1:4" x14ac:dyDescent="0.35">
      <c r="B101" t="s">
        <v>46</v>
      </c>
      <c r="C101" s="130">
        <v>46306</v>
      </c>
      <c r="D101" s="138">
        <v>533</v>
      </c>
    </row>
    <row r="102" spans="1:4" x14ac:dyDescent="0.35">
      <c r="B102" t="s">
        <v>285</v>
      </c>
      <c r="D102" s="138">
        <v>533</v>
      </c>
    </row>
    <row r="103" spans="1:4" x14ac:dyDescent="0.35">
      <c r="A103" t="s">
        <v>286</v>
      </c>
      <c r="D103" s="138">
        <v>2533</v>
      </c>
    </row>
    <row r="104" spans="1:4" x14ac:dyDescent="0.35">
      <c r="A104" t="s">
        <v>154</v>
      </c>
      <c r="B104" t="s">
        <v>155</v>
      </c>
      <c r="C104" s="130">
        <v>45900</v>
      </c>
      <c r="D104" s="138">
        <v>252</v>
      </c>
    </row>
    <row r="105" spans="1:4" x14ac:dyDescent="0.35">
      <c r="B105" t="s">
        <v>287</v>
      </c>
      <c r="D105" s="138">
        <v>252</v>
      </c>
    </row>
    <row r="106" spans="1:4" x14ac:dyDescent="0.35">
      <c r="B106" t="s">
        <v>156</v>
      </c>
      <c r="C106" s="130">
        <v>46053</v>
      </c>
      <c r="D106" s="138">
        <v>77</v>
      </c>
    </row>
    <row r="107" spans="1:4" x14ac:dyDescent="0.35">
      <c r="B107" t="s">
        <v>288</v>
      </c>
      <c r="D107" s="138">
        <v>77</v>
      </c>
    </row>
    <row r="108" spans="1:4" x14ac:dyDescent="0.35">
      <c r="B108" t="s">
        <v>157</v>
      </c>
      <c r="C108" s="130">
        <v>46081</v>
      </c>
      <c r="D108" s="138">
        <v>428</v>
      </c>
    </row>
    <row r="109" spans="1:4" x14ac:dyDescent="0.35">
      <c r="B109" t="s">
        <v>289</v>
      </c>
      <c r="D109" s="138">
        <v>428</v>
      </c>
    </row>
    <row r="110" spans="1:4" x14ac:dyDescent="0.35">
      <c r="A110" t="s">
        <v>290</v>
      </c>
      <c r="D110" s="138">
        <v>757</v>
      </c>
    </row>
    <row r="111" spans="1:4" x14ac:dyDescent="0.35">
      <c r="A111" t="s">
        <v>158</v>
      </c>
      <c r="B111" t="s">
        <v>159</v>
      </c>
      <c r="C111" s="130">
        <v>45900</v>
      </c>
      <c r="D111" s="138">
        <v>100</v>
      </c>
    </row>
    <row r="112" spans="1:4" x14ac:dyDescent="0.35">
      <c r="B112" t="s">
        <v>222</v>
      </c>
      <c r="D112" s="138">
        <v>100</v>
      </c>
    </row>
    <row r="113" spans="1:4" x14ac:dyDescent="0.35">
      <c r="B113" t="s">
        <v>160</v>
      </c>
      <c r="C113" s="130">
        <v>45900</v>
      </c>
      <c r="D113" s="138">
        <v>250</v>
      </c>
    </row>
    <row r="114" spans="1:4" x14ac:dyDescent="0.35">
      <c r="B114" t="s">
        <v>223</v>
      </c>
      <c r="D114" s="138">
        <v>250</v>
      </c>
    </row>
    <row r="115" spans="1:4" x14ac:dyDescent="0.35">
      <c r="B115" t="s">
        <v>161</v>
      </c>
      <c r="C115" s="130">
        <v>46053</v>
      </c>
      <c r="D115" s="138">
        <v>16</v>
      </c>
    </row>
    <row r="116" spans="1:4" x14ac:dyDescent="0.35">
      <c r="B116" t="s">
        <v>224</v>
      </c>
      <c r="D116" s="138">
        <v>16</v>
      </c>
    </row>
    <row r="117" spans="1:4" x14ac:dyDescent="0.35">
      <c r="B117" t="s">
        <v>162</v>
      </c>
      <c r="C117" s="130">
        <v>46081</v>
      </c>
      <c r="D117" s="138">
        <v>674</v>
      </c>
    </row>
    <row r="118" spans="1:4" x14ac:dyDescent="0.35">
      <c r="B118" t="s">
        <v>225</v>
      </c>
      <c r="D118" s="138">
        <v>674</v>
      </c>
    </row>
    <row r="119" spans="1:4" x14ac:dyDescent="0.35">
      <c r="A119" t="s">
        <v>226</v>
      </c>
      <c r="D119" s="138">
        <v>1040</v>
      </c>
    </row>
    <row r="120" spans="1:4" x14ac:dyDescent="0.35">
      <c r="A120" t="s">
        <v>163</v>
      </c>
      <c r="B120" t="s">
        <v>164</v>
      </c>
      <c r="C120" s="130">
        <v>45961</v>
      </c>
      <c r="D120" s="138">
        <v>38</v>
      </c>
    </row>
    <row r="121" spans="1:4" x14ac:dyDescent="0.35">
      <c r="B121" t="s">
        <v>291</v>
      </c>
      <c r="D121" s="138">
        <v>38</v>
      </c>
    </row>
    <row r="122" spans="1:4" x14ac:dyDescent="0.35">
      <c r="B122" t="s">
        <v>165</v>
      </c>
      <c r="C122" s="130">
        <v>45991</v>
      </c>
      <c r="D122" s="138">
        <v>1</v>
      </c>
    </row>
    <row r="123" spans="1:4" x14ac:dyDescent="0.35">
      <c r="B123" t="s">
        <v>292</v>
      </c>
      <c r="D123" s="138">
        <v>1</v>
      </c>
    </row>
    <row r="124" spans="1:4" x14ac:dyDescent="0.35">
      <c r="B124" t="s">
        <v>166</v>
      </c>
      <c r="C124" s="130">
        <v>46112</v>
      </c>
      <c r="D124" s="138">
        <v>119</v>
      </c>
    </row>
    <row r="125" spans="1:4" x14ac:dyDescent="0.35">
      <c r="B125" t="s">
        <v>293</v>
      </c>
      <c r="D125" s="138">
        <v>119</v>
      </c>
    </row>
    <row r="126" spans="1:4" x14ac:dyDescent="0.35">
      <c r="B126" t="s">
        <v>167</v>
      </c>
      <c r="C126" s="130">
        <v>46112</v>
      </c>
      <c r="D126" s="138">
        <v>28</v>
      </c>
    </row>
    <row r="127" spans="1:4" x14ac:dyDescent="0.35">
      <c r="B127" t="s">
        <v>294</v>
      </c>
      <c r="D127" s="138">
        <v>28</v>
      </c>
    </row>
    <row r="128" spans="1:4" x14ac:dyDescent="0.35">
      <c r="B128" t="s">
        <v>168</v>
      </c>
      <c r="C128" s="130">
        <v>46234</v>
      </c>
      <c r="D128" s="138">
        <v>400</v>
      </c>
    </row>
    <row r="129" spans="1:4" x14ac:dyDescent="0.35">
      <c r="B129" t="s">
        <v>295</v>
      </c>
      <c r="D129" s="138">
        <v>400</v>
      </c>
    </row>
    <row r="130" spans="1:4" x14ac:dyDescent="0.35">
      <c r="A130" t="s">
        <v>296</v>
      </c>
      <c r="D130" s="138">
        <v>586</v>
      </c>
    </row>
    <row r="131" spans="1:4" x14ac:dyDescent="0.35">
      <c r="A131" t="s">
        <v>130</v>
      </c>
      <c r="B131" t="s">
        <v>132</v>
      </c>
      <c r="C131" s="130">
        <v>46112</v>
      </c>
      <c r="D131" s="138">
        <v>4</v>
      </c>
    </row>
    <row r="132" spans="1:4" x14ac:dyDescent="0.35">
      <c r="B132" t="s">
        <v>297</v>
      </c>
      <c r="D132" s="138">
        <v>4</v>
      </c>
    </row>
    <row r="133" spans="1:4" x14ac:dyDescent="0.35">
      <c r="B133" t="s">
        <v>131</v>
      </c>
      <c r="C133" s="130">
        <v>46173</v>
      </c>
      <c r="D133" s="138">
        <v>233</v>
      </c>
    </row>
    <row r="134" spans="1:4" x14ac:dyDescent="0.35">
      <c r="B134" t="s">
        <v>298</v>
      </c>
      <c r="D134" s="138">
        <v>233</v>
      </c>
    </row>
    <row r="135" spans="1:4" x14ac:dyDescent="0.35">
      <c r="A135" t="s">
        <v>299</v>
      </c>
      <c r="D135" s="138">
        <v>237</v>
      </c>
    </row>
    <row r="136" spans="1:4" x14ac:dyDescent="0.35">
      <c r="A136" t="s">
        <v>112</v>
      </c>
      <c r="B136">
        <v>4257342</v>
      </c>
      <c r="C136" s="130">
        <v>46053</v>
      </c>
      <c r="D136" s="138">
        <v>414</v>
      </c>
    </row>
    <row r="137" spans="1:4" x14ac:dyDescent="0.35">
      <c r="B137" t="s">
        <v>300</v>
      </c>
      <c r="D137" s="138">
        <v>414</v>
      </c>
    </row>
    <row r="138" spans="1:4" x14ac:dyDescent="0.35">
      <c r="B138">
        <v>5101470</v>
      </c>
      <c r="C138" s="130">
        <v>46265</v>
      </c>
      <c r="D138" s="138">
        <v>500</v>
      </c>
    </row>
    <row r="139" spans="1:4" x14ac:dyDescent="0.35">
      <c r="B139" t="s">
        <v>301</v>
      </c>
      <c r="D139" s="138">
        <v>500</v>
      </c>
    </row>
    <row r="140" spans="1:4" x14ac:dyDescent="0.35">
      <c r="A140" t="s">
        <v>302</v>
      </c>
      <c r="D140" s="138">
        <v>914</v>
      </c>
    </row>
    <row r="141" spans="1:4" x14ac:dyDescent="0.35">
      <c r="A141" t="s">
        <v>111</v>
      </c>
      <c r="B141">
        <v>4339587</v>
      </c>
      <c r="C141" s="130">
        <v>46112</v>
      </c>
      <c r="D141" s="138">
        <v>500</v>
      </c>
    </row>
    <row r="142" spans="1:4" x14ac:dyDescent="0.35">
      <c r="B142" t="s">
        <v>303</v>
      </c>
      <c r="D142" s="138">
        <v>500</v>
      </c>
    </row>
    <row r="143" spans="1:4" x14ac:dyDescent="0.35">
      <c r="A143" t="s">
        <v>304</v>
      </c>
      <c r="D143" s="138">
        <v>500</v>
      </c>
    </row>
    <row r="144" spans="1:4" x14ac:dyDescent="0.35">
      <c r="A144" t="s">
        <v>169</v>
      </c>
      <c r="B144" t="s">
        <v>170</v>
      </c>
      <c r="D144" s="138">
        <v>0</v>
      </c>
    </row>
    <row r="145" spans="1:4" x14ac:dyDescent="0.35">
      <c r="B145" t="s">
        <v>171</v>
      </c>
      <c r="C145" s="130">
        <v>45991</v>
      </c>
      <c r="D145" s="138">
        <v>3</v>
      </c>
    </row>
    <row r="146" spans="1:4" x14ac:dyDescent="0.35">
      <c r="B146" t="s">
        <v>305</v>
      </c>
      <c r="D146" s="138">
        <v>3</v>
      </c>
    </row>
    <row r="147" spans="1:4" x14ac:dyDescent="0.35">
      <c r="B147" t="s">
        <v>172</v>
      </c>
      <c r="C147" s="130">
        <v>46053</v>
      </c>
      <c r="D147" s="138">
        <v>97</v>
      </c>
    </row>
    <row r="148" spans="1:4" x14ac:dyDescent="0.35">
      <c r="B148" t="s">
        <v>306</v>
      </c>
      <c r="D148" s="138">
        <v>97</v>
      </c>
    </row>
    <row r="149" spans="1:4" x14ac:dyDescent="0.35">
      <c r="B149" t="s">
        <v>173</v>
      </c>
      <c r="C149" s="130">
        <v>46081</v>
      </c>
      <c r="D149" s="138">
        <v>400</v>
      </c>
    </row>
    <row r="150" spans="1:4" x14ac:dyDescent="0.35">
      <c r="B150" t="s">
        <v>307</v>
      </c>
      <c r="D150" s="138">
        <v>400</v>
      </c>
    </row>
    <row r="151" spans="1:4" x14ac:dyDescent="0.35">
      <c r="A151" t="s">
        <v>308</v>
      </c>
      <c r="D151" s="138">
        <v>500</v>
      </c>
    </row>
    <row r="152" spans="1:4" x14ac:dyDescent="0.35">
      <c r="A152" t="s">
        <v>174</v>
      </c>
      <c r="B152" t="s">
        <v>175</v>
      </c>
      <c r="D152" s="138">
        <v>0</v>
      </c>
    </row>
    <row r="153" spans="1:4" x14ac:dyDescent="0.35">
      <c r="B153" t="s">
        <v>176</v>
      </c>
      <c r="D153" s="138">
        <v>0</v>
      </c>
    </row>
    <row r="154" spans="1:4" x14ac:dyDescent="0.35">
      <c r="B154" t="s">
        <v>177</v>
      </c>
      <c r="C154" s="130">
        <v>46053</v>
      </c>
      <c r="D154" s="138">
        <v>386</v>
      </c>
    </row>
    <row r="155" spans="1:4" x14ac:dyDescent="0.35">
      <c r="B155" t="s">
        <v>309</v>
      </c>
      <c r="D155" s="138">
        <v>386</v>
      </c>
    </row>
    <row r="156" spans="1:4" x14ac:dyDescent="0.35">
      <c r="B156" t="s">
        <v>178</v>
      </c>
      <c r="C156" s="130">
        <v>46081</v>
      </c>
      <c r="D156" s="138">
        <v>100</v>
      </c>
    </row>
    <row r="157" spans="1:4" x14ac:dyDescent="0.35">
      <c r="B157" t="s">
        <v>310</v>
      </c>
      <c r="D157" s="138">
        <v>100</v>
      </c>
    </row>
    <row r="158" spans="1:4" x14ac:dyDescent="0.35">
      <c r="A158" t="s">
        <v>311</v>
      </c>
      <c r="D158" s="138">
        <v>486</v>
      </c>
    </row>
    <row r="159" spans="1:4" x14ac:dyDescent="0.35">
      <c r="A159" t="s">
        <v>179</v>
      </c>
      <c r="B159">
        <v>600499</v>
      </c>
      <c r="D159" s="138">
        <v>0</v>
      </c>
    </row>
    <row r="160" spans="1:4" x14ac:dyDescent="0.35">
      <c r="B160">
        <v>600939</v>
      </c>
      <c r="D160" s="138">
        <v>0</v>
      </c>
    </row>
    <row r="161" spans="1:4" x14ac:dyDescent="0.35">
      <c r="B161">
        <v>601070</v>
      </c>
      <c r="D161" s="138">
        <v>0</v>
      </c>
    </row>
    <row r="162" spans="1:4" x14ac:dyDescent="0.35">
      <c r="B162">
        <v>601452</v>
      </c>
      <c r="D162" s="138">
        <v>0</v>
      </c>
    </row>
    <row r="163" spans="1:4" x14ac:dyDescent="0.35">
      <c r="A163" t="s">
        <v>312</v>
      </c>
      <c r="D163" s="138">
        <v>0</v>
      </c>
    </row>
    <row r="164" spans="1:4" x14ac:dyDescent="0.35">
      <c r="A164" t="s">
        <v>180</v>
      </c>
      <c r="B164" t="s">
        <v>181</v>
      </c>
      <c r="C164" s="130">
        <v>45900</v>
      </c>
      <c r="D164" s="138">
        <v>79</v>
      </c>
    </row>
    <row r="165" spans="1:4" x14ac:dyDescent="0.35">
      <c r="B165" t="s">
        <v>313</v>
      </c>
      <c r="D165" s="138">
        <v>79</v>
      </c>
    </row>
    <row r="166" spans="1:4" x14ac:dyDescent="0.35">
      <c r="B166" t="s">
        <v>182</v>
      </c>
      <c r="C166" s="130">
        <v>45961</v>
      </c>
      <c r="D166" s="138">
        <v>276</v>
      </c>
    </row>
    <row r="167" spans="1:4" x14ac:dyDescent="0.35">
      <c r="B167" t="s">
        <v>314</v>
      </c>
      <c r="D167" s="138">
        <v>276</v>
      </c>
    </row>
    <row r="168" spans="1:4" x14ac:dyDescent="0.35">
      <c r="B168" t="s">
        <v>183</v>
      </c>
      <c r="C168" s="130">
        <v>46053</v>
      </c>
      <c r="D168" s="138">
        <v>196</v>
      </c>
    </row>
    <row r="169" spans="1:4" x14ac:dyDescent="0.35">
      <c r="B169" t="s">
        <v>315</v>
      </c>
      <c r="D169" s="138">
        <v>196</v>
      </c>
    </row>
    <row r="170" spans="1:4" x14ac:dyDescent="0.35">
      <c r="B170" t="s">
        <v>184</v>
      </c>
      <c r="C170" s="130">
        <v>46173</v>
      </c>
      <c r="D170" s="138">
        <v>400</v>
      </c>
    </row>
    <row r="171" spans="1:4" x14ac:dyDescent="0.35">
      <c r="B171" t="s">
        <v>316</v>
      </c>
      <c r="D171" s="138">
        <v>400</v>
      </c>
    </row>
    <row r="172" spans="1:4" x14ac:dyDescent="0.35">
      <c r="A172" t="s">
        <v>317</v>
      </c>
      <c r="D172" s="138">
        <v>951</v>
      </c>
    </row>
    <row r="173" spans="1:4" x14ac:dyDescent="0.35">
      <c r="A173" t="s">
        <v>134</v>
      </c>
      <c r="B173" t="s">
        <v>135</v>
      </c>
      <c r="C173" s="130">
        <v>45900</v>
      </c>
      <c r="D173" s="138">
        <v>973</v>
      </c>
    </row>
    <row r="174" spans="1:4" x14ac:dyDescent="0.35">
      <c r="B174" t="s">
        <v>318</v>
      </c>
      <c r="D174" s="138">
        <v>973</v>
      </c>
    </row>
    <row r="175" spans="1:4" x14ac:dyDescent="0.35">
      <c r="B175" t="s">
        <v>138</v>
      </c>
      <c r="C175" s="130">
        <v>46265</v>
      </c>
      <c r="D175" s="138">
        <v>126</v>
      </c>
    </row>
    <row r="176" spans="1:4" x14ac:dyDescent="0.35">
      <c r="B176" t="s">
        <v>319</v>
      </c>
      <c r="D176" s="138">
        <v>126</v>
      </c>
    </row>
    <row r="177" spans="1:4" x14ac:dyDescent="0.35">
      <c r="A177" t="s">
        <v>320</v>
      </c>
      <c r="D177" s="138">
        <v>1099</v>
      </c>
    </row>
    <row r="178" spans="1:4" x14ac:dyDescent="0.35">
      <c r="A178" t="s">
        <v>114</v>
      </c>
      <c r="B178">
        <v>4137238</v>
      </c>
      <c r="C178" s="130">
        <v>45961</v>
      </c>
      <c r="D178" s="138">
        <v>55</v>
      </c>
    </row>
    <row r="179" spans="1:4" x14ac:dyDescent="0.35">
      <c r="B179" t="s">
        <v>321</v>
      </c>
      <c r="D179" s="138">
        <v>55</v>
      </c>
    </row>
    <row r="180" spans="1:4" x14ac:dyDescent="0.35">
      <c r="B180">
        <v>4257286</v>
      </c>
      <c r="C180" s="130">
        <v>46050</v>
      </c>
      <c r="D180" s="138">
        <v>1000</v>
      </c>
    </row>
    <row r="181" spans="1:4" x14ac:dyDescent="0.35">
      <c r="B181" t="s">
        <v>322</v>
      </c>
      <c r="D181" s="138">
        <v>1000</v>
      </c>
    </row>
    <row r="182" spans="1:4" x14ac:dyDescent="0.35">
      <c r="A182" t="s">
        <v>323</v>
      </c>
      <c r="D182" s="138">
        <v>1055</v>
      </c>
    </row>
    <row r="183" spans="1:4" x14ac:dyDescent="0.35">
      <c r="A183" t="s">
        <v>113</v>
      </c>
      <c r="B183">
        <v>4054677</v>
      </c>
      <c r="D183" s="138">
        <v>0</v>
      </c>
    </row>
    <row r="184" spans="1:4" x14ac:dyDescent="0.35">
      <c r="B184">
        <v>4326207</v>
      </c>
      <c r="C184" s="130">
        <v>46142</v>
      </c>
      <c r="D184" s="138">
        <v>573</v>
      </c>
    </row>
    <row r="185" spans="1:4" x14ac:dyDescent="0.35">
      <c r="B185" t="s">
        <v>324</v>
      </c>
      <c r="D185" s="138">
        <v>573</v>
      </c>
    </row>
    <row r="186" spans="1:4" x14ac:dyDescent="0.35">
      <c r="A186" t="s">
        <v>325</v>
      </c>
      <c r="D186" s="138">
        <v>573</v>
      </c>
    </row>
    <row r="187" spans="1:4" x14ac:dyDescent="0.35">
      <c r="A187" t="s">
        <v>185</v>
      </c>
      <c r="B187" t="s">
        <v>186</v>
      </c>
      <c r="C187" t="s">
        <v>326</v>
      </c>
      <c r="D187" s="138">
        <v>150</v>
      </c>
    </row>
    <row r="188" spans="1:4" x14ac:dyDescent="0.35">
      <c r="B188" t="s">
        <v>327</v>
      </c>
      <c r="D188" s="138">
        <v>150</v>
      </c>
    </row>
    <row r="189" spans="1:4" x14ac:dyDescent="0.35">
      <c r="A189" t="s">
        <v>328</v>
      </c>
      <c r="D189" s="138">
        <v>150</v>
      </c>
    </row>
    <row r="190" spans="1:4" x14ac:dyDescent="0.35">
      <c r="A190" t="s">
        <v>40</v>
      </c>
      <c r="B190">
        <v>4110657</v>
      </c>
      <c r="D190" s="138">
        <v>12</v>
      </c>
    </row>
    <row r="191" spans="1:4" x14ac:dyDescent="0.35">
      <c r="B191">
        <v>4292170</v>
      </c>
      <c r="D191" s="138">
        <v>41</v>
      </c>
    </row>
    <row r="192" spans="1:4" x14ac:dyDescent="0.35">
      <c r="B192">
        <v>4320811</v>
      </c>
      <c r="D192" s="138">
        <v>180</v>
      </c>
    </row>
    <row r="193" spans="1:4" x14ac:dyDescent="0.35">
      <c r="A193" t="s">
        <v>329</v>
      </c>
      <c r="D193" s="138">
        <v>233</v>
      </c>
    </row>
    <row r="194" spans="1:4" x14ac:dyDescent="0.35">
      <c r="A194" t="s">
        <v>105</v>
      </c>
      <c r="B194" t="s">
        <v>106</v>
      </c>
      <c r="D194" s="138">
        <v>95</v>
      </c>
    </row>
    <row r="195" spans="1:4" x14ac:dyDescent="0.35">
      <c r="A195" t="s">
        <v>330</v>
      </c>
      <c r="D195" s="138">
        <v>95</v>
      </c>
    </row>
    <row r="196" spans="1:4" x14ac:dyDescent="0.35">
      <c r="A196" t="s">
        <v>96</v>
      </c>
      <c r="B196">
        <v>24100028</v>
      </c>
      <c r="D196" s="138">
        <v>11</v>
      </c>
    </row>
    <row r="197" spans="1:4" x14ac:dyDescent="0.35">
      <c r="B197">
        <v>24320308</v>
      </c>
      <c r="D197" s="138">
        <v>1903</v>
      </c>
    </row>
    <row r="198" spans="1:4" x14ac:dyDescent="0.35">
      <c r="B198">
        <v>25190412</v>
      </c>
      <c r="D198" s="138">
        <v>10500</v>
      </c>
    </row>
    <row r="199" spans="1:4" x14ac:dyDescent="0.35">
      <c r="B199">
        <v>25190411</v>
      </c>
      <c r="D199" s="138">
        <v>1500</v>
      </c>
    </row>
    <row r="200" spans="1:4" x14ac:dyDescent="0.35">
      <c r="A200" t="s">
        <v>331</v>
      </c>
      <c r="D200" s="138">
        <v>13914</v>
      </c>
    </row>
    <row r="201" spans="1:4" x14ac:dyDescent="0.35">
      <c r="A201" t="s">
        <v>94</v>
      </c>
      <c r="B201">
        <v>206348</v>
      </c>
      <c r="C201" s="130">
        <v>46630</v>
      </c>
      <c r="D201" s="138">
        <v>67</v>
      </c>
    </row>
    <row r="202" spans="1:4" x14ac:dyDescent="0.35">
      <c r="B202" t="s">
        <v>332</v>
      </c>
      <c r="D202" s="138">
        <v>67</v>
      </c>
    </row>
    <row r="203" spans="1:4" x14ac:dyDescent="0.35">
      <c r="A203" t="s">
        <v>333</v>
      </c>
      <c r="D203" s="138">
        <v>67</v>
      </c>
    </row>
    <row r="204" spans="1:4" x14ac:dyDescent="0.35">
      <c r="A204" t="s">
        <v>31</v>
      </c>
      <c r="B204" t="s">
        <v>34</v>
      </c>
      <c r="C204" s="130">
        <v>46418</v>
      </c>
      <c r="D204" s="138">
        <v>4</v>
      </c>
    </row>
    <row r="205" spans="1:4" x14ac:dyDescent="0.35">
      <c r="B205" t="s">
        <v>334</v>
      </c>
      <c r="D205" s="138">
        <v>4</v>
      </c>
    </row>
    <row r="206" spans="1:4" x14ac:dyDescent="0.35">
      <c r="B206" t="s">
        <v>35</v>
      </c>
      <c r="C206" s="130">
        <v>46660</v>
      </c>
      <c r="D206" s="138">
        <v>2</v>
      </c>
    </row>
    <row r="207" spans="1:4" x14ac:dyDescent="0.35">
      <c r="B207" t="s">
        <v>335</v>
      </c>
      <c r="D207" s="138">
        <v>2</v>
      </c>
    </row>
    <row r="208" spans="1:4" x14ac:dyDescent="0.35">
      <c r="B208" t="s">
        <v>32</v>
      </c>
      <c r="C208" s="130">
        <v>46721</v>
      </c>
      <c r="D208" s="138">
        <v>108</v>
      </c>
    </row>
    <row r="209" spans="1:4" x14ac:dyDescent="0.35">
      <c r="B209" t="s">
        <v>336</v>
      </c>
      <c r="D209" s="138">
        <v>108</v>
      </c>
    </row>
    <row r="210" spans="1:4" x14ac:dyDescent="0.35">
      <c r="A210" t="s">
        <v>337</v>
      </c>
      <c r="D210" s="138">
        <v>114</v>
      </c>
    </row>
    <row r="211" spans="1:4" x14ac:dyDescent="0.35">
      <c r="A211" t="s">
        <v>23</v>
      </c>
      <c r="B211" t="s">
        <v>25</v>
      </c>
      <c r="C211" s="130">
        <v>46081</v>
      </c>
      <c r="D211" s="138">
        <v>13</v>
      </c>
    </row>
    <row r="212" spans="1:4" x14ac:dyDescent="0.35">
      <c r="B212" t="s">
        <v>338</v>
      </c>
      <c r="D212" s="138">
        <v>13</v>
      </c>
    </row>
    <row r="213" spans="1:4" x14ac:dyDescent="0.35">
      <c r="B213" t="s">
        <v>24</v>
      </c>
      <c r="C213" s="130">
        <v>46264</v>
      </c>
      <c r="D213" s="138">
        <v>129</v>
      </c>
    </row>
    <row r="214" spans="1:4" x14ac:dyDescent="0.35">
      <c r="B214" t="s">
        <v>339</v>
      </c>
      <c r="D214" s="138">
        <v>129</v>
      </c>
    </row>
    <row r="215" spans="1:4" x14ac:dyDescent="0.35">
      <c r="A215" t="s">
        <v>340</v>
      </c>
      <c r="D215" s="138">
        <v>142</v>
      </c>
    </row>
    <row r="216" spans="1:4" x14ac:dyDescent="0.35">
      <c r="A216" t="s">
        <v>102</v>
      </c>
      <c r="B216" t="s">
        <v>103</v>
      </c>
      <c r="D216" s="138">
        <v>100</v>
      </c>
    </row>
    <row r="217" spans="1:4" x14ac:dyDescent="0.35">
      <c r="A217" t="s">
        <v>341</v>
      </c>
      <c r="D217" s="138">
        <v>100</v>
      </c>
    </row>
    <row r="218" spans="1:4" x14ac:dyDescent="0.35">
      <c r="A218" t="s">
        <v>187</v>
      </c>
      <c r="D218" s="138">
        <v>53119</v>
      </c>
    </row>
  </sheetData>
  <mergeCells count="1">
    <mergeCell ref="A1:D1"/>
  </mergeCells>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346DC-F5DA-43C3-95B8-7028217724B2}">
  <sheetPr codeName="Sheet4"/>
  <dimension ref="A1:L5"/>
  <sheetViews>
    <sheetView workbookViewId="0"/>
  </sheetViews>
  <sheetFormatPr defaultRowHeight="14.5" x14ac:dyDescent="0.35"/>
  <cols>
    <col min="1" max="1" width="16.453125" bestFit="1" customWidth="1"/>
    <col min="2" max="2" width="15.453125" bestFit="1" customWidth="1"/>
    <col min="3" max="3" width="8" bestFit="1" customWidth="1"/>
    <col min="4" max="4" width="20.26953125" bestFit="1" customWidth="1"/>
    <col min="5" max="5" width="8.7265625"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33.4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22</v>
      </c>
      <c r="C2">
        <v>6776214</v>
      </c>
      <c r="D2" t="s">
        <v>23</v>
      </c>
      <c r="E2" t="s">
        <v>24</v>
      </c>
      <c r="F2" s="125">
        <v>46264</v>
      </c>
      <c r="G2">
        <v>144</v>
      </c>
      <c r="H2" t="s">
        <v>17</v>
      </c>
      <c r="I2" s="125">
        <v>45782</v>
      </c>
      <c r="J2">
        <v>415</v>
      </c>
      <c r="K2" t="s">
        <v>18</v>
      </c>
      <c r="L2" t="s">
        <v>19</v>
      </c>
    </row>
    <row r="3" spans="1:12" x14ac:dyDescent="0.35">
      <c r="A3" t="s">
        <v>12</v>
      </c>
      <c r="B3" t="s">
        <v>22</v>
      </c>
      <c r="C3">
        <v>6776214</v>
      </c>
      <c r="D3" t="s">
        <v>23</v>
      </c>
      <c r="E3" t="s">
        <v>25</v>
      </c>
      <c r="F3" s="125">
        <v>46081</v>
      </c>
      <c r="G3">
        <v>14</v>
      </c>
      <c r="H3" t="s">
        <v>17</v>
      </c>
      <c r="I3" s="125">
        <v>45782</v>
      </c>
      <c r="J3">
        <v>232</v>
      </c>
      <c r="K3" t="s">
        <v>26</v>
      </c>
      <c r="L3" t="s">
        <v>19</v>
      </c>
    </row>
    <row r="4" spans="1:12" x14ac:dyDescent="0.35">
      <c r="A4" t="s">
        <v>12</v>
      </c>
      <c r="B4" t="s">
        <v>22</v>
      </c>
      <c r="C4">
        <v>6776214</v>
      </c>
      <c r="D4" t="s">
        <v>23</v>
      </c>
      <c r="E4" t="s">
        <v>24</v>
      </c>
      <c r="F4" s="125">
        <v>46264</v>
      </c>
      <c r="G4">
        <v>-15</v>
      </c>
      <c r="H4" t="s">
        <v>27</v>
      </c>
      <c r="I4" s="125">
        <v>45790</v>
      </c>
      <c r="J4">
        <v>415</v>
      </c>
      <c r="K4" t="s">
        <v>26</v>
      </c>
      <c r="L4" t="s">
        <v>28</v>
      </c>
    </row>
    <row r="5" spans="1:12" x14ac:dyDescent="0.35">
      <c r="A5" t="s">
        <v>12</v>
      </c>
      <c r="B5" t="s">
        <v>22</v>
      </c>
      <c r="C5">
        <v>6776214</v>
      </c>
      <c r="D5" t="s">
        <v>23</v>
      </c>
      <c r="E5" t="s">
        <v>25</v>
      </c>
      <c r="F5" s="125">
        <v>46081</v>
      </c>
      <c r="G5">
        <v>-1</v>
      </c>
      <c r="H5" t="s">
        <v>27</v>
      </c>
      <c r="I5" s="125">
        <v>45827</v>
      </c>
      <c r="J5">
        <v>232</v>
      </c>
      <c r="K5" t="s">
        <v>26</v>
      </c>
      <c r="L5" t="s">
        <v>29</v>
      </c>
    </row>
  </sheetData>
  <phoneticPr fontId="2" type="noConversion"/>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C189-2FC0-4751-992E-DF9C24DEDEA7}">
  <dimension ref="A1:D200"/>
  <sheetViews>
    <sheetView topLeftCell="A40" workbookViewId="0"/>
  </sheetViews>
  <sheetFormatPr defaultRowHeight="14.5" x14ac:dyDescent="0.35"/>
  <cols>
    <col min="1" max="1" width="28.54296875" bestFit="1" customWidth="1"/>
    <col min="2" max="2" width="11" bestFit="1" customWidth="1"/>
    <col min="3" max="3" width="17.26953125" bestFit="1" customWidth="1"/>
    <col min="4" max="4" width="11" bestFit="1" customWidth="1"/>
  </cols>
  <sheetData>
    <row r="1" spans="1:4" x14ac:dyDescent="0.35">
      <c r="A1" t="s">
        <v>3</v>
      </c>
      <c r="B1" t="s">
        <v>4</v>
      </c>
      <c r="C1" t="s">
        <v>5</v>
      </c>
      <c r="D1" t="s">
        <v>6</v>
      </c>
    </row>
    <row r="2" spans="1:4" x14ac:dyDescent="0.35">
      <c r="A2" t="s">
        <v>152</v>
      </c>
      <c r="B2" t="s">
        <v>153</v>
      </c>
      <c r="C2" s="130">
        <v>46142</v>
      </c>
      <c r="D2">
        <v>200</v>
      </c>
    </row>
    <row r="3" spans="1:4" x14ac:dyDescent="0.35">
      <c r="A3" t="s">
        <v>149</v>
      </c>
      <c r="B3" t="s">
        <v>150</v>
      </c>
      <c r="C3" s="130">
        <v>46053</v>
      </c>
      <c r="D3">
        <v>158</v>
      </c>
    </row>
    <row r="4" spans="1:4" x14ac:dyDescent="0.35">
      <c r="A4" t="s">
        <v>149</v>
      </c>
      <c r="B4" t="s">
        <v>151</v>
      </c>
      <c r="C4" s="130">
        <v>46142</v>
      </c>
      <c r="D4">
        <v>595</v>
      </c>
    </row>
    <row r="5" spans="1:4" x14ac:dyDescent="0.35">
      <c r="A5" t="s">
        <v>158</v>
      </c>
      <c r="B5" t="s">
        <v>159</v>
      </c>
      <c r="C5" s="130">
        <v>45900</v>
      </c>
      <c r="D5">
        <v>100</v>
      </c>
    </row>
    <row r="6" spans="1:4" x14ac:dyDescent="0.35">
      <c r="A6" t="s">
        <v>158</v>
      </c>
      <c r="B6" t="s">
        <v>160</v>
      </c>
      <c r="C6" s="130">
        <v>45900</v>
      </c>
      <c r="D6">
        <v>250</v>
      </c>
    </row>
    <row r="7" spans="1:4" x14ac:dyDescent="0.35">
      <c r="A7" t="s">
        <v>158</v>
      </c>
      <c r="B7" t="s">
        <v>162</v>
      </c>
      <c r="C7" s="130">
        <v>46081</v>
      </c>
      <c r="D7">
        <v>1050</v>
      </c>
    </row>
    <row r="8" spans="1:4" x14ac:dyDescent="0.35">
      <c r="A8" t="s">
        <v>163</v>
      </c>
      <c r="B8" t="s">
        <v>167</v>
      </c>
      <c r="C8" s="130">
        <v>46112</v>
      </c>
      <c r="D8">
        <v>202</v>
      </c>
    </row>
    <row r="9" spans="1:4" x14ac:dyDescent="0.35">
      <c r="A9" t="s">
        <v>163</v>
      </c>
      <c r="B9" t="s">
        <v>166</v>
      </c>
      <c r="C9" s="130">
        <v>46112</v>
      </c>
      <c r="D9">
        <v>200</v>
      </c>
    </row>
    <row r="10" spans="1:4" x14ac:dyDescent="0.35">
      <c r="A10" t="s">
        <v>180</v>
      </c>
      <c r="B10" t="s">
        <v>182</v>
      </c>
      <c r="C10" s="130">
        <v>45961</v>
      </c>
      <c r="D10">
        <v>280</v>
      </c>
    </row>
    <row r="11" spans="1:4" x14ac:dyDescent="0.35">
      <c r="A11" t="s">
        <v>180</v>
      </c>
      <c r="B11" t="s">
        <v>181</v>
      </c>
      <c r="C11" s="130">
        <v>45900</v>
      </c>
      <c r="D11">
        <v>5</v>
      </c>
    </row>
    <row r="12" spans="1:4" x14ac:dyDescent="0.35">
      <c r="A12" t="s">
        <v>180</v>
      </c>
      <c r="B12" t="s">
        <v>183</v>
      </c>
      <c r="C12" s="130">
        <v>46053</v>
      </c>
      <c r="D12">
        <v>505</v>
      </c>
    </row>
    <row r="13" spans="1:4" x14ac:dyDescent="0.35">
      <c r="A13" t="s">
        <v>146</v>
      </c>
      <c r="B13" t="s">
        <v>147</v>
      </c>
      <c r="C13" s="130">
        <v>45961</v>
      </c>
      <c r="D13">
        <v>196</v>
      </c>
    </row>
    <row r="14" spans="1:4" x14ac:dyDescent="0.35">
      <c r="A14" t="s">
        <v>158</v>
      </c>
      <c r="B14" t="s">
        <v>161</v>
      </c>
      <c r="C14" s="130">
        <v>46053</v>
      </c>
      <c r="D14">
        <v>16</v>
      </c>
    </row>
    <row r="15" spans="1:4" x14ac:dyDescent="0.35">
      <c r="A15" t="s">
        <v>163</v>
      </c>
      <c r="B15" t="s">
        <v>165</v>
      </c>
      <c r="C15" s="130">
        <v>45991</v>
      </c>
      <c r="D15">
        <v>1</v>
      </c>
    </row>
    <row r="16" spans="1:4" x14ac:dyDescent="0.35">
      <c r="A16" t="s">
        <v>158</v>
      </c>
      <c r="B16" t="s">
        <v>162</v>
      </c>
      <c r="C16" s="130">
        <v>46081</v>
      </c>
      <c r="D16">
        <v>-250</v>
      </c>
    </row>
    <row r="17" spans="1:4" x14ac:dyDescent="0.35">
      <c r="A17" t="s">
        <v>163</v>
      </c>
      <c r="B17" t="s">
        <v>167</v>
      </c>
      <c r="C17" s="130">
        <v>46112</v>
      </c>
      <c r="D17">
        <v>-39</v>
      </c>
    </row>
    <row r="18" spans="1:4" x14ac:dyDescent="0.35">
      <c r="A18" t="s">
        <v>158</v>
      </c>
      <c r="B18" t="s">
        <v>162</v>
      </c>
      <c r="C18" s="130">
        <v>46081</v>
      </c>
      <c r="D18">
        <v>-126</v>
      </c>
    </row>
    <row r="19" spans="1:4" x14ac:dyDescent="0.35">
      <c r="A19" t="s">
        <v>180</v>
      </c>
      <c r="B19" t="s">
        <v>183</v>
      </c>
      <c r="C19" s="130">
        <v>46053</v>
      </c>
      <c r="D19">
        <v>-6</v>
      </c>
    </row>
    <row r="20" spans="1:4" x14ac:dyDescent="0.35">
      <c r="A20" t="s">
        <v>180</v>
      </c>
      <c r="B20" t="s">
        <v>181</v>
      </c>
      <c r="C20" s="130">
        <v>45900</v>
      </c>
      <c r="D20">
        <v>6</v>
      </c>
    </row>
    <row r="21" spans="1:4" x14ac:dyDescent="0.35">
      <c r="A21" t="s">
        <v>180</v>
      </c>
      <c r="B21" t="s">
        <v>183</v>
      </c>
      <c r="C21" s="130">
        <v>46053</v>
      </c>
      <c r="D21">
        <v>-155</v>
      </c>
    </row>
    <row r="22" spans="1:4" x14ac:dyDescent="0.35">
      <c r="A22" t="s">
        <v>180</v>
      </c>
      <c r="B22" t="s">
        <v>181</v>
      </c>
      <c r="C22" s="130">
        <v>45900</v>
      </c>
      <c r="D22">
        <v>64</v>
      </c>
    </row>
    <row r="23" spans="1:4" x14ac:dyDescent="0.35">
      <c r="A23" t="s">
        <v>180</v>
      </c>
      <c r="B23" t="s">
        <v>183</v>
      </c>
      <c r="C23" s="130">
        <v>46053</v>
      </c>
      <c r="D23">
        <v>-64</v>
      </c>
    </row>
    <row r="24" spans="1:4" x14ac:dyDescent="0.35">
      <c r="A24" t="s">
        <v>180</v>
      </c>
      <c r="B24" t="s">
        <v>183</v>
      </c>
      <c r="C24" s="130">
        <v>46053</v>
      </c>
      <c r="D24">
        <v>-8</v>
      </c>
    </row>
    <row r="25" spans="1:4" x14ac:dyDescent="0.35">
      <c r="A25" t="s">
        <v>163</v>
      </c>
      <c r="B25" t="s">
        <v>167</v>
      </c>
      <c r="C25" s="130">
        <v>46112</v>
      </c>
      <c r="D25">
        <v>-8</v>
      </c>
    </row>
    <row r="26" spans="1:4" x14ac:dyDescent="0.35">
      <c r="A26" t="s">
        <v>163</v>
      </c>
      <c r="B26" t="s">
        <v>167</v>
      </c>
      <c r="C26" s="130">
        <v>46112</v>
      </c>
      <c r="D26">
        <v>-55</v>
      </c>
    </row>
    <row r="27" spans="1:4" x14ac:dyDescent="0.35">
      <c r="A27" t="s">
        <v>163</v>
      </c>
      <c r="B27" t="s">
        <v>167</v>
      </c>
      <c r="C27" s="130">
        <v>46112</v>
      </c>
      <c r="D27">
        <v>-1</v>
      </c>
    </row>
    <row r="28" spans="1:4" x14ac:dyDescent="0.35">
      <c r="A28" t="s">
        <v>163</v>
      </c>
      <c r="B28" t="s">
        <v>167</v>
      </c>
      <c r="C28" s="130">
        <v>46112</v>
      </c>
      <c r="D28">
        <v>-71</v>
      </c>
    </row>
    <row r="29" spans="1:4" x14ac:dyDescent="0.35">
      <c r="A29" t="s">
        <v>163</v>
      </c>
      <c r="B29" t="s">
        <v>166</v>
      </c>
      <c r="C29" s="130">
        <v>46112</v>
      </c>
      <c r="D29">
        <v>-40</v>
      </c>
    </row>
    <row r="30" spans="1:4" x14ac:dyDescent="0.35">
      <c r="A30" t="s">
        <v>163</v>
      </c>
      <c r="B30" t="s">
        <v>164</v>
      </c>
      <c r="C30" s="130">
        <v>45961</v>
      </c>
      <c r="D30">
        <v>40</v>
      </c>
    </row>
    <row r="31" spans="1:4" x14ac:dyDescent="0.35">
      <c r="A31" t="s">
        <v>163</v>
      </c>
      <c r="B31" t="s">
        <v>166</v>
      </c>
      <c r="C31" s="130">
        <v>46112</v>
      </c>
      <c r="D31">
        <v>-41</v>
      </c>
    </row>
    <row r="32" spans="1:4" x14ac:dyDescent="0.35">
      <c r="A32" t="s">
        <v>180</v>
      </c>
      <c r="B32" t="s">
        <v>183</v>
      </c>
      <c r="C32" s="130">
        <v>46053</v>
      </c>
      <c r="D32">
        <v>-38</v>
      </c>
    </row>
    <row r="33" spans="1:4" x14ac:dyDescent="0.35">
      <c r="A33" t="s">
        <v>180</v>
      </c>
      <c r="B33" t="s">
        <v>183</v>
      </c>
      <c r="C33" s="130">
        <v>46053</v>
      </c>
      <c r="D33">
        <v>-38</v>
      </c>
    </row>
    <row r="34" spans="1:4" x14ac:dyDescent="0.35">
      <c r="A34" t="s">
        <v>180</v>
      </c>
      <c r="B34" t="s">
        <v>184</v>
      </c>
      <c r="C34" s="130">
        <v>46173</v>
      </c>
      <c r="D34">
        <v>400</v>
      </c>
    </row>
    <row r="35" spans="1:4" x14ac:dyDescent="0.35">
      <c r="A35" t="s">
        <v>163</v>
      </c>
      <c r="B35" t="s">
        <v>164</v>
      </c>
      <c r="C35" s="130">
        <v>45961</v>
      </c>
      <c r="D35">
        <v>-2</v>
      </c>
    </row>
    <row r="36" spans="1:4" x14ac:dyDescent="0.35">
      <c r="A36" t="s">
        <v>180</v>
      </c>
      <c r="B36" t="s">
        <v>181</v>
      </c>
      <c r="C36" s="130">
        <v>45900</v>
      </c>
      <c r="D36">
        <v>4</v>
      </c>
    </row>
    <row r="37" spans="1:4" x14ac:dyDescent="0.35">
      <c r="A37" t="s">
        <v>180</v>
      </c>
      <c r="B37" t="s">
        <v>182</v>
      </c>
      <c r="C37" s="130">
        <v>45961</v>
      </c>
      <c r="D37">
        <v>-4</v>
      </c>
    </row>
    <row r="38" spans="1:4" x14ac:dyDescent="0.35">
      <c r="A38" t="s">
        <v>163</v>
      </c>
      <c r="B38" t="s">
        <v>168</v>
      </c>
      <c r="C38" s="130">
        <v>46234</v>
      </c>
      <c r="D38">
        <v>400</v>
      </c>
    </row>
    <row r="39" spans="1:4" x14ac:dyDescent="0.35">
      <c r="A39" t="s">
        <v>146</v>
      </c>
      <c r="B39" t="s">
        <v>148</v>
      </c>
      <c r="C39" s="130">
        <v>46022</v>
      </c>
      <c r="D39">
        <v>100</v>
      </c>
    </row>
    <row r="40" spans="1:4" x14ac:dyDescent="0.35">
      <c r="A40" t="s">
        <v>154</v>
      </c>
      <c r="B40" t="s">
        <v>155</v>
      </c>
      <c r="C40" s="130">
        <v>45900</v>
      </c>
      <c r="D40">
        <v>252</v>
      </c>
    </row>
    <row r="41" spans="1:4" x14ac:dyDescent="0.35">
      <c r="A41" t="s">
        <v>154</v>
      </c>
      <c r="B41" t="s">
        <v>157</v>
      </c>
      <c r="C41" s="130">
        <v>46081</v>
      </c>
      <c r="D41">
        <v>437</v>
      </c>
    </row>
    <row r="42" spans="1:4" x14ac:dyDescent="0.35">
      <c r="A42" t="s">
        <v>169</v>
      </c>
      <c r="B42" t="s">
        <v>171</v>
      </c>
      <c r="C42" s="130">
        <v>45991</v>
      </c>
      <c r="D42">
        <v>44</v>
      </c>
    </row>
    <row r="43" spans="1:4" x14ac:dyDescent="0.35">
      <c r="A43" t="s">
        <v>169</v>
      </c>
      <c r="B43" t="s">
        <v>170</v>
      </c>
      <c r="C43" s="130">
        <v>45869</v>
      </c>
      <c r="D43">
        <v>289</v>
      </c>
    </row>
    <row r="44" spans="1:4" x14ac:dyDescent="0.35">
      <c r="A44" t="s">
        <v>174</v>
      </c>
      <c r="B44" t="s">
        <v>177</v>
      </c>
      <c r="C44" s="130">
        <v>46053</v>
      </c>
      <c r="D44">
        <v>386</v>
      </c>
    </row>
    <row r="45" spans="1:4" x14ac:dyDescent="0.35">
      <c r="A45" t="s">
        <v>174</v>
      </c>
      <c r="B45" t="s">
        <v>176</v>
      </c>
      <c r="C45" s="130">
        <v>45869</v>
      </c>
      <c r="D45">
        <v>24</v>
      </c>
    </row>
    <row r="46" spans="1:4" x14ac:dyDescent="0.35">
      <c r="A46" t="s">
        <v>174</v>
      </c>
      <c r="B46" t="s">
        <v>175</v>
      </c>
      <c r="C46" s="130">
        <v>45869</v>
      </c>
      <c r="D46">
        <v>802</v>
      </c>
    </row>
    <row r="47" spans="1:4" x14ac:dyDescent="0.35">
      <c r="A47" t="s">
        <v>154</v>
      </c>
      <c r="B47" t="s">
        <v>156</v>
      </c>
      <c r="C47" s="130">
        <v>46053</v>
      </c>
      <c r="D47">
        <v>105</v>
      </c>
    </row>
    <row r="48" spans="1:4" x14ac:dyDescent="0.35">
      <c r="A48" t="s">
        <v>174</v>
      </c>
      <c r="B48" t="s">
        <v>178</v>
      </c>
      <c r="C48" s="130">
        <v>46081</v>
      </c>
      <c r="D48">
        <v>100</v>
      </c>
    </row>
    <row r="49" spans="1:4" x14ac:dyDescent="0.35">
      <c r="A49" t="s">
        <v>154</v>
      </c>
      <c r="B49" t="s">
        <v>157</v>
      </c>
      <c r="C49" s="130">
        <v>46081</v>
      </c>
      <c r="D49">
        <v>-9</v>
      </c>
    </row>
    <row r="50" spans="1:4" x14ac:dyDescent="0.35">
      <c r="A50" t="s">
        <v>169</v>
      </c>
      <c r="B50" t="s">
        <v>171</v>
      </c>
      <c r="C50" s="130">
        <v>45991</v>
      </c>
      <c r="D50">
        <v>-39</v>
      </c>
    </row>
    <row r="51" spans="1:4" x14ac:dyDescent="0.35">
      <c r="A51" t="s">
        <v>169</v>
      </c>
      <c r="B51" t="s">
        <v>171</v>
      </c>
      <c r="C51" s="130">
        <v>45991</v>
      </c>
      <c r="D51">
        <v>-2</v>
      </c>
    </row>
    <row r="52" spans="1:4" x14ac:dyDescent="0.35">
      <c r="A52" t="s">
        <v>154</v>
      </c>
      <c r="B52" t="s">
        <v>156</v>
      </c>
      <c r="C52" s="130">
        <v>46053</v>
      </c>
      <c r="D52">
        <v>-4</v>
      </c>
    </row>
    <row r="53" spans="1:4" x14ac:dyDescent="0.35">
      <c r="A53" t="s">
        <v>169</v>
      </c>
      <c r="B53" t="s">
        <v>172</v>
      </c>
      <c r="C53" s="130">
        <v>46053</v>
      </c>
      <c r="D53">
        <v>200</v>
      </c>
    </row>
    <row r="54" spans="1:4" x14ac:dyDescent="0.35">
      <c r="A54" t="s">
        <v>169</v>
      </c>
      <c r="B54" t="s">
        <v>172</v>
      </c>
      <c r="C54" s="130">
        <v>46053</v>
      </c>
      <c r="D54">
        <v>-8</v>
      </c>
    </row>
    <row r="55" spans="1:4" x14ac:dyDescent="0.35">
      <c r="A55" t="s">
        <v>154</v>
      </c>
      <c r="B55" t="s">
        <v>156</v>
      </c>
      <c r="C55" s="130">
        <v>46053</v>
      </c>
      <c r="D55">
        <v>-15</v>
      </c>
    </row>
    <row r="56" spans="1:4" x14ac:dyDescent="0.35">
      <c r="A56" t="s">
        <v>169</v>
      </c>
      <c r="B56" t="s">
        <v>172</v>
      </c>
      <c r="C56" s="130">
        <v>46053</v>
      </c>
      <c r="D56">
        <v>-55</v>
      </c>
    </row>
    <row r="57" spans="1:4" x14ac:dyDescent="0.35">
      <c r="A57" t="s">
        <v>154</v>
      </c>
      <c r="B57" t="s">
        <v>156</v>
      </c>
      <c r="C57" s="130">
        <v>46053</v>
      </c>
      <c r="D57">
        <v>-9</v>
      </c>
    </row>
    <row r="58" spans="1:4" x14ac:dyDescent="0.35">
      <c r="A58" t="s">
        <v>169</v>
      </c>
      <c r="B58" t="s">
        <v>172</v>
      </c>
      <c r="C58" s="130">
        <v>46053</v>
      </c>
      <c r="D58">
        <v>-40</v>
      </c>
    </row>
    <row r="59" spans="1:4" x14ac:dyDescent="0.35">
      <c r="A59" t="s">
        <v>174</v>
      </c>
      <c r="B59" t="s">
        <v>175</v>
      </c>
      <c r="C59" s="130">
        <v>45869</v>
      </c>
      <c r="D59">
        <v>-802</v>
      </c>
    </row>
    <row r="60" spans="1:4" x14ac:dyDescent="0.35">
      <c r="A60" t="s">
        <v>174</v>
      </c>
      <c r="B60" t="s">
        <v>176</v>
      </c>
      <c r="C60" s="130">
        <v>45869</v>
      </c>
      <c r="D60">
        <v>-24</v>
      </c>
    </row>
    <row r="61" spans="1:4" x14ac:dyDescent="0.35">
      <c r="A61" t="s">
        <v>169</v>
      </c>
      <c r="B61" t="s">
        <v>170</v>
      </c>
      <c r="C61" s="130">
        <v>45869</v>
      </c>
      <c r="D61">
        <v>-289</v>
      </c>
    </row>
    <row r="62" spans="1:4" x14ac:dyDescent="0.35">
      <c r="A62" t="s">
        <v>169</v>
      </c>
      <c r="B62" t="s">
        <v>173</v>
      </c>
      <c r="C62" s="130">
        <v>46081</v>
      </c>
      <c r="D62">
        <v>400</v>
      </c>
    </row>
    <row r="63" spans="1:4" x14ac:dyDescent="0.35">
      <c r="A63" t="s">
        <v>179</v>
      </c>
      <c r="B63">
        <v>601452</v>
      </c>
      <c r="C63" s="130"/>
      <c r="D63">
        <v>10</v>
      </c>
    </row>
    <row r="64" spans="1:4" x14ac:dyDescent="0.35">
      <c r="A64" t="s">
        <v>179</v>
      </c>
      <c r="B64">
        <v>600499</v>
      </c>
      <c r="C64" s="130"/>
      <c r="D64">
        <v>65</v>
      </c>
    </row>
    <row r="65" spans="1:4" x14ac:dyDescent="0.35">
      <c r="A65" t="s">
        <v>179</v>
      </c>
      <c r="B65">
        <v>600939</v>
      </c>
      <c r="C65" s="130"/>
      <c r="D65">
        <v>26</v>
      </c>
    </row>
    <row r="66" spans="1:4" x14ac:dyDescent="0.35">
      <c r="A66" t="s">
        <v>179</v>
      </c>
      <c r="B66">
        <v>601070</v>
      </c>
      <c r="C66" s="130"/>
      <c r="D66">
        <v>40</v>
      </c>
    </row>
    <row r="67" spans="1:4" x14ac:dyDescent="0.35">
      <c r="A67" t="s">
        <v>179</v>
      </c>
      <c r="B67">
        <v>601452</v>
      </c>
      <c r="C67" s="130"/>
      <c r="D67">
        <v>-3</v>
      </c>
    </row>
    <row r="68" spans="1:4" x14ac:dyDescent="0.35">
      <c r="A68" t="s">
        <v>179</v>
      </c>
      <c r="B68">
        <v>600939</v>
      </c>
      <c r="C68" s="130"/>
      <c r="D68">
        <v>-10</v>
      </c>
    </row>
    <row r="69" spans="1:4" x14ac:dyDescent="0.35">
      <c r="A69" t="s">
        <v>179</v>
      </c>
      <c r="B69">
        <v>600499</v>
      </c>
      <c r="C69" s="130"/>
      <c r="D69">
        <v>-65</v>
      </c>
    </row>
    <row r="70" spans="1:4" x14ac:dyDescent="0.35">
      <c r="A70" t="s">
        <v>179</v>
      </c>
      <c r="B70">
        <v>601070</v>
      </c>
      <c r="C70" s="130"/>
      <c r="D70">
        <v>-28</v>
      </c>
    </row>
    <row r="71" spans="1:4" x14ac:dyDescent="0.35">
      <c r="A71" t="s">
        <v>179</v>
      </c>
      <c r="B71">
        <v>601070</v>
      </c>
      <c r="C71" s="130"/>
      <c r="D71">
        <v>-12</v>
      </c>
    </row>
    <row r="72" spans="1:4" x14ac:dyDescent="0.35">
      <c r="A72" t="s">
        <v>179</v>
      </c>
      <c r="B72">
        <v>600939</v>
      </c>
      <c r="C72" s="130"/>
      <c r="D72">
        <v>-8</v>
      </c>
    </row>
    <row r="73" spans="1:4" x14ac:dyDescent="0.35">
      <c r="A73" t="s">
        <v>179</v>
      </c>
      <c r="B73">
        <v>600939</v>
      </c>
      <c r="C73" s="130"/>
      <c r="D73">
        <v>-8</v>
      </c>
    </row>
    <row r="74" spans="1:4" x14ac:dyDescent="0.35">
      <c r="A74" t="s">
        <v>179</v>
      </c>
      <c r="B74">
        <v>601452</v>
      </c>
      <c r="C74" s="130"/>
      <c r="D74">
        <v>-7</v>
      </c>
    </row>
    <row r="75" spans="1:4" x14ac:dyDescent="0.35">
      <c r="A75" t="s">
        <v>128</v>
      </c>
      <c r="B75" t="s">
        <v>129</v>
      </c>
      <c r="C75" s="130">
        <v>45997</v>
      </c>
      <c r="D75">
        <v>1092</v>
      </c>
    </row>
    <row r="76" spans="1:4" x14ac:dyDescent="0.35">
      <c r="A76" t="s">
        <v>130</v>
      </c>
      <c r="B76" t="s">
        <v>131</v>
      </c>
      <c r="C76" s="130">
        <v>46173</v>
      </c>
      <c r="D76">
        <v>233</v>
      </c>
    </row>
    <row r="77" spans="1:4" x14ac:dyDescent="0.35">
      <c r="A77" t="s">
        <v>130</v>
      </c>
      <c r="B77" t="s">
        <v>132</v>
      </c>
      <c r="C77" s="130">
        <v>46112</v>
      </c>
      <c r="D77">
        <v>2</v>
      </c>
    </row>
    <row r="78" spans="1:4" x14ac:dyDescent="0.35">
      <c r="A78" t="s">
        <v>134</v>
      </c>
      <c r="B78" t="s">
        <v>135</v>
      </c>
      <c r="C78" s="130">
        <v>45900</v>
      </c>
      <c r="D78">
        <v>913</v>
      </c>
    </row>
    <row r="79" spans="1:4" x14ac:dyDescent="0.35">
      <c r="A79" t="s">
        <v>136</v>
      </c>
      <c r="B79" t="s">
        <v>137</v>
      </c>
      <c r="C79" s="130">
        <v>46173</v>
      </c>
      <c r="D79">
        <v>158</v>
      </c>
    </row>
    <row r="80" spans="1:4" x14ac:dyDescent="0.35">
      <c r="A80" t="s">
        <v>134</v>
      </c>
      <c r="B80" t="s">
        <v>138</v>
      </c>
      <c r="C80" s="130">
        <v>46265</v>
      </c>
      <c r="D80">
        <v>200</v>
      </c>
    </row>
    <row r="81" spans="1:4" x14ac:dyDescent="0.35">
      <c r="A81" t="s">
        <v>134</v>
      </c>
      <c r="B81" t="s">
        <v>135</v>
      </c>
      <c r="C81" s="130">
        <v>45900</v>
      </c>
      <c r="D81">
        <v>-2</v>
      </c>
    </row>
    <row r="82" spans="1:4" x14ac:dyDescent="0.35">
      <c r="A82" t="s">
        <v>136</v>
      </c>
      <c r="B82" t="s">
        <v>137</v>
      </c>
      <c r="C82" s="130">
        <v>46173</v>
      </c>
      <c r="D82">
        <v>-8</v>
      </c>
    </row>
    <row r="83" spans="1:4" x14ac:dyDescent="0.35">
      <c r="A83" t="s">
        <v>134</v>
      </c>
      <c r="B83" t="s">
        <v>138</v>
      </c>
      <c r="C83" s="130">
        <v>46265</v>
      </c>
      <c r="D83">
        <v>-12</v>
      </c>
    </row>
    <row r="84" spans="1:4" x14ac:dyDescent="0.35">
      <c r="A84" t="s">
        <v>134</v>
      </c>
      <c r="B84" t="s">
        <v>138</v>
      </c>
      <c r="C84" s="130">
        <v>46265</v>
      </c>
      <c r="D84">
        <v>-62</v>
      </c>
    </row>
    <row r="85" spans="1:4" x14ac:dyDescent="0.35">
      <c r="A85" t="s">
        <v>134</v>
      </c>
      <c r="B85" t="s">
        <v>135</v>
      </c>
      <c r="C85" s="130">
        <v>45900</v>
      </c>
      <c r="D85">
        <v>62</v>
      </c>
    </row>
    <row r="86" spans="1:4" x14ac:dyDescent="0.35">
      <c r="A86" t="s">
        <v>136</v>
      </c>
      <c r="B86" t="s">
        <v>141</v>
      </c>
      <c r="C86" s="130">
        <v>46053</v>
      </c>
      <c r="D86">
        <v>4</v>
      </c>
    </row>
    <row r="87" spans="1:4" x14ac:dyDescent="0.35">
      <c r="A87" t="s">
        <v>136</v>
      </c>
      <c r="B87" t="s">
        <v>137</v>
      </c>
      <c r="C87" s="130">
        <v>46173</v>
      </c>
      <c r="D87">
        <v>-4</v>
      </c>
    </row>
    <row r="88" spans="1:4" x14ac:dyDescent="0.35">
      <c r="A88" t="s">
        <v>130</v>
      </c>
      <c r="B88" t="s">
        <v>132</v>
      </c>
      <c r="C88" s="130">
        <v>46112</v>
      </c>
      <c r="D88">
        <v>2</v>
      </c>
    </row>
    <row r="89" spans="1:4" x14ac:dyDescent="0.35">
      <c r="A89" t="s">
        <v>136</v>
      </c>
      <c r="B89" t="s">
        <v>137</v>
      </c>
      <c r="C89" s="130">
        <v>46173</v>
      </c>
      <c r="D89">
        <v>-8</v>
      </c>
    </row>
    <row r="90" spans="1:4" x14ac:dyDescent="0.35">
      <c r="A90" t="s">
        <v>126</v>
      </c>
      <c r="B90">
        <v>42110331</v>
      </c>
      <c r="C90" s="130">
        <v>45945</v>
      </c>
      <c r="D90">
        <v>27</v>
      </c>
    </row>
    <row r="91" spans="1:4" x14ac:dyDescent="0.35">
      <c r="A91" t="s">
        <v>126</v>
      </c>
      <c r="B91">
        <v>50150331</v>
      </c>
      <c r="C91" s="130">
        <v>46111</v>
      </c>
      <c r="D91">
        <v>170</v>
      </c>
    </row>
    <row r="92" spans="1:4" x14ac:dyDescent="0.35">
      <c r="A92" t="s">
        <v>126</v>
      </c>
      <c r="B92">
        <v>50410331</v>
      </c>
      <c r="C92" s="130">
        <v>46126</v>
      </c>
      <c r="D92">
        <v>200</v>
      </c>
    </row>
    <row r="93" spans="1:4" x14ac:dyDescent="0.35">
      <c r="A93" t="s">
        <v>126</v>
      </c>
      <c r="B93">
        <v>50150331</v>
      </c>
      <c r="C93" s="130">
        <v>46111</v>
      </c>
      <c r="D93">
        <v>-5</v>
      </c>
    </row>
    <row r="94" spans="1:4" x14ac:dyDescent="0.35">
      <c r="A94" t="s">
        <v>123</v>
      </c>
      <c r="B94">
        <v>4288048</v>
      </c>
      <c r="C94" s="130">
        <v>46081</v>
      </c>
      <c r="D94">
        <v>550</v>
      </c>
    </row>
    <row r="95" spans="1:4" x14ac:dyDescent="0.35">
      <c r="A95" t="s">
        <v>123</v>
      </c>
      <c r="B95">
        <v>4288048</v>
      </c>
      <c r="C95" s="130">
        <v>46081</v>
      </c>
      <c r="D95">
        <v>2000</v>
      </c>
    </row>
    <row r="96" spans="1:4" x14ac:dyDescent="0.35">
      <c r="A96" t="s">
        <v>111</v>
      </c>
      <c r="B96">
        <v>4339587</v>
      </c>
      <c r="C96" s="130">
        <v>46112</v>
      </c>
      <c r="D96">
        <v>500</v>
      </c>
    </row>
    <row r="97" spans="1:4" x14ac:dyDescent="0.35">
      <c r="A97" t="s">
        <v>112</v>
      </c>
      <c r="B97">
        <v>4257342</v>
      </c>
      <c r="C97" s="130">
        <v>46053</v>
      </c>
      <c r="D97">
        <v>100</v>
      </c>
    </row>
    <row r="98" spans="1:4" x14ac:dyDescent="0.35">
      <c r="A98" t="s">
        <v>113</v>
      </c>
      <c r="B98">
        <v>4326207</v>
      </c>
      <c r="C98" s="130">
        <v>46142</v>
      </c>
      <c r="D98">
        <v>710</v>
      </c>
    </row>
    <row r="99" spans="1:4" x14ac:dyDescent="0.35">
      <c r="A99" t="s">
        <v>114</v>
      </c>
      <c r="B99">
        <v>4137238</v>
      </c>
      <c r="C99" s="130">
        <v>45961</v>
      </c>
      <c r="D99">
        <v>55</v>
      </c>
    </row>
    <row r="100" spans="1:4" x14ac:dyDescent="0.35">
      <c r="A100" t="s">
        <v>113</v>
      </c>
      <c r="B100">
        <v>4054677</v>
      </c>
      <c r="C100" s="130">
        <v>45869</v>
      </c>
      <c r="D100">
        <v>11</v>
      </c>
    </row>
    <row r="101" spans="1:4" x14ac:dyDescent="0.35">
      <c r="A101" t="s">
        <v>114</v>
      </c>
      <c r="B101">
        <v>4257286</v>
      </c>
      <c r="C101" s="130">
        <v>46050</v>
      </c>
      <c r="D101">
        <v>1000</v>
      </c>
    </row>
    <row r="102" spans="1:4" x14ac:dyDescent="0.35">
      <c r="A102" t="s">
        <v>115</v>
      </c>
      <c r="B102">
        <v>4045210</v>
      </c>
      <c r="C102" s="130">
        <v>46081</v>
      </c>
      <c r="D102">
        <v>508</v>
      </c>
    </row>
    <row r="103" spans="1:4" x14ac:dyDescent="0.35">
      <c r="A103" t="s">
        <v>112</v>
      </c>
      <c r="B103">
        <v>4257342</v>
      </c>
      <c r="C103" s="130">
        <v>46053</v>
      </c>
      <c r="D103">
        <v>500</v>
      </c>
    </row>
    <row r="104" spans="1:4" x14ac:dyDescent="0.35">
      <c r="A104" t="s">
        <v>113</v>
      </c>
      <c r="B104">
        <v>4326207</v>
      </c>
      <c r="C104" s="130">
        <v>46142</v>
      </c>
      <c r="D104">
        <v>-636</v>
      </c>
    </row>
    <row r="105" spans="1:4" x14ac:dyDescent="0.35">
      <c r="A105" t="s">
        <v>112</v>
      </c>
      <c r="B105">
        <v>4257342</v>
      </c>
      <c r="C105" s="130">
        <v>46053</v>
      </c>
      <c r="D105">
        <v>-96</v>
      </c>
    </row>
    <row r="106" spans="1:4" x14ac:dyDescent="0.35">
      <c r="A106" t="s">
        <v>113</v>
      </c>
      <c r="B106">
        <v>4054677</v>
      </c>
      <c r="C106" s="130">
        <v>45869</v>
      </c>
      <c r="D106">
        <v>-11</v>
      </c>
    </row>
    <row r="107" spans="1:4" x14ac:dyDescent="0.35">
      <c r="A107" t="s">
        <v>115</v>
      </c>
      <c r="B107">
        <v>4045210</v>
      </c>
      <c r="C107" s="130">
        <v>46081</v>
      </c>
      <c r="D107">
        <v>-2</v>
      </c>
    </row>
    <row r="108" spans="1:4" x14ac:dyDescent="0.35">
      <c r="A108" t="s">
        <v>112</v>
      </c>
      <c r="B108">
        <v>4257342</v>
      </c>
      <c r="C108" s="130">
        <v>46053</v>
      </c>
      <c r="D108">
        <v>-40</v>
      </c>
    </row>
    <row r="109" spans="1:4" x14ac:dyDescent="0.35">
      <c r="A109" t="s">
        <v>112</v>
      </c>
      <c r="B109">
        <v>4257342</v>
      </c>
      <c r="C109" s="130">
        <v>46053</v>
      </c>
      <c r="D109">
        <v>-50</v>
      </c>
    </row>
    <row r="110" spans="1:4" x14ac:dyDescent="0.35">
      <c r="A110" t="s">
        <v>113</v>
      </c>
      <c r="B110">
        <v>4326207</v>
      </c>
      <c r="C110" s="130">
        <v>46142</v>
      </c>
      <c r="D110">
        <v>-1</v>
      </c>
    </row>
    <row r="111" spans="1:4" x14ac:dyDescent="0.35">
      <c r="A111" t="s">
        <v>112</v>
      </c>
      <c r="B111">
        <v>5101470</v>
      </c>
      <c r="C111" s="130">
        <v>46265</v>
      </c>
      <c r="D111">
        <v>500</v>
      </c>
    </row>
    <row r="112" spans="1:4" x14ac:dyDescent="0.35">
      <c r="A112" t="s">
        <v>113</v>
      </c>
      <c r="B112">
        <v>4326207</v>
      </c>
      <c r="C112" s="130">
        <v>46142</v>
      </c>
      <c r="D112">
        <v>500</v>
      </c>
    </row>
    <row r="113" spans="1:4" x14ac:dyDescent="0.35">
      <c r="A113" t="s">
        <v>109</v>
      </c>
      <c r="B113">
        <v>3313600</v>
      </c>
      <c r="C113" s="130">
        <v>45900</v>
      </c>
      <c r="D113">
        <v>2</v>
      </c>
    </row>
    <row r="114" spans="1:4" x14ac:dyDescent="0.35">
      <c r="A114" t="s">
        <v>109</v>
      </c>
      <c r="B114">
        <v>4114039</v>
      </c>
      <c r="C114" s="130">
        <v>45991</v>
      </c>
      <c r="D114">
        <v>5</v>
      </c>
    </row>
    <row r="115" spans="1:4" x14ac:dyDescent="0.35">
      <c r="A115" t="s">
        <v>109</v>
      </c>
      <c r="B115">
        <v>4114044</v>
      </c>
      <c r="C115" s="130">
        <v>46053</v>
      </c>
      <c r="D115">
        <v>40</v>
      </c>
    </row>
    <row r="116" spans="1:4" x14ac:dyDescent="0.35">
      <c r="A116" t="s">
        <v>109</v>
      </c>
      <c r="B116">
        <v>4261187</v>
      </c>
      <c r="C116" s="130">
        <v>46142</v>
      </c>
      <c r="D116">
        <v>200</v>
      </c>
    </row>
    <row r="117" spans="1:4" x14ac:dyDescent="0.35">
      <c r="A117" t="s">
        <v>109</v>
      </c>
      <c r="B117">
        <v>4114039</v>
      </c>
      <c r="C117" s="130">
        <v>45991</v>
      </c>
      <c r="D117">
        <v>-4</v>
      </c>
    </row>
    <row r="118" spans="1:4" x14ac:dyDescent="0.35">
      <c r="A118" t="s">
        <v>108</v>
      </c>
      <c r="B118">
        <v>4198837</v>
      </c>
      <c r="C118" s="130">
        <v>45930</v>
      </c>
      <c r="D118">
        <v>26</v>
      </c>
    </row>
    <row r="119" spans="1:4" x14ac:dyDescent="0.35">
      <c r="A119" t="s">
        <v>108</v>
      </c>
      <c r="B119">
        <v>4304048</v>
      </c>
      <c r="C119" s="130">
        <v>46022</v>
      </c>
      <c r="D119">
        <v>40</v>
      </c>
    </row>
    <row r="120" spans="1:4" x14ac:dyDescent="0.35">
      <c r="A120" t="s">
        <v>102</v>
      </c>
      <c r="B120" t="s">
        <v>103</v>
      </c>
      <c r="C120" s="130"/>
      <c r="D120">
        <v>100</v>
      </c>
    </row>
    <row r="121" spans="1:4" x14ac:dyDescent="0.35">
      <c r="A121" t="s">
        <v>105</v>
      </c>
      <c r="B121" t="s">
        <v>106</v>
      </c>
      <c r="C121" s="130"/>
      <c r="D121">
        <v>100</v>
      </c>
    </row>
    <row r="122" spans="1:4" x14ac:dyDescent="0.35">
      <c r="A122" t="s">
        <v>105</v>
      </c>
      <c r="B122" t="s">
        <v>106</v>
      </c>
      <c r="C122" s="130"/>
      <c r="D122">
        <v>-5</v>
      </c>
    </row>
    <row r="123" spans="1:4" x14ac:dyDescent="0.35">
      <c r="A123" t="s">
        <v>96</v>
      </c>
      <c r="B123">
        <v>24100028</v>
      </c>
      <c r="C123" s="130"/>
      <c r="D123">
        <v>11</v>
      </c>
    </row>
    <row r="124" spans="1:4" x14ac:dyDescent="0.35">
      <c r="A124" t="s">
        <v>96</v>
      </c>
      <c r="B124">
        <v>24320308</v>
      </c>
      <c r="C124" s="130"/>
      <c r="D124">
        <v>2665</v>
      </c>
    </row>
    <row r="125" spans="1:4" x14ac:dyDescent="0.35">
      <c r="A125" t="s">
        <v>96</v>
      </c>
      <c r="B125">
        <v>24320308</v>
      </c>
      <c r="C125" s="130"/>
      <c r="D125">
        <v>-576</v>
      </c>
    </row>
    <row r="126" spans="1:4" x14ac:dyDescent="0.35">
      <c r="A126" t="s">
        <v>96</v>
      </c>
      <c r="B126">
        <v>24320308</v>
      </c>
      <c r="C126" s="130"/>
      <c r="D126">
        <v>-96</v>
      </c>
    </row>
    <row r="127" spans="1:4" x14ac:dyDescent="0.35">
      <c r="A127" t="s">
        <v>96</v>
      </c>
      <c r="B127">
        <v>25190412</v>
      </c>
      <c r="C127" s="130"/>
      <c r="D127">
        <v>10500</v>
      </c>
    </row>
    <row r="128" spans="1:4" x14ac:dyDescent="0.35">
      <c r="A128" t="s">
        <v>96</v>
      </c>
      <c r="B128">
        <v>25190411</v>
      </c>
      <c r="C128" s="130"/>
      <c r="D128">
        <v>1500</v>
      </c>
    </row>
    <row r="129" spans="1:4" x14ac:dyDescent="0.35">
      <c r="A129" t="s">
        <v>96</v>
      </c>
      <c r="B129">
        <v>24320308</v>
      </c>
      <c r="C129" s="130"/>
      <c r="D129">
        <v>-40</v>
      </c>
    </row>
    <row r="130" spans="1:4" x14ac:dyDescent="0.35">
      <c r="A130" t="s">
        <v>96</v>
      </c>
      <c r="B130">
        <v>24320308</v>
      </c>
      <c r="C130" s="130"/>
      <c r="D130">
        <v>-50</v>
      </c>
    </row>
    <row r="131" spans="1:4" x14ac:dyDescent="0.35">
      <c r="A131" t="s">
        <v>94</v>
      </c>
      <c r="B131">
        <v>206348</v>
      </c>
      <c r="C131" s="130">
        <v>46630</v>
      </c>
      <c r="D131">
        <v>72</v>
      </c>
    </row>
    <row r="132" spans="1:4" x14ac:dyDescent="0.35">
      <c r="A132" t="s">
        <v>94</v>
      </c>
      <c r="B132">
        <v>206348</v>
      </c>
      <c r="C132" s="130">
        <v>46630</v>
      </c>
      <c r="D132">
        <v>-5</v>
      </c>
    </row>
    <row r="133" spans="1:4" x14ac:dyDescent="0.35">
      <c r="A133" t="s">
        <v>57</v>
      </c>
      <c r="B133" t="s">
        <v>58</v>
      </c>
      <c r="C133" s="130">
        <v>47424</v>
      </c>
      <c r="D133">
        <v>2973</v>
      </c>
    </row>
    <row r="134" spans="1:4" x14ac:dyDescent="0.35">
      <c r="A134" t="s">
        <v>57</v>
      </c>
      <c r="B134" t="s">
        <v>59</v>
      </c>
      <c r="C134" s="130">
        <v>46221</v>
      </c>
      <c r="D134">
        <v>22</v>
      </c>
    </row>
    <row r="135" spans="1:4" x14ac:dyDescent="0.35">
      <c r="A135" t="s">
        <v>57</v>
      </c>
      <c r="B135" t="s">
        <v>60</v>
      </c>
      <c r="C135" s="130">
        <v>47235</v>
      </c>
      <c r="D135">
        <v>3</v>
      </c>
    </row>
    <row r="136" spans="1:4" x14ac:dyDescent="0.35">
      <c r="A136" t="s">
        <v>57</v>
      </c>
      <c r="B136" t="s">
        <v>61</v>
      </c>
      <c r="C136" s="130">
        <v>47183</v>
      </c>
      <c r="D136">
        <v>3</v>
      </c>
    </row>
    <row r="137" spans="1:4" x14ac:dyDescent="0.35">
      <c r="A137" t="s">
        <v>57</v>
      </c>
      <c r="B137" t="s">
        <v>62</v>
      </c>
      <c r="C137" s="130">
        <v>46265</v>
      </c>
      <c r="D137">
        <v>1</v>
      </c>
    </row>
    <row r="138" spans="1:4" x14ac:dyDescent="0.35">
      <c r="A138" t="s">
        <v>57</v>
      </c>
      <c r="B138" t="s">
        <v>63</v>
      </c>
      <c r="C138" s="130">
        <v>46042</v>
      </c>
      <c r="D138">
        <v>1</v>
      </c>
    </row>
    <row r="139" spans="1:4" x14ac:dyDescent="0.35">
      <c r="A139" t="s">
        <v>57</v>
      </c>
      <c r="B139" t="s">
        <v>64</v>
      </c>
      <c r="C139" s="130">
        <v>47281</v>
      </c>
      <c r="D139">
        <v>1</v>
      </c>
    </row>
    <row r="140" spans="1:4" x14ac:dyDescent="0.35">
      <c r="A140" t="s">
        <v>57</v>
      </c>
      <c r="B140" t="s">
        <v>65</v>
      </c>
      <c r="C140" s="130">
        <v>47216</v>
      </c>
      <c r="D140">
        <v>1</v>
      </c>
    </row>
    <row r="141" spans="1:4" x14ac:dyDescent="0.35">
      <c r="A141" t="s">
        <v>57</v>
      </c>
      <c r="B141" t="s">
        <v>66</v>
      </c>
      <c r="C141" s="130">
        <v>47187</v>
      </c>
      <c r="D141">
        <v>1</v>
      </c>
    </row>
    <row r="142" spans="1:4" x14ac:dyDescent="0.35">
      <c r="A142" t="s">
        <v>57</v>
      </c>
      <c r="B142" t="s">
        <v>67</v>
      </c>
      <c r="C142" s="130">
        <v>47346</v>
      </c>
      <c r="D142">
        <v>7</v>
      </c>
    </row>
    <row r="143" spans="1:4" x14ac:dyDescent="0.35">
      <c r="A143" t="s">
        <v>57</v>
      </c>
      <c r="B143" t="s">
        <v>68</v>
      </c>
      <c r="C143" s="130">
        <v>47407</v>
      </c>
      <c r="D143">
        <v>550</v>
      </c>
    </row>
    <row r="144" spans="1:4" x14ac:dyDescent="0.35">
      <c r="A144" t="s">
        <v>57</v>
      </c>
      <c r="B144" t="s">
        <v>69</v>
      </c>
      <c r="C144" s="130">
        <v>47473</v>
      </c>
      <c r="D144">
        <v>1500</v>
      </c>
    </row>
    <row r="145" spans="1:4" x14ac:dyDescent="0.35">
      <c r="A145" t="s">
        <v>57</v>
      </c>
      <c r="B145" t="s">
        <v>70</v>
      </c>
      <c r="C145" s="130">
        <v>47432</v>
      </c>
      <c r="D145">
        <v>3500</v>
      </c>
    </row>
    <row r="146" spans="1:4" x14ac:dyDescent="0.35">
      <c r="A146" t="s">
        <v>57</v>
      </c>
      <c r="B146" t="s">
        <v>71</v>
      </c>
      <c r="C146" s="130">
        <v>47429</v>
      </c>
      <c r="D146">
        <v>120</v>
      </c>
    </row>
    <row r="147" spans="1:4" x14ac:dyDescent="0.35">
      <c r="A147" t="s">
        <v>57</v>
      </c>
      <c r="B147" t="s">
        <v>71</v>
      </c>
      <c r="C147" s="130">
        <v>47429</v>
      </c>
      <c r="D147">
        <v>-30</v>
      </c>
    </row>
    <row r="148" spans="1:4" x14ac:dyDescent="0.35">
      <c r="A148" t="s">
        <v>57</v>
      </c>
      <c r="B148" t="s">
        <v>68</v>
      </c>
      <c r="C148" s="130">
        <v>47407</v>
      </c>
      <c r="D148">
        <v>-500</v>
      </c>
    </row>
    <row r="149" spans="1:4" x14ac:dyDescent="0.35">
      <c r="A149" t="s">
        <v>57</v>
      </c>
      <c r="B149" t="s">
        <v>58</v>
      </c>
      <c r="C149" s="130">
        <v>47424</v>
      </c>
      <c r="D149">
        <v>-252</v>
      </c>
    </row>
    <row r="150" spans="1:4" x14ac:dyDescent="0.35">
      <c r="A150" t="s">
        <v>57</v>
      </c>
      <c r="B150" t="s">
        <v>60</v>
      </c>
      <c r="C150" s="130">
        <v>47235</v>
      </c>
      <c r="D150">
        <v>1</v>
      </c>
    </row>
    <row r="151" spans="1:4" x14ac:dyDescent="0.35">
      <c r="A151" t="s">
        <v>57</v>
      </c>
      <c r="B151" t="s">
        <v>58</v>
      </c>
      <c r="C151" s="130">
        <v>47424</v>
      </c>
      <c r="D151">
        <v>-520</v>
      </c>
    </row>
    <row r="152" spans="1:4" x14ac:dyDescent="0.35">
      <c r="A152" t="s">
        <v>57</v>
      </c>
      <c r="B152" t="s">
        <v>68</v>
      </c>
      <c r="C152" s="130">
        <v>47407</v>
      </c>
      <c r="D152">
        <v>-32</v>
      </c>
    </row>
    <row r="153" spans="1:4" x14ac:dyDescent="0.35">
      <c r="A153" t="s">
        <v>57</v>
      </c>
      <c r="B153" t="s">
        <v>71</v>
      </c>
      <c r="C153" s="130">
        <v>47429</v>
      </c>
      <c r="D153">
        <v>-56</v>
      </c>
    </row>
    <row r="154" spans="1:4" x14ac:dyDescent="0.35">
      <c r="A154" t="s">
        <v>57</v>
      </c>
      <c r="B154" t="s">
        <v>58</v>
      </c>
      <c r="C154" s="130">
        <v>47424</v>
      </c>
      <c r="D154">
        <v>-360</v>
      </c>
    </row>
    <row r="155" spans="1:4" x14ac:dyDescent="0.35">
      <c r="A155" t="s">
        <v>57</v>
      </c>
      <c r="B155" t="s">
        <v>58</v>
      </c>
      <c r="C155" s="130">
        <v>47424</v>
      </c>
      <c r="D155">
        <v>-202</v>
      </c>
    </row>
    <row r="156" spans="1:4" x14ac:dyDescent="0.35">
      <c r="A156" t="s">
        <v>57</v>
      </c>
      <c r="B156" t="s">
        <v>58</v>
      </c>
      <c r="C156" s="130">
        <v>47424</v>
      </c>
      <c r="D156">
        <v>-140</v>
      </c>
    </row>
    <row r="157" spans="1:4" x14ac:dyDescent="0.35">
      <c r="A157" t="s">
        <v>57</v>
      </c>
      <c r="B157" t="s">
        <v>58</v>
      </c>
      <c r="C157" s="130">
        <v>47424</v>
      </c>
      <c r="D157">
        <v>-126</v>
      </c>
    </row>
    <row r="158" spans="1:4" x14ac:dyDescent="0.35">
      <c r="A158" t="s">
        <v>57</v>
      </c>
      <c r="B158" t="s">
        <v>58</v>
      </c>
      <c r="C158" s="130">
        <v>47424</v>
      </c>
      <c r="D158">
        <v>-258</v>
      </c>
    </row>
    <row r="159" spans="1:4" x14ac:dyDescent="0.35">
      <c r="A159" t="s">
        <v>57</v>
      </c>
      <c r="B159" t="s">
        <v>58</v>
      </c>
      <c r="C159" s="130">
        <v>47424</v>
      </c>
      <c r="D159">
        <v>-590</v>
      </c>
    </row>
    <row r="160" spans="1:4" x14ac:dyDescent="0.35">
      <c r="A160" t="s">
        <v>57</v>
      </c>
      <c r="B160" t="s">
        <v>63</v>
      </c>
      <c r="C160" s="130">
        <v>46042</v>
      </c>
      <c r="D160">
        <v>-1</v>
      </c>
    </row>
    <row r="161" spans="1:4" x14ac:dyDescent="0.35">
      <c r="A161" t="s">
        <v>57</v>
      </c>
      <c r="B161" t="s">
        <v>62</v>
      </c>
      <c r="C161" s="130">
        <v>46265</v>
      </c>
      <c r="D161">
        <v>-1</v>
      </c>
    </row>
    <row r="162" spans="1:4" x14ac:dyDescent="0.35">
      <c r="A162" t="s">
        <v>57</v>
      </c>
      <c r="B162" t="s">
        <v>64</v>
      </c>
      <c r="C162" s="130">
        <v>47281</v>
      </c>
      <c r="D162">
        <v>-1</v>
      </c>
    </row>
    <row r="163" spans="1:4" x14ac:dyDescent="0.35">
      <c r="A163" t="s">
        <v>57</v>
      </c>
      <c r="B163" t="s">
        <v>65</v>
      </c>
      <c r="C163" s="130">
        <v>47216</v>
      </c>
      <c r="D163">
        <v>-1</v>
      </c>
    </row>
    <row r="164" spans="1:4" x14ac:dyDescent="0.35">
      <c r="A164" t="s">
        <v>57</v>
      </c>
      <c r="B164" t="s">
        <v>66</v>
      </c>
      <c r="C164" s="130">
        <v>47187</v>
      </c>
      <c r="D164">
        <v>-1</v>
      </c>
    </row>
    <row r="165" spans="1:4" x14ac:dyDescent="0.35">
      <c r="A165" t="s">
        <v>57</v>
      </c>
      <c r="B165" t="s">
        <v>60</v>
      </c>
      <c r="C165" s="130">
        <v>47235</v>
      </c>
      <c r="D165">
        <v>-1</v>
      </c>
    </row>
    <row r="166" spans="1:4" x14ac:dyDescent="0.35">
      <c r="A166" t="s">
        <v>57</v>
      </c>
      <c r="B166" t="s">
        <v>69</v>
      </c>
      <c r="C166" s="130">
        <v>47473</v>
      </c>
      <c r="D166">
        <v>-448</v>
      </c>
    </row>
    <row r="167" spans="1:4" x14ac:dyDescent="0.35">
      <c r="A167" t="s">
        <v>57</v>
      </c>
      <c r="B167" t="s">
        <v>71</v>
      </c>
      <c r="C167" s="130">
        <v>47429</v>
      </c>
      <c r="D167">
        <v>-24</v>
      </c>
    </row>
    <row r="168" spans="1:4" x14ac:dyDescent="0.35">
      <c r="A168" t="s">
        <v>57</v>
      </c>
      <c r="B168" t="s">
        <v>58</v>
      </c>
      <c r="C168" s="130">
        <v>47424</v>
      </c>
      <c r="D168">
        <v>-48</v>
      </c>
    </row>
    <row r="169" spans="1:4" x14ac:dyDescent="0.35">
      <c r="A169" t="s">
        <v>57</v>
      </c>
      <c r="B169" t="s">
        <v>69</v>
      </c>
      <c r="C169" s="130">
        <v>47473</v>
      </c>
      <c r="D169">
        <v>-60</v>
      </c>
    </row>
    <row r="170" spans="1:4" x14ac:dyDescent="0.35">
      <c r="A170" t="s">
        <v>57</v>
      </c>
      <c r="B170" t="s">
        <v>88</v>
      </c>
      <c r="C170" s="130">
        <v>47545</v>
      </c>
      <c r="D170">
        <v>10000</v>
      </c>
    </row>
    <row r="171" spans="1:4" x14ac:dyDescent="0.35">
      <c r="A171" t="s">
        <v>57</v>
      </c>
      <c r="B171" t="s">
        <v>69</v>
      </c>
      <c r="C171" s="130">
        <v>47473</v>
      </c>
      <c r="D171">
        <v>-120</v>
      </c>
    </row>
    <row r="172" spans="1:4" x14ac:dyDescent="0.35">
      <c r="A172" t="s">
        <v>57</v>
      </c>
      <c r="B172" t="s">
        <v>69</v>
      </c>
      <c r="C172" s="130">
        <v>47473</v>
      </c>
      <c r="D172">
        <v>-90</v>
      </c>
    </row>
    <row r="173" spans="1:4" x14ac:dyDescent="0.35">
      <c r="A173" t="s">
        <v>57</v>
      </c>
      <c r="B173" t="s">
        <v>69</v>
      </c>
      <c r="C173" s="130">
        <v>47473</v>
      </c>
      <c r="D173">
        <v>-220</v>
      </c>
    </row>
    <row r="174" spans="1:4" x14ac:dyDescent="0.35">
      <c r="A174" t="s">
        <v>57</v>
      </c>
      <c r="B174" t="s">
        <v>69</v>
      </c>
      <c r="C174" s="130">
        <v>47473</v>
      </c>
      <c r="D174">
        <v>-60</v>
      </c>
    </row>
    <row r="175" spans="1:4" x14ac:dyDescent="0.35">
      <c r="A175" t="s">
        <v>48</v>
      </c>
      <c r="B175" t="s">
        <v>49</v>
      </c>
      <c r="C175" s="130">
        <v>46273</v>
      </c>
      <c r="D175">
        <v>15</v>
      </c>
    </row>
    <row r="176" spans="1:4" x14ac:dyDescent="0.35">
      <c r="A176" t="s">
        <v>48</v>
      </c>
      <c r="B176" t="s">
        <v>50</v>
      </c>
      <c r="C176" s="130">
        <v>46357</v>
      </c>
      <c r="D176">
        <v>12</v>
      </c>
    </row>
    <row r="177" spans="1:4" x14ac:dyDescent="0.35">
      <c r="A177" t="s">
        <v>48</v>
      </c>
      <c r="B177" t="s">
        <v>51</v>
      </c>
      <c r="C177" s="130">
        <v>47356</v>
      </c>
      <c r="D177">
        <v>6</v>
      </c>
    </row>
    <row r="178" spans="1:4" x14ac:dyDescent="0.35">
      <c r="A178" t="s">
        <v>48</v>
      </c>
      <c r="B178" t="s">
        <v>52</v>
      </c>
      <c r="C178" s="130">
        <v>47377</v>
      </c>
      <c r="D178">
        <v>5786</v>
      </c>
    </row>
    <row r="179" spans="1:4" x14ac:dyDescent="0.35">
      <c r="A179" t="s">
        <v>48</v>
      </c>
      <c r="B179" t="s">
        <v>52</v>
      </c>
      <c r="C179" s="130">
        <v>47377</v>
      </c>
      <c r="D179">
        <v>-30</v>
      </c>
    </row>
    <row r="180" spans="1:4" x14ac:dyDescent="0.35">
      <c r="A180" t="s">
        <v>48</v>
      </c>
      <c r="B180" t="s">
        <v>52</v>
      </c>
      <c r="C180" s="130">
        <v>47377</v>
      </c>
      <c r="D180">
        <v>-192</v>
      </c>
    </row>
    <row r="181" spans="1:4" x14ac:dyDescent="0.35">
      <c r="A181" t="s">
        <v>48</v>
      </c>
      <c r="B181" t="s">
        <v>52</v>
      </c>
      <c r="C181" s="130">
        <v>46053</v>
      </c>
      <c r="D181">
        <v>-80</v>
      </c>
    </row>
    <row r="182" spans="1:4" x14ac:dyDescent="0.35">
      <c r="A182" t="s">
        <v>48</v>
      </c>
      <c r="B182" t="s">
        <v>52</v>
      </c>
      <c r="C182" s="130">
        <v>46053</v>
      </c>
      <c r="D182">
        <v>-100</v>
      </c>
    </row>
    <row r="183" spans="1:4" x14ac:dyDescent="0.35">
      <c r="A183" t="s">
        <v>45</v>
      </c>
      <c r="B183" t="s">
        <v>46</v>
      </c>
      <c r="C183" s="130">
        <v>46306</v>
      </c>
      <c r="D183">
        <v>533</v>
      </c>
    </row>
    <row r="184" spans="1:4" x14ac:dyDescent="0.35">
      <c r="A184" t="s">
        <v>45</v>
      </c>
      <c r="B184" t="s">
        <v>47</v>
      </c>
      <c r="C184" s="130">
        <v>46415</v>
      </c>
      <c r="D184">
        <v>2000</v>
      </c>
    </row>
    <row r="185" spans="1:4" x14ac:dyDescent="0.35">
      <c r="A185" t="s">
        <v>41</v>
      </c>
      <c r="B185" t="s">
        <v>42</v>
      </c>
      <c r="C185" s="130">
        <v>46811</v>
      </c>
      <c r="D185">
        <v>184</v>
      </c>
    </row>
    <row r="186" spans="1:4" x14ac:dyDescent="0.35">
      <c r="A186" t="s">
        <v>41</v>
      </c>
      <c r="B186" t="s">
        <v>43</v>
      </c>
      <c r="C186" s="130">
        <v>46749</v>
      </c>
      <c r="D186">
        <v>110</v>
      </c>
    </row>
    <row r="187" spans="1:4" x14ac:dyDescent="0.35">
      <c r="A187" t="s">
        <v>40</v>
      </c>
      <c r="B187">
        <v>4110657</v>
      </c>
      <c r="C187" s="130"/>
      <c r="D187">
        <v>12</v>
      </c>
    </row>
    <row r="188" spans="1:4" x14ac:dyDescent="0.35">
      <c r="A188" t="s">
        <v>40</v>
      </c>
      <c r="B188">
        <v>4292170</v>
      </c>
      <c r="C188" s="130"/>
      <c r="D188">
        <v>41</v>
      </c>
    </row>
    <row r="189" spans="1:4" x14ac:dyDescent="0.35">
      <c r="A189" t="s">
        <v>40</v>
      </c>
      <c r="B189">
        <v>4320811</v>
      </c>
      <c r="C189" s="130"/>
      <c r="D189">
        <v>180</v>
      </c>
    </row>
    <row r="190" spans="1:4" x14ac:dyDescent="0.35">
      <c r="A190" t="s">
        <v>38</v>
      </c>
      <c r="B190" t="s">
        <v>39</v>
      </c>
      <c r="C190" s="130">
        <v>46843</v>
      </c>
      <c r="D190">
        <v>305</v>
      </c>
    </row>
    <row r="191" spans="1:4" x14ac:dyDescent="0.35">
      <c r="A191" t="s">
        <v>31</v>
      </c>
      <c r="B191" t="s">
        <v>32</v>
      </c>
      <c r="C191" s="130">
        <v>46721</v>
      </c>
      <c r="D191">
        <v>108</v>
      </c>
    </row>
    <row r="192" spans="1:4" x14ac:dyDescent="0.35">
      <c r="A192" t="s">
        <v>31</v>
      </c>
      <c r="B192" t="s">
        <v>34</v>
      </c>
      <c r="C192" s="130">
        <v>46418</v>
      </c>
      <c r="D192">
        <v>4</v>
      </c>
    </row>
    <row r="193" spans="1:4" x14ac:dyDescent="0.35">
      <c r="A193" t="s">
        <v>31</v>
      </c>
      <c r="B193" t="s">
        <v>35</v>
      </c>
      <c r="C193" s="130">
        <v>46660</v>
      </c>
      <c r="D193">
        <v>2</v>
      </c>
    </row>
    <row r="194" spans="1:4" x14ac:dyDescent="0.35">
      <c r="A194" t="s">
        <v>23</v>
      </c>
      <c r="B194" t="s">
        <v>24</v>
      </c>
      <c r="C194" s="130">
        <v>46264</v>
      </c>
      <c r="D194">
        <v>144</v>
      </c>
    </row>
    <row r="195" spans="1:4" x14ac:dyDescent="0.35">
      <c r="A195" t="s">
        <v>23</v>
      </c>
      <c r="B195" t="s">
        <v>25</v>
      </c>
      <c r="C195" s="130">
        <v>46081</v>
      </c>
      <c r="D195">
        <v>14</v>
      </c>
    </row>
    <row r="196" spans="1:4" x14ac:dyDescent="0.35">
      <c r="A196" t="s">
        <v>23</v>
      </c>
      <c r="B196" t="s">
        <v>24</v>
      </c>
      <c r="C196" s="130">
        <v>46264</v>
      </c>
      <c r="D196">
        <v>-15</v>
      </c>
    </row>
    <row r="197" spans="1:4" x14ac:dyDescent="0.35">
      <c r="A197" t="s">
        <v>23</v>
      </c>
      <c r="B197" t="s">
        <v>25</v>
      </c>
      <c r="C197" s="130">
        <v>46081</v>
      </c>
      <c r="D197">
        <v>-1</v>
      </c>
    </row>
    <row r="198" spans="1:4" x14ac:dyDescent="0.35">
      <c r="A198" t="s">
        <v>14</v>
      </c>
      <c r="B198" t="s">
        <v>15</v>
      </c>
      <c r="C198" s="130"/>
      <c r="D198">
        <v>256</v>
      </c>
    </row>
    <row r="199" spans="1:4" x14ac:dyDescent="0.35">
      <c r="A199" t="s">
        <v>14</v>
      </c>
      <c r="B199" t="s">
        <v>21</v>
      </c>
      <c r="C199" s="130"/>
      <c r="D199">
        <v>19</v>
      </c>
    </row>
    <row r="200" spans="1:4" x14ac:dyDescent="0.35">
      <c r="A200" t="s">
        <v>185</v>
      </c>
      <c r="B200" t="s">
        <v>186</v>
      </c>
      <c r="C200" s="130"/>
      <c r="D200">
        <v>150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5C8C-00FC-474B-B97B-DA822BA64E21}">
  <sheetPr codeName="Sheet23">
    <tabColor rgb="FFFFFF66"/>
  </sheetPr>
  <dimension ref="A1:L24"/>
  <sheetViews>
    <sheetView workbookViewId="0">
      <selection activeCell="L25" sqref="L25"/>
    </sheetView>
  </sheetViews>
  <sheetFormatPr defaultRowHeight="14.5" x14ac:dyDescent="0.35"/>
  <cols>
    <col min="1" max="1" width="18.54296875" bestFit="1" customWidth="1"/>
    <col min="2" max="2" width="17.7265625" bestFit="1" customWidth="1"/>
    <col min="3" max="3" width="12" customWidth="1"/>
    <col min="4" max="7" width="23.7265625" customWidth="1"/>
    <col min="8" max="8" width="21.1796875" bestFit="1" customWidth="1"/>
    <col min="9" max="9" width="12.7265625" customWidth="1"/>
    <col min="10" max="10" width="27.1796875" customWidth="1"/>
    <col min="11" max="11" width="15.1796875" customWidth="1"/>
    <col min="12" max="12" width="34.1796875" customWidth="1"/>
  </cols>
  <sheetData>
    <row r="1" spans="1:12" x14ac:dyDescent="0.35">
      <c r="A1" s="14" t="s">
        <v>0</v>
      </c>
      <c r="B1" s="14" t="s">
        <v>1</v>
      </c>
      <c r="C1" s="14" t="s">
        <v>2</v>
      </c>
      <c r="D1" s="15" t="s">
        <v>3</v>
      </c>
      <c r="E1" s="15" t="s">
        <v>4</v>
      </c>
      <c r="F1" s="16" t="s">
        <v>5</v>
      </c>
      <c r="G1" s="17" t="s">
        <v>6</v>
      </c>
      <c r="H1" s="17" t="s">
        <v>7</v>
      </c>
      <c r="I1" s="18" t="s">
        <v>8</v>
      </c>
      <c r="J1" s="18" t="s">
        <v>9</v>
      </c>
      <c r="K1" s="18" t="s">
        <v>10</v>
      </c>
      <c r="L1" s="19" t="s">
        <v>11</v>
      </c>
    </row>
    <row r="2" spans="1:12" ht="16.5" customHeight="1" x14ac:dyDescent="0.35">
      <c r="A2" s="7" t="s">
        <v>12</v>
      </c>
      <c r="B2" s="127" t="s">
        <v>30</v>
      </c>
      <c r="C2" s="131" t="s">
        <v>188</v>
      </c>
      <c r="D2" s="123" t="s">
        <v>154</v>
      </c>
      <c r="E2" s="127">
        <v>4253013</v>
      </c>
      <c r="F2" s="11">
        <v>45900</v>
      </c>
      <c r="G2" s="8">
        <v>252</v>
      </c>
      <c r="H2" s="8" t="s">
        <v>17</v>
      </c>
      <c r="I2" s="11">
        <v>45782</v>
      </c>
      <c r="J2" s="12">
        <f ca="1">SST[[#This Row],[Expiration Date]]-TODAY()</f>
        <v>50</v>
      </c>
      <c r="K2" s="8" t="s">
        <v>18</v>
      </c>
      <c r="L2" s="9" t="s">
        <v>19</v>
      </c>
    </row>
    <row r="3" spans="1:12" x14ac:dyDescent="0.35">
      <c r="A3" s="7" t="s">
        <v>12</v>
      </c>
      <c r="B3" s="127" t="s">
        <v>30</v>
      </c>
      <c r="C3" s="131" t="s">
        <v>188</v>
      </c>
      <c r="D3" s="8" t="s">
        <v>154</v>
      </c>
      <c r="E3" s="127">
        <v>5063106</v>
      </c>
      <c r="F3" s="11">
        <v>46081</v>
      </c>
      <c r="G3" s="8">
        <v>437</v>
      </c>
      <c r="H3" s="8" t="s">
        <v>17</v>
      </c>
      <c r="I3" s="11">
        <v>45782</v>
      </c>
      <c r="J3" s="12">
        <f ca="1">SST[[#This Row],[Expiration Date]]-TODAY()</f>
        <v>231</v>
      </c>
      <c r="K3" s="8" t="s">
        <v>18</v>
      </c>
      <c r="L3" s="9" t="s">
        <v>19</v>
      </c>
    </row>
    <row r="4" spans="1:12" x14ac:dyDescent="0.35">
      <c r="A4" s="7" t="s">
        <v>12</v>
      </c>
      <c r="B4" s="127" t="s">
        <v>30</v>
      </c>
      <c r="C4" s="131" t="s">
        <v>189</v>
      </c>
      <c r="D4" s="123" t="s">
        <v>169</v>
      </c>
      <c r="E4" s="127">
        <v>5036629</v>
      </c>
      <c r="F4" s="11">
        <v>45991</v>
      </c>
      <c r="G4" s="8">
        <v>44</v>
      </c>
      <c r="H4" s="8" t="s">
        <v>17</v>
      </c>
      <c r="I4" s="11">
        <v>45782</v>
      </c>
      <c r="J4" s="12">
        <f ca="1">SST[[#This Row],[Expiration Date]]-TODAY()</f>
        <v>141</v>
      </c>
      <c r="K4" s="8" t="s">
        <v>18</v>
      </c>
      <c r="L4" s="9" t="s">
        <v>19</v>
      </c>
    </row>
    <row r="5" spans="1:12" x14ac:dyDescent="0.35">
      <c r="A5" s="7" t="s">
        <v>12</v>
      </c>
      <c r="B5" s="128" t="s">
        <v>30</v>
      </c>
      <c r="C5" s="131" t="s">
        <v>189</v>
      </c>
      <c r="D5" s="8" t="s">
        <v>169</v>
      </c>
      <c r="E5" s="127">
        <v>4292267</v>
      </c>
      <c r="F5" s="11">
        <v>45869</v>
      </c>
      <c r="G5" s="8">
        <v>289</v>
      </c>
      <c r="H5" s="8" t="s">
        <v>17</v>
      </c>
      <c r="I5" s="11">
        <v>45782</v>
      </c>
      <c r="J5" s="12">
        <f ca="1">SST[[#This Row],[Expiration Date]]-TODAY()</f>
        <v>19</v>
      </c>
      <c r="K5" s="8" t="s">
        <v>18</v>
      </c>
      <c r="L5" s="9" t="s">
        <v>19</v>
      </c>
    </row>
    <row r="6" spans="1:12" x14ac:dyDescent="0.35">
      <c r="A6" s="116" t="s">
        <v>12</v>
      </c>
      <c r="B6" s="128" t="s">
        <v>30</v>
      </c>
      <c r="C6" s="131" t="s">
        <v>190</v>
      </c>
      <c r="D6" s="123" t="s">
        <v>174</v>
      </c>
      <c r="E6" s="128">
        <v>5059165</v>
      </c>
      <c r="F6" s="120">
        <v>46053</v>
      </c>
      <c r="G6" s="117">
        <v>386</v>
      </c>
      <c r="H6" s="117" t="s">
        <v>17</v>
      </c>
      <c r="I6" s="120">
        <v>45782</v>
      </c>
      <c r="J6" s="12">
        <f ca="1">SST[[#This Row],[Expiration Date]]-TODAY()</f>
        <v>203</v>
      </c>
      <c r="K6" s="117" t="s">
        <v>18</v>
      </c>
      <c r="L6" s="119" t="s">
        <v>19</v>
      </c>
    </row>
    <row r="7" spans="1:12" x14ac:dyDescent="0.35">
      <c r="A7" s="116" t="s">
        <v>12</v>
      </c>
      <c r="B7" s="128" t="s">
        <v>30</v>
      </c>
      <c r="C7" s="131" t="s">
        <v>190</v>
      </c>
      <c r="D7" s="117" t="s">
        <v>174</v>
      </c>
      <c r="E7" s="128">
        <v>4241844</v>
      </c>
      <c r="F7" s="120">
        <v>45869</v>
      </c>
      <c r="G7" s="117">
        <v>24</v>
      </c>
      <c r="H7" s="117" t="s">
        <v>17</v>
      </c>
      <c r="I7" s="120">
        <v>45782</v>
      </c>
      <c r="J7" s="12">
        <f ca="1">SST[[#This Row],[Expiration Date]]-TODAY()</f>
        <v>19</v>
      </c>
      <c r="K7" s="117" t="s">
        <v>18</v>
      </c>
      <c r="L7" s="119" t="s">
        <v>19</v>
      </c>
    </row>
    <row r="8" spans="1:12" x14ac:dyDescent="0.35">
      <c r="A8" s="116" t="s">
        <v>12</v>
      </c>
      <c r="B8" s="127" t="s">
        <v>30</v>
      </c>
      <c r="C8" s="131" t="s">
        <v>190</v>
      </c>
      <c r="D8" s="117" t="s">
        <v>174</v>
      </c>
      <c r="E8" s="128">
        <v>4233197</v>
      </c>
      <c r="F8" s="120">
        <v>45869</v>
      </c>
      <c r="G8" s="117">
        <v>802</v>
      </c>
      <c r="H8" s="117" t="s">
        <v>17</v>
      </c>
      <c r="I8" s="120">
        <v>45782</v>
      </c>
      <c r="J8" s="12">
        <f ca="1">SST[[#This Row],[Expiration Date]]-TODAY()</f>
        <v>19</v>
      </c>
      <c r="K8" s="117" t="s">
        <v>18</v>
      </c>
      <c r="L8" s="119" t="s">
        <v>19</v>
      </c>
    </row>
    <row r="9" spans="1:12" x14ac:dyDescent="0.35">
      <c r="A9" s="7" t="s">
        <v>12</v>
      </c>
      <c r="B9" s="127" t="s">
        <v>30</v>
      </c>
      <c r="C9" s="131" t="s">
        <v>188</v>
      </c>
      <c r="D9" s="8" t="s">
        <v>154</v>
      </c>
      <c r="E9" s="127">
        <v>5031295</v>
      </c>
      <c r="F9" s="11">
        <v>46053</v>
      </c>
      <c r="G9" s="8">
        <v>105</v>
      </c>
      <c r="H9" s="117" t="s">
        <v>17</v>
      </c>
      <c r="I9" s="11">
        <v>45786</v>
      </c>
      <c r="J9" s="12">
        <f ca="1">SST[[#This Row],[Expiration Date]]-TODAY()</f>
        <v>203</v>
      </c>
      <c r="K9" s="8" t="s">
        <v>26</v>
      </c>
      <c r="L9" s="119" t="s">
        <v>19</v>
      </c>
    </row>
    <row r="10" spans="1:12" x14ac:dyDescent="0.35">
      <c r="A10" s="7" t="s">
        <v>12</v>
      </c>
      <c r="B10" s="127" t="s">
        <v>30</v>
      </c>
      <c r="C10" s="131" t="s">
        <v>190</v>
      </c>
      <c r="D10" s="8" t="s">
        <v>174</v>
      </c>
      <c r="E10" s="127" t="s">
        <v>178</v>
      </c>
      <c r="F10" s="11">
        <v>46081</v>
      </c>
      <c r="G10" s="8">
        <v>100</v>
      </c>
      <c r="H10" s="8" t="s">
        <v>17</v>
      </c>
      <c r="I10" s="11">
        <v>45789</v>
      </c>
      <c r="J10" s="12">
        <f ca="1">SST[[#This Row],[Expiration Date]]-TODAY()</f>
        <v>231</v>
      </c>
      <c r="K10" s="8" t="s">
        <v>18</v>
      </c>
      <c r="L10" s="9" t="s">
        <v>116</v>
      </c>
    </row>
    <row r="11" spans="1:12" x14ac:dyDescent="0.35">
      <c r="A11" s="7" t="s">
        <v>12</v>
      </c>
      <c r="B11" s="127" t="s">
        <v>30</v>
      </c>
      <c r="C11" s="131" t="s">
        <v>188</v>
      </c>
      <c r="D11" s="8" t="s">
        <v>154</v>
      </c>
      <c r="E11" s="127" t="s">
        <v>157</v>
      </c>
      <c r="F11" s="11">
        <v>46081</v>
      </c>
      <c r="G11" s="8">
        <v>-9</v>
      </c>
      <c r="H11" s="8" t="s">
        <v>27</v>
      </c>
      <c r="I11" s="11">
        <v>45790</v>
      </c>
      <c r="J11" s="12">
        <f ca="1">SST[[#This Row],[Expiration Date]]-TODAY()</f>
        <v>231</v>
      </c>
      <c r="K11" s="8" t="s">
        <v>26</v>
      </c>
      <c r="L11" s="9" t="s">
        <v>28</v>
      </c>
    </row>
    <row r="12" spans="1:12" x14ac:dyDescent="0.35">
      <c r="A12" s="7" t="s">
        <v>12</v>
      </c>
      <c r="B12" s="127" t="s">
        <v>30</v>
      </c>
      <c r="C12" s="131" t="s">
        <v>189</v>
      </c>
      <c r="D12" s="8" t="s">
        <v>169</v>
      </c>
      <c r="E12" s="127" t="s">
        <v>171</v>
      </c>
      <c r="F12" s="11">
        <v>45991</v>
      </c>
      <c r="G12" s="8">
        <v>-39</v>
      </c>
      <c r="H12" s="8" t="s">
        <v>27</v>
      </c>
      <c r="I12" s="11">
        <v>45790</v>
      </c>
      <c r="J12" s="12">
        <f ca="1">SST[[#This Row],[Expiration Date]]-TODAY()</f>
        <v>141</v>
      </c>
      <c r="K12" s="8" t="s">
        <v>26</v>
      </c>
      <c r="L12" s="9" t="s">
        <v>28</v>
      </c>
    </row>
    <row r="13" spans="1:12" x14ac:dyDescent="0.35">
      <c r="A13" s="7" t="s">
        <v>12</v>
      </c>
      <c r="B13" s="127" t="s">
        <v>30</v>
      </c>
      <c r="C13" s="131" t="s">
        <v>189</v>
      </c>
      <c r="D13" s="8" t="s">
        <v>169</v>
      </c>
      <c r="E13" s="127" t="s">
        <v>171</v>
      </c>
      <c r="F13" s="11">
        <v>45991</v>
      </c>
      <c r="G13" s="8">
        <v>-2</v>
      </c>
      <c r="H13" s="8" t="s">
        <v>27</v>
      </c>
      <c r="I13" s="11">
        <v>45804</v>
      </c>
      <c r="J13" s="12">
        <f ca="1">SST[[#This Row],[Expiration Date]]-TODAY()</f>
        <v>141</v>
      </c>
      <c r="K13" s="8" t="s">
        <v>26</v>
      </c>
      <c r="L13" s="9" t="s">
        <v>139</v>
      </c>
    </row>
    <row r="14" spans="1:12" x14ac:dyDescent="0.35">
      <c r="A14" s="7" t="s">
        <v>12</v>
      </c>
      <c r="B14" s="132" t="s">
        <v>30</v>
      </c>
      <c r="C14" s="131" t="s">
        <v>188</v>
      </c>
      <c r="D14" s="8" t="s">
        <v>154</v>
      </c>
      <c r="E14" s="127" t="s">
        <v>156</v>
      </c>
      <c r="F14" s="11">
        <v>46053</v>
      </c>
      <c r="G14" s="8">
        <v>-4</v>
      </c>
      <c r="H14" s="8" t="s">
        <v>27</v>
      </c>
      <c r="I14" s="11">
        <v>45810</v>
      </c>
      <c r="J14" s="12">
        <f ca="1">SST[[#This Row],[Expiration Date]]-TODAY()</f>
        <v>203</v>
      </c>
      <c r="K14" s="8" t="s">
        <v>26</v>
      </c>
      <c r="L14" s="9" t="s">
        <v>75</v>
      </c>
    </row>
    <row r="15" spans="1:12" x14ac:dyDescent="0.35">
      <c r="A15" s="7" t="s">
        <v>12</v>
      </c>
      <c r="B15" s="132" t="s">
        <v>30</v>
      </c>
      <c r="C15" s="131" t="s">
        <v>189</v>
      </c>
      <c r="D15" s="7" t="s">
        <v>169</v>
      </c>
      <c r="E15" s="127" t="s">
        <v>172</v>
      </c>
      <c r="F15" s="11">
        <v>46053</v>
      </c>
      <c r="G15" s="8">
        <v>200</v>
      </c>
      <c r="H15" s="8" t="s">
        <v>17</v>
      </c>
      <c r="I15" s="11">
        <v>45810</v>
      </c>
      <c r="J15" s="12">
        <f ca="1">SST[[#This Row],[Expiration Date]]-TODAY()</f>
        <v>203</v>
      </c>
      <c r="K15" s="8" t="s">
        <v>26</v>
      </c>
      <c r="L15" s="9" t="s">
        <v>191</v>
      </c>
    </row>
    <row r="16" spans="1:12" x14ac:dyDescent="0.35">
      <c r="A16" s="7" t="s">
        <v>12</v>
      </c>
      <c r="B16" s="132" t="s">
        <v>30</v>
      </c>
      <c r="C16" s="131" t="s">
        <v>189</v>
      </c>
      <c r="D16" s="7" t="s">
        <v>169</v>
      </c>
      <c r="E16" s="127" t="s">
        <v>172</v>
      </c>
      <c r="F16" s="11">
        <v>46053</v>
      </c>
      <c r="G16" s="8">
        <v>-8</v>
      </c>
      <c r="H16" s="8" t="s">
        <v>27</v>
      </c>
      <c r="I16" s="11">
        <v>45810</v>
      </c>
      <c r="J16" s="12">
        <f ca="1">SST[[#This Row],[Expiration Date]]-TODAY()</f>
        <v>203</v>
      </c>
      <c r="K16" s="8" t="s">
        <v>26</v>
      </c>
      <c r="L16" s="9" t="s">
        <v>75</v>
      </c>
    </row>
    <row r="17" spans="1:12" x14ac:dyDescent="0.35">
      <c r="A17" s="7" t="s">
        <v>12</v>
      </c>
      <c r="B17" s="132" t="s">
        <v>30</v>
      </c>
      <c r="C17" s="131" t="s">
        <v>188</v>
      </c>
      <c r="D17" s="8" t="s">
        <v>154</v>
      </c>
      <c r="E17" s="127" t="s">
        <v>156</v>
      </c>
      <c r="F17" s="11">
        <v>46053</v>
      </c>
      <c r="G17" s="8">
        <v>-15</v>
      </c>
      <c r="H17" s="8" t="s">
        <v>27</v>
      </c>
      <c r="I17" s="11">
        <v>45812</v>
      </c>
      <c r="J17" s="12">
        <f ca="1">SST[[#This Row],[Expiration Date]]-TODAY()</f>
        <v>203</v>
      </c>
      <c r="K17" s="8" t="s">
        <v>26</v>
      </c>
      <c r="L17" s="9" t="s">
        <v>76</v>
      </c>
    </row>
    <row r="18" spans="1:12" x14ac:dyDescent="0.35">
      <c r="A18" s="7" t="s">
        <v>12</v>
      </c>
      <c r="B18" s="132" t="s">
        <v>30</v>
      </c>
      <c r="C18" s="131" t="s">
        <v>189</v>
      </c>
      <c r="D18" s="7" t="s">
        <v>169</v>
      </c>
      <c r="E18" s="127" t="s">
        <v>172</v>
      </c>
      <c r="F18" s="11">
        <v>46053</v>
      </c>
      <c r="G18" s="8">
        <v>-55</v>
      </c>
      <c r="H18" s="8" t="s">
        <v>27</v>
      </c>
      <c r="I18" s="11">
        <v>45812</v>
      </c>
      <c r="J18" s="12">
        <f ca="1">SST[[#This Row],[Expiration Date]]-TODAY()</f>
        <v>203</v>
      </c>
      <c r="K18" s="8" t="s">
        <v>26</v>
      </c>
      <c r="L18" s="9" t="s">
        <v>76</v>
      </c>
    </row>
    <row r="19" spans="1:12" x14ac:dyDescent="0.35">
      <c r="A19" s="7" t="s">
        <v>12</v>
      </c>
      <c r="B19" s="132" t="s">
        <v>30</v>
      </c>
      <c r="C19" s="131" t="s">
        <v>188</v>
      </c>
      <c r="D19" s="8" t="s">
        <v>154</v>
      </c>
      <c r="E19" s="127" t="s">
        <v>156</v>
      </c>
      <c r="F19" s="11">
        <v>46053</v>
      </c>
      <c r="G19" s="8">
        <v>-9</v>
      </c>
      <c r="H19" s="8" t="s">
        <v>27</v>
      </c>
      <c r="I19" s="11">
        <v>45819</v>
      </c>
      <c r="J19" s="12">
        <f ca="1">SST[[#This Row],[Expiration Date]]-TODAY()</f>
        <v>203</v>
      </c>
      <c r="K19" s="8" t="s">
        <v>26</v>
      </c>
      <c r="L19" s="9" t="s">
        <v>80</v>
      </c>
    </row>
    <row r="20" spans="1:12" x14ac:dyDescent="0.35">
      <c r="A20" s="7" t="s">
        <v>12</v>
      </c>
      <c r="B20" s="132" t="s">
        <v>30</v>
      </c>
      <c r="C20" s="131" t="s">
        <v>189</v>
      </c>
      <c r="D20" s="7" t="s">
        <v>169</v>
      </c>
      <c r="E20" s="127" t="s">
        <v>172</v>
      </c>
      <c r="F20" s="11">
        <v>46053</v>
      </c>
      <c r="G20" s="8">
        <v>-40</v>
      </c>
      <c r="H20" s="8" t="s">
        <v>27</v>
      </c>
      <c r="I20" s="11">
        <v>45819</v>
      </c>
      <c r="J20" s="12">
        <f ca="1">SST[[#This Row],[Expiration Date]]-TODAY()</f>
        <v>203</v>
      </c>
      <c r="K20" s="8" t="s">
        <v>26</v>
      </c>
      <c r="L20" s="9" t="s">
        <v>80</v>
      </c>
    </row>
    <row r="21" spans="1:12" x14ac:dyDescent="0.35">
      <c r="A21" s="7" t="s">
        <v>12</v>
      </c>
      <c r="B21" s="132" t="s">
        <v>30</v>
      </c>
      <c r="C21" s="131" t="s">
        <v>190</v>
      </c>
      <c r="D21" s="117" t="s">
        <v>174</v>
      </c>
      <c r="E21" s="128">
        <v>4233197</v>
      </c>
      <c r="F21" s="120">
        <v>45869</v>
      </c>
      <c r="G21" s="8">
        <v>-802</v>
      </c>
      <c r="H21" s="8" t="s">
        <v>117</v>
      </c>
      <c r="I21" s="11">
        <v>45832</v>
      </c>
      <c r="J21" s="12">
        <f ca="1">SST[[#This Row],[Expiration Date]]-TODAY()</f>
        <v>19</v>
      </c>
      <c r="K21" s="8" t="s">
        <v>26</v>
      </c>
      <c r="L21" s="9" t="s">
        <v>192</v>
      </c>
    </row>
    <row r="22" spans="1:12" x14ac:dyDescent="0.35">
      <c r="A22" s="7" t="s">
        <v>12</v>
      </c>
      <c r="B22" s="132" t="s">
        <v>30</v>
      </c>
      <c r="C22" s="131" t="s">
        <v>190</v>
      </c>
      <c r="D22" s="117" t="s">
        <v>174</v>
      </c>
      <c r="E22" s="128">
        <v>4241844</v>
      </c>
      <c r="F22" s="120">
        <v>45869</v>
      </c>
      <c r="G22" s="8">
        <v>-24</v>
      </c>
      <c r="H22" s="8" t="s">
        <v>117</v>
      </c>
      <c r="I22" s="11">
        <v>45832</v>
      </c>
      <c r="J22" s="12">
        <f ca="1">SST[[#This Row],[Expiration Date]]-TODAY()</f>
        <v>19</v>
      </c>
      <c r="K22" s="8" t="s">
        <v>26</v>
      </c>
      <c r="L22" s="9" t="s">
        <v>192</v>
      </c>
    </row>
    <row r="23" spans="1:12" x14ac:dyDescent="0.35">
      <c r="A23" s="7" t="s">
        <v>12</v>
      </c>
      <c r="B23" s="132" t="s">
        <v>30</v>
      </c>
      <c r="C23" s="131" t="s">
        <v>189</v>
      </c>
      <c r="D23" s="7" t="s">
        <v>169</v>
      </c>
      <c r="E23" s="127" t="s">
        <v>170</v>
      </c>
      <c r="F23" s="120">
        <v>45869</v>
      </c>
      <c r="G23" s="8">
        <v>-289</v>
      </c>
      <c r="H23" s="8" t="s">
        <v>117</v>
      </c>
      <c r="I23" s="11">
        <v>45832</v>
      </c>
      <c r="J23" s="12">
        <f ca="1">SST[[#This Row],[Expiration Date]]-TODAY()</f>
        <v>19</v>
      </c>
      <c r="K23" s="8" t="s">
        <v>26</v>
      </c>
      <c r="L23" s="9" t="s">
        <v>192</v>
      </c>
    </row>
    <row r="24" spans="1:12" x14ac:dyDescent="0.35">
      <c r="A24" s="7" t="s">
        <v>12</v>
      </c>
      <c r="B24" s="132" t="s">
        <v>30</v>
      </c>
      <c r="C24" s="131" t="s">
        <v>189</v>
      </c>
      <c r="D24" s="7" t="s">
        <v>169</v>
      </c>
      <c r="E24" s="127" t="s">
        <v>173</v>
      </c>
      <c r="F24" s="11">
        <v>46081</v>
      </c>
      <c r="G24" s="8">
        <v>400</v>
      </c>
      <c r="H24" s="8" t="s">
        <v>17</v>
      </c>
      <c r="I24" s="11">
        <v>45845</v>
      </c>
      <c r="J24" s="12">
        <f ca="1">SST[[#This Row],[Expiration Date]]-TODAY()</f>
        <v>231</v>
      </c>
      <c r="K24" s="8" t="s">
        <v>26</v>
      </c>
      <c r="L24" s="9" t="s">
        <v>89</v>
      </c>
    </row>
  </sheetData>
  <sheetProtection algorithmName="SHA-512" hashValue="QYho1XiyHKzmJ/Pm/oOudslsMLHInzXDxl9AyrFYlZSwvCcnJgNueYTxxylSs6LLOz11d6oEsc0Qdpn6x58noA==" saltValue="M0Cx/RHW5zYCU/gxx2MXng==" spinCount="100000" sheet="1" objects="1" scenarios="1" formatCells="0" formatColumns="0" formatRows="0" insertColumns="0" insertRows="0" deleteColumns="0" deleteRows="0" sort="0"/>
  <conditionalFormatting sqref="J2:J24">
    <cfRule type="cellIs" dxfId="65" priority="1" operator="equal">
      <formula>90</formula>
    </cfRule>
    <cfRule type="cellIs" dxfId="64" priority="2" operator="greaterThan">
      <formula>90</formula>
    </cfRule>
    <cfRule type="cellIs" dxfId="63"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0987A4-89E6-4D07-BDBD-5025250BA823}">
          <x14:formula1>
            <xm:f>'Data Validation'!$A$14</xm:f>
          </x14:formula1>
          <xm:sqref>A2:A24</xm:sqref>
        </x14:dataValidation>
        <x14:dataValidation type="list" allowBlank="1" showInputMessage="1" showErrorMessage="1" xr:uid="{FC6BD5E8-171D-4EA5-85F9-81FB4F80AE8F}">
          <x14:formula1>
            <xm:f>'Data Validation'!$E$2:$E$5</xm:f>
          </x14:formula1>
          <xm:sqref>K2:K24</xm:sqref>
        </x14:dataValidation>
        <x14:dataValidation type="list" allowBlank="1" showInputMessage="1" showErrorMessage="1" xr:uid="{B390120B-7C8B-44CC-B853-0229788D41B6}">
          <x14:formula1>
            <xm:f>'Data Validation'!$A$2:$A$4</xm:f>
          </x14:formula1>
          <xm:sqref>H2:H24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6B50B-2F34-40E8-A3E6-3127BF98126F}">
  <sheetPr codeName="Sheet2">
    <tabColor theme="8" tint="-0.249977111117893"/>
  </sheetPr>
  <dimension ref="A1:L39"/>
  <sheetViews>
    <sheetView topLeftCell="A11" workbookViewId="0">
      <selection activeCell="L40" sqref="L40"/>
    </sheetView>
  </sheetViews>
  <sheetFormatPr defaultRowHeight="14.5" x14ac:dyDescent="0.35"/>
  <cols>
    <col min="1" max="1" width="18.54296875" bestFit="1" customWidth="1"/>
    <col min="2" max="3" width="18.54296875" customWidth="1"/>
    <col min="4" max="4" width="23.7265625" customWidth="1"/>
    <col min="5" max="5" width="16.81640625" customWidth="1"/>
    <col min="6" max="6" width="19.54296875" bestFit="1" customWidth="1"/>
    <col min="7" max="7" width="14.81640625" customWidth="1"/>
    <col min="8" max="8" width="21.1796875" bestFit="1" customWidth="1"/>
    <col min="9" max="9" width="16.7265625" customWidth="1"/>
    <col min="10" max="10" width="28.26953125" customWidth="1"/>
    <col min="11" max="11" width="18.453125" customWidth="1"/>
    <col min="12" max="12" width="50.7265625" customWidth="1"/>
  </cols>
  <sheetData>
    <row r="1" spans="1:12" x14ac:dyDescent="0.35">
      <c r="A1" s="1" t="s">
        <v>0</v>
      </c>
      <c r="B1" s="1" t="s">
        <v>1</v>
      </c>
      <c r="C1" s="5" t="s">
        <v>2</v>
      </c>
      <c r="D1" s="2" t="s">
        <v>3</v>
      </c>
      <c r="E1" s="2" t="s">
        <v>4</v>
      </c>
      <c r="F1" s="3" t="s">
        <v>5</v>
      </c>
      <c r="G1" s="4" t="s">
        <v>6</v>
      </c>
      <c r="H1" s="4" t="s">
        <v>7</v>
      </c>
      <c r="I1" s="5" t="s">
        <v>8</v>
      </c>
      <c r="J1" s="5" t="s">
        <v>9</v>
      </c>
      <c r="K1" s="5" t="s">
        <v>10</v>
      </c>
      <c r="L1" s="6" t="s">
        <v>11</v>
      </c>
    </row>
    <row r="2" spans="1:12" x14ac:dyDescent="0.35">
      <c r="A2" s="7" t="s">
        <v>12</v>
      </c>
      <c r="B2" s="127" t="s">
        <v>30</v>
      </c>
      <c r="C2" s="127" t="s">
        <v>193</v>
      </c>
      <c r="D2" s="8" t="s">
        <v>152</v>
      </c>
      <c r="E2" s="127">
        <v>5015981</v>
      </c>
      <c r="F2" s="11">
        <v>46142</v>
      </c>
      <c r="G2" s="8">
        <v>200</v>
      </c>
      <c r="H2" s="8" t="s">
        <v>17</v>
      </c>
      <c r="I2" s="11">
        <v>45779</v>
      </c>
      <c r="J2" s="12">
        <f ca="1">K2EDTA[[#This Row],[Expiration Date]]-TODAY()</f>
        <v>292</v>
      </c>
      <c r="K2" s="8" t="s">
        <v>26</v>
      </c>
      <c r="L2" s="9" t="s">
        <v>19</v>
      </c>
    </row>
    <row r="3" spans="1:12" x14ac:dyDescent="0.35">
      <c r="A3" s="7" t="s">
        <v>12</v>
      </c>
      <c r="B3" s="127" t="s">
        <v>30</v>
      </c>
      <c r="C3" s="127" t="s">
        <v>194</v>
      </c>
      <c r="D3" s="8" t="s">
        <v>149</v>
      </c>
      <c r="E3" s="127" t="s">
        <v>150</v>
      </c>
      <c r="F3" s="11">
        <v>46053</v>
      </c>
      <c r="G3" s="8">
        <v>158</v>
      </c>
      <c r="H3" s="8" t="s">
        <v>17</v>
      </c>
      <c r="I3" s="11">
        <v>45779</v>
      </c>
      <c r="J3" s="12">
        <f ca="1">K2EDTA[[#This Row],[Expiration Date]]-TODAY()</f>
        <v>203</v>
      </c>
      <c r="K3" s="8" t="s">
        <v>26</v>
      </c>
      <c r="L3" s="9" t="s">
        <v>19</v>
      </c>
    </row>
    <row r="4" spans="1:12" x14ac:dyDescent="0.35">
      <c r="A4" s="7" t="s">
        <v>12</v>
      </c>
      <c r="B4" s="127" t="s">
        <v>30</v>
      </c>
      <c r="C4" s="127" t="s">
        <v>194</v>
      </c>
      <c r="D4" s="8" t="s">
        <v>149</v>
      </c>
      <c r="E4" s="127">
        <v>5015978</v>
      </c>
      <c r="F4" s="11">
        <v>46142</v>
      </c>
      <c r="G4" s="8">
        <v>595</v>
      </c>
      <c r="H4" s="8" t="s">
        <v>17</v>
      </c>
      <c r="I4" s="11">
        <v>45779</v>
      </c>
      <c r="J4" s="12">
        <f ca="1">K2EDTA[[#This Row],[Expiration Date]]-TODAY()</f>
        <v>292</v>
      </c>
      <c r="K4" s="8" t="s">
        <v>26</v>
      </c>
      <c r="L4" s="9" t="s">
        <v>19</v>
      </c>
    </row>
    <row r="5" spans="1:12" x14ac:dyDescent="0.35">
      <c r="A5" s="7" t="s">
        <v>12</v>
      </c>
      <c r="B5" s="127" t="s">
        <v>30</v>
      </c>
      <c r="C5" s="127" t="s">
        <v>195</v>
      </c>
      <c r="D5" s="8" t="s">
        <v>158</v>
      </c>
      <c r="E5" s="127">
        <v>4102356</v>
      </c>
      <c r="F5" s="11">
        <v>45900</v>
      </c>
      <c r="G5" s="8">
        <v>100</v>
      </c>
      <c r="H5" s="8" t="s">
        <v>17</v>
      </c>
      <c r="I5" s="11">
        <v>45779</v>
      </c>
      <c r="J5" s="12">
        <f ca="1">K2EDTA[[#This Row],[Expiration Date]]-TODAY()</f>
        <v>50</v>
      </c>
      <c r="K5" s="8" t="s">
        <v>26</v>
      </c>
      <c r="L5" s="9" t="s">
        <v>19</v>
      </c>
    </row>
    <row r="6" spans="1:12" x14ac:dyDescent="0.35">
      <c r="A6" s="7" t="s">
        <v>12</v>
      </c>
      <c r="B6" s="127" t="s">
        <v>30</v>
      </c>
      <c r="C6" s="127" t="s">
        <v>195</v>
      </c>
      <c r="D6" s="8" t="s">
        <v>158</v>
      </c>
      <c r="E6" s="127">
        <v>4108520</v>
      </c>
      <c r="F6" s="11">
        <v>45900</v>
      </c>
      <c r="G6" s="8">
        <v>250</v>
      </c>
      <c r="H6" s="8" t="s">
        <v>17</v>
      </c>
      <c r="I6" s="11">
        <v>45779</v>
      </c>
      <c r="J6" s="12">
        <f ca="1">K2EDTA[[#This Row],[Expiration Date]]-TODAY()</f>
        <v>50</v>
      </c>
      <c r="K6" s="8" t="s">
        <v>26</v>
      </c>
      <c r="L6" s="9" t="s">
        <v>19</v>
      </c>
    </row>
    <row r="7" spans="1:12" x14ac:dyDescent="0.35">
      <c r="A7" s="7" t="s">
        <v>12</v>
      </c>
      <c r="B7" s="127" t="s">
        <v>30</v>
      </c>
      <c r="C7" s="127" t="s">
        <v>195</v>
      </c>
      <c r="D7" s="8" t="s">
        <v>158</v>
      </c>
      <c r="E7" s="127">
        <v>4288103</v>
      </c>
      <c r="F7" s="11">
        <v>46081</v>
      </c>
      <c r="G7" s="8">
        <v>1050</v>
      </c>
      <c r="H7" s="8" t="s">
        <v>17</v>
      </c>
      <c r="I7" s="11">
        <v>45779</v>
      </c>
      <c r="J7" s="12">
        <f ca="1">K2EDTA[[#This Row],[Expiration Date]]-TODAY()</f>
        <v>231</v>
      </c>
      <c r="K7" s="8" t="s">
        <v>26</v>
      </c>
      <c r="L7" s="9" t="s">
        <v>19</v>
      </c>
    </row>
    <row r="8" spans="1:12" ht="14.25" customHeight="1" x14ac:dyDescent="0.35">
      <c r="A8" s="7" t="s">
        <v>12</v>
      </c>
      <c r="B8" s="127" t="s">
        <v>30</v>
      </c>
      <c r="C8" s="127" t="s">
        <v>196</v>
      </c>
      <c r="D8" s="8" t="s">
        <v>163</v>
      </c>
      <c r="E8" s="127">
        <v>4318864</v>
      </c>
      <c r="F8" s="11">
        <v>46112</v>
      </c>
      <c r="G8" s="8">
        <v>202</v>
      </c>
      <c r="H8" s="8" t="s">
        <v>17</v>
      </c>
      <c r="I8" s="11">
        <v>45779</v>
      </c>
      <c r="J8" s="12">
        <f ca="1">K2EDTA[[#This Row],[Expiration Date]]-TODAY()</f>
        <v>262</v>
      </c>
      <c r="K8" s="8" t="s">
        <v>26</v>
      </c>
      <c r="L8" s="9" t="s">
        <v>19</v>
      </c>
    </row>
    <row r="9" spans="1:12" x14ac:dyDescent="0.35">
      <c r="A9" s="7" t="s">
        <v>12</v>
      </c>
      <c r="B9" s="127" t="s">
        <v>30</v>
      </c>
      <c r="C9" s="127" t="s">
        <v>196</v>
      </c>
      <c r="D9" s="8" t="s">
        <v>163</v>
      </c>
      <c r="E9" s="127">
        <v>4318856</v>
      </c>
      <c r="F9" s="11">
        <v>46112</v>
      </c>
      <c r="G9" s="8">
        <v>200</v>
      </c>
      <c r="H9" s="8" t="s">
        <v>17</v>
      </c>
      <c r="I9" s="11">
        <v>45779</v>
      </c>
      <c r="J9" s="12">
        <f ca="1">K2EDTA[[#This Row],[Expiration Date]]-TODAY()</f>
        <v>262</v>
      </c>
      <c r="K9" s="8" t="s">
        <v>26</v>
      </c>
      <c r="L9" s="9" t="s">
        <v>19</v>
      </c>
    </row>
    <row r="10" spans="1:12" x14ac:dyDescent="0.35">
      <c r="A10" s="7" t="s">
        <v>12</v>
      </c>
      <c r="B10" s="127" t="s">
        <v>30</v>
      </c>
      <c r="C10" s="127" t="s">
        <v>197</v>
      </c>
      <c r="D10" s="8" t="s">
        <v>180</v>
      </c>
      <c r="E10" s="127">
        <v>4198218</v>
      </c>
      <c r="F10" s="11">
        <v>45961</v>
      </c>
      <c r="G10" s="8">
        <v>280</v>
      </c>
      <c r="H10" s="8" t="s">
        <v>17</v>
      </c>
      <c r="I10" s="11">
        <v>45779</v>
      </c>
      <c r="J10" s="12">
        <f ca="1">K2EDTA[[#This Row],[Expiration Date]]-TODAY()</f>
        <v>111</v>
      </c>
      <c r="K10" s="8" t="s">
        <v>26</v>
      </c>
      <c r="L10" s="9" t="s">
        <v>19</v>
      </c>
    </row>
    <row r="11" spans="1:12" x14ac:dyDescent="0.35">
      <c r="A11" s="7" t="s">
        <v>12</v>
      </c>
      <c r="B11" s="127" t="s">
        <v>30</v>
      </c>
      <c r="C11" s="127" t="s">
        <v>197</v>
      </c>
      <c r="D11" s="8" t="s">
        <v>180</v>
      </c>
      <c r="E11" s="127">
        <v>4073011</v>
      </c>
      <c r="F11" s="11">
        <v>45900</v>
      </c>
      <c r="G11" s="8">
        <v>5</v>
      </c>
      <c r="H11" s="8" t="s">
        <v>17</v>
      </c>
      <c r="I11" s="11">
        <v>45779</v>
      </c>
      <c r="J11" s="12">
        <f ca="1">K2EDTA[[#This Row],[Expiration Date]]-TODAY()</f>
        <v>50</v>
      </c>
      <c r="K11" s="8" t="s">
        <v>26</v>
      </c>
      <c r="L11" s="9" t="s">
        <v>19</v>
      </c>
    </row>
    <row r="12" spans="1:12" x14ac:dyDescent="0.35">
      <c r="A12" s="7" t="s">
        <v>12</v>
      </c>
      <c r="B12" s="127" t="s">
        <v>30</v>
      </c>
      <c r="C12" s="127" t="s">
        <v>197</v>
      </c>
      <c r="D12" s="8" t="s">
        <v>180</v>
      </c>
      <c r="E12" s="127">
        <v>4288196</v>
      </c>
      <c r="F12" s="11">
        <v>46053</v>
      </c>
      <c r="G12" s="8">
        <v>505</v>
      </c>
      <c r="H12" s="8" t="s">
        <v>17</v>
      </c>
      <c r="I12" s="11">
        <v>45779</v>
      </c>
      <c r="J12" s="12">
        <f ca="1">K2EDTA[[#This Row],[Expiration Date]]-TODAY()</f>
        <v>203</v>
      </c>
      <c r="K12" s="8" t="s">
        <v>26</v>
      </c>
      <c r="L12" s="9" t="s">
        <v>19</v>
      </c>
    </row>
    <row r="13" spans="1:12" x14ac:dyDescent="0.35">
      <c r="A13" s="7" t="s">
        <v>12</v>
      </c>
      <c r="B13" s="127" t="s">
        <v>30</v>
      </c>
      <c r="C13" s="127" t="s">
        <v>198</v>
      </c>
      <c r="D13" s="8" t="s">
        <v>146</v>
      </c>
      <c r="E13" s="127">
        <v>4297899</v>
      </c>
      <c r="F13" s="11">
        <v>45961</v>
      </c>
      <c r="G13" s="8">
        <v>196</v>
      </c>
      <c r="H13" s="8" t="s">
        <v>17</v>
      </c>
      <c r="I13" s="11">
        <v>45779</v>
      </c>
      <c r="J13" s="12">
        <f ca="1">K2EDTA[[#This Row],[Expiration Date]]-TODAY()</f>
        <v>111</v>
      </c>
      <c r="K13" s="8" t="s">
        <v>26</v>
      </c>
      <c r="L13" s="9" t="s">
        <v>19</v>
      </c>
    </row>
    <row r="14" spans="1:12" x14ac:dyDescent="0.35">
      <c r="A14" s="7" t="s">
        <v>12</v>
      </c>
      <c r="B14" s="127" t="s">
        <v>30</v>
      </c>
      <c r="C14" s="127" t="s">
        <v>195</v>
      </c>
      <c r="D14" s="8" t="s">
        <v>158</v>
      </c>
      <c r="E14" s="127">
        <v>4257243</v>
      </c>
      <c r="F14" s="11">
        <v>46053</v>
      </c>
      <c r="G14" s="8">
        <v>16</v>
      </c>
      <c r="H14" s="8" t="s">
        <v>17</v>
      </c>
      <c r="I14" s="11">
        <v>45782</v>
      </c>
      <c r="J14" s="12">
        <f ca="1">K2EDTA[[#This Row],[Expiration Date]]-TODAY()</f>
        <v>203</v>
      </c>
      <c r="K14" s="8" t="s">
        <v>26</v>
      </c>
      <c r="L14" s="9" t="s">
        <v>19</v>
      </c>
    </row>
    <row r="15" spans="1:12" x14ac:dyDescent="0.35">
      <c r="A15" s="7" t="s">
        <v>12</v>
      </c>
      <c r="B15" s="127" t="s">
        <v>30</v>
      </c>
      <c r="C15" s="127" t="s">
        <v>196</v>
      </c>
      <c r="D15" s="8" t="s">
        <v>163</v>
      </c>
      <c r="E15" s="127">
        <v>4198185</v>
      </c>
      <c r="F15" s="11">
        <v>45991</v>
      </c>
      <c r="G15" s="8">
        <v>1</v>
      </c>
      <c r="H15" s="8" t="s">
        <v>17</v>
      </c>
      <c r="I15" s="11">
        <v>45782</v>
      </c>
      <c r="J15" s="12">
        <f ca="1">K2EDTA[[#This Row],[Expiration Date]]-TODAY()</f>
        <v>141</v>
      </c>
      <c r="K15" s="8" t="s">
        <v>26</v>
      </c>
      <c r="L15" s="9" t="s">
        <v>19</v>
      </c>
    </row>
    <row r="16" spans="1:12" x14ac:dyDescent="0.35">
      <c r="A16" s="7" t="s">
        <v>12</v>
      </c>
      <c r="B16" s="127" t="s">
        <v>30</v>
      </c>
      <c r="C16" s="127" t="s">
        <v>195</v>
      </c>
      <c r="D16" s="8" t="s">
        <v>158</v>
      </c>
      <c r="E16" s="127">
        <v>4288103</v>
      </c>
      <c r="F16" s="11">
        <v>46081</v>
      </c>
      <c r="G16" s="8">
        <v>-250</v>
      </c>
      <c r="H16" s="8" t="s">
        <v>27</v>
      </c>
      <c r="I16" s="11">
        <v>45790</v>
      </c>
      <c r="J16" s="12">
        <f ca="1">K2EDTA[[#This Row],[Expiration Date]]-TODAY()</f>
        <v>231</v>
      </c>
      <c r="K16" s="8" t="s">
        <v>26</v>
      </c>
      <c r="L16" s="9" t="s">
        <v>199</v>
      </c>
    </row>
    <row r="17" spans="1:12" x14ac:dyDescent="0.35">
      <c r="A17" s="7" t="s">
        <v>12</v>
      </c>
      <c r="B17" s="127" t="s">
        <v>30</v>
      </c>
      <c r="C17" s="127" t="s">
        <v>196</v>
      </c>
      <c r="D17" s="8" t="s">
        <v>163</v>
      </c>
      <c r="E17" s="127" t="s">
        <v>167</v>
      </c>
      <c r="F17" s="11">
        <v>46112</v>
      </c>
      <c r="G17" s="8">
        <v>-39</v>
      </c>
      <c r="H17" s="8" t="s">
        <v>27</v>
      </c>
      <c r="I17" s="11">
        <v>45790</v>
      </c>
      <c r="J17" s="12">
        <f ca="1">K2EDTA[[#This Row],[Expiration Date]]-TODAY()</f>
        <v>262</v>
      </c>
      <c r="K17" s="8" t="s">
        <v>26</v>
      </c>
      <c r="L17" s="9" t="s">
        <v>28</v>
      </c>
    </row>
    <row r="18" spans="1:12" x14ac:dyDescent="0.35">
      <c r="A18" s="7" t="s">
        <v>12</v>
      </c>
      <c r="B18" s="127" t="s">
        <v>30</v>
      </c>
      <c r="C18" s="127" t="s">
        <v>195</v>
      </c>
      <c r="D18" s="8" t="s">
        <v>158</v>
      </c>
      <c r="E18" s="127" t="s">
        <v>162</v>
      </c>
      <c r="F18" s="11">
        <v>46081</v>
      </c>
      <c r="G18" s="8">
        <v>-126</v>
      </c>
      <c r="H18" s="8" t="s">
        <v>27</v>
      </c>
      <c r="I18" s="11">
        <v>45792</v>
      </c>
      <c r="J18" s="12">
        <f ca="1">K2EDTA[[#This Row],[Expiration Date]]-TODAY()</f>
        <v>231</v>
      </c>
      <c r="K18" s="8" t="s">
        <v>26</v>
      </c>
      <c r="L18" s="9" t="s">
        <v>200</v>
      </c>
    </row>
    <row r="19" spans="1:12" x14ac:dyDescent="0.35">
      <c r="A19" s="7" t="s">
        <v>12</v>
      </c>
      <c r="B19" s="7" t="s">
        <v>30</v>
      </c>
      <c r="C19" s="127" t="s">
        <v>197</v>
      </c>
      <c r="D19" s="8" t="s">
        <v>180</v>
      </c>
      <c r="E19" s="127">
        <v>4288196</v>
      </c>
      <c r="F19" s="11">
        <v>46053</v>
      </c>
      <c r="G19" s="8">
        <v>-6</v>
      </c>
      <c r="H19" s="8" t="s">
        <v>27</v>
      </c>
      <c r="I19" s="11">
        <v>45807</v>
      </c>
      <c r="J19" s="12">
        <f ca="1">K2EDTA[[#This Row],[Expiration Date]]-TODAY()</f>
        <v>203</v>
      </c>
      <c r="K19" s="8" t="s">
        <v>26</v>
      </c>
      <c r="L19" s="9" t="s">
        <v>201</v>
      </c>
    </row>
    <row r="20" spans="1:12" x14ac:dyDescent="0.35">
      <c r="A20" s="7" t="s">
        <v>12</v>
      </c>
      <c r="B20" s="7" t="s">
        <v>30</v>
      </c>
      <c r="C20" s="127" t="s">
        <v>197</v>
      </c>
      <c r="D20" s="8" t="s">
        <v>180</v>
      </c>
      <c r="E20" s="127" t="s">
        <v>181</v>
      </c>
      <c r="F20" s="11">
        <v>45900</v>
      </c>
      <c r="G20" s="8">
        <v>6</v>
      </c>
      <c r="H20" s="8" t="s">
        <v>17</v>
      </c>
      <c r="I20" s="11">
        <v>45807</v>
      </c>
      <c r="J20" s="12">
        <f ca="1">K2EDTA[[#This Row],[Expiration Date]]-TODAY()</f>
        <v>50</v>
      </c>
      <c r="K20" s="8" t="s">
        <v>26</v>
      </c>
      <c r="L20" s="9" t="s">
        <v>202</v>
      </c>
    </row>
    <row r="21" spans="1:12" x14ac:dyDescent="0.35">
      <c r="A21" s="7" t="s">
        <v>12</v>
      </c>
      <c r="B21" s="7" t="s">
        <v>30</v>
      </c>
      <c r="C21" s="127" t="s">
        <v>197</v>
      </c>
      <c r="D21" s="8" t="s">
        <v>180</v>
      </c>
      <c r="E21" s="127">
        <v>4288196</v>
      </c>
      <c r="F21" s="11">
        <v>46053</v>
      </c>
      <c r="G21" s="8">
        <v>-155</v>
      </c>
      <c r="H21" s="8" t="s">
        <v>27</v>
      </c>
      <c r="I21" s="11">
        <v>45807</v>
      </c>
      <c r="J21" s="12">
        <f ca="1">K2EDTA[[#This Row],[Expiration Date]]-TODAY()</f>
        <v>203</v>
      </c>
      <c r="K21" s="8" t="s">
        <v>26</v>
      </c>
      <c r="L21" s="9" t="s">
        <v>203</v>
      </c>
    </row>
    <row r="22" spans="1:12" x14ac:dyDescent="0.35">
      <c r="A22" s="7" t="s">
        <v>12</v>
      </c>
      <c r="B22" s="7" t="s">
        <v>30</v>
      </c>
      <c r="C22" s="127" t="s">
        <v>197</v>
      </c>
      <c r="D22" s="8" t="s">
        <v>180</v>
      </c>
      <c r="E22" s="128" t="s">
        <v>181</v>
      </c>
      <c r="F22" s="120">
        <v>45900</v>
      </c>
      <c r="G22" s="117">
        <v>64</v>
      </c>
      <c r="H22" s="8" t="s">
        <v>17</v>
      </c>
      <c r="I22" s="11">
        <v>45807</v>
      </c>
      <c r="J22" s="118">
        <f ca="1">K2EDTA[[#This Row],[Expiration Date]]-TODAY()</f>
        <v>50</v>
      </c>
      <c r="K22" s="8" t="s">
        <v>26</v>
      </c>
      <c r="L22" s="9" t="s">
        <v>202</v>
      </c>
    </row>
    <row r="23" spans="1:12" x14ac:dyDescent="0.35">
      <c r="A23" s="7" t="s">
        <v>12</v>
      </c>
      <c r="B23" s="7" t="s">
        <v>30</v>
      </c>
      <c r="C23" s="127" t="s">
        <v>197</v>
      </c>
      <c r="D23" s="8" t="s">
        <v>180</v>
      </c>
      <c r="E23" s="128" t="s">
        <v>183</v>
      </c>
      <c r="F23" s="120">
        <v>46053</v>
      </c>
      <c r="G23" s="117">
        <v>-64</v>
      </c>
      <c r="H23" s="8" t="s">
        <v>27</v>
      </c>
      <c r="I23" s="11">
        <v>45807</v>
      </c>
      <c r="J23" s="118">
        <f ca="1">K2EDTA[[#This Row],[Expiration Date]]-TODAY()</f>
        <v>203</v>
      </c>
      <c r="K23" s="8" t="s">
        <v>26</v>
      </c>
      <c r="L23" s="119" t="s">
        <v>204</v>
      </c>
    </row>
    <row r="24" spans="1:12" x14ac:dyDescent="0.35">
      <c r="A24" s="7" t="s">
        <v>12</v>
      </c>
      <c r="B24" s="7" t="s">
        <v>30</v>
      </c>
      <c r="C24" s="127" t="s">
        <v>197</v>
      </c>
      <c r="D24" s="8" t="s">
        <v>180</v>
      </c>
      <c r="E24" s="128" t="s">
        <v>183</v>
      </c>
      <c r="F24" s="120">
        <v>46053</v>
      </c>
      <c r="G24" s="117">
        <v>-8</v>
      </c>
      <c r="H24" s="8" t="s">
        <v>27</v>
      </c>
      <c r="I24" s="11">
        <v>45807</v>
      </c>
      <c r="J24" s="118">
        <f ca="1">K2EDTA[[#This Row],[Expiration Date]]-TODAY()</f>
        <v>203</v>
      </c>
      <c r="K24" s="8" t="s">
        <v>26</v>
      </c>
      <c r="L24" s="119" t="s">
        <v>205</v>
      </c>
    </row>
    <row r="25" spans="1:12" x14ac:dyDescent="0.35">
      <c r="A25" s="7" t="s">
        <v>12</v>
      </c>
      <c r="B25" s="7" t="s">
        <v>30</v>
      </c>
      <c r="C25" s="127" t="s">
        <v>196</v>
      </c>
      <c r="D25" s="8" t="s">
        <v>163</v>
      </c>
      <c r="E25" s="127" t="s">
        <v>167</v>
      </c>
      <c r="F25" s="11">
        <v>46112</v>
      </c>
      <c r="G25" s="8">
        <v>-8</v>
      </c>
      <c r="H25" s="8" t="s">
        <v>27</v>
      </c>
      <c r="I25" s="11">
        <v>45810</v>
      </c>
      <c r="J25" s="12">
        <f ca="1">K2EDTA[[#This Row],[Expiration Date]]-TODAY()</f>
        <v>262</v>
      </c>
      <c r="K25" s="8" t="s">
        <v>26</v>
      </c>
      <c r="L25" s="9" t="s">
        <v>75</v>
      </c>
    </row>
    <row r="26" spans="1:12" x14ac:dyDescent="0.35">
      <c r="A26" s="7" t="s">
        <v>12</v>
      </c>
      <c r="B26" s="7" t="s">
        <v>30</v>
      </c>
      <c r="C26" s="127" t="s">
        <v>196</v>
      </c>
      <c r="D26" s="8" t="s">
        <v>163</v>
      </c>
      <c r="E26" s="127" t="s">
        <v>167</v>
      </c>
      <c r="F26" s="11">
        <v>46112</v>
      </c>
      <c r="G26" s="8">
        <v>-55</v>
      </c>
      <c r="H26" s="8" t="s">
        <v>27</v>
      </c>
      <c r="I26" s="11">
        <v>45812</v>
      </c>
      <c r="J26" s="12">
        <f ca="1">K2EDTA[[#This Row],[Expiration Date]]-TODAY()</f>
        <v>262</v>
      </c>
      <c r="K26" s="8" t="s">
        <v>26</v>
      </c>
      <c r="L26" s="9" t="s">
        <v>76</v>
      </c>
    </row>
    <row r="27" spans="1:12" x14ac:dyDescent="0.35">
      <c r="A27" s="7" t="s">
        <v>12</v>
      </c>
      <c r="B27" s="7" t="s">
        <v>30</v>
      </c>
      <c r="C27" s="127" t="s">
        <v>196</v>
      </c>
      <c r="D27" s="8" t="s">
        <v>163</v>
      </c>
      <c r="E27" s="127" t="s">
        <v>167</v>
      </c>
      <c r="F27" s="11">
        <v>46112</v>
      </c>
      <c r="G27" s="8">
        <v>-1</v>
      </c>
      <c r="H27" s="8" t="s">
        <v>27</v>
      </c>
      <c r="I27" s="11">
        <v>45814</v>
      </c>
      <c r="J27" s="12">
        <f ca="1">K2EDTA[[#This Row],[Expiration Date]]-TODAY()</f>
        <v>262</v>
      </c>
      <c r="K27" s="8" t="s">
        <v>26</v>
      </c>
      <c r="L27" s="9" t="s">
        <v>206</v>
      </c>
    </row>
    <row r="28" spans="1:12" x14ac:dyDescent="0.35">
      <c r="A28" s="7" t="s">
        <v>12</v>
      </c>
      <c r="B28" s="7" t="s">
        <v>30</v>
      </c>
      <c r="C28" s="127" t="s">
        <v>196</v>
      </c>
      <c r="D28" s="8" t="s">
        <v>163</v>
      </c>
      <c r="E28" s="127" t="s">
        <v>167</v>
      </c>
      <c r="F28" s="11">
        <v>46112</v>
      </c>
      <c r="G28" s="8">
        <v>-71</v>
      </c>
      <c r="H28" s="8" t="s">
        <v>27</v>
      </c>
      <c r="I28" s="11">
        <v>45814</v>
      </c>
      <c r="J28" s="12">
        <f ca="1">K2EDTA[[#This Row],[Expiration Date]]-TODAY()</f>
        <v>262</v>
      </c>
      <c r="K28" s="8" t="s">
        <v>26</v>
      </c>
      <c r="L28" s="9" t="s">
        <v>77</v>
      </c>
    </row>
    <row r="29" spans="1:12" x14ac:dyDescent="0.35">
      <c r="A29" s="7" t="s">
        <v>12</v>
      </c>
      <c r="B29" s="7" t="s">
        <v>30</v>
      </c>
      <c r="C29" s="127" t="s">
        <v>196</v>
      </c>
      <c r="D29" s="8" t="s">
        <v>163</v>
      </c>
      <c r="E29" s="127" t="s">
        <v>166</v>
      </c>
      <c r="F29" s="11">
        <v>46112</v>
      </c>
      <c r="G29" s="8">
        <v>-40</v>
      </c>
      <c r="H29" s="8" t="s">
        <v>27</v>
      </c>
      <c r="I29" s="11">
        <v>45819</v>
      </c>
      <c r="J29" s="12">
        <f ca="1">K2EDTA[[#This Row],[Expiration Date]]-TODAY()</f>
        <v>262</v>
      </c>
      <c r="K29" s="8" t="s">
        <v>26</v>
      </c>
      <c r="L29" s="9" t="s">
        <v>78</v>
      </c>
    </row>
    <row r="30" spans="1:12" ht="28.5" customHeight="1" x14ac:dyDescent="0.35">
      <c r="A30" s="7" t="s">
        <v>12</v>
      </c>
      <c r="B30" s="7" t="s">
        <v>30</v>
      </c>
      <c r="C30" s="127" t="s">
        <v>196</v>
      </c>
      <c r="D30" s="8" t="s">
        <v>163</v>
      </c>
      <c r="E30" s="127" t="s">
        <v>164</v>
      </c>
      <c r="F30" s="11">
        <v>45961</v>
      </c>
      <c r="G30" s="8">
        <v>40</v>
      </c>
      <c r="H30" s="8" t="s">
        <v>17</v>
      </c>
      <c r="I30" s="11">
        <v>45819</v>
      </c>
      <c r="J30" s="12">
        <f ca="1">K2EDTA[[#This Row],[Expiration Date]]-TODAY()</f>
        <v>111</v>
      </c>
      <c r="K30" s="8" t="s">
        <v>26</v>
      </c>
      <c r="L30" s="134" t="s">
        <v>207</v>
      </c>
    </row>
    <row r="31" spans="1:12" x14ac:dyDescent="0.35">
      <c r="A31" s="7" t="s">
        <v>12</v>
      </c>
      <c r="B31" s="7" t="s">
        <v>30</v>
      </c>
      <c r="C31" s="127" t="s">
        <v>196</v>
      </c>
      <c r="D31" s="8" t="s">
        <v>163</v>
      </c>
      <c r="E31" s="127" t="s">
        <v>166</v>
      </c>
      <c r="F31" s="11">
        <v>46112</v>
      </c>
      <c r="G31" s="8">
        <v>-41</v>
      </c>
      <c r="H31" s="8" t="s">
        <v>27</v>
      </c>
      <c r="I31" s="11">
        <v>45819</v>
      </c>
      <c r="J31" s="12">
        <f ca="1">K2EDTA[[#This Row],[Expiration Date]]-TODAY()</f>
        <v>262</v>
      </c>
      <c r="K31" s="8" t="s">
        <v>26</v>
      </c>
      <c r="L31" s="9" t="s">
        <v>80</v>
      </c>
    </row>
    <row r="32" spans="1:12" x14ac:dyDescent="0.35">
      <c r="A32" s="7" t="s">
        <v>12</v>
      </c>
      <c r="B32" s="7" t="s">
        <v>30</v>
      </c>
      <c r="C32" s="127" t="s">
        <v>197</v>
      </c>
      <c r="D32" s="8" t="s">
        <v>180</v>
      </c>
      <c r="E32" s="127">
        <v>4288196</v>
      </c>
      <c r="F32" s="11">
        <v>46053</v>
      </c>
      <c r="G32" s="8">
        <v>-38</v>
      </c>
      <c r="H32" s="8" t="s">
        <v>27</v>
      </c>
      <c r="I32" s="11">
        <v>45821</v>
      </c>
      <c r="J32" s="12">
        <f ca="1">K2EDTA[[#This Row],[Expiration Date]]-TODAY()</f>
        <v>203</v>
      </c>
      <c r="K32" s="8" t="s">
        <v>26</v>
      </c>
      <c r="L32" s="9" t="s">
        <v>208</v>
      </c>
    </row>
    <row r="33" spans="1:12" x14ac:dyDescent="0.35">
      <c r="A33" s="7" t="s">
        <v>12</v>
      </c>
      <c r="B33" s="7" t="s">
        <v>30</v>
      </c>
      <c r="C33" s="127" t="s">
        <v>197</v>
      </c>
      <c r="D33" s="8" t="s">
        <v>180</v>
      </c>
      <c r="E33" s="127">
        <v>4288196</v>
      </c>
      <c r="F33" s="11">
        <v>46053</v>
      </c>
      <c r="G33" s="8">
        <v>-38</v>
      </c>
      <c r="H33" s="8" t="s">
        <v>27</v>
      </c>
      <c r="I33" s="11">
        <v>45821</v>
      </c>
      <c r="J33" s="12">
        <f ca="1">K2EDTA[[#This Row],[Expiration Date]]-TODAY()</f>
        <v>203</v>
      </c>
      <c r="K33" s="8" t="s">
        <v>26</v>
      </c>
      <c r="L33" s="9" t="s">
        <v>209</v>
      </c>
    </row>
    <row r="34" spans="1:12" x14ac:dyDescent="0.35">
      <c r="A34" s="7" t="s">
        <v>12</v>
      </c>
      <c r="B34" s="7" t="s">
        <v>30</v>
      </c>
      <c r="C34" s="127" t="s">
        <v>197</v>
      </c>
      <c r="D34" s="8" t="s">
        <v>180</v>
      </c>
      <c r="E34" s="127" t="s">
        <v>184</v>
      </c>
      <c r="F34" s="11">
        <v>46173</v>
      </c>
      <c r="G34" s="8">
        <v>400</v>
      </c>
      <c r="H34" s="8" t="s">
        <v>17</v>
      </c>
      <c r="I34" s="11">
        <v>45827</v>
      </c>
      <c r="J34" s="12">
        <f ca="1">K2EDTA[[#This Row],[Expiration Date]]-TODAY()</f>
        <v>323</v>
      </c>
      <c r="K34" s="8" t="s">
        <v>26</v>
      </c>
      <c r="L34" s="9" t="s">
        <v>210</v>
      </c>
    </row>
    <row r="35" spans="1:12" x14ac:dyDescent="0.35">
      <c r="A35" s="7" t="s">
        <v>12</v>
      </c>
      <c r="B35" s="7" t="s">
        <v>30</v>
      </c>
      <c r="C35" s="127" t="s">
        <v>196</v>
      </c>
      <c r="D35" s="8" t="s">
        <v>163</v>
      </c>
      <c r="E35" s="127" t="s">
        <v>164</v>
      </c>
      <c r="F35" s="11">
        <v>45961</v>
      </c>
      <c r="G35" s="8">
        <v>-2</v>
      </c>
      <c r="H35" s="8" t="s">
        <v>27</v>
      </c>
      <c r="I35" s="11">
        <v>45831</v>
      </c>
      <c r="J35" s="12">
        <f ca="1">K2EDTA[[#This Row],[Expiration Date]]-TODAY()</f>
        <v>111</v>
      </c>
      <c r="K35" s="8" t="s">
        <v>26</v>
      </c>
      <c r="L35" s="9" t="s">
        <v>82</v>
      </c>
    </row>
    <row r="36" spans="1:12" x14ac:dyDescent="0.35">
      <c r="A36" s="7" t="s">
        <v>12</v>
      </c>
      <c r="B36" s="7" t="s">
        <v>30</v>
      </c>
      <c r="C36" s="127" t="s">
        <v>197</v>
      </c>
      <c r="D36" s="8" t="s">
        <v>180</v>
      </c>
      <c r="E36" s="127" t="s">
        <v>181</v>
      </c>
      <c r="F36" s="11">
        <v>45900</v>
      </c>
      <c r="G36" s="8">
        <v>4</v>
      </c>
      <c r="H36" s="8" t="s">
        <v>17</v>
      </c>
      <c r="I36" s="11">
        <v>45834</v>
      </c>
      <c r="J36" s="12">
        <f ca="1">K2EDTA[[#This Row],[Expiration Date]]-TODAY()</f>
        <v>50</v>
      </c>
      <c r="K36" s="8" t="s">
        <v>26</v>
      </c>
      <c r="L36" s="9" t="s">
        <v>202</v>
      </c>
    </row>
    <row r="37" spans="1:12" x14ac:dyDescent="0.35">
      <c r="A37" s="7" t="s">
        <v>12</v>
      </c>
      <c r="B37" s="7" t="s">
        <v>30</v>
      </c>
      <c r="C37" s="127" t="s">
        <v>197</v>
      </c>
      <c r="D37" s="8" t="s">
        <v>180</v>
      </c>
      <c r="E37" s="127" t="s">
        <v>182</v>
      </c>
      <c r="F37" s="11">
        <v>45961</v>
      </c>
      <c r="G37" s="8">
        <v>-4</v>
      </c>
      <c r="H37" s="8" t="s">
        <v>27</v>
      </c>
      <c r="I37" s="11">
        <v>45834</v>
      </c>
      <c r="J37" s="12">
        <f ca="1">K2EDTA[[#This Row],[Expiration Date]]-TODAY()</f>
        <v>111</v>
      </c>
      <c r="K37" s="8" t="s">
        <v>26</v>
      </c>
      <c r="L37" s="9" t="s">
        <v>211</v>
      </c>
    </row>
    <row r="38" spans="1:12" x14ac:dyDescent="0.35">
      <c r="A38" s="7" t="s">
        <v>12</v>
      </c>
      <c r="B38" s="7" t="s">
        <v>30</v>
      </c>
      <c r="C38" s="127" t="s">
        <v>196</v>
      </c>
      <c r="D38" s="8" t="s">
        <v>163</v>
      </c>
      <c r="E38" s="127" t="s">
        <v>168</v>
      </c>
      <c r="F38" s="11">
        <v>46234</v>
      </c>
      <c r="G38" s="8">
        <v>400</v>
      </c>
      <c r="H38" s="8" t="s">
        <v>17</v>
      </c>
      <c r="I38" s="11">
        <v>45835</v>
      </c>
      <c r="J38" s="12">
        <f ca="1">K2EDTA[[#This Row],[Expiration Date]]-TODAY()</f>
        <v>384</v>
      </c>
      <c r="K38" s="8" t="s">
        <v>26</v>
      </c>
      <c r="L38" s="9" t="s">
        <v>212</v>
      </c>
    </row>
    <row r="39" spans="1:12" x14ac:dyDescent="0.35">
      <c r="A39" s="7" t="s">
        <v>12</v>
      </c>
      <c r="B39" s="127" t="s">
        <v>30</v>
      </c>
      <c r="C39" s="127" t="s">
        <v>198</v>
      </c>
      <c r="D39" s="8" t="s">
        <v>146</v>
      </c>
      <c r="E39" s="127" t="s">
        <v>148</v>
      </c>
      <c r="F39" s="11">
        <v>46022</v>
      </c>
      <c r="G39" s="8">
        <v>100</v>
      </c>
      <c r="H39" s="8" t="s">
        <v>17</v>
      </c>
      <c r="I39" s="11">
        <v>45845</v>
      </c>
      <c r="J39" s="12">
        <f ca="1">K2EDTA[[#This Row],[Expiration Date]]-TODAY()</f>
        <v>172</v>
      </c>
      <c r="K39" s="8" t="s">
        <v>26</v>
      </c>
      <c r="L39" s="9" t="s">
        <v>89</v>
      </c>
    </row>
  </sheetData>
  <sheetProtection algorithmName="SHA-512" hashValue="Sq35i0PTsK1LoeZhUiJRh79WIlqviKgWPvzLx7ZDPKUtd80nsKQnBU4EV0dRDUiA5g0qzaJyxG7IbPRxKnTxXQ==" saltValue="IFfho5baCGl+/aro4pozOg==" spinCount="100000" sheet="1" formatCells="0" formatColumns="0" formatRows="0" insertColumns="0" insertRows="0" deleteColumns="0" deleteRows="0" sort="0"/>
  <conditionalFormatting sqref="J2:J39">
    <cfRule type="cellIs" dxfId="62" priority="1" operator="equal">
      <formula>90</formula>
    </cfRule>
    <cfRule type="cellIs" dxfId="61" priority="2" operator="greaterThan">
      <formula>90</formula>
    </cfRule>
    <cfRule type="cellIs" dxfId="60" priority="3" operator="lessThan">
      <formula>90</formula>
    </cfRule>
  </conditionalFormatting>
  <pageMargins left="0.7" right="0.7" top="0.75" bottom="0.75" header="0.3" footer="0.3"/>
  <ignoredErrors>
    <ignoredError sqref="C15 E17:E18 C16:C18" numberStoredAsText="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214BEF9-55FF-45D2-9A9F-BED33BACEB59}">
          <x14:formula1>
            <xm:f>'Data Validation'!$A$2:$A$4</xm:f>
          </x14:formula1>
          <xm:sqref>H2:H39</xm:sqref>
        </x14:dataValidation>
        <x14:dataValidation type="list" allowBlank="1" showInputMessage="1" showErrorMessage="1" xr:uid="{BC35BAC7-1CF5-4826-B206-3A5B2A899F09}">
          <x14:formula1>
            <xm:f>'Data Validation'!$E$2:$E$5</xm:f>
          </x14:formula1>
          <xm:sqref>K2:K39</xm:sqref>
        </x14:dataValidation>
        <x14:dataValidation type="list" allowBlank="1" showInputMessage="1" showErrorMessage="1" xr:uid="{DA0E6478-BD75-4D61-A95F-F46D1055F27E}">
          <x14:formula1>
            <xm:f>'Data Validation'!$A$14</xm:f>
          </x14:formula1>
          <xm:sqref>A2:A39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AC64-FDBF-4D2C-8985-12E49B96F4B4}">
  <sheetPr codeName="Sheet24">
    <tabColor rgb="FF0091FE"/>
  </sheetPr>
  <dimension ref="A1:L13"/>
  <sheetViews>
    <sheetView workbookViewId="0">
      <selection activeCell="A13" sqref="A13:D13"/>
    </sheetView>
  </sheetViews>
  <sheetFormatPr defaultRowHeight="14.5" x14ac:dyDescent="0.35"/>
  <cols>
    <col min="1" max="1" width="18.54296875" bestFit="1" customWidth="1"/>
    <col min="2" max="2" width="17.7265625" bestFit="1" customWidth="1"/>
    <col min="3" max="3" width="10.1796875" bestFit="1" customWidth="1"/>
    <col min="4" max="4" width="16.1796875" customWidth="1"/>
    <col min="5" max="5" width="23.7265625" customWidth="1"/>
    <col min="6" max="6" width="19.54296875" bestFit="1" customWidth="1"/>
    <col min="7" max="7" width="23.7265625" customWidth="1"/>
    <col min="8" max="8" width="21.1796875" bestFit="1" customWidth="1"/>
    <col min="9" max="9" width="11.7265625" customWidth="1"/>
    <col min="10" max="10" width="29.453125" bestFit="1" customWidth="1"/>
    <col min="11" max="11" width="12.7265625" customWidth="1"/>
    <col min="12" max="12" width="38.7265625" bestFit="1" customWidth="1"/>
  </cols>
  <sheetData>
    <row r="1" spans="1:12" x14ac:dyDescent="0.35">
      <c r="A1" s="1" t="s">
        <v>0</v>
      </c>
      <c r="B1" s="1" t="s">
        <v>1</v>
      </c>
      <c r="C1" s="1" t="s">
        <v>2</v>
      </c>
      <c r="D1" s="2" t="s">
        <v>3</v>
      </c>
      <c r="E1" s="2" t="s">
        <v>4</v>
      </c>
      <c r="F1" s="3" t="s">
        <v>5</v>
      </c>
      <c r="G1" s="4" t="s">
        <v>6</v>
      </c>
      <c r="H1" s="4" t="s">
        <v>7</v>
      </c>
      <c r="I1" s="5" t="s">
        <v>8</v>
      </c>
      <c r="J1" s="5" t="s">
        <v>9</v>
      </c>
      <c r="K1" s="5" t="s">
        <v>10</v>
      </c>
      <c r="L1" s="6" t="s">
        <v>11</v>
      </c>
    </row>
    <row r="2" spans="1:12" x14ac:dyDescent="0.35">
      <c r="A2" s="7" t="s">
        <v>12</v>
      </c>
      <c r="B2" s="11" t="s">
        <v>13</v>
      </c>
      <c r="C2" s="11" t="s">
        <v>213</v>
      </c>
      <c r="D2" s="8" t="s">
        <v>179</v>
      </c>
      <c r="E2" s="8">
        <v>601452</v>
      </c>
      <c r="F2" s="11" t="s">
        <v>16</v>
      </c>
      <c r="G2" s="8">
        <v>10</v>
      </c>
      <c r="H2" s="8" t="s">
        <v>17</v>
      </c>
      <c r="I2" s="11">
        <v>45782</v>
      </c>
      <c r="J2" s="12" t="e">
        <f ca="1">SlideMailer[[#This Row],[Expiration Date]]-TODAY()</f>
        <v>#VALUE!</v>
      </c>
      <c r="K2" s="8" t="s">
        <v>18</v>
      </c>
      <c r="L2" s="9" t="s">
        <v>19</v>
      </c>
    </row>
    <row r="3" spans="1:12" x14ac:dyDescent="0.35">
      <c r="A3" s="116" t="s">
        <v>12</v>
      </c>
      <c r="B3" s="11" t="s">
        <v>13</v>
      </c>
      <c r="C3" s="11" t="s">
        <v>213</v>
      </c>
      <c r="D3" s="117" t="s">
        <v>179</v>
      </c>
      <c r="E3" s="117">
        <v>600499</v>
      </c>
      <c r="F3" s="117" t="s">
        <v>16</v>
      </c>
      <c r="G3" s="117">
        <v>65</v>
      </c>
      <c r="H3" s="117" t="s">
        <v>17</v>
      </c>
      <c r="I3" s="120">
        <v>45782</v>
      </c>
      <c r="J3" s="118" t="e">
        <f ca="1">SlideMailer[[#This Row],[Expiration Date]]-TODAY()</f>
        <v>#VALUE!</v>
      </c>
      <c r="K3" s="117" t="s">
        <v>18</v>
      </c>
      <c r="L3" s="9" t="s">
        <v>19</v>
      </c>
    </row>
    <row r="4" spans="1:12" x14ac:dyDescent="0.35">
      <c r="A4" s="116" t="s">
        <v>12</v>
      </c>
      <c r="B4" s="11" t="s">
        <v>13</v>
      </c>
      <c r="C4" s="11" t="s">
        <v>213</v>
      </c>
      <c r="D4" s="117" t="s">
        <v>179</v>
      </c>
      <c r="E4" s="117">
        <v>600939</v>
      </c>
      <c r="F4" s="117" t="s">
        <v>16</v>
      </c>
      <c r="G4" s="117">
        <v>26</v>
      </c>
      <c r="H4" s="117" t="s">
        <v>17</v>
      </c>
      <c r="I4" s="120">
        <v>45782</v>
      </c>
      <c r="J4" s="118" t="e">
        <f ca="1">SlideMailer[[#This Row],[Expiration Date]]-TODAY()</f>
        <v>#VALUE!</v>
      </c>
      <c r="K4" s="117" t="s">
        <v>18</v>
      </c>
      <c r="L4" s="9" t="s">
        <v>19</v>
      </c>
    </row>
    <row r="5" spans="1:12" x14ac:dyDescent="0.35">
      <c r="A5" s="116" t="s">
        <v>12</v>
      </c>
      <c r="B5" s="11" t="s">
        <v>13</v>
      </c>
      <c r="C5" s="11" t="s">
        <v>213</v>
      </c>
      <c r="D5" s="117" t="s">
        <v>179</v>
      </c>
      <c r="E5" s="117">
        <v>601070</v>
      </c>
      <c r="F5" s="117" t="s">
        <v>16</v>
      </c>
      <c r="G5" s="117">
        <v>40</v>
      </c>
      <c r="H5" s="117" t="s">
        <v>17</v>
      </c>
      <c r="I5" s="120">
        <v>45782</v>
      </c>
      <c r="J5" s="118" t="e">
        <f ca="1">SlideMailer[[#This Row],[Expiration Date]]-TODAY()</f>
        <v>#VALUE!</v>
      </c>
      <c r="K5" s="117" t="s">
        <v>18</v>
      </c>
      <c r="L5" s="9" t="s">
        <v>19</v>
      </c>
    </row>
    <row r="6" spans="1:12" x14ac:dyDescent="0.35">
      <c r="A6" s="7" t="s">
        <v>12</v>
      </c>
      <c r="B6" s="11" t="s">
        <v>13</v>
      </c>
      <c r="C6" s="11" t="s">
        <v>213</v>
      </c>
      <c r="D6" s="117" t="s">
        <v>179</v>
      </c>
      <c r="E6" s="8">
        <v>601452</v>
      </c>
      <c r="F6" s="117" t="s">
        <v>16</v>
      </c>
      <c r="G6" s="8">
        <v>-3</v>
      </c>
      <c r="H6" s="8" t="s">
        <v>27</v>
      </c>
      <c r="I6" s="11">
        <v>45790</v>
      </c>
      <c r="J6" s="12" t="e">
        <f ca="1">SlideMailer[[#This Row],[Expiration Date]]-TODAY()</f>
        <v>#VALUE!</v>
      </c>
      <c r="K6" s="8" t="s">
        <v>26</v>
      </c>
      <c r="L6" s="9" t="s">
        <v>28</v>
      </c>
    </row>
    <row r="7" spans="1:12" x14ac:dyDescent="0.35">
      <c r="A7" s="7" t="s">
        <v>12</v>
      </c>
      <c r="B7" s="11" t="s">
        <v>13</v>
      </c>
      <c r="C7" s="11" t="s">
        <v>213</v>
      </c>
      <c r="D7" s="117" t="s">
        <v>179</v>
      </c>
      <c r="E7" s="117">
        <v>600939</v>
      </c>
      <c r="F7" s="117" t="s">
        <v>16</v>
      </c>
      <c r="G7" s="8">
        <v>-10</v>
      </c>
      <c r="H7" s="8" t="s">
        <v>27</v>
      </c>
      <c r="I7" s="11">
        <v>45814</v>
      </c>
      <c r="J7" s="12" t="e">
        <f ca="1">SlideMailer[[#This Row],[Expiration Date]]-TODAY()</f>
        <v>#VALUE!</v>
      </c>
      <c r="K7" s="8" t="s">
        <v>26</v>
      </c>
      <c r="L7" s="9" t="s">
        <v>77</v>
      </c>
    </row>
    <row r="8" spans="1:12" x14ac:dyDescent="0.35">
      <c r="A8" s="7" t="s">
        <v>12</v>
      </c>
      <c r="B8" s="11" t="s">
        <v>13</v>
      </c>
      <c r="C8" s="11" t="s">
        <v>213</v>
      </c>
      <c r="D8" s="117" t="s">
        <v>179</v>
      </c>
      <c r="E8" s="8">
        <v>600499</v>
      </c>
      <c r="F8" s="117" t="s">
        <v>16</v>
      </c>
      <c r="G8" s="8">
        <v>-65</v>
      </c>
      <c r="H8" s="8" t="s">
        <v>27</v>
      </c>
      <c r="I8" s="11">
        <v>45849</v>
      </c>
      <c r="J8" s="12" t="e">
        <f ca="1">SlideMailer[[#This Row],[Expiration Date]]-TODAY()</f>
        <v>#VALUE!</v>
      </c>
      <c r="K8" s="8" t="s">
        <v>26</v>
      </c>
      <c r="L8" s="9" t="s">
        <v>227</v>
      </c>
    </row>
    <row r="9" spans="1:12" x14ac:dyDescent="0.35">
      <c r="A9" s="7" t="s">
        <v>12</v>
      </c>
      <c r="B9" s="11" t="s">
        <v>13</v>
      </c>
      <c r="C9" s="11" t="s">
        <v>213</v>
      </c>
      <c r="D9" s="8" t="s">
        <v>179</v>
      </c>
      <c r="E9" s="8">
        <v>601070</v>
      </c>
      <c r="F9" s="117" t="s">
        <v>16</v>
      </c>
      <c r="G9" s="8">
        <v>-28</v>
      </c>
      <c r="H9" s="8" t="s">
        <v>27</v>
      </c>
      <c r="I9" s="11">
        <v>45849</v>
      </c>
      <c r="J9" s="12" t="e">
        <f ca="1">SlideMailer[[#This Row],[Expiration Date]]-TODAY()</f>
        <v>#VALUE!</v>
      </c>
      <c r="K9" s="8" t="s">
        <v>26</v>
      </c>
      <c r="L9" s="9" t="s">
        <v>229</v>
      </c>
    </row>
    <row r="10" spans="1:12" x14ac:dyDescent="0.35">
      <c r="A10" s="7" t="s">
        <v>12</v>
      </c>
      <c r="B10" s="11" t="s">
        <v>13</v>
      </c>
      <c r="C10" s="11" t="s">
        <v>213</v>
      </c>
      <c r="D10" s="8" t="s">
        <v>179</v>
      </c>
      <c r="E10" s="8">
        <v>601070</v>
      </c>
      <c r="F10" s="117" t="s">
        <v>16</v>
      </c>
      <c r="G10" s="8">
        <v>-12</v>
      </c>
      <c r="H10" s="8" t="s">
        <v>27</v>
      </c>
      <c r="I10" s="11">
        <v>45849</v>
      </c>
      <c r="J10" s="12" t="e">
        <f ca="1">SlideMailer[[#This Row],[Expiration Date]]-TODAY()</f>
        <v>#VALUE!</v>
      </c>
      <c r="K10" s="8" t="s">
        <v>26</v>
      </c>
      <c r="L10" s="9" t="s">
        <v>228</v>
      </c>
    </row>
    <row r="11" spans="1:12" x14ac:dyDescent="0.35">
      <c r="A11" s="7" t="s">
        <v>12</v>
      </c>
      <c r="B11" s="11" t="s">
        <v>13</v>
      </c>
      <c r="C11" s="11" t="s">
        <v>213</v>
      </c>
      <c r="D11" s="117" t="s">
        <v>179</v>
      </c>
      <c r="E11" s="8">
        <v>600939</v>
      </c>
      <c r="F11" s="117" t="s">
        <v>16</v>
      </c>
      <c r="G11" s="8">
        <v>-8</v>
      </c>
      <c r="H11" s="8" t="s">
        <v>27</v>
      </c>
      <c r="I11" s="11">
        <v>45849</v>
      </c>
      <c r="J11" s="12" t="e">
        <f ca="1">SlideMailer[[#This Row],[Expiration Date]]-TODAY()</f>
        <v>#VALUE!</v>
      </c>
      <c r="K11" s="8" t="s">
        <v>26</v>
      </c>
      <c r="L11" s="9" t="s">
        <v>231</v>
      </c>
    </row>
    <row r="12" spans="1:12" x14ac:dyDescent="0.35">
      <c r="A12" s="7" t="s">
        <v>12</v>
      </c>
      <c r="B12" s="11" t="s">
        <v>13</v>
      </c>
      <c r="C12" s="11" t="s">
        <v>213</v>
      </c>
      <c r="D12" s="117" t="s">
        <v>179</v>
      </c>
      <c r="E12" s="8">
        <v>600939</v>
      </c>
      <c r="F12" s="117" t="s">
        <v>16</v>
      </c>
      <c r="G12" s="8">
        <v>-8</v>
      </c>
      <c r="H12" s="8" t="s">
        <v>27</v>
      </c>
      <c r="I12" s="11">
        <v>45849</v>
      </c>
      <c r="J12" s="12" t="e">
        <f ca="1">SlideMailer[[#This Row],[Expiration Date]]-TODAY()</f>
        <v>#VALUE!</v>
      </c>
      <c r="K12" s="8" t="s">
        <v>26</v>
      </c>
      <c r="L12" s="9" t="s">
        <v>230</v>
      </c>
    </row>
    <row r="13" spans="1:12" x14ac:dyDescent="0.35">
      <c r="A13" s="7" t="s">
        <v>12</v>
      </c>
      <c r="B13" s="11" t="s">
        <v>13</v>
      </c>
      <c r="C13" s="11" t="s">
        <v>213</v>
      </c>
      <c r="D13" s="117" t="s">
        <v>179</v>
      </c>
      <c r="E13" s="117">
        <v>601452</v>
      </c>
      <c r="F13" s="117" t="s">
        <v>16</v>
      </c>
      <c r="G13" s="117">
        <v>-7</v>
      </c>
      <c r="H13" s="8" t="s">
        <v>27</v>
      </c>
      <c r="I13" s="120">
        <v>45849</v>
      </c>
      <c r="J13" s="118" t="e">
        <f ca="1">SlideMailer[[#This Row],[Expiration Date]]-TODAY()</f>
        <v>#VALUE!</v>
      </c>
      <c r="K13" s="8" t="s">
        <v>26</v>
      </c>
      <c r="L13" s="9" t="s">
        <v>232</v>
      </c>
    </row>
  </sheetData>
  <sheetProtection formatCells="0" formatColumns="0" formatRows="0" insertColumns="0" insertRows="0" deleteColumns="0" deleteRows="0" sort="0"/>
  <conditionalFormatting sqref="J2:J13">
    <cfRule type="cellIs" dxfId="59" priority="1" operator="equal">
      <formula>90</formula>
    </cfRule>
    <cfRule type="cellIs" dxfId="58" priority="2" operator="greaterThan">
      <formula>90</formula>
    </cfRule>
    <cfRule type="cellIs" dxfId="57"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13DDA380-B7A8-48FA-B290-1242B93C9991}">
          <x14:formula1>
            <xm:f>'Data Validation'!$A$2:$A$4</xm:f>
          </x14:formula1>
          <xm:sqref>H2:H13</xm:sqref>
        </x14:dataValidation>
        <x14:dataValidation type="list" allowBlank="1" showInputMessage="1" showErrorMessage="1" xr:uid="{963E1BD4-F789-4DFE-B4FC-DAAC5C4CA8E1}">
          <x14:formula1>
            <xm:f>'Data Validation'!$E$2:$E$5</xm:f>
          </x14:formula1>
          <xm:sqref>K2:K13</xm:sqref>
        </x14:dataValidation>
        <x14:dataValidation type="list" allowBlank="1" showInputMessage="1" showErrorMessage="1" xr:uid="{20E0A16C-7F31-4769-8E41-B0F2D63B7DB5}">
          <x14:formula1>
            <xm:f>'Data Validation'!$A$14</xm:f>
          </x14:formula1>
          <xm:sqref>A2:A13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754E-8302-437E-8F4E-77211BBFD157}">
  <sheetPr codeName="Sheet25">
    <tabColor rgb="FFC00000"/>
  </sheetPr>
  <dimension ref="A1:L16"/>
  <sheetViews>
    <sheetView workbookViewId="0">
      <selection activeCell="H16" sqref="H16"/>
    </sheetView>
  </sheetViews>
  <sheetFormatPr defaultRowHeight="14.5" x14ac:dyDescent="0.35"/>
  <cols>
    <col min="1" max="1" width="18.54296875" bestFit="1" customWidth="1"/>
    <col min="2" max="2" width="17.7265625" bestFit="1" customWidth="1"/>
    <col min="3" max="3" width="10.1796875" bestFit="1" customWidth="1"/>
    <col min="4" max="4" width="28.54296875" bestFit="1" customWidth="1"/>
    <col min="5" max="6" width="23.7265625" customWidth="1"/>
    <col min="7" max="7" width="16.7265625" customWidth="1"/>
    <col min="8" max="8" width="21.1796875" bestFit="1" customWidth="1"/>
    <col min="9" max="9" width="12.26953125" customWidth="1"/>
    <col min="10" max="10" width="27.1796875" customWidth="1"/>
    <col min="11" max="11" width="12.7265625" customWidth="1"/>
    <col min="12" max="12" width="34" bestFit="1" customWidth="1"/>
  </cols>
  <sheetData>
    <row r="1" spans="1:12" x14ac:dyDescent="0.35">
      <c r="A1" s="20" t="s">
        <v>0</v>
      </c>
      <c r="B1" s="20" t="s">
        <v>1</v>
      </c>
      <c r="C1" s="20" t="s">
        <v>2</v>
      </c>
      <c r="D1" s="21" t="s">
        <v>3</v>
      </c>
      <c r="E1" s="21" t="s">
        <v>4</v>
      </c>
      <c r="F1" s="22" t="s">
        <v>5</v>
      </c>
      <c r="G1" s="23" t="s">
        <v>6</v>
      </c>
      <c r="H1" s="23" t="s">
        <v>7</v>
      </c>
      <c r="I1" s="24" t="s">
        <v>8</v>
      </c>
      <c r="J1" s="24" t="s">
        <v>9</v>
      </c>
      <c r="K1" s="24" t="s">
        <v>10</v>
      </c>
      <c r="L1" s="25" t="s">
        <v>11</v>
      </c>
    </row>
    <row r="2" spans="1:12" x14ac:dyDescent="0.35">
      <c r="A2" s="7" t="s">
        <v>12</v>
      </c>
      <c r="B2" s="8" t="s">
        <v>127</v>
      </c>
      <c r="C2" s="8">
        <v>454236</v>
      </c>
      <c r="D2" s="117" t="s">
        <v>128</v>
      </c>
      <c r="E2" s="8" t="s">
        <v>129</v>
      </c>
      <c r="F2" s="11">
        <v>45997</v>
      </c>
      <c r="G2" s="8">
        <v>1092</v>
      </c>
      <c r="H2" s="8" t="s">
        <v>17</v>
      </c>
      <c r="I2" s="11">
        <v>45782</v>
      </c>
      <c r="J2" s="12">
        <f ca="1">RedTop[[#This Row],[Expiration Date]]-TODAY()</f>
        <v>147</v>
      </c>
      <c r="K2" s="8" t="s">
        <v>18</v>
      </c>
      <c r="L2" s="9" t="s">
        <v>19</v>
      </c>
    </row>
    <row r="3" spans="1:12" x14ac:dyDescent="0.35">
      <c r="A3" s="116" t="s">
        <v>12</v>
      </c>
      <c r="B3" s="117" t="s">
        <v>30</v>
      </c>
      <c r="C3" s="117">
        <v>367812</v>
      </c>
      <c r="D3" s="123" t="s">
        <v>130</v>
      </c>
      <c r="E3" s="117">
        <v>5042707</v>
      </c>
      <c r="F3" s="120">
        <v>46173</v>
      </c>
      <c r="G3" s="117">
        <v>233</v>
      </c>
      <c r="H3" s="117" t="s">
        <v>17</v>
      </c>
      <c r="I3" s="120">
        <v>45782</v>
      </c>
      <c r="J3" s="118">
        <f ca="1">RedTop[[#This Row],[Expiration Date]]-TODAY()</f>
        <v>323</v>
      </c>
      <c r="K3" s="117" t="s">
        <v>18</v>
      </c>
      <c r="L3" s="119" t="s">
        <v>19</v>
      </c>
    </row>
    <row r="4" spans="1:12" x14ac:dyDescent="0.35">
      <c r="A4" s="116" t="s">
        <v>12</v>
      </c>
      <c r="B4" s="117" t="s">
        <v>30</v>
      </c>
      <c r="C4" s="117">
        <v>367812</v>
      </c>
      <c r="D4" s="117" t="s">
        <v>130</v>
      </c>
      <c r="E4" s="117">
        <v>4347498</v>
      </c>
      <c r="F4" s="120">
        <v>46112</v>
      </c>
      <c r="G4" s="117">
        <v>2</v>
      </c>
      <c r="H4" s="117" t="s">
        <v>17</v>
      </c>
      <c r="I4" s="120">
        <v>45782</v>
      </c>
      <c r="J4" s="118">
        <f ca="1">RedTop[[#This Row],[Expiration Date]]-TODAY()</f>
        <v>262</v>
      </c>
      <c r="K4" s="117" t="s">
        <v>18</v>
      </c>
      <c r="L4" s="119" t="s">
        <v>133</v>
      </c>
    </row>
    <row r="5" spans="1:12" x14ac:dyDescent="0.35">
      <c r="A5" s="116" t="s">
        <v>12</v>
      </c>
      <c r="B5" s="117" t="s">
        <v>30</v>
      </c>
      <c r="C5" s="117">
        <v>368044</v>
      </c>
      <c r="D5" s="123" t="s">
        <v>134</v>
      </c>
      <c r="E5" s="117">
        <v>4101319</v>
      </c>
      <c r="F5" s="120">
        <v>45900</v>
      </c>
      <c r="G5" s="117">
        <v>913</v>
      </c>
      <c r="H5" s="117" t="s">
        <v>17</v>
      </c>
      <c r="I5" s="120">
        <v>45782</v>
      </c>
      <c r="J5" s="118">
        <f ca="1">RedTop[[#This Row],[Expiration Date]]-TODAY()</f>
        <v>50</v>
      </c>
      <c r="K5" s="117" t="s">
        <v>18</v>
      </c>
      <c r="L5" s="119" t="s">
        <v>19</v>
      </c>
    </row>
    <row r="6" spans="1:12" x14ac:dyDescent="0.35">
      <c r="A6" s="116" t="s">
        <v>12</v>
      </c>
      <c r="B6" s="117" t="s">
        <v>30</v>
      </c>
      <c r="C6" s="117">
        <v>367820</v>
      </c>
      <c r="D6" s="117" t="s">
        <v>136</v>
      </c>
      <c r="E6" s="117">
        <v>4163271</v>
      </c>
      <c r="F6" s="120">
        <v>46173</v>
      </c>
      <c r="G6" s="117">
        <v>158</v>
      </c>
      <c r="H6" s="117" t="s">
        <v>17</v>
      </c>
      <c r="I6" s="120">
        <v>45782</v>
      </c>
      <c r="J6" s="118">
        <f ca="1">RedTop[[#This Row],[Expiration Date]]-TODAY()</f>
        <v>323</v>
      </c>
      <c r="K6" s="117" t="s">
        <v>18</v>
      </c>
      <c r="L6" s="119" t="s">
        <v>19</v>
      </c>
    </row>
    <row r="7" spans="1:12" x14ac:dyDescent="0.35">
      <c r="A7" s="7" t="s">
        <v>12</v>
      </c>
      <c r="B7" s="8" t="s">
        <v>30</v>
      </c>
      <c r="C7" s="117">
        <v>368044</v>
      </c>
      <c r="D7" s="8" t="s">
        <v>134</v>
      </c>
      <c r="E7" s="8">
        <v>5098296</v>
      </c>
      <c r="F7" s="11">
        <v>46265</v>
      </c>
      <c r="G7" s="8">
        <v>200</v>
      </c>
      <c r="H7" s="8" t="s">
        <v>17</v>
      </c>
      <c r="I7" s="11">
        <v>45789</v>
      </c>
      <c r="J7" s="12">
        <f ca="1">RedTop[[#This Row],[Expiration Date]]-TODAY()</f>
        <v>415</v>
      </c>
      <c r="K7" s="8" t="s">
        <v>18</v>
      </c>
      <c r="L7" s="9" t="s">
        <v>116</v>
      </c>
    </row>
    <row r="8" spans="1:12" x14ac:dyDescent="0.35">
      <c r="A8" s="7" t="s">
        <v>12</v>
      </c>
      <c r="B8" s="8" t="s">
        <v>30</v>
      </c>
      <c r="C8" s="117">
        <v>368044</v>
      </c>
      <c r="D8" s="123" t="s">
        <v>134</v>
      </c>
      <c r="E8" s="117">
        <v>4101319</v>
      </c>
      <c r="F8" s="120">
        <v>45900</v>
      </c>
      <c r="G8" s="8">
        <v>-2</v>
      </c>
      <c r="H8" s="8" t="s">
        <v>27</v>
      </c>
      <c r="I8" s="11">
        <v>45804</v>
      </c>
      <c r="J8" s="12">
        <f ca="1">RedTop[[#This Row],[Expiration Date]]-TODAY()</f>
        <v>50</v>
      </c>
      <c r="K8" s="8" t="s">
        <v>26</v>
      </c>
      <c r="L8" s="9" t="s">
        <v>139</v>
      </c>
    </row>
    <row r="9" spans="1:12" x14ac:dyDescent="0.35">
      <c r="A9" s="7" t="s">
        <v>12</v>
      </c>
      <c r="B9" s="117" t="s">
        <v>30</v>
      </c>
      <c r="C9" s="117">
        <v>367820</v>
      </c>
      <c r="D9" s="117" t="s">
        <v>136</v>
      </c>
      <c r="E9" s="8">
        <v>4163271</v>
      </c>
      <c r="F9" s="11">
        <v>46173</v>
      </c>
      <c r="G9" s="8">
        <v>-8</v>
      </c>
      <c r="H9" s="8" t="s">
        <v>27</v>
      </c>
      <c r="I9" s="11">
        <v>45814</v>
      </c>
      <c r="J9" s="12">
        <f ca="1">RedTop[[#This Row],[Expiration Date]]-TODAY()</f>
        <v>323</v>
      </c>
      <c r="K9" s="8" t="s">
        <v>26</v>
      </c>
      <c r="L9" s="9" t="s">
        <v>77</v>
      </c>
    </row>
    <row r="10" spans="1:12" x14ac:dyDescent="0.35">
      <c r="A10" s="7" t="s">
        <v>12</v>
      </c>
      <c r="B10" s="8" t="s">
        <v>30</v>
      </c>
      <c r="C10" s="117">
        <v>368044</v>
      </c>
      <c r="D10" s="8" t="s">
        <v>134</v>
      </c>
      <c r="E10" s="8">
        <v>5098296</v>
      </c>
      <c r="F10" s="11">
        <v>46265</v>
      </c>
      <c r="G10" s="8">
        <v>-12</v>
      </c>
      <c r="H10" s="8" t="s">
        <v>27</v>
      </c>
      <c r="I10" s="11">
        <v>45814</v>
      </c>
      <c r="J10" s="12">
        <f ca="1">RedTop[[#This Row],[Expiration Date]]-TODAY()</f>
        <v>415</v>
      </c>
      <c r="K10" s="8" t="s">
        <v>26</v>
      </c>
      <c r="L10" s="9" t="s">
        <v>77</v>
      </c>
    </row>
    <row r="11" spans="1:12" x14ac:dyDescent="0.35">
      <c r="A11" s="7" t="s">
        <v>12</v>
      </c>
      <c r="B11" s="8" t="s">
        <v>30</v>
      </c>
      <c r="C11" s="117">
        <v>368044</v>
      </c>
      <c r="D11" s="8" t="s">
        <v>134</v>
      </c>
      <c r="E11" s="8">
        <v>5098296</v>
      </c>
      <c r="F11" s="11">
        <v>46265</v>
      </c>
      <c r="G11" s="8">
        <v>-62</v>
      </c>
      <c r="H11" s="8" t="s">
        <v>27</v>
      </c>
      <c r="I11" s="11">
        <v>45814</v>
      </c>
      <c r="J11" s="12">
        <f ca="1">RedTop[[#This Row],[Expiration Date]]-TODAY()</f>
        <v>415</v>
      </c>
      <c r="K11" s="8" t="s">
        <v>26</v>
      </c>
      <c r="L11" s="9" t="s">
        <v>78</v>
      </c>
    </row>
    <row r="12" spans="1:12" ht="43.5" x14ac:dyDescent="0.35">
      <c r="A12" s="7" t="s">
        <v>12</v>
      </c>
      <c r="B12" s="8" t="s">
        <v>30</v>
      </c>
      <c r="C12" s="117">
        <v>368044</v>
      </c>
      <c r="D12" s="8" t="s">
        <v>134</v>
      </c>
      <c r="E12" s="8">
        <v>4101319</v>
      </c>
      <c r="F12" s="11">
        <v>45900</v>
      </c>
      <c r="G12" s="8">
        <v>62</v>
      </c>
      <c r="H12" s="8" t="s">
        <v>17</v>
      </c>
      <c r="I12" s="11">
        <v>45814</v>
      </c>
      <c r="J12" s="12">
        <f ca="1">RedTop[[#This Row],[Expiration Date]]-TODAY()</f>
        <v>50</v>
      </c>
      <c r="K12" s="8" t="s">
        <v>26</v>
      </c>
      <c r="L12" s="134" t="s">
        <v>140</v>
      </c>
    </row>
    <row r="13" spans="1:12" ht="29" x14ac:dyDescent="0.35">
      <c r="A13" s="7" t="s">
        <v>12</v>
      </c>
      <c r="B13" s="8" t="s">
        <v>30</v>
      </c>
      <c r="C13" s="8">
        <v>367820</v>
      </c>
      <c r="D13" s="8" t="s">
        <v>136</v>
      </c>
      <c r="E13" s="8">
        <v>4022900</v>
      </c>
      <c r="F13" s="11">
        <v>46053</v>
      </c>
      <c r="G13" s="8">
        <v>4</v>
      </c>
      <c r="H13" s="8" t="s">
        <v>17</v>
      </c>
      <c r="I13" s="11">
        <v>45814</v>
      </c>
      <c r="J13" s="12">
        <f ca="1">RedTop[[#This Row],[Expiration Date]]-TODAY()</f>
        <v>203</v>
      </c>
      <c r="K13" s="8" t="s">
        <v>26</v>
      </c>
      <c r="L13" s="134" t="s">
        <v>142</v>
      </c>
    </row>
    <row r="14" spans="1:12" x14ac:dyDescent="0.35">
      <c r="A14" s="7" t="s">
        <v>12</v>
      </c>
      <c r="B14" s="117" t="s">
        <v>30</v>
      </c>
      <c r="C14" s="117">
        <v>367820</v>
      </c>
      <c r="D14" s="117" t="s">
        <v>136</v>
      </c>
      <c r="E14" s="8">
        <v>4163271</v>
      </c>
      <c r="F14" s="11">
        <v>46173</v>
      </c>
      <c r="G14" s="8">
        <v>-4</v>
      </c>
      <c r="H14" s="8" t="s">
        <v>27</v>
      </c>
      <c r="I14" s="11">
        <v>45814</v>
      </c>
      <c r="J14" s="12">
        <f ca="1">RedTop[[#This Row],[Expiration Date]]-TODAY()</f>
        <v>323</v>
      </c>
      <c r="K14" s="8" t="s">
        <v>26</v>
      </c>
      <c r="L14" s="9" t="s">
        <v>78</v>
      </c>
    </row>
    <row r="15" spans="1:12" x14ac:dyDescent="0.35">
      <c r="A15" s="116" t="s">
        <v>12</v>
      </c>
      <c r="B15" s="117" t="s">
        <v>30</v>
      </c>
      <c r="C15" s="117">
        <v>367812</v>
      </c>
      <c r="D15" s="117" t="s">
        <v>130</v>
      </c>
      <c r="E15" s="117">
        <v>4347498</v>
      </c>
      <c r="F15" s="120">
        <v>46112</v>
      </c>
      <c r="G15" s="117">
        <v>2</v>
      </c>
      <c r="H15" s="8" t="s">
        <v>27</v>
      </c>
      <c r="I15" s="11">
        <v>45831</v>
      </c>
      <c r="J15" s="12">
        <f ca="1">RedTop[[#This Row],[Expiration Date]]-TODAY()</f>
        <v>262</v>
      </c>
      <c r="K15" s="8" t="s">
        <v>26</v>
      </c>
      <c r="L15" s="9" t="s">
        <v>82</v>
      </c>
    </row>
    <row r="16" spans="1:12" x14ac:dyDescent="0.35">
      <c r="A16" s="7" t="s">
        <v>12</v>
      </c>
      <c r="B16" s="117" t="s">
        <v>30</v>
      </c>
      <c r="C16" s="117">
        <v>367820</v>
      </c>
      <c r="D16" s="117" t="s">
        <v>136</v>
      </c>
      <c r="E16" s="8">
        <v>4163271</v>
      </c>
      <c r="F16" s="11">
        <v>46173</v>
      </c>
      <c r="G16" s="8">
        <v>-8</v>
      </c>
      <c r="H16" s="8" t="s">
        <v>27</v>
      </c>
      <c r="I16" s="11">
        <v>45834</v>
      </c>
      <c r="J16" s="12">
        <f ca="1">RedTop[[#This Row],[Expiration Date]]-TODAY()</f>
        <v>323</v>
      </c>
      <c r="K16" s="8" t="s">
        <v>26</v>
      </c>
      <c r="L16" s="9" t="s">
        <v>85</v>
      </c>
    </row>
  </sheetData>
  <sheetProtection algorithmName="SHA-512" hashValue="+j5WZn85xhy81tp566W55W6WD8ML+PMbaKphY+fZ04qTXT74Bo0kADuokZO84hQ6/xavB/MQsviR7I6Emor4Lg==" saltValue="qxWn0FK5TumetWz+0wrFNw==" spinCount="100000" sheet="1" formatCells="0" formatColumns="0" formatRows="0" insertColumns="0" insertRows="0" deleteColumns="0" deleteRows="0" sort="0"/>
  <conditionalFormatting sqref="J2:J16">
    <cfRule type="cellIs" dxfId="56" priority="1" operator="equal">
      <formula>90</formula>
    </cfRule>
    <cfRule type="cellIs" dxfId="55" priority="2" operator="greaterThan">
      <formula>90</formula>
    </cfRule>
    <cfRule type="cellIs" dxfId="54"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B14F68F6-3345-45FA-BCAB-9970E92059BC}">
          <x14:formula1>
            <xm:f>'Data Validation'!$A$14</xm:f>
          </x14:formula1>
          <xm:sqref>A2:A16</xm:sqref>
        </x14:dataValidation>
        <x14:dataValidation type="list" allowBlank="1" showInputMessage="1" showErrorMessage="1" xr:uid="{44804735-F501-4B74-91BD-B072656171C7}">
          <x14:formula1>
            <xm:f>'Data Validation'!$E$2:$E$5</xm:f>
          </x14:formula1>
          <xm:sqref>K2:K16</xm:sqref>
        </x14:dataValidation>
        <x14:dataValidation type="list" allowBlank="1" showInputMessage="1" showErrorMessage="1" xr:uid="{949F6471-71A5-43FC-9A75-FF1738585019}">
          <x14:formula1>
            <xm:f>'Data Validation'!$A$2:$A$4</xm:f>
          </x14:formula1>
          <xm:sqref>H2:H16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7FC7-E571-441B-9FCD-68EF406050D5}">
  <sheetPr codeName="Sheet26">
    <tabColor rgb="FFCC9900"/>
  </sheetPr>
  <dimension ref="A1:L5"/>
  <sheetViews>
    <sheetView workbookViewId="0">
      <selection activeCell="E23" sqref="E23"/>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21.1796875" bestFit="1" customWidth="1"/>
    <col min="9" max="9" width="13.1796875" customWidth="1"/>
    <col min="10" max="10" width="27.1796875" customWidth="1"/>
    <col min="11" max="11" width="12.7265625" customWidth="1"/>
    <col min="12" max="12" width="34" bestFit="1" customWidth="1"/>
  </cols>
  <sheetData>
    <row r="1" spans="1:12" x14ac:dyDescent="0.35">
      <c r="A1" s="26" t="s">
        <v>0</v>
      </c>
      <c r="B1" s="26" t="s">
        <v>1</v>
      </c>
      <c r="C1" s="26" t="s">
        <v>2</v>
      </c>
      <c r="D1" s="27" t="s">
        <v>3</v>
      </c>
      <c r="E1" s="27" t="s">
        <v>4</v>
      </c>
      <c r="F1" s="28" t="s">
        <v>5</v>
      </c>
      <c r="G1" s="29" t="s">
        <v>6</v>
      </c>
      <c r="H1" s="29" t="s">
        <v>7</v>
      </c>
      <c r="I1" s="30" t="s">
        <v>8</v>
      </c>
      <c r="J1" s="30" t="s">
        <v>9</v>
      </c>
      <c r="K1" s="30" t="s">
        <v>10</v>
      </c>
      <c r="L1" s="31" t="s">
        <v>11</v>
      </c>
    </row>
    <row r="2" spans="1:12" x14ac:dyDescent="0.35">
      <c r="A2" s="121" t="s">
        <v>12</v>
      </c>
      <c r="B2" s="117" t="s">
        <v>125</v>
      </c>
      <c r="C2" s="117">
        <v>230470</v>
      </c>
      <c r="D2" s="123" t="s">
        <v>126</v>
      </c>
      <c r="E2" s="5">
        <v>42110331</v>
      </c>
      <c r="F2" s="122">
        <v>45945</v>
      </c>
      <c r="G2" s="5">
        <v>27</v>
      </c>
      <c r="H2" s="5" t="s">
        <v>17</v>
      </c>
      <c r="I2" s="122">
        <v>45782</v>
      </c>
      <c r="J2" s="4">
        <f ca="1">Streck[[#This Row],[Expiration Date]]-TODAY()</f>
        <v>95</v>
      </c>
      <c r="K2" s="5" t="s">
        <v>18</v>
      </c>
      <c r="L2" s="6" t="s">
        <v>19</v>
      </c>
    </row>
    <row r="3" spans="1:12" x14ac:dyDescent="0.35">
      <c r="A3" s="116" t="s">
        <v>12</v>
      </c>
      <c r="B3" s="117" t="s">
        <v>125</v>
      </c>
      <c r="C3" s="117">
        <v>230470</v>
      </c>
      <c r="D3" s="117" t="s">
        <v>126</v>
      </c>
      <c r="E3" s="117">
        <v>50150331</v>
      </c>
      <c r="F3" s="120">
        <v>46111</v>
      </c>
      <c r="G3" s="117">
        <v>170</v>
      </c>
      <c r="H3" s="117" t="s">
        <v>17</v>
      </c>
      <c r="I3" s="120">
        <v>45782</v>
      </c>
      <c r="J3" s="118">
        <f ca="1">Streck[[#This Row],[Expiration Date]]-TODAY()</f>
        <v>261</v>
      </c>
      <c r="K3" s="117" t="s">
        <v>18</v>
      </c>
      <c r="L3" s="119" t="s">
        <v>19</v>
      </c>
    </row>
    <row r="4" spans="1:12" x14ac:dyDescent="0.35">
      <c r="A4" s="116" t="s">
        <v>12</v>
      </c>
      <c r="B4" s="117" t="s">
        <v>125</v>
      </c>
      <c r="C4" s="117">
        <v>230470</v>
      </c>
      <c r="D4" s="117" t="s">
        <v>126</v>
      </c>
      <c r="E4" s="117">
        <v>50410331</v>
      </c>
      <c r="F4" s="120">
        <v>46126</v>
      </c>
      <c r="G4" s="117">
        <v>200</v>
      </c>
      <c r="H4" s="117" t="s">
        <v>17</v>
      </c>
      <c r="I4" s="120">
        <v>45782</v>
      </c>
      <c r="J4" s="118">
        <f ca="1">Streck[[#This Row],[Expiration Date]]-TODAY()</f>
        <v>276</v>
      </c>
      <c r="K4" s="117" t="s">
        <v>18</v>
      </c>
      <c r="L4" s="119" t="s">
        <v>19</v>
      </c>
    </row>
    <row r="5" spans="1:12" x14ac:dyDescent="0.35">
      <c r="A5" s="7" t="s">
        <v>12</v>
      </c>
      <c r="B5" s="117" t="s">
        <v>125</v>
      </c>
      <c r="C5" s="117">
        <v>230470</v>
      </c>
      <c r="D5" s="117" t="s">
        <v>126</v>
      </c>
      <c r="E5" s="8">
        <v>50150331</v>
      </c>
      <c r="F5" s="120">
        <v>46111</v>
      </c>
      <c r="G5" s="8">
        <v>-5</v>
      </c>
      <c r="H5" s="8" t="s">
        <v>27</v>
      </c>
      <c r="I5" s="11">
        <v>45814</v>
      </c>
      <c r="J5" s="12">
        <f ca="1">Streck[[#This Row],[Expiration Date]]-TODAY()</f>
        <v>261</v>
      </c>
      <c r="K5" s="8" t="s">
        <v>26</v>
      </c>
      <c r="L5" s="9" t="s">
        <v>77</v>
      </c>
    </row>
  </sheetData>
  <sheetProtection algorithmName="SHA-512" hashValue="VbORgpzCemxiUmN8e0SEBgKJ2AHwZeKd+ZKsj08joZdTbmk255JGdnPw2V9Bdj78T6hrztMBdGhPexyTH1NmHQ==" saltValue="oySBgYBR9LxFR03OVXqqsA==" spinCount="100000" sheet="1" objects="1" scenarios="1" formatCells="0" formatColumns="0" formatRows="0" insertColumns="0" insertRows="0" deleteColumns="0" deleteRows="0" sort="0"/>
  <conditionalFormatting sqref="J2:J5">
    <cfRule type="cellIs" dxfId="53" priority="1" operator="equal">
      <formula>90</formula>
    </cfRule>
    <cfRule type="cellIs" dxfId="52" priority="2" operator="greaterThan">
      <formula>90</formula>
    </cfRule>
    <cfRule type="cellIs" dxfId="51"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F1D93B6-1248-4273-8DEB-B43FF337ABA6}">
          <x14:formula1>
            <xm:f>'Data Validation'!$A$14</xm:f>
          </x14:formula1>
          <xm:sqref>A2:A5</xm:sqref>
        </x14:dataValidation>
        <x14:dataValidation type="list" allowBlank="1" showInputMessage="1" showErrorMessage="1" xr:uid="{4D512E7F-BC61-4449-B511-6D8216C32B8F}">
          <x14:formula1>
            <xm:f>'Data Validation'!$E$2:$E$5</xm:f>
          </x14:formula1>
          <xm:sqref>K2:K5</xm:sqref>
        </x14:dataValidation>
        <x14:dataValidation type="list" allowBlank="1" showInputMessage="1" showErrorMessage="1" xr:uid="{BD3E3678-A4FA-486E-8F63-BCFC2F1E542F}">
          <x14:formula1>
            <xm:f>'Data Validation'!$A$2:$A$4</xm:f>
          </x14:formula1>
          <xm:sqref>H2:H5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2991-ECA4-40D4-8C32-02D24DCABB04}">
  <sheetPr codeName="Sheet27">
    <tabColor theme="1" tint="0.499984740745262"/>
  </sheetPr>
  <dimension ref="A1:L3"/>
  <sheetViews>
    <sheetView workbookViewId="0">
      <selection activeCell="D6" sqref="D6"/>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17.1796875" customWidth="1"/>
    <col min="9" max="9" width="13.26953125" customWidth="1"/>
    <col min="10" max="10" width="27.1796875" customWidth="1"/>
    <col min="11" max="11" width="13.26953125" customWidth="1"/>
    <col min="12" max="12" width="32.453125" bestFit="1" customWidth="1"/>
  </cols>
  <sheetData>
    <row r="1" spans="1:12" x14ac:dyDescent="0.35">
      <c r="A1" s="32" t="s">
        <v>0</v>
      </c>
      <c r="B1" s="32" t="s">
        <v>1</v>
      </c>
      <c r="C1" s="32" t="s">
        <v>2</v>
      </c>
      <c r="D1" s="33" t="s">
        <v>3</v>
      </c>
      <c r="E1" s="33" t="s">
        <v>4</v>
      </c>
      <c r="F1" s="34" t="s">
        <v>5</v>
      </c>
      <c r="G1" s="35" t="s">
        <v>6</v>
      </c>
      <c r="H1" s="35" t="s">
        <v>7</v>
      </c>
      <c r="I1" s="36" t="s">
        <v>8</v>
      </c>
      <c r="J1" s="36" t="s">
        <v>9</v>
      </c>
      <c r="K1" s="36" t="s">
        <v>10</v>
      </c>
      <c r="L1" s="37" t="s">
        <v>11</v>
      </c>
    </row>
    <row r="2" spans="1:12" x14ac:dyDescent="0.35">
      <c r="A2" s="121" t="s">
        <v>12</v>
      </c>
      <c r="B2" s="5" t="s">
        <v>30</v>
      </c>
      <c r="C2" s="5">
        <v>367587</v>
      </c>
      <c r="D2" s="117" t="s">
        <v>123</v>
      </c>
      <c r="E2" s="5">
        <v>4288048</v>
      </c>
      <c r="F2" s="122">
        <v>46081</v>
      </c>
      <c r="G2" s="5">
        <v>550</v>
      </c>
      <c r="H2" s="5" t="s">
        <v>17</v>
      </c>
      <c r="I2" s="122">
        <v>45782</v>
      </c>
      <c r="J2" s="4">
        <f ca="1">SodiumFl[[#This Row],[Expiration Date]]-TODAY()</f>
        <v>231</v>
      </c>
      <c r="K2" s="5" t="s">
        <v>18</v>
      </c>
      <c r="L2" s="6" t="s">
        <v>19</v>
      </c>
    </row>
    <row r="3" spans="1:12" x14ac:dyDescent="0.35">
      <c r="A3" s="7" t="s">
        <v>12</v>
      </c>
      <c r="B3" s="8" t="s">
        <v>30</v>
      </c>
      <c r="C3" s="5">
        <v>367587</v>
      </c>
      <c r="D3" s="117" t="s">
        <v>123</v>
      </c>
      <c r="E3" s="5">
        <v>4288048</v>
      </c>
      <c r="F3" s="122">
        <v>46081</v>
      </c>
      <c r="G3" s="8">
        <v>2000</v>
      </c>
      <c r="H3" s="5" t="s">
        <v>17</v>
      </c>
      <c r="I3" s="11">
        <v>45799</v>
      </c>
      <c r="J3" s="12">
        <f ca="1">SodiumFl[[#This Row],[Expiration Date]]-TODAY()</f>
        <v>231</v>
      </c>
      <c r="K3" s="8" t="s">
        <v>26</v>
      </c>
      <c r="L3" s="9" t="s">
        <v>124</v>
      </c>
    </row>
  </sheetData>
  <sheetProtection algorithmName="SHA-512" hashValue="9uisvaiHq0stwgxpQYvO8Axkb+dxdV3tP3b1y5xQKev6JAsF02+n726tkq/gs6EfFchIs/+0rNe4vF4jrvbSwg==" saltValue="oJoOe/Ba7++OB0LHc+zRPg==" spinCount="100000" sheet="1" objects="1" scenarios="1" formatCells="0" formatColumns="0" formatRows="0" insertColumns="0" insertRows="0" deleteColumns="0" deleteRows="0" sort="0"/>
  <conditionalFormatting sqref="J2:J3">
    <cfRule type="cellIs" dxfId="50" priority="1" operator="equal">
      <formula>90</formula>
    </cfRule>
    <cfRule type="cellIs" dxfId="49" priority="2" operator="greaterThan">
      <formula>90</formula>
    </cfRule>
    <cfRule type="cellIs" dxfId="48"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F8483B22-BF19-41C1-8EAE-83990C4851EB}">
          <x14:formula1>
            <xm:f>'Data Validation'!$A$14</xm:f>
          </x14:formula1>
          <xm:sqref>A2:A3</xm:sqref>
        </x14:dataValidation>
        <x14:dataValidation type="list" allowBlank="1" showInputMessage="1" showErrorMessage="1" xr:uid="{0EA79F73-D1B9-4492-8401-8792E4129472}">
          <x14:formula1>
            <xm:f>'Data Validation'!$E$2:$E$5</xm:f>
          </x14:formula1>
          <xm:sqref>K2:K3</xm:sqref>
        </x14:dataValidation>
        <x14:dataValidation type="list" allowBlank="1" showInputMessage="1" showErrorMessage="1" xr:uid="{FF03E06E-C79D-4EFF-B8E9-2B22803BD70A}">
          <x14:formula1>
            <xm:f>'Data Validation'!$A$2:$A$4</xm:f>
          </x14:formula1>
          <xm:sqref>H2:H3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08E7-A6A8-47B7-BB04-30087FBE1531}">
  <sheetPr codeName="Sheet34">
    <tabColor rgb="FFFF9900"/>
  </sheetPr>
  <dimension ref="A1:L43"/>
  <sheetViews>
    <sheetView topLeftCell="B12" workbookViewId="0">
      <selection activeCell="G44" sqref="G44"/>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21.1796875" bestFit="1" customWidth="1"/>
    <col min="9" max="9" width="14.54296875" customWidth="1"/>
    <col min="10" max="10" width="27.1796875" customWidth="1"/>
    <col min="11" max="11" width="13.26953125" customWidth="1"/>
    <col min="12" max="12" width="52.1796875" bestFit="1" customWidth="1"/>
  </cols>
  <sheetData>
    <row r="1" spans="1:12" x14ac:dyDescent="0.35">
      <c r="A1" s="68" t="s">
        <v>0</v>
      </c>
      <c r="B1" s="68" t="s">
        <v>1</v>
      </c>
      <c r="C1" s="68" t="s">
        <v>2</v>
      </c>
      <c r="D1" s="69" t="s">
        <v>3</v>
      </c>
      <c r="E1" s="69" t="s">
        <v>4</v>
      </c>
      <c r="F1" s="70" t="s">
        <v>5</v>
      </c>
      <c r="G1" s="71" t="s">
        <v>6</v>
      </c>
      <c r="H1" s="71" t="s">
        <v>7</v>
      </c>
      <c r="I1" s="72" t="s">
        <v>8</v>
      </c>
      <c r="J1" s="72" t="s">
        <v>9</v>
      </c>
      <c r="K1" s="72" t="s">
        <v>10</v>
      </c>
      <c r="L1" s="73" t="s">
        <v>11</v>
      </c>
    </row>
    <row r="2" spans="1:12" x14ac:dyDescent="0.35">
      <c r="A2" s="121" t="s">
        <v>12</v>
      </c>
      <c r="B2" s="5" t="s">
        <v>44</v>
      </c>
      <c r="C2" s="5">
        <v>430488</v>
      </c>
      <c r="D2" s="123" t="s">
        <v>57</v>
      </c>
      <c r="E2" s="2">
        <v>30724004</v>
      </c>
      <c r="F2" s="122">
        <v>47424</v>
      </c>
      <c r="G2" s="5">
        <v>2973</v>
      </c>
      <c r="H2" s="5" t="s">
        <v>17</v>
      </c>
      <c r="I2" s="122">
        <v>45782</v>
      </c>
      <c r="J2" s="4">
        <f ca="1">OrangeTop[[#This Row],[Expiration Date]]-TODAY()</f>
        <v>1574</v>
      </c>
      <c r="K2" s="5" t="s">
        <v>18</v>
      </c>
      <c r="L2" s="6" t="s">
        <v>19</v>
      </c>
    </row>
    <row r="3" spans="1:12" x14ac:dyDescent="0.35">
      <c r="A3" s="116" t="s">
        <v>12</v>
      </c>
      <c r="B3" s="5" t="s">
        <v>44</v>
      </c>
      <c r="C3" s="5">
        <v>430488</v>
      </c>
      <c r="D3" s="117" t="s">
        <v>57</v>
      </c>
      <c r="E3" s="128">
        <v>19523017</v>
      </c>
      <c r="F3" s="120">
        <v>46221</v>
      </c>
      <c r="G3" s="117">
        <v>22</v>
      </c>
      <c r="H3" s="117" t="s">
        <v>17</v>
      </c>
      <c r="I3" s="120">
        <v>45782</v>
      </c>
      <c r="J3" s="118">
        <f ca="1">OrangeTop[[#This Row],[Expiration Date]]-TODAY()</f>
        <v>371</v>
      </c>
      <c r="K3" s="117" t="s">
        <v>18</v>
      </c>
      <c r="L3" s="119" t="s">
        <v>19</v>
      </c>
    </row>
    <row r="4" spans="1:12" x14ac:dyDescent="0.35">
      <c r="A4" s="116" t="s">
        <v>12</v>
      </c>
      <c r="B4" s="5" t="s">
        <v>44</v>
      </c>
      <c r="C4" s="5">
        <v>430488</v>
      </c>
      <c r="D4" s="117" t="s">
        <v>57</v>
      </c>
      <c r="E4" s="128">
        <v>11524001</v>
      </c>
      <c r="F4" s="120">
        <v>47235</v>
      </c>
      <c r="G4" s="117">
        <v>3</v>
      </c>
      <c r="H4" s="117" t="s">
        <v>17</v>
      </c>
      <c r="I4" s="120">
        <v>45782</v>
      </c>
      <c r="J4" s="118">
        <f ca="1">OrangeTop[[#This Row],[Expiration Date]]-TODAY()</f>
        <v>1385</v>
      </c>
      <c r="K4" s="117" t="s">
        <v>18</v>
      </c>
      <c r="L4" s="119" t="s">
        <v>19</v>
      </c>
    </row>
    <row r="5" spans="1:12" x14ac:dyDescent="0.35">
      <c r="A5" s="116" t="s">
        <v>12</v>
      </c>
      <c r="B5" s="5" t="s">
        <v>44</v>
      </c>
      <c r="C5" s="5">
        <v>430488</v>
      </c>
      <c r="D5" s="117" t="s">
        <v>57</v>
      </c>
      <c r="E5" s="126" t="s">
        <v>61</v>
      </c>
      <c r="F5" s="120">
        <v>47183</v>
      </c>
      <c r="G5" s="117">
        <v>3</v>
      </c>
      <c r="H5" s="117" t="s">
        <v>17</v>
      </c>
      <c r="I5" s="120">
        <v>45782</v>
      </c>
      <c r="J5" s="118">
        <f ca="1">OrangeTop[[#This Row],[Expiration Date]]-TODAY()</f>
        <v>1333</v>
      </c>
      <c r="K5" s="117" t="s">
        <v>18</v>
      </c>
      <c r="L5" s="119" t="s">
        <v>19</v>
      </c>
    </row>
    <row r="6" spans="1:12" x14ac:dyDescent="0.35">
      <c r="A6" s="116" t="s">
        <v>12</v>
      </c>
      <c r="B6" s="5" t="s">
        <v>44</v>
      </c>
      <c r="C6" s="5">
        <v>430488</v>
      </c>
      <c r="D6" s="117" t="s">
        <v>57</v>
      </c>
      <c r="E6" s="128">
        <v>19023005</v>
      </c>
      <c r="F6" s="120">
        <v>46265</v>
      </c>
      <c r="G6" s="117">
        <v>1</v>
      </c>
      <c r="H6" s="117" t="s">
        <v>17</v>
      </c>
      <c r="I6" s="120">
        <v>45782</v>
      </c>
      <c r="J6" s="118">
        <f ca="1">OrangeTop[[#This Row],[Expiration Date]]-TODAY()</f>
        <v>415</v>
      </c>
      <c r="K6" s="117" t="s">
        <v>18</v>
      </c>
      <c r="L6" s="119" t="s">
        <v>19</v>
      </c>
    </row>
    <row r="7" spans="1:12" x14ac:dyDescent="0.35">
      <c r="A7" s="116" t="s">
        <v>12</v>
      </c>
      <c r="B7" s="5" t="s">
        <v>44</v>
      </c>
      <c r="C7" s="5">
        <v>430488</v>
      </c>
      <c r="D7" s="117" t="s">
        <v>57</v>
      </c>
      <c r="E7" s="126" t="s">
        <v>63</v>
      </c>
      <c r="F7" s="120">
        <v>46042</v>
      </c>
      <c r="G7" s="117">
        <v>1</v>
      </c>
      <c r="H7" s="117" t="s">
        <v>17</v>
      </c>
      <c r="I7" s="120">
        <v>45782</v>
      </c>
      <c r="J7" s="118">
        <f ca="1">OrangeTop[[#This Row],[Expiration Date]]-TODAY()</f>
        <v>192</v>
      </c>
      <c r="K7" s="117" t="s">
        <v>18</v>
      </c>
      <c r="L7" s="119" t="s">
        <v>19</v>
      </c>
    </row>
    <row r="8" spans="1:12" x14ac:dyDescent="0.35">
      <c r="A8" s="116" t="s">
        <v>12</v>
      </c>
      <c r="B8" s="5" t="s">
        <v>44</v>
      </c>
      <c r="C8" s="5">
        <v>430488</v>
      </c>
      <c r="D8" s="117" t="s">
        <v>57</v>
      </c>
      <c r="E8" s="128">
        <v>16424024</v>
      </c>
      <c r="F8" s="120">
        <v>47281</v>
      </c>
      <c r="G8" s="117">
        <v>1</v>
      </c>
      <c r="H8" s="117" t="s">
        <v>17</v>
      </c>
      <c r="I8" s="120">
        <v>45782</v>
      </c>
      <c r="J8" s="118">
        <f ca="1">OrangeTop[[#This Row],[Expiration Date]]-TODAY()</f>
        <v>1431</v>
      </c>
      <c r="K8" s="117" t="s">
        <v>18</v>
      </c>
      <c r="L8" s="119" t="s">
        <v>19</v>
      </c>
    </row>
    <row r="9" spans="1:12" x14ac:dyDescent="0.35">
      <c r="A9" s="116" t="s">
        <v>12</v>
      </c>
      <c r="B9" s="5" t="s">
        <v>44</v>
      </c>
      <c r="C9" s="5">
        <v>430488</v>
      </c>
      <c r="D9" s="117" t="s">
        <v>57</v>
      </c>
      <c r="E9" s="126" t="s">
        <v>65</v>
      </c>
      <c r="F9" s="120">
        <v>47216</v>
      </c>
      <c r="G9" s="117">
        <v>1</v>
      </c>
      <c r="H9" s="117" t="s">
        <v>17</v>
      </c>
      <c r="I9" s="120">
        <v>45782</v>
      </c>
      <c r="J9" s="118">
        <f ca="1">OrangeTop[[#This Row],[Expiration Date]]-TODAY()</f>
        <v>1366</v>
      </c>
      <c r="K9" s="117" t="s">
        <v>18</v>
      </c>
      <c r="L9" s="119" t="s">
        <v>19</v>
      </c>
    </row>
    <row r="10" spans="1:12" x14ac:dyDescent="0.35">
      <c r="A10" s="116" t="s">
        <v>12</v>
      </c>
      <c r="B10" s="5" t="s">
        <v>44</v>
      </c>
      <c r="C10" s="5">
        <v>430488</v>
      </c>
      <c r="D10" s="117" t="s">
        <v>57</v>
      </c>
      <c r="E10" s="126" t="s">
        <v>66</v>
      </c>
      <c r="F10" s="120">
        <v>47187</v>
      </c>
      <c r="G10" s="117">
        <v>1</v>
      </c>
      <c r="H10" s="117" t="s">
        <v>17</v>
      </c>
      <c r="I10" s="120">
        <v>45782</v>
      </c>
      <c r="J10" s="118">
        <f ca="1">OrangeTop[[#This Row],[Expiration Date]]-TODAY()</f>
        <v>1337</v>
      </c>
      <c r="K10" s="117" t="s">
        <v>18</v>
      </c>
      <c r="L10" s="119" t="s">
        <v>19</v>
      </c>
    </row>
    <row r="11" spans="1:12" x14ac:dyDescent="0.35">
      <c r="A11" s="116" t="s">
        <v>12</v>
      </c>
      <c r="B11" s="5" t="s">
        <v>44</v>
      </c>
      <c r="C11" s="5">
        <v>430488</v>
      </c>
      <c r="D11" s="117" t="s">
        <v>57</v>
      </c>
      <c r="E11" s="128">
        <v>23224017</v>
      </c>
      <c r="F11" s="120">
        <v>47346</v>
      </c>
      <c r="G11" s="117">
        <v>7</v>
      </c>
      <c r="H11" s="117" t="s">
        <v>17</v>
      </c>
      <c r="I11" s="120">
        <v>45782</v>
      </c>
      <c r="J11" s="118">
        <f ca="1">OrangeTop[[#This Row],[Expiration Date]]-TODAY()</f>
        <v>1496</v>
      </c>
      <c r="K11" s="117" t="s">
        <v>18</v>
      </c>
      <c r="L11" s="119" t="s">
        <v>19</v>
      </c>
    </row>
    <row r="12" spans="1:12" x14ac:dyDescent="0.35">
      <c r="A12" s="7" t="s">
        <v>12</v>
      </c>
      <c r="B12" s="5" t="s">
        <v>44</v>
      </c>
      <c r="C12" s="5">
        <v>430488</v>
      </c>
      <c r="D12" s="117" t="s">
        <v>57</v>
      </c>
      <c r="E12" s="127">
        <v>29524041</v>
      </c>
      <c r="F12" s="11">
        <v>47407</v>
      </c>
      <c r="G12" s="8">
        <v>550</v>
      </c>
      <c r="H12" s="8" t="s">
        <v>17</v>
      </c>
      <c r="I12" s="11">
        <v>45786</v>
      </c>
      <c r="J12" s="12">
        <f ca="1">OrangeTop[[#This Row],[Expiration Date]]-TODAY()</f>
        <v>1557</v>
      </c>
      <c r="K12" s="8" t="s">
        <v>26</v>
      </c>
      <c r="L12" s="9" t="s">
        <v>19</v>
      </c>
    </row>
    <row r="13" spans="1:12" x14ac:dyDescent="0.35">
      <c r="A13" s="7" t="s">
        <v>12</v>
      </c>
      <c r="B13" s="5" t="s">
        <v>44</v>
      </c>
      <c r="C13" s="5">
        <v>430488</v>
      </c>
      <c r="D13" s="117" t="s">
        <v>57</v>
      </c>
      <c r="E13" s="127">
        <v>35624017</v>
      </c>
      <c r="F13" s="11">
        <v>47473</v>
      </c>
      <c r="G13" s="8">
        <v>1500</v>
      </c>
      <c r="H13" s="8" t="s">
        <v>17</v>
      </c>
      <c r="I13" s="11">
        <v>45786</v>
      </c>
      <c r="J13" s="12">
        <f ca="1">OrangeTop[[#This Row],[Expiration Date]]-TODAY()</f>
        <v>1623</v>
      </c>
      <c r="K13" s="8" t="s">
        <v>26</v>
      </c>
      <c r="L13" s="9" t="s">
        <v>19</v>
      </c>
    </row>
    <row r="14" spans="1:12" x14ac:dyDescent="0.35">
      <c r="A14" s="7" t="s">
        <v>12</v>
      </c>
      <c r="B14" s="5" t="s">
        <v>44</v>
      </c>
      <c r="C14" s="5">
        <v>430488</v>
      </c>
      <c r="D14" s="117" t="s">
        <v>57</v>
      </c>
      <c r="E14" s="127">
        <v>31824016</v>
      </c>
      <c r="F14" s="11">
        <v>47432</v>
      </c>
      <c r="G14" s="8">
        <v>3500</v>
      </c>
      <c r="H14" s="8" t="s">
        <v>17</v>
      </c>
      <c r="I14" s="11">
        <v>45786</v>
      </c>
      <c r="J14" s="12">
        <f ca="1">OrangeTop[[#This Row],[Expiration Date]]-TODAY()</f>
        <v>1582</v>
      </c>
      <c r="K14" s="8" t="s">
        <v>26</v>
      </c>
      <c r="L14" s="9" t="s">
        <v>19</v>
      </c>
    </row>
    <row r="15" spans="1:12" x14ac:dyDescent="0.35">
      <c r="A15" s="7" t="s">
        <v>12</v>
      </c>
      <c r="B15" s="5" t="s">
        <v>44</v>
      </c>
      <c r="C15" s="5">
        <v>430488</v>
      </c>
      <c r="D15" s="117" t="s">
        <v>57</v>
      </c>
      <c r="E15" s="127" t="s">
        <v>71</v>
      </c>
      <c r="F15" s="11">
        <v>47429</v>
      </c>
      <c r="G15" s="8">
        <v>120</v>
      </c>
      <c r="H15" s="8" t="s">
        <v>17</v>
      </c>
      <c r="I15" s="11">
        <v>45786</v>
      </c>
      <c r="J15" s="12">
        <f ca="1">OrangeTop[[#This Row],[Expiration Date]]-TODAY()</f>
        <v>1579</v>
      </c>
      <c r="K15" s="8" t="s">
        <v>26</v>
      </c>
      <c r="L15" s="9" t="s">
        <v>19</v>
      </c>
    </row>
    <row r="16" spans="1:12" x14ac:dyDescent="0.35">
      <c r="A16" s="7" t="s">
        <v>12</v>
      </c>
      <c r="B16" s="5" t="s">
        <v>44</v>
      </c>
      <c r="C16" s="5">
        <v>430488</v>
      </c>
      <c r="D16" s="117" t="s">
        <v>57</v>
      </c>
      <c r="E16" s="127" t="s">
        <v>71</v>
      </c>
      <c r="F16" s="11">
        <v>47429</v>
      </c>
      <c r="G16" s="8">
        <v>-30</v>
      </c>
      <c r="H16" s="8" t="s">
        <v>27</v>
      </c>
      <c r="I16" s="11">
        <v>45789</v>
      </c>
      <c r="J16" s="12">
        <f ca="1">OrangeTop[[#This Row],[Expiration Date]]-TODAY()</f>
        <v>1579</v>
      </c>
      <c r="K16" s="8" t="s">
        <v>26</v>
      </c>
      <c r="L16" s="9" t="s">
        <v>53</v>
      </c>
    </row>
    <row r="17" spans="1:12" x14ac:dyDescent="0.35">
      <c r="A17" s="7" t="s">
        <v>12</v>
      </c>
      <c r="B17" s="5" t="s">
        <v>44</v>
      </c>
      <c r="C17" s="5">
        <v>430488</v>
      </c>
      <c r="D17" s="117" t="s">
        <v>57</v>
      </c>
      <c r="E17" s="127">
        <v>29524041</v>
      </c>
      <c r="F17" s="11">
        <v>47407</v>
      </c>
      <c r="G17" s="8">
        <v>-500</v>
      </c>
      <c r="H17" s="8" t="s">
        <v>27</v>
      </c>
      <c r="I17" s="11">
        <v>45790</v>
      </c>
      <c r="J17" s="12">
        <f ca="1">OrangeTop[[#This Row],[Expiration Date]]-TODAY()</f>
        <v>1557</v>
      </c>
      <c r="K17" s="8" t="s">
        <v>26</v>
      </c>
      <c r="L17" s="9" t="s">
        <v>72</v>
      </c>
    </row>
    <row r="18" spans="1:12" x14ac:dyDescent="0.35">
      <c r="A18" s="7" t="s">
        <v>12</v>
      </c>
      <c r="B18" s="5" t="s">
        <v>44</v>
      </c>
      <c r="C18" s="5">
        <v>430488</v>
      </c>
      <c r="D18" s="8" t="s">
        <v>57</v>
      </c>
      <c r="E18" s="127" t="s">
        <v>58</v>
      </c>
      <c r="F18" s="11">
        <v>47424</v>
      </c>
      <c r="G18" s="8">
        <v>-252</v>
      </c>
      <c r="H18" s="8" t="s">
        <v>27</v>
      </c>
      <c r="I18" s="11">
        <v>45790</v>
      </c>
      <c r="J18" s="12">
        <f ca="1">OrangeTop[[#This Row],[Expiration Date]]-TODAY()</f>
        <v>1574</v>
      </c>
      <c r="K18" s="8" t="s">
        <v>26</v>
      </c>
      <c r="L18" s="9" t="s">
        <v>28</v>
      </c>
    </row>
    <row r="19" spans="1:12" x14ac:dyDescent="0.35">
      <c r="A19" s="116" t="s">
        <v>12</v>
      </c>
      <c r="B19" s="5" t="s">
        <v>44</v>
      </c>
      <c r="C19" s="5">
        <v>430488</v>
      </c>
      <c r="D19" s="117" t="s">
        <v>57</v>
      </c>
      <c r="E19" s="128" t="s">
        <v>60</v>
      </c>
      <c r="F19" s="120">
        <v>47235</v>
      </c>
      <c r="G19" s="8">
        <v>1</v>
      </c>
      <c r="H19" s="8" t="s">
        <v>17</v>
      </c>
      <c r="I19" s="11">
        <v>45791</v>
      </c>
      <c r="J19" s="12">
        <f ca="1">OrangeTop[[#This Row],[Expiration Date]]-TODAY()</f>
        <v>1385</v>
      </c>
      <c r="K19" s="8" t="s">
        <v>26</v>
      </c>
      <c r="L19" s="9" t="s">
        <v>19</v>
      </c>
    </row>
    <row r="20" spans="1:12" x14ac:dyDescent="0.35">
      <c r="A20" s="121" t="s">
        <v>12</v>
      </c>
      <c r="B20" s="5" t="s">
        <v>44</v>
      </c>
      <c r="C20" s="5">
        <v>430488</v>
      </c>
      <c r="D20" s="117" t="s">
        <v>57</v>
      </c>
      <c r="E20" s="2">
        <v>30724004</v>
      </c>
      <c r="F20" s="122">
        <v>47424</v>
      </c>
      <c r="G20" s="8">
        <v>-520</v>
      </c>
      <c r="H20" s="8" t="s">
        <v>27</v>
      </c>
      <c r="I20" s="11">
        <v>45807</v>
      </c>
      <c r="J20" s="12">
        <f ca="1">OrangeTop[[#This Row],[Expiration Date]]-TODAY()</f>
        <v>1574</v>
      </c>
      <c r="K20" s="8" t="s">
        <v>26</v>
      </c>
      <c r="L20" s="9" t="s">
        <v>73</v>
      </c>
    </row>
    <row r="21" spans="1:12" x14ac:dyDescent="0.35">
      <c r="A21" s="7" t="s">
        <v>12</v>
      </c>
      <c r="B21" s="8" t="s">
        <v>44</v>
      </c>
      <c r="C21" s="5">
        <v>430488</v>
      </c>
      <c r="D21" s="5" t="s">
        <v>57</v>
      </c>
      <c r="E21" s="127">
        <v>29524041</v>
      </c>
      <c r="F21" s="11">
        <v>47407</v>
      </c>
      <c r="G21" s="8">
        <v>-32</v>
      </c>
      <c r="H21" s="8" t="s">
        <v>27</v>
      </c>
      <c r="I21" s="11">
        <v>45807</v>
      </c>
      <c r="J21" s="12">
        <f ca="1">OrangeTop[[#This Row],[Expiration Date]]-TODAY()</f>
        <v>1557</v>
      </c>
      <c r="K21" s="8" t="s">
        <v>26</v>
      </c>
      <c r="L21" s="9" t="s">
        <v>74</v>
      </c>
    </row>
    <row r="22" spans="1:12" x14ac:dyDescent="0.35">
      <c r="A22" s="7" t="s">
        <v>12</v>
      </c>
      <c r="B22" s="8" t="s">
        <v>44</v>
      </c>
      <c r="C22" s="5">
        <v>430488</v>
      </c>
      <c r="D22" s="123" t="s">
        <v>57</v>
      </c>
      <c r="E22" s="127" t="s">
        <v>71</v>
      </c>
      <c r="F22" s="11">
        <v>47429</v>
      </c>
      <c r="G22" s="8">
        <v>-56</v>
      </c>
      <c r="H22" s="8" t="s">
        <v>27</v>
      </c>
      <c r="I22" s="11">
        <v>45810</v>
      </c>
      <c r="J22" s="12">
        <f ca="1">OrangeTop[[#This Row],[Expiration Date]]-TODAY()</f>
        <v>1579</v>
      </c>
      <c r="K22" s="8" t="s">
        <v>26</v>
      </c>
      <c r="L22" s="9" t="s">
        <v>75</v>
      </c>
    </row>
    <row r="23" spans="1:12" x14ac:dyDescent="0.35">
      <c r="A23" s="7" t="s">
        <v>12</v>
      </c>
      <c r="B23" s="8" t="s">
        <v>44</v>
      </c>
      <c r="C23" s="5">
        <v>430488</v>
      </c>
      <c r="D23" s="5" t="s">
        <v>57</v>
      </c>
      <c r="E23" s="2">
        <v>30724004</v>
      </c>
      <c r="F23" s="122">
        <v>47424</v>
      </c>
      <c r="G23" s="8">
        <v>-360</v>
      </c>
      <c r="H23" s="8" t="s">
        <v>27</v>
      </c>
      <c r="I23" s="11">
        <v>45812</v>
      </c>
      <c r="J23" s="12">
        <f ca="1">OrangeTop[[#This Row],[Expiration Date]]-TODAY()</f>
        <v>1574</v>
      </c>
      <c r="K23" s="8" t="s">
        <v>26</v>
      </c>
      <c r="L23" s="9" t="s">
        <v>76</v>
      </c>
    </row>
    <row r="24" spans="1:12" x14ac:dyDescent="0.35">
      <c r="A24" s="7" t="s">
        <v>12</v>
      </c>
      <c r="B24" s="8" t="s">
        <v>44</v>
      </c>
      <c r="C24" s="5">
        <v>430488</v>
      </c>
      <c r="D24" s="117" t="s">
        <v>57</v>
      </c>
      <c r="E24" s="127" t="s">
        <v>58</v>
      </c>
      <c r="F24" s="122">
        <v>47424</v>
      </c>
      <c r="G24" s="8">
        <v>-202</v>
      </c>
      <c r="H24" s="8" t="s">
        <v>27</v>
      </c>
      <c r="I24" s="11">
        <v>45814</v>
      </c>
      <c r="J24" s="12">
        <f ca="1">OrangeTop[[#This Row],[Expiration Date]]-TODAY()</f>
        <v>1574</v>
      </c>
      <c r="K24" s="8" t="s">
        <v>26</v>
      </c>
      <c r="L24" s="9" t="s">
        <v>77</v>
      </c>
    </row>
    <row r="25" spans="1:12" x14ac:dyDescent="0.35">
      <c r="A25" s="7" t="s">
        <v>12</v>
      </c>
      <c r="B25" s="8" t="s">
        <v>44</v>
      </c>
      <c r="C25" s="5">
        <v>430488</v>
      </c>
      <c r="D25" s="117" t="s">
        <v>57</v>
      </c>
      <c r="E25" s="127" t="s">
        <v>58</v>
      </c>
      <c r="F25" s="122">
        <v>47424</v>
      </c>
      <c r="G25" s="8">
        <v>-140</v>
      </c>
      <c r="H25" s="8" t="s">
        <v>27</v>
      </c>
      <c r="I25" s="11">
        <v>45814</v>
      </c>
      <c r="J25" s="12">
        <f ca="1">OrangeTop[[#This Row],[Expiration Date]]-TODAY()</f>
        <v>1574</v>
      </c>
      <c r="K25" s="8" t="s">
        <v>26</v>
      </c>
      <c r="L25" s="9" t="s">
        <v>78</v>
      </c>
    </row>
    <row r="26" spans="1:12" x14ac:dyDescent="0.35">
      <c r="A26" s="7" t="s">
        <v>12</v>
      </c>
      <c r="B26" s="8" t="s">
        <v>44</v>
      </c>
      <c r="C26" s="8">
        <v>430488</v>
      </c>
      <c r="D26" s="8" t="s">
        <v>57</v>
      </c>
      <c r="E26" s="127" t="s">
        <v>58</v>
      </c>
      <c r="F26" s="122">
        <v>47424</v>
      </c>
      <c r="G26" s="8">
        <v>-126</v>
      </c>
      <c r="H26" s="8" t="s">
        <v>27</v>
      </c>
      <c r="I26" s="11">
        <v>45819</v>
      </c>
      <c r="J26" s="12">
        <f ca="1">OrangeTop[[#This Row],[Expiration Date]]-TODAY()</f>
        <v>1574</v>
      </c>
      <c r="K26" s="8" t="s">
        <v>26</v>
      </c>
      <c r="L26" s="9" t="s">
        <v>79</v>
      </c>
    </row>
    <row r="27" spans="1:12" x14ac:dyDescent="0.35">
      <c r="A27" s="7" t="s">
        <v>12</v>
      </c>
      <c r="B27" s="8" t="s">
        <v>44</v>
      </c>
      <c r="C27" s="8">
        <v>430488</v>
      </c>
      <c r="D27" s="8" t="s">
        <v>57</v>
      </c>
      <c r="E27" s="127" t="s">
        <v>58</v>
      </c>
      <c r="F27" s="122">
        <v>47424</v>
      </c>
      <c r="G27" s="8">
        <v>-258</v>
      </c>
      <c r="H27" s="8" t="s">
        <v>27</v>
      </c>
      <c r="I27" s="11">
        <v>45819</v>
      </c>
      <c r="J27" s="12">
        <f ca="1">OrangeTop[[#This Row],[Expiration Date]]-TODAY()</f>
        <v>1574</v>
      </c>
      <c r="K27" s="8" t="s">
        <v>26</v>
      </c>
      <c r="L27" s="9" t="s">
        <v>80</v>
      </c>
    </row>
    <row r="28" spans="1:12" x14ac:dyDescent="0.35">
      <c r="A28" s="7"/>
      <c r="B28" s="8" t="s">
        <v>44</v>
      </c>
      <c r="C28" s="117">
        <v>430488</v>
      </c>
      <c r="D28" s="8" t="s">
        <v>57</v>
      </c>
      <c r="E28" s="127" t="s">
        <v>58</v>
      </c>
      <c r="F28" s="11">
        <v>47424</v>
      </c>
      <c r="G28" s="8">
        <v>-590</v>
      </c>
      <c r="H28" s="8" t="s">
        <v>17</v>
      </c>
      <c r="I28" s="11">
        <v>45827</v>
      </c>
      <c r="J28" s="12">
        <f ca="1">OrangeTop[[#This Row],[Expiration Date]]-TODAY()</f>
        <v>1574</v>
      </c>
      <c r="K28" s="8" t="s">
        <v>26</v>
      </c>
      <c r="L28" s="9" t="s">
        <v>81</v>
      </c>
    </row>
    <row r="29" spans="1:12" x14ac:dyDescent="0.35">
      <c r="A29" s="7"/>
      <c r="B29" s="8" t="s">
        <v>44</v>
      </c>
      <c r="C29" s="5">
        <v>430488</v>
      </c>
      <c r="D29" s="117" t="s">
        <v>57</v>
      </c>
      <c r="E29" s="126" t="s">
        <v>63</v>
      </c>
      <c r="F29" s="120">
        <v>46042</v>
      </c>
      <c r="G29" s="117">
        <v>-1</v>
      </c>
      <c r="H29" s="8" t="s">
        <v>27</v>
      </c>
      <c r="I29" s="11">
        <v>45831</v>
      </c>
      <c r="J29" s="12">
        <f ca="1">OrangeTop[[#This Row],[Expiration Date]]-TODAY()</f>
        <v>192</v>
      </c>
      <c r="K29" s="8" t="s">
        <v>26</v>
      </c>
      <c r="L29" s="9" t="s">
        <v>82</v>
      </c>
    </row>
    <row r="30" spans="1:12" x14ac:dyDescent="0.35">
      <c r="A30" s="7"/>
      <c r="B30" s="8" t="s">
        <v>44</v>
      </c>
      <c r="C30" s="5">
        <v>430488</v>
      </c>
      <c r="D30" s="117" t="s">
        <v>57</v>
      </c>
      <c r="E30" s="127" t="s">
        <v>62</v>
      </c>
      <c r="F30" s="11">
        <v>46265</v>
      </c>
      <c r="G30" s="8">
        <v>-1</v>
      </c>
      <c r="H30" s="8" t="s">
        <v>27</v>
      </c>
      <c r="I30" s="11">
        <v>45831</v>
      </c>
      <c r="J30" s="12">
        <f ca="1">OrangeTop[[#This Row],[Expiration Date]]-TODAY()</f>
        <v>415</v>
      </c>
      <c r="K30" s="8" t="s">
        <v>26</v>
      </c>
      <c r="L30" s="9" t="s">
        <v>82</v>
      </c>
    </row>
    <row r="31" spans="1:12" x14ac:dyDescent="0.35">
      <c r="A31" s="7"/>
      <c r="B31" s="8" t="s">
        <v>44</v>
      </c>
      <c r="C31" s="5">
        <v>430488</v>
      </c>
      <c r="D31" s="117" t="s">
        <v>57</v>
      </c>
      <c r="E31" s="127" t="s">
        <v>64</v>
      </c>
      <c r="F31" s="11">
        <v>47281</v>
      </c>
      <c r="G31" s="8">
        <v>-1</v>
      </c>
      <c r="H31" s="8" t="s">
        <v>27</v>
      </c>
      <c r="I31" s="11">
        <v>45831</v>
      </c>
      <c r="J31" s="12">
        <f ca="1">OrangeTop[[#This Row],[Expiration Date]]-TODAY()</f>
        <v>1431</v>
      </c>
      <c r="K31" s="8" t="s">
        <v>26</v>
      </c>
      <c r="L31" s="9" t="s">
        <v>82</v>
      </c>
    </row>
    <row r="32" spans="1:12" x14ac:dyDescent="0.35">
      <c r="A32" s="7"/>
      <c r="B32" s="8" t="s">
        <v>44</v>
      </c>
      <c r="C32" s="5">
        <v>430488</v>
      </c>
      <c r="D32" s="117" t="s">
        <v>57</v>
      </c>
      <c r="E32" s="127" t="s">
        <v>65</v>
      </c>
      <c r="F32" s="11">
        <v>47216</v>
      </c>
      <c r="G32" s="8">
        <v>-1</v>
      </c>
      <c r="H32" s="8" t="s">
        <v>27</v>
      </c>
      <c r="I32" s="11">
        <v>45831</v>
      </c>
      <c r="J32" s="12">
        <f ca="1">OrangeTop[[#This Row],[Expiration Date]]-TODAY()</f>
        <v>1366</v>
      </c>
      <c r="K32" s="8" t="s">
        <v>26</v>
      </c>
      <c r="L32" s="9" t="s">
        <v>82</v>
      </c>
    </row>
    <row r="33" spans="1:12" x14ac:dyDescent="0.35">
      <c r="A33" s="7"/>
      <c r="B33" s="8" t="s">
        <v>44</v>
      </c>
      <c r="C33" s="5">
        <v>430488</v>
      </c>
      <c r="D33" s="117" t="s">
        <v>57</v>
      </c>
      <c r="E33" s="127" t="s">
        <v>66</v>
      </c>
      <c r="F33" s="11">
        <v>47187</v>
      </c>
      <c r="G33" s="8">
        <v>-1</v>
      </c>
      <c r="H33" s="8" t="s">
        <v>27</v>
      </c>
      <c r="I33" s="11">
        <v>45831</v>
      </c>
      <c r="J33" s="12">
        <f ca="1">OrangeTop[[#This Row],[Expiration Date]]-TODAY()</f>
        <v>1337</v>
      </c>
      <c r="K33" s="8" t="s">
        <v>26</v>
      </c>
      <c r="L33" s="9" t="s">
        <v>82</v>
      </c>
    </row>
    <row r="34" spans="1:12" x14ac:dyDescent="0.35">
      <c r="A34" s="7"/>
      <c r="B34" s="8" t="s">
        <v>44</v>
      </c>
      <c r="C34" s="5">
        <v>430488</v>
      </c>
      <c r="D34" s="117" t="s">
        <v>57</v>
      </c>
      <c r="E34" s="127" t="s">
        <v>60</v>
      </c>
      <c r="F34" s="11">
        <v>47235</v>
      </c>
      <c r="G34" s="8">
        <v>-1</v>
      </c>
      <c r="H34" s="8" t="s">
        <v>27</v>
      </c>
      <c r="I34" s="11">
        <v>45831</v>
      </c>
      <c r="J34" s="12">
        <f ca="1">OrangeTop[[#This Row],[Expiration Date]]-TODAY()</f>
        <v>1385</v>
      </c>
      <c r="K34" s="8" t="s">
        <v>26</v>
      </c>
      <c r="L34" s="9" t="s">
        <v>83</v>
      </c>
    </row>
    <row r="35" spans="1:12" ht="29" x14ac:dyDescent="0.35">
      <c r="A35" s="7"/>
      <c r="B35" s="8" t="s">
        <v>44</v>
      </c>
      <c r="C35" s="117">
        <v>430488</v>
      </c>
      <c r="D35" s="117" t="s">
        <v>57</v>
      </c>
      <c r="E35" s="127">
        <v>35624017</v>
      </c>
      <c r="F35" s="11">
        <v>47473</v>
      </c>
      <c r="G35" s="8">
        <v>-448</v>
      </c>
      <c r="H35" s="8" t="s">
        <v>27</v>
      </c>
      <c r="I35" s="11">
        <v>45834</v>
      </c>
      <c r="J35" s="12">
        <f ca="1">OrangeTop[[#This Row],[Expiration Date]]-TODAY()</f>
        <v>1623</v>
      </c>
      <c r="K35" s="8" t="s">
        <v>26</v>
      </c>
      <c r="L35" s="134" t="s">
        <v>84</v>
      </c>
    </row>
    <row r="36" spans="1:12" x14ac:dyDescent="0.35">
      <c r="A36" s="7"/>
      <c r="B36" s="8" t="s">
        <v>44</v>
      </c>
      <c r="C36" s="117">
        <v>430488</v>
      </c>
      <c r="D36" s="117" t="s">
        <v>57</v>
      </c>
      <c r="E36" s="127" t="s">
        <v>71</v>
      </c>
      <c r="F36" s="11">
        <v>47429</v>
      </c>
      <c r="G36" s="8">
        <v>-24</v>
      </c>
      <c r="H36" s="8" t="s">
        <v>27</v>
      </c>
      <c r="I36" s="11">
        <v>45834</v>
      </c>
      <c r="J36" s="12">
        <f ca="1">OrangeTop[[#This Row],[Expiration Date]]-TODAY()</f>
        <v>1579</v>
      </c>
      <c r="K36" s="8" t="s">
        <v>26</v>
      </c>
      <c r="L36" s="9" t="s">
        <v>85</v>
      </c>
    </row>
    <row r="37" spans="1:12" x14ac:dyDescent="0.35">
      <c r="A37" s="7"/>
      <c r="B37" s="8" t="s">
        <v>44</v>
      </c>
      <c r="C37" s="5">
        <v>430488</v>
      </c>
      <c r="D37" s="123" t="s">
        <v>57</v>
      </c>
      <c r="E37" s="127" t="s">
        <v>58</v>
      </c>
      <c r="F37" s="11">
        <v>47424</v>
      </c>
      <c r="G37" s="8">
        <v>-48</v>
      </c>
      <c r="H37" s="8" t="s">
        <v>27</v>
      </c>
      <c r="I37" s="11">
        <v>45835</v>
      </c>
      <c r="J37" s="12">
        <f ca="1">OrangeTop[[#This Row],[Expiration Date]]-TODAY()</f>
        <v>1574</v>
      </c>
      <c r="K37" s="8" t="s">
        <v>26</v>
      </c>
      <c r="L37" s="9" t="s">
        <v>86</v>
      </c>
    </row>
    <row r="38" spans="1:12" x14ac:dyDescent="0.35">
      <c r="A38" s="7"/>
      <c r="B38" s="8" t="s">
        <v>44</v>
      </c>
      <c r="C38" s="8">
        <v>430488</v>
      </c>
      <c r="D38" s="8" t="s">
        <v>57</v>
      </c>
      <c r="E38" s="127">
        <v>35624017</v>
      </c>
      <c r="F38" s="11">
        <v>47473</v>
      </c>
      <c r="G38" s="8">
        <v>-60</v>
      </c>
      <c r="H38" s="8" t="s">
        <v>27</v>
      </c>
      <c r="I38" s="11">
        <v>45839</v>
      </c>
      <c r="J38" s="12">
        <f ca="1">OrangeTop[[#This Row],[Expiration Date]]-TODAY()</f>
        <v>1623</v>
      </c>
      <c r="K38" s="8" t="s">
        <v>26</v>
      </c>
      <c r="L38" s="134" t="s">
        <v>87</v>
      </c>
    </row>
    <row r="39" spans="1:12" x14ac:dyDescent="0.35">
      <c r="A39" s="7"/>
      <c r="B39" s="8" t="s">
        <v>44</v>
      </c>
      <c r="C39" s="8">
        <v>430488</v>
      </c>
      <c r="D39" s="8" t="s">
        <v>57</v>
      </c>
      <c r="E39" s="127" t="s">
        <v>88</v>
      </c>
      <c r="F39" s="11">
        <v>47545</v>
      </c>
      <c r="G39" s="8">
        <v>10000</v>
      </c>
      <c r="H39" s="8" t="s">
        <v>17</v>
      </c>
      <c r="I39" s="11">
        <v>45845</v>
      </c>
      <c r="J39" s="12">
        <f ca="1">OrangeTop[[#This Row],[Expiration Date]]-TODAY()</f>
        <v>1695</v>
      </c>
      <c r="K39" s="8" t="s">
        <v>26</v>
      </c>
      <c r="L39" s="9" t="s">
        <v>89</v>
      </c>
    </row>
    <row r="40" spans="1:12" x14ac:dyDescent="0.35">
      <c r="A40" s="7"/>
      <c r="B40" s="8" t="s">
        <v>44</v>
      </c>
      <c r="C40" s="8">
        <v>430488</v>
      </c>
      <c r="D40" s="8" t="s">
        <v>57</v>
      </c>
      <c r="E40" s="127">
        <v>35624017</v>
      </c>
      <c r="F40" s="11">
        <v>47473</v>
      </c>
      <c r="G40" s="8">
        <v>-120</v>
      </c>
      <c r="H40" s="8" t="s">
        <v>27</v>
      </c>
      <c r="I40" s="11">
        <v>45847</v>
      </c>
      <c r="J40" s="136">
        <f ca="1">OrangeTop[[#This Row],[Expiration Date]]-TODAY()</f>
        <v>1623</v>
      </c>
      <c r="K40" s="8" t="s">
        <v>26</v>
      </c>
      <c r="L40" s="134" t="s">
        <v>90</v>
      </c>
    </row>
    <row r="41" spans="1:12" x14ac:dyDescent="0.35">
      <c r="A41" s="7"/>
      <c r="B41" s="8" t="s">
        <v>44</v>
      </c>
      <c r="C41" s="8">
        <v>430488</v>
      </c>
      <c r="D41" s="8" t="s">
        <v>57</v>
      </c>
      <c r="E41" s="127" t="s">
        <v>69</v>
      </c>
      <c r="F41" s="11">
        <v>47473</v>
      </c>
      <c r="G41" s="8">
        <v>-90</v>
      </c>
      <c r="H41" s="8" t="s">
        <v>27</v>
      </c>
      <c r="I41" s="11">
        <v>45848</v>
      </c>
      <c r="J41" s="12">
        <f ca="1">OrangeTop[[#This Row],[Expiration Date]]-TODAY()</f>
        <v>1623</v>
      </c>
      <c r="K41" s="8" t="s">
        <v>26</v>
      </c>
      <c r="L41" s="134" t="s">
        <v>91</v>
      </c>
    </row>
    <row r="42" spans="1:12" x14ac:dyDescent="0.35">
      <c r="A42" s="7"/>
      <c r="B42" s="8" t="s">
        <v>44</v>
      </c>
      <c r="C42" s="8">
        <v>430488</v>
      </c>
      <c r="D42" s="8" t="s">
        <v>57</v>
      </c>
      <c r="E42" s="127" t="s">
        <v>69</v>
      </c>
      <c r="F42" s="11">
        <v>47473</v>
      </c>
      <c r="G42" s="8">
        <v>-220</v>
      </c>
      <c r="H42" s="8" t="s">
        <v>27</v>
      </c>
      <c r="I42" s="11">
        <v>45848</v>
      </c>
      <c r="J42" s="12">
        <f ca="1">OrangeTop[[#This Row],[Expiration Date]]-TODAY()</f>
        <v>1623</v>
      </c>
      <c r="K42" s="8" t="s">
        <v>26</v>
      </c>
      <c r="L42" s="134" t="s">
        <v>92</v>
      </c>
    </row>
    <row r="43" spans="1:12" x14ac:dyDescent="0.35">
      <c r="A43" s="7"/>
      <c r="B43" s="8" t="s">
        <v>44</v>
      </c>
      <c r="C43" s="8">
        <v>430488</v>
      </c>
      <c r="D43" s="8" t="s">
        <v>57</v>
      </c>
      <c r="E43" s="127" t="s">
        <v>69</v>
      </c>
      <c r="F43" s="11">
        <v>47473</v>
      </c>
      <c r="G43" s="8">
        <v>-60</v>
      </c>
      <c r="H43" s="8" t="s">
        <v>27</v>
      </c>
      <c r="I43" s="11">
        <v>45848</v>
      </c>
      <c r="J43" s="12">
        <f ca="1">OrangeTop[[#This Row],[Expiration Date]]-TODAY()</f>
        <v>1623</v>
      </c>
      <c r="K43" s="8" t="s">
        <v>26</v>
      </c>
      <c r="L43" s="134" t="s">
        <v>93</v>
      </c>
    </row>
  </sheetData>
  <sheetProtection algorithmName="SHA-512" hashValue="NqfZX8sU0wSmbM/7a8AtZZeixHrusSlWb0JdKGnDYSdJIuJsteaA2w54SmxHHK6USE6oMEkdN0NTcGvsjK+ZwQ==" saltValue="2Ovp3dJBReXEGDwjGIezgw==" spinCount="100000" sheet="1" objects="1" scenarios="1" formatCells="0" formatColumns="0" formatRows="0" insertColumns="0" insertRows="0" deleteColumns="0" deleteRows="0" sort="0"/>
  <conditionalFormatting sqref="J2:J43">
    <cfRule type="cellIs" dxfId="47" priority="1" operator="equal">
      <formula>90</formula>
    </cfRule>
    <cfRule type="cellIs" dxfId="46" priority="2" operator="greaterThan">
      <formula>90</formula>
    </cfRule>
    <cfRule type="cellIs" dxfId="45" priority="3" operator="lessThan">
      <formula>90</formula>
    </cfRule>
  </conditionalFormatting>
  <pageMargins left="0.7" right="0.7" top="0.75" bottom="0.75" header="0.3" footer="0.3"/>
  <ignoredErrors>
    <ignoredError sqref="E10" numberStoredAsText="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94CC0F8-CF8F-487E-BB54-CD1B843F52EE}">
          <x14:formula1>
            <xm:f>'Data Validation'!$A$2:$A$4</xm:f>
          </x14:formula1>
          <xm:sqref>H2:H43</xm:sqref>
        </x14:dataValidation>
        <x14:dataValidation type="list" allowBlank="1" showInputMessage="1" showErrorMessage="1" xr:uid="{6952CC30-C8CD-4F68-8B56-DBD3C92E76F6}">
          <x14:formula1>
            <xm:f>'Data Validation'!$E$2:$E$5</xm:f>
          </x14:formula1>
          <xm:sqref>K2:K43</xm:sqref>
        </x14:dataValidation>
        <x14:dataValidation type="list" allowBlank="1" showInputMessage="1" showErrorMessage="1" xr:uid="{C8826D77-C0CC-455D-9F71-B270C1C86042}">
          <x14:formula1>
            <xm:f>'Data Validation'!$A$14</xm:f>
          </x14:formula1>
          <xm:sqref>A2:A43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75B28-4DDF-4B6B-95E4-B8AA52301A67}">
  <sheetPr codeName="Sheet35">
    <tabColor rgb="FF9966FF"/>
  </sheetPr>
  <dimension ref="A1:L9"/>
  <sheetViews>
    <sheetView workbookViewId="0">
      <selection activeCell="F9" sqref="F9"/>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21.1796875" bestFit="1" customWidth="1"/>
    <col min="9" max="9" width="11.54296875" customWidth="1"/>
    <col min="10" max="10" width="27.1796875" customWidth="1"/>
    <col min="11" max="11" width="11.7265625" customWidth="1"/>
    <col min="12" max="12" width="40.26953125" bestFit="1" customWidth="1"/>
  </cols>
  <sheetData>
    <row r="1" spans="1:12" x14ac:dyDescent="0.35">
      <c r="A1" s="74" t="s">
        <v>0</v>
      </c>
      <c r="B1" s="74" t="s">
        <v>1</v>
      </c>
      <c r="C1" s="74" t="s">
        <v>2</v>
      </c>
      <c r="D1" s="75" t="s">
        <v>3</v>
      </c>
      <c r="E1" s="75" t="s">
        <v>4</v>
      </c>
      <c r="F1" s="76" t="s">
        <v>5</v>
      </c>
      <c r="G1" s="77" t="s">
        <v>6</v>
      </c>
      <c r="H1" s="77" t="s">
        <v>7</v>
      </c>
      <c r="I1" s="78" t="s">
        <v>8</v>
      </c>
      <c r="J1" s="78" t="s">
        <v>9</v>
      </c>
      <c r="K1" s="78" t="s">
        <v>10</v>
      </c>
      <c r="L1" s="79" t="s">
        <v>11</v>
      </c>
    </row>
    <row r="2" spans="1:12" x14ac:dyDescent="0.35">
      <c r="A2" s="121" t="s">
        <v>12</v>
      </c>
      <c r="B2" s="5" t="s">
        <v>44</v>
      </c>
      <c r="C2" s="5">
        <v>431421</v>
      </c>
      <c r="D2" s="123" t="s">
        <v>48</v>
      </c>
      <c r="E2" s="5">
        <v>24723022</v>
      </c>
      <c r="F2" s="122">
        <v>46273</v>
      </c>
      <c r="G2" s="5">
        <v>15</v>
      </c>
      <c r="H2" s="5" t="s">
        <v>17</v>
      </c>
      <c r="I2" s="122">
        <v>45782</v>
      </c>
      <c r="J2" s="4">
        <f ca="1">WhiteTop[[#This Row],[Expiration Date]]-TODAY()</f>
        <v>423</v>
      </c>
      <c r="K2" s="5" t="s">
        <v>18</v>
      </c>
      <c r="L2" s="6" t="s">
        <v>19</v>
      </c>
    </row>
    <row r="3" spans="1:12" x14ac:dyDescent="0.35">
      <c r="A3" s="116" t="s">
        <v>12</v>
      </c>
      <c r="B3" s="5" t="s">
        <v>44</v>
      </c>
      <c r="C3" s="5">
        <v>431421</v>
      </c>
      <c r="D3" s="117" t="s">
        <v>48</v>
      </c>
      <c r="E3" s="117">
        <v>33623042</v>
      </c>
      <c r="F3" s="120">
        <v>46357</v>
      </c>
      <c r="G3" s="117">
        <v>12</v>
      </c>
      <c r="H3" s="117" t="s">
        <v>17</v>
      </c>
      <c r="I3" s="120">
        <v>45782</v>
      </c>
      <c r="J3" s="118">
        <f ca="1">WhiteTop[[#This Row],[Expiration Date]]-TODAY()</f>
        <v>507</v>
      </c>
      <c r="K3" s="117" t="s">
        <v>18</v>
      </c>
      <c r="L3" s="119" t="s">
        <v>19</v>
      </c>
    </row>
    <row r="4" spans="1:12" x14ac:dyDescent="0.35">
      <c r="A4" s="116" t="s">
        <v>12</v>
      </c>
      <c r="B4" s="5" t="s">
        <v>44</v>
      </c>
      <c r="C4" s="5">
        <v>431421</v>
      </c>
      <c r="D4" s="117" t="s">
        <v>48</v>
      </c>
      <c r="E4" s="117">
        <v>23924077</v>
      </c>
      <c r="F4" s="120">
        <v>47356</v>
      </c>
      <c r="G4" s="117">
        <v>6</v>
      </c>
      <c r="H4" s="117" t="s">
        <v>17</v>
      </c>
      <c r="I4" s="120">
        <v>45782</v>
      </c>
      <c r="J4" s="118">
        <f ca="1">WhiteTop[[#This Row],[Expiration Date]]-TODAY()</f>
        <v>1506</v>
      </c>
      <c r="K4" s="117" t="s">
        <v>18</v>
      </c>
      <c r="L4" s="119" t="s">
        <v>19</v>
      </c>
    </row>
    <row r="5" spans="1:12" x14ac:dyDescent="0.35">
      <c r="A5" s="116" t="s">
        <v>12</v>
      </c>
      <c r="B5" s="5" t="s">
        <v>44</v>
      </c>
      <c r="C5" s="5">
        <v>431421</v>
      </c>
      <c r="D5" s="117" t="s">
        <v>48</v>
      </c>
      <c r="E5" s="117">
        <v>25324003</v>
      </c>
      <c r="F5" s="120">
        <v>47377</v>
      </c>
      <c r="G5" s="117">
        <v>5786</v>
      </c>
      <c r="H5" s="117" t="s">
        <v>17</v>
      </c>
      <c r="I5" s="120">
        <v>45782</v>
      </c>
      <c r="J5" s="118">
        <f ca="1">WhiteTop[[#This Row],[Expiration Date]]-TODAY()</f>
        <v>1527</v>
      </c>
      <c r="K5" s="117" t="s">
        <v>18</v>
      </c>
      <c r="L5" s="119" t="s">
        <v>19</v>
      </c>
    </row>
    <row r="6" spans="1:12" x14ac:dyDescent="0.35">
      <c r="A6" s="7" t="s">
        <v>12</v>
      </c>
      <c r="B6" s="5" t="s">
        <v>44</v>
      </c>
      <c r="C6" s="5">
        <v>431421</v>
      </c>
      <c r="D6" s="117" t="s">
        <v>48</v>
      </c>
      <c r="E6" s="117">
        <v>25324003</v>
      </c>
      <c r="F6" s="120">
        <v>47377</v>
      </c>
      <c r="G6" s="8">
        <v>-30</v>
      </c>
      <c r="H6" s="8" t="s">
        <v>27</v>
      </c>
      <c r="I6" s="11">
        <v>45789</v>
      </c>
      <c r="J6" s="12">
        <f ca="1">WhiteTop[[#This Row],[Expiration Date]]-TODAY()</f>
        <v>1527</v>
      </c>
      <c r="K6" s="8" t="s">
        <v>26</v>
      </c>
      <c r="L6" s="9" t="s">
        <v>53</v>
      </c>
    </row>
    <row r="7" spans="1:12" x14ac:dyDescent="0.35">
      <c r="A7" s="7" t="s">
        <v>12</v>
      </c>
      <c r="B7" s="5" t="s">
        <v>44</v>
      </c>
      <c r="C7" s="5">
        <v>431421</v>
      </c>
      <c r="D7" s="117" t="s">
        <v>48</v>
      </c>
      <c r="E7" s="8">
        <v>25324003</v>
      </c>
      <c r="F7" s="120">
        <v>47377</v>
      </c>
      <c r="G7" s="8">
        <v>-192</v>
      </c>
      <c r="H7" s="8" t="s">
        <v>27</v>
      </c>
      <c r="I7" s="11">
        <v>45826</v>
      </c>
      <c r="J7" s="12">
        <f ca="1">WhiteTop[[#This Row],[Expiration Date]]-TODAY()</f>
        <v>1527</v>
      </c>
      <c r="K7" s="8" t="s">
        <v>26</v>
      </c>
      <c r="L7" s="9" t="s">
        <v>54</v>
      </c>
    </row>
    <row r="8" spans="1:12" x14ac:dyDescent="0.35">
      <c r="A8" s="7" t="s">
        <v>12</v>
      </c>
      <c r="B8" s="8" t="s">
        <v>44</v>
      </c>
      <c r="C8" s="8">
        <v>431421</v>
      </c>
      <c r="D8" s="8" t="s">
        <v>48</v>
      </c>
      <c r="E8" s="8">
        <v>25324003</v>
      </c>
      <c r="F8" s="11">
        <v>46053</v>
      </c>
      <c r="G8" s="8">
        <v>-80</v>
      </c>
      <c r="H8" s="8" t="s">
        <v>27</v>
      </c>
      <c r="I8" s="11">
        <v>45835</v>
      </c>
      <c r="J8" s="12">
        <f ca="1">WhiteTop[[#This Row],[Expiration Date]]-TODAY()</f>
        <v>203</v>
      </c>
      <c r="K8" s="8" t="s">
        <v>26</v>
      </c>
      <c r="L8" s="9" t="s">
        <v>55</v>
      </c>
    </row>
    <row r="9" spans="1:12" x14ac:dyDescent="0.35">
      <c r="A9" s="7" t="s">
        <v>12</v>
      </c>
      <c r="B9" s="5" t="s">
        <v>44</v>
      </c>
      <c r="C9" s="5">
        <v>431421</v>
      </c>
      <c r="D9" s="117" t="s">
        <v>48</v>
      </c>
      <c r="E9" s="8">
        <v>25324003</v>
      </c>
      <c r="F9" s="11">
        <v>46053</v>
      </c>
      <c r="G9" s="8">
        <v>-100</v>
      </c>
      <c r="H9" s="8" t="s">
        <v>27</v>
      </c>
      <c r="I9" s="11">
        <v>45838</v>
      </c>
      <c r="J9" s="12">
        <f ca="1">WhiteTop[[#This Row],[Expiration Date]]-TODAY()</f>
        <v>203</v>
      </c>
      <c r="K9" s="8" t="s">
        <v>26</v>
      </c>
      <c r="L9" s="9" t="s">
        <v>56</v>
      </c>
    </row>
  </sheetData>
  <sheetProtection algorithmName="SHA-512" hashValue="tJS7odHDxYbDgwa+xTMykEXwRRLwthqvWRyI7i2o5vNb6mO5JQumIvEKQkeITrhT8UZeE9hX2Qpbw2piwJ9Ilg==" saltValue="5Ztx5pjwNTQkoKyN2bsjJg==" spinCount="100000" sheet="1" objects="1" scenarios="1" formatCells="0" formatColumns="0" formatRows="0" insertColumns="0" insertRows="0" deleteColumns="0" deleteRows="0" sort="0"/>
  <conditionalFormatting sqref="J2:J9">
    <cfRule type="cellIs" dxfId="44" priority="1" operator="equal">
      <formula>90</formula>
    </cfRule>
    <cfRule type="cellIs" dxfId="43" priority="2" operator="greaterThan">
      <formula>90</formula>
    </cfRule>
    <cfRule type="cellIs" dxfId="42"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C534461-1671-4426-B95D-8A151B7FC4A7}">
          <x14:formula1>
            <xm:f>'Data Validation'!$A$14</xm:f>
          </x14:formula1>
          <xm:sqref>A2:A9</xm:sqref>
        </x14:dataValidation>
        <x14:dataValidation type="list" allowBlank="1" showInputMessage="1" showErrorMessage="1" xr:uid="{D3338FD3-B715-46DE-9A84-099457CF8A01}">
          <x14:formula1>
            <xm:f>'Data Validation'!$E$2:$E$5</xm:f>
          </x14:formula1>
          <xm:sqref>K2:K9</xm:sqref>
        </x14:dataValidation>
        <x14:dataValidation type="list" allowBlank="1" showInputMessage="1" showErrorMessage="1" xr:uid="{CABBB0A3-7C22-4463-BA40-AC823B736E46}">
          <x14:formula1>
            <xm:f>'Data Validation'!$A$2:$A$4</xm:f>
          </x14:formula1>
          <xm:sqref>H2:H9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1A61-E644-465A-8578-44A4E7D02D8F}">
  <sheetPr codeName="Sheet36">
    <tabColor rgb="FFFFFF00"/>
  </sheetPr>
  <dimension ref="A1:L3"/>
  <sheetViews>
    <sheetView workbookViewId="0">
      <selection activeCell="G16" sqref="G16"/>
    </sheetView>
  </sheetViews>
  <sheetFormatPr defaultRowHeight="14.5" x14ac:dyDescent="0.35"/>
  <cols>
    <col min="1" max="1" width="27.26953125" bestFit="1" customWidth="1"/>
    <col min="2" max="3" width="27.26953125" customWidth="1"/>
    <col min="4" max="8" width="23.7265625" customWidth="1"/>
    <col min="9" max="11" width="27.1796875" customWidth="1"/>
    <col min="12" max="12" width="32.453125" bestFit="1" customWidth="1"/>
  </cols>
  <sheetData>
    <row r="1" spans="1:12" x14ac:dyDescent="0.35">
      <c r="A1" s="80" t="s">
        <v>0</v>
      </c>
      <c r="B1" s="80" t="s">
        <v>1</v>
      </c>
      <c r="C1" s="80" t="s">
        <v>2</v>
      </c>
      <c r="D1" s="81" t="s">
        <v>3</v>
      </c>
      <c r="E1" s="81" t="s">
        <v>4</v>
      </c>
      <c r="F1" s="82" t="s">
        <v>5</v>
      </c>
      <c r="G1" s="83" t="s">
        <v>6</v>
      </c>
      <c r="H1" s="83" t="s">
        <v>7</v>
      </c>
      <c r="I1" s="84" t="s">
        <v>8</v>
      </c>
      <c r="J1" s="84" t="s">
        <v>9</v>
      </c>
      <c r="K1" s="84" t="s">
        <v>10</v>
      </c>
      <c r="L1" s="85" t="s">
        <v>11</v>
      </c>
    </row>
    <row r="2" spans="1:12" x14ac:dyDescent="0.35">
      <c r="A2" s="121" t="s">
        <v>12</v>
      </c>
      <c r="B2" s="5" t="s">
        <v>44</v>
      </c>
      <c r="C2" s="5">
        <v>431417</v>
      </c>
      <c r="D2" s="123" t="s">
        <v>45</v>
      </c>
      <c r="E2" s="2">
        <v>28523057</v>
      </c>
      <c r="F2" s="122">
        <v>46306</v>
      </c>
      <c r="G2" s="5">
        <v>533</v>
      </c>
      <c r="H2" s="5" t="s">
        <v>17</v>
      </c>
      <c r="I2" s="122">
        <v>46147</v>
      </c>
      <c r="J2" s="4">
        <f ca="1">YellowTop[[#This Row],[Expiration Date]]-TODAY()</f>
        <v>456</v>
      </c>
      <c r="K2" s="5" t="s">
        <v>18</v>
      </c>
      <c r="L2" s="6" t="s">
        <v>19</v>
      </c>
    </row>
    <row r="3" spans="1:12" x14ac:dyDescent="0.35">
      <c r="A3" s="116" t="s">
        <v>12</v>
      </c>
      <c r="B3" s="5" t="s">
        <v>44</v>
      </c>
      <c r="C3" s="5">
        <v>431417</v>
      </c>
      <c r="D3" s="117" t="s">
        <v>45</v>
      </c>
      <c r="E3" s="126" t="s">
        <v>47</v>
      </c>
      <c r="F3" s="120">
        <v>46415</v>
      </c>
      <c r="G3" s="117">
        <v>2000</v>
      </c>
      <c r="H3" s="117" t="s">
        <v>17</v>
      </c>
      <c r="I3" s="120">
        <v>46147</v>
      </c>
      <c r="J3" s="118">
        <f ca="1">YellowTop[[#This Row],[Expiration Date]]-TODAY()</f>
        <v>565</v>
      </c>
      <c r="K3" s="117" t="s">
        <v>18</v>
      </c>
      <c r="L3" s="119" t="s">
        <v>19</v>
      </c>
    </row>
  </sheetData>
  <sheetProtection algorithmName="SHA-512" hashValue="IKRpU1ninN5r/70HNAwEiJ0nguV13UCO6WoNA6q2XbxKuMQbJTApkqF6UoYgbIOX25Ho8D6PfckEicfuVDO51Q==" saltValue="OwQFEM7NxZup0rDj61OViQ==" spinCount="100000" sheet="1" objects="1" scenarios="1" formatCells="0" formatColumns="0" formatRows="0" insertColumns="0" insertRows="0" deleteColumns="0" deleteRows="0" sort="0"/>
  <conditionalFormatting sqref="J2:J3">
    <cfRule type="cellIs" dxfId="41" priority="1" operator="equal">
      <formula>90</formula>
    </cfRule>
    <cfRule type="cellIs" dxfId="40" priority="2" operator="greaterThan">
      <formula>90</formula>
    </cfRule>
    <cfRule type="cellIs" dxfId="39"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0C5ED8FE-BCDC-48DF-B167-5D691F574DB3}">
          <x14:formula1>
            <xm:f>'Data Validation'!$A$2:$A$4</xm:f>
          </x14:formula1>
          <xm:sqref>H2:H3</xm:sqref>
        </x14:dataValidation>
        <x14:dataValidation type="list" allowBlank="1" showInputMessage="1" showErrorMessage="1" xr:uid="{4D1CB8C1-FF13-43F4-AF41-E7990FFEEF97}">
          <x14:formula1>
            <xm:f>'Data Validation'!$E$2:$E$5</xm:f>
          </x14:formula1>
          <xm:sqref>K2:K3</xm:sqref>
        </x14:dataValidation>
        <x14:dataValidation type="list" allowBlank="1" showInputMessage="1" showErrorMessage="1" xr:uid="{67482B40-7944-4A5A-85F0-50B4DFC291E0}">
          <x14:formula1>
            <xm:f>'Data Validation'!$A$14</xm:f>
          </x14:formula1>
          <xm:sqref>A2:A3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39DA-16CF-4438-BF40-B9FD736FD8CA}">
  <sheetPr codeName="Sheet5"/>
  <dimension ref="A1:L4"/>
  <sheetViews>
    <sheetView workbookViewId="0"/>
  </sheetViews>
  <sheetFormatPr defaultRowHeight="14.5" x14ac:dyDescent="0.35"/>
  <cols>
    <col min="1" max="1" width="16.453125" bestFit="1" customWidth="1"/>
    <col min="2" max="2" width="15.453125" bestFit="1" customWidth="1"/>
    <col min="3" max="3" width="7.81640625" bestFit="1" customWidth="1"/>
    <col min="4" max="4" width="16.26953125" bestFit="1" customWidth="1"/>
    <col min="5" max="5" width="8.54296875"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8.453125" bestFit="1" customWidth="1"/>
    <col min="12" max="12" width="12.81640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30</v>
      </c>
      <c r="C2">
        <v>367281</v>
      </c>
      <c r="D2" t="s">
        <v>31</v>
      </c>
      <c r="E2" t="s">
        <v>32</v>
      </c>
      <c r="F2" s="125">
        <v>46721</v>
      </c>
      <c r="G2">
        <v>108</v>
      </c>
      <c r="H2" t="s">
        <v>17</v>
      </c>
      <c r="I2" s="125">
        <v>45783</v>
      </c>
      <c r="J2">
        <v>872</v>
      </c>
      <c r="K2" t="s">
        <v>26</v>
      </c>
      <c r="L2" t="s">
        <v>33</v>
      </c>
    </row>
    <row r="3" spans="1:12" x14ac:dyDescent="0.35">
      <c r="A3" t="s">
        <v>12</v>
      </c>
      <c r="B3" t="s">
        <v>30</v>
      </c>
      <c r="C3">
        <v>367281</v>
      </c>
      <c r="D3" t="s">
        <v>31</v>
      </c>
      <c r="E3" t="s">
        <v>34</v>
      </c>
      <c r="F3" s="125">
        <v>46418</v>
      </c>
      <c r="G3">
        <v>4</v>
      </c>
      <c r="H3" t="s">
        <v>17</v>
      </c>
      <c r="I3" s="125">
        <v>45783</v>
      </c>
      <c r="J3">
        <v>569</v>
      </c>
      <c r="K3" t="s">
        <v>26</v>
      </c>
      <c r="L3" t="s">
        <v>33</v>
      </c>
    </row>
    <row r="4" spans="1:12" x14ac:dyDescent="0.35">
      <c r="A4" t="s">
        <v>12</v>
      </c>
      <c r="B4" t="s">
        <v>30</v>
      </c>
      <c r="C4">
        <v>367281</v>
      </c>
      <c r="D4" t="s">
        <v>31</v>
      </c>
      <c r="E4" t="s">
        <v>35</v>
      </c>
      <c r="F4" s="125">
        <v>46660</v>
      </c>
      <c r="G4">
        <v>2</v>
      </c>
      <c r="H4" t="s">
        <v>17</v>
      </c>
      <c r="I4" s="125">
        <v>45783</v>
      </c>
      <c r="J4">
        <v>811</v>
      </c>
      <c r="K4" t="s">
        <v>26</v>
      </c>
      <c r="L4" t="s">
        <v>33</v>
      </c>
    </row>
  </sheetData>
  <phoneticPr fontId="2" type="noConversion"/>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CC9D-7AAD-43AF-BC12-DF00C8BD6E5A}">
  <sheetPr codeName="Sheet28">
    <tabColor rgb="FF00B050"/>
  </sheetPr>
  <dimension ref="A1:L18"/>
  <sheetViews>
    <sheetView workbookViewId="0">
      <selection activeCell="G19" sqref="G19"/>
    </sheetView>
  </sheetViews>
  <sheetFormatPr defaultRowHeight="14.5" x14ac:dyDescent="0.35"/>
  <cols>
    <col min="1" max="1" width="18.54296875" bestFit="1" customWidth="1"/>
    <col min="2" max="2" width="17.7265625" bestFit="1" customWidth="1"/>
    <col min="3" max="3" width="10.1796875" bestFit="1" customWidth="1"/>
    <col min="4" max="4" width="24.7265625" customWidth="1"/>
    <col min="5" max="7" width="23.7265625" customWidth="1"/>
    <col min="8" max="8" width="21.1796875" bestFit="1" customWidth="1"/>
    <col min="9" max="9" width="11.453125" customWidth="1"/>
    <col min="10" max="10" width="27.1796875" customWidth="1"/>
    <col min="11" max="11" width="12.54296875" customWidth="1"/>
    <col min="12" max="12" width="39.54296875" bestFit="1" customWidth="1"/>
  </cols>
  <sheetData>
    <row r="1" spans="1:12" x14ac:dyDescent="0.35">
      <c r="A1" s="1" t="s">
        <v>0</v>
      </c>
      <c r="B1" s="1" t="s">
        <v>1</v>
      </c>
      <c r="C1" s="1" t="s">
        <v>2</v>
      </c>
      <c r="D1" s="2" t="s">
        <v>3</v>
      </c>
      <c r="E1" s="2" t="s">
        <v>4</v>
      </c>
      <c r="F1" s="3" t="s">
        <v>5</v>
      </c>
      <c r="G1" s="4" t="s">
        <v>6</v>
      </c>
      <c r="H1" s="4" t="s">
        <v>7</v>
      </c>
      <c r="I1" s="5" t="s">
        <v>8</v>
      </c>
      <c r="J1" s="5" t="s">
        <v>9</v>
      </c>
      <c r="K1" s="5" t="s">
        <v>10</v>
      </c>
      <c r="L1" s="6" t="s">
        <v>11</v>
      </c>
    </row>
    <row r="2" spans="1:12" x14ac:dyDescent="0.35">
      <c r="A2" s="121" t="s">
        <v>12</v>
      </c>
      <c r="B2" s="5" t="s">
        <v>30</v>
      </c>
      <c r="C2" s="5">
        <v>367869</v>
      </c>
      <c r="D2" s="123" t="s">
        <v>111</v>
      </c>
      <c r="E2" s="5">
        <v>4339587</v>
      </c>
      <c r="F2" s="122">
        <v>46112</v>
      </c>
      <c r="G2" s="5">
        <v>500</v>
      </c>
      <c r="H2" s="5" t="s">
        <v>17</v>
      </c>
      <c r="I2" s="122">
        <v>45782</v>
      </c>
      <c r="J2" s="4">
        <f ca="1">SodiumHep[[#This Row],[Expiration Date]]-TODAY()</f>
        <v>262</v>
      </c>
      <c r="K2" s="5" t="s">
        <v>18</v>
      </c>
      <c r="L2" s="6" t="s">
        <v>19</v>
      </c>
    </row>
    <row r="3" spans="1:12" x14ac:dyDescent="0.35">
      <c r="A3" s="116" t="s">
        <v>12</v>
      </c>
      <c r="B3" s="5" t="s">
        <v>30</v>
      </c>
      <c r="C3" s="117">
        <v>368037</v>
      </c>
      <c r="D3" s="117" t="s">
        <v>112</v>
      </c>
      <c r="E3" s="117">
        <v>4257342</v>
      </c>
      <c r="F3" s="120">
        <v>46053</v>
      </c>
      <c r="G3" s="117">
        <v>100</v>
      </c>
      <c r="H3" s="117" t="s">
        <v>17</v>
      </c>
      <c r="I3" s="120">
        <v>45782</v>
      </c>
      <c r="J3" s="118">
        <f ca="1">SodiumHep[[#This Row],[Expiration Date]]-TODAY()</f>
        <v>203</v>
      </c>
      <c r="K3" s="117" t="s">
        <v>18</v>
      </c>
      <c r="L3" s="119" t="s">
        <v>19</v>
      </c>
    </row>
    <row r="4" spans="1:12" x14ac:dyDescent="0.35">
      <c r="A4" s="116" t="s">
        <v>12</v>
      </c>
      <c r="B4" s="5" t="s">
        <v>30</v>
      </c>
      <c r="C4" s="117">
        <v>367876</v>
      </c>
      <c r="D4" s="123" t="s">
        <v>113</v>
      </c>
      <c r="E4" s="117">
        <v>4326207</v>
      </c>
      <c r="F4" s="120">
        <v>46142</v>
      </c>
      <c r="G4" s="117">
        <v>710</v>
      </c>
      <c r="H4" s="117" t="s">
        <v>17</v>
      </c>
      <c r="I4" s="120">
        <v>45782</v>
      </c>
      <c r="J4" s="118">
        <f ca="1">SodiumHep[[#This Row],[Expiration Date]]-TODAY()</f>
        <v>292</v>
      </c>
      <c r="K4" s="117" t="s">
        <v>18</v>
      </c>
      <c r="L4" s="119" t="s">
        <v>19</v>
      </c>
    </row>
    <row r="5" spans="1:12" x14ac:dyDescent="0.35">
      <c r="A5" s="116" t="s">
        <v>12</v>
      </c>
      <c r="B5" s="5" t="s">
        <v>30</v>
      </c>
      <c r="C5" s="117">
        <v>367878</v>
      </c>
      <c r="D5" s="117" t="s">
        <v>114</v>
      </c>
      <c r="E5" s="117">
        <v>4137238</v>
      </c>
      <c r="F5" s="120">
        <v>45961</v>
      </c>
      <c r="G5" s="117">
        <v>55</v>
      </c>
      <c r="H5" s="117" t="s">
        <v>17</v>
      </c>
      <c r="I5" s="120">
        <v>45782</v>
      </c>
      <c r="J5" s="118">
        <f ca="1">SodiumHep[[#This Row],[Expiration Date]]-TODAY()</f>
        <v>111</v>
      </c>
      <c r="K5" s="117" t="s">
        <v>18</v>
      </c>
      <c r="L5" s="119" t="s">
        <v>19</v>
      </c>
    </row>
    <row r="6" spans="1:12" x14ac:dyDescent="0.35">
      <c r="A6" s="116" t="s">
        <v>12</v>
      </c>
      <c r="B6" s="5" t="s">
        <v>30</v>
      </c>
      <c r="C6" s="117">
        <v>367876</v>
      </c>
      <c r="D6" s="117" t="s">
        <v>113</v>
      </c>
      <c r="E6" s="117">
        <v>4054677</v>
      </c>
      <c r="F6" s="120">
        <v>45869</v>
      </c>
      <c r="G6" s="117">
        <v>11</v>
      </c>
      <c r="H6" s="117" t="s">
        <v>17</v>
      </c>
      <c r="I6" s="120">
        <v>45782</v>
      </c>
      <c r="J6" s="118">
        <f ca="1">SodiumHep[[#This Row],[Expiration Date]]-TODAY()</f>
        <v>19</v>
      </c>
      <c r="K6" s="117" t="s">
        <v>18</v>
      </c>
      <c r="L6" s="119" t="s">
        <v>19</v>
      </c>
    </row>
    <row r="7" spans="1:12" x14ac:dyDescent="0.35">
      <c r="A7" s="116" t="s">
        <v>12</v>
      </c>
      <c r="B7" s="5" t="s">
        <v>30</v>
      </c>
      <c r="C7" s="117">
        <v>367878</v>
      </c>
      <c r="D7" s="117" t="s">
        <v>114</v>
      </c>
      <c r="E7" s="117">
        <v>4257286</v>
      </c>
      <c r="F7" s="120">
        <v>46050</v>
      </c>
      <c r="G7" s="117">
        <v>1000</v>
      </c>
      <c r="H7" s="117" t="s">
        <v>17</v>
      </c>
      <c r="I7" s="120">
        <v>45782</v>
      </c>
      <c r="J7" s="118">
        <f ca="1">SodiumHep[[#This Row],[Expiration Date]]-TODAY()</f>
        <v>200</v>
      </c>
      <c r="K7" s="117" t="s">
        <v>18</v>
      </c>
      <c r="L7" s="119" t="s">
        <v>19</v>
      </c>
    </row>
    <row r="8" spans="1:12" x14ac:dyDescent="0.35">
      <c r="A8" s="116" t="s">
        <v>12</v>
      </c>
      <c r="B8" s="5" t="s">
        <v>30</v>
      </c>
      <c r="C8" s="117">
        <v>367874</v>
      </c>
      <c r="D8" s="123" t="s">
        <v>115</v>
      </c>
      <c r="E8" s="117">
        <v>4045210</v>
      </c>
      <c r="F8" s="120">
        <v>46081</v>
      </c>
      <c r="G8" s="117">
        <v>508</v>
      </c>
      <c r="H8" s="117" t="s">
        <v>17</v>
      </c>
      <c r="I8" s="120">
        <v>45782</v>
      </c>
      <c r="J8" s="118">
        <f ca="1">SodiumHep[[#This Row],[Expiration Date]]-TODAY()</f>
        <v>231</v>
      </c>
      <c r="K8" s="117" t="s">
        <v>18</v>
      </c>
      <c r="L8" s="119" t="s">
        <v>19</v>
      </c>
    </row>
    <row r="9" spans="1:12" x14ac:dyDescent="0.35">
      <c r="A9" s="7" t="s">
        <v>12</v>
      </c>
      <c r="B9" s="117" t="s">
        <v>30</v>
      </c>
      <c r="C9" s="117">
        <v>368037</v>
      </c>
      <c r="D9" s="8" t="s">
        <v>112</v>
      </c>
      <c r="E9" s="8">
        <v>4257342</v>
      </c>
      <c r="F9" s="11">
        <v>46053</v>
      </c>
      <c r="G9" s="8">
        <v>500</v>
      </c>
      <c r="H9" s="8" t="s">
        <v>17</v>
      </c>
      <c r="I9" s="11">
        <v>45789</v>
      </c>
      <c r="J9" s="12">
        <f ca="1">SodiumHep[[#This Row],[Expiration Date]]-TODAY()</f>
        <v>203</v>
      </c>
      <c r="K9" s="8" t="s">
        <v>18</v>
      </c>
      <c r="L9" s="9" t="s">
        <v>116</v>
      </c>
    </row>
    <row r="10" spans="1:12" x14ac:dyDescent="0.35">
      <c r="A10" s="116" t="s">
        <v>12</v>
      </c>
      <c r="B10" s="117" t="s">
        <v>30</v>
      </c>
      <c r="C10" s="117">
        <v>367876</v>
      </c>
      <c r="D10" s="117" t="s">
        <v>113</v>
      </c>
      <c r="E10" s="8">
        <v>4326207</v>
      </c>
      <c r="F10" s="11">
        <v>46142</v>
      </c>
      <c r="G10" s="8">
        <v>-636</v>
      </c>
      <c r="H10" s="8" t="s">
        <v>27</v>
      </c>
      <c r="I10" s="11">
        <v>45818</v>
      </c>
      <c r="J10" s="12">
        <f ca="1">SodiumHep[[#This Row],[Expiration Date]]-TODAY()</f>
        <v>292</v>
      </c>
      <c r="K10" s="8" t="s">
        <v>26</v>
      </c>
      <c r="L10" s="9" t="s">
        <v>97</v>
      </c>
    </row>
    <row r="11" spans="1:12" x14ac:dyDescent="0.35">
      <c r="A11" s="135" t="s">
        <v>12</v>
      </c>
      <c r="B11" s="5" t="s">
        <v>30</v>
      </c>
      <c r="C11" s="5">
        <v>368037</v>
      </c>
      <c r="D11" s="133" t="s">
        <v>112</v>
      </c>
      <c r="E11" s="8">
        <v>4257342</v>
      </c>
      <c r="F11" s="11">
        <v>46053</v>
      </c>
      <c r="G11" s="8">
        <v>-96</v>
      </c>
      <c r="H11" s="8" t="s">
        <v>27</v>
      </c>
      <c r="I11" s="11">
        <v>45826</v>
      </c>
      <c r="J11" s="12">
        <f ca="1">SodiumHep[[#This Row],[Expiration Date]]-TODAY()</f>
        <v>203</v>
      </c>
      <c r="K11" s="8" t="s">
        <v>26</v>
      </c>
      <c r="L11" s="9" t="s">
        <v>54</v>
      </c>
    </row>
    <row r="12" spans="1:12" x14ac:dyDescent="0.35">
      <c r="A12" s="116" t="s">
        <v>12</v>
      </c>
      <c r="B12" s="5" t="s">
        <v>30</v>
      </c>
      <c r="C12" s="117">
        <v>367876</v>
      </c>
      <c r="D12" s="117" t="s">
        <v>113</v>
      </c>
      <c r="E12" s="117">
        <v>4054677</v>
      </c>
      <c r="F12" s="120">
        <v>45869</v>
      </c>
      <c r="G12" s="8">
        <v>-11</v>
      </c>
      <c r="H12" s="8" t="s">
        <v>117</v>
      </c>
      <c r="I12" s="11">
        <v>45832</v>
      </c>
      <c r="J12" s="12">
        <f ca="1">SodiumHep[[#This Row],[Expiration Date]]-TODAY()</f>
        <v>19</v>
      </c>
      <c r="K12" s="8" t="s">
        <v>26</v>
      </c>
      <c r="L12" s="9" t="s">
        <v>118</v>
      </c>
    </row>
    <row r="13" spans="1:12" x14ac:dyDescent="0.35">
      <c r="A13" s="7" t="s">
        <v>12</v>
      </c>
      <c r="B13" s="8" t="s">
        <v>30</v>
      </c>
      <c r="C13" s="8">
        <v>367874</v>
      </c>
      <c r="D13" s="8" t="s">
        <v>115</v>
      </c>
      <c r="E13" s="8">
        <v>4045210</v>
      </c>
      <c r="F13" s="11">
        <v>46081</v>
      </c>
      <c r="G13" s="8">
        <v>-2</v>
      </c>
      <c r="H13" s="8" t="s">
        <v>27</v>
      </c>
      <c r="I13" s="11">
        <v>45835</v>
      </c>
      <c r="J13" s="12">
        <f ca="1">SodiumHep[[#This Row],[Expiration Date]]-TODAY()</f>
        <v>231</v>
      </c>
      <c r="K13" s="8" t="s">
        <v>26</v>
      </c>
      <c r="L13" s="9" t="s">
        <v>119</v>
      </c>
    </row>
    <row r="14" spans="1:12" x14ac:dyDescent="0.35">
      <c r="A14" s="7" t="s">
        <v>12</v>
      </c>
      <c r="B14" s="117" t="s">
        <v>30</v>
      </c>
      <c r="C14" s="8">
        <v>368037</v>
      </c>
      <c r="D14" s="8" t="s">
        <v>112</v>
      </c>
      <c r="E14" s="8">
        <v>4257342</v>
      </c>
      <c r="F14" s="11">
        <v>46053</v>
      </c>
      <c r="G14" s="8">
        <v>-40</v>
      </c>
      <c r="H14" s="8" t="s">
        <v>27</v>
      </c>
      <c r="I14" s="11">
        <v>45835</v>
      </c>
      <c r="J14" s="12">
        <f ca="1">SodiumHep[[#This Row],[Expiration Date]]-TODAY()</f>
        <v>203</v>
      </c>
      <c r="K14" s="8" t="s">
        <v>26</v>
      </c>
      <c r="L14" s="9" t="s">
        <v>120</v>
      </c>
    </row>
    <row r="15" spans="1:12" x14ac:dyDescent="0.35">
      <c r="A15" s="116" t="s">
        <v>12</v>
      </c>
      <c r="B15" s="5" t="s">
        <v>30</v>
      </c>
      <c r="C15" s="117">
        <v>368037</v>
      </c>
      <c r="D15" s="117" t="s">
        <v>112</v>
      </c>
      <c r="E15" s="117">
        <v>4257342</v>
      </c>
      <c r="F15" s="120">
        <v>46053</v>
      </c>
      <c r="G15" s="8">
        <v>-50</v>
      </c>
      <c r="H15" s="8" t="s">
        <v>27</v>
      </c>
      <c r="I15" s="11">
        <v>45838</v>
      </c>
      <c r="J15" s="12">
        <f ca="1">SodiumHep[[#This Row],[Expiration Date]]-TODAY()</f>
        <v>203</v>
      </c>
      <c r="K15" s="8" t="s">
        <v>26</v>
      </c>
      <c r="L15" s="9" t="s">
        <v>121</v>
      </c>
    </row>
    <row r="16" spans="1:12" x14ac:dyDescent="0.35">
      <c r="A16" s="7" t="s">
        <v>12</v>
      </c>
      <c r="B16" s="8" t="s">
        <v>30</v>
      </c>
      <c r="C16" s="8">
        <v>367876</v>
      </c>
      <c r="D16" s="8" t="s">
        <v>113</v>
      </c>
      <c r="E16" s="8">
        <v>4326207</v>
      </c>
      <c r="F16" s="11">
        <v>46142</v>
      </c>
      <c r="G16" s="8">
        <v>-1</v>
      </c>
      <c r="H16" s="8" t="s">
        <v>27</v>
      </c>
      <c r="I16" s="11">
        <v>45838</v>
      </c>
      <c r="J16" s="12">
        <f ca="1">SodiumHep[[#This Row],[Expiration Date]]-TODAY()</f>
        <v>292</v>
      </c>
      <c r="K16" s="8" t="s">
        <v>26</v>
      </c>
      <c r="L16" s="9" t="s">
        <v>122</v>
      </c>
    </row>
    <row r="17" spans="1:12" x14ac:dyDescent="0.35">
      <c r="A17" s="7" t="s">
        <v>12</v>
      </c>
      <c r="B17" s="8" t="s">
        <v>30</v>
      </c>
      <c r="C17" s="117">
        <v>368037</v>
      </c>
      <c r="D17" s="117" t="s">
        <v>112</v>
      </c>
      <c r="E17" s="8">
        <v>5101470</v>
      </c>
      <c r="F17" s="11">
        <v>46265</v>
      </c>
      <c r="G17" s="8">
        <v>500</v>
      </c>
      <c r="H17" s="8" t="s">
        <v>17</v>
      </c>
      <c r="I17" s="11">
        <v>45845</v>
      </c>
      <c r="J17" s="12">
        <f ca="1">SodiumHep[[#This Row],[Expiration Date]]-TODAY()</f>
        <v>415</v>
      </c>
      <c r="K17" s="8" t="s">
        <v>26</v>
      </c>
      <c r="L17" s="9" t="s">
        <v>89</v>
      </c>
    </row>
    <row r="18" spans="1:12" x14ac:dyDescent="0.35">
      <c r="A18" s="7" t="s">
        <v>12</v>
      </c>
      <c r="B18" s="8" t="s">
        <v>30</v>
      </c>
      <c r="C18" s="8">
        <v>367876</v>
      </c>
      <c r="D18" s="8" t="s">
        <v>113</v>
      </c>
      <c r="E18" s="8">
        <v>4326207</v>
      </c>
      <c r="F18" s="11">
        <v>46142</v>
      </c>
      <c r="G18" s="8">
        <v>500</v>
      </c>
      <c r="H18" s="8" t="s">
        <v>17</v>
      </c>
      <c r="I18" s="11">
        <v>45845</v>
      </c>
      <c r="J18" s="12">
        <f ca="1">SodiumHep[[#This Row],[Expiration Date]]-TODAY()</f>
        <v>292</v>
      </c>
      <c r="K18" s="8" t="s">
        <v>26</v>
      </c>
      <c r="L18" s="9" t="s">
        <v>89</v>
      </c>
    </row>
  </sheetData>
  <sheetProtection algorithmName="SHA-512" hashValue="607TRMkpf293nnEpC9cK6sSPz7IG04andmzb+a6C7oFj7zQaoAoztHlcuQUbAKkMmhI7noyjbnyYCHSSAjCPbQ==" saltValue="0hoYfk65bB/bEHmNkn+5HA==" spinCount="100000" sheet="1" formatCells="0" formatColumns="0" formatRows="0" insertColumns="0" insertRows="0" deleteColumns="0" deleteRows="0" sort="0"/>
  <conditionalFormatting sqref="J2:J18">
    <cfRule type="cellIs" dxfId="38" priority="1" operator="equal">
      <formula>90</formula>
    </cfRule>
    <cfRule type="cellIs" dxfId="37" priority="2" operator="greaterThan">
      <formula>90</formula>
    </cfRule>
    <cfRule type="cellIs" dxfId="36"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FF34E4B0-F057-415B-8C0F-B5D84587ADC2}">
          <x14:formula1>
            <xm:f>'Data Validation'!$A$2:$A$4</xm:f>
          </x14:formula1>
          <xm:sqref>H2:H18</xm:sqref>
        </x14:dataValidation>
        <x14:dataValidation type="list" allowBlank="1" showInputMessage="1" showErrorMessage="1" xr:uid="{3BAE47E9-42D9-45FE-9B05-8763A7A26013}">
          <x14:formula1>
            <xm:f>'Data Validation'!$E$2:$E$5</xm:f>
          </x14:formula1>
          <xm:sqref>K2:K18</xm:sqref>
        </x14:dataValidation>
        <x14:dataValidation type="list" allowBlank="1" showInputMessage="1" showErrorMessage="1" xr:uid="{80E663ED-36A6-4C50-A21D-4DE62248BBFD}">
          <x14:formula1>
            <xm:f>'Data Validation'!$A$14</xm:f>
          </x14:formula1>
          <xm:sqref>A2:A18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D025-5CE9-4412-B515-87D0A1B0CC56}">
  <sheetPr codeName="Sheet29">
    <tabColor rgb="FF0091FE"/>
  </sheetPr>
  <dimension ref="A1:L6"/>
  <sheetViews>
    <sheetView workbookViewId="0">
      <selection activeCell="E6" sqref="E6:F6"/>
    </sheetView>
  </sheetViews>
  <sheetFormatPr defaultRowHeight="14.5" x14ac:dyDescent="0.35"/>
  <cols>
    <col min="1" max="1" width="18.54296875" bestFit="1" customWidth="1"/>
    <col min="2" max="2" width="17.7265625" bestFit="1" customWidth="1"/>
    <col min="3" max="3" width="10.81640625" customWidth="1"/>
    <col min="4" max="7" width="23.7265625" customWidth="1"/>
    <col min="8" max="8" width="21.1796875" bestFit="1" customWidth="1"/>
    <col min="9" max="9" width="12.7265625" customWidth="1"/>
    <col min="10" max="10" width="27.1796875" customWidth="1"/>
    <col min="11" max="11" width="12.453125" customWidth="1"/>
    <col min="12" max="12" width="33.1796875" bestFit="1" customWidth="1"/>
  </cols>
  <sheetData>
    <row r="1" spans="1:12" x14ac:dyDescent="0.35">
      <c r="A1" s="38" t="s">
        <v>0</v>
      </c>
      <c r="B1" s="38" t="s">
        <v>1</v>
      </c>
      <c r="C1" s="38" t="s">
        <v>2</v>
      </c>
      <c r="D1" s="39" t="s">
        <v>3</v>
      </c>
      <c r="E1" s="39" t="s">
        <v>4</v>
      </c>
      <c r="F1" s="40" t="s">
        <v>5</v>
      </c>
      <c r="G1" s="41" t="s">
        <v>6</v>
      </c>
      <c r="H1" s="41" t="s">
        <v>7</v>
      </c>
      <c r="I1" s="42" t="s">
        <v>8</v>
      </c>
      <c r="J1" s="42" t="s">
        <v>9</v>
      </c>
      <c r="K1" s="42" t="s">
        <v>10</v>
      </c>
      <c r="L1" s="43" t="s">
        <v>11</v>
      </c>
    </row>
    <row r="2" spans="1:12" x14ac:dyDescent="0.35">
      <c r="A2" s="121" t="s">
        <v>12</v>
      </c>
      <c r="B2" s="5" t="s">
        <v>107</v>
      </c>
      <c r="C2" s="5">
        <v>762165</v>
      </c>
      <c r="D2" s="123" t="s">
        <v>109</v>
      </c>
      <c r="E2" s="5">
        <v>3313600</v>
      </c>
      <c r="F2" s="122">
        <v>45900</v>
      </c>
      <c r="G2" s="5">
        <v>2</v>
      </c>
      <c r="H2" s="5" t="s">
        <v>17</v>
      </c>
      <c r="I2" s="122">
        <v>45782</v>
      </c>
      <c r="J2" s="4">
        <f ca="1">RNA[[#This Row],[Expiration Date]]-TODAY()</f>
        <v>50</v>
      </c>
      <c r="K2" s="5" t="s">
        <v>18</v>
      </c>
      <c r="L2" s="6" t="s">
        <v>19</v>
      </c>
    </row>
    <row r="3" spans="1:12" x14ac:dyDescent="0.35">
      <c r="A3" s="116" t="s">
        <v>12</v>
      </c>
      <c r="B3" s="5" t="s">
        <v>107</v>
      </c>
      <c r="C3" s="5">
        <v>762165</v>
      </c>
      <c r="D3" s="117" t="s">
        <v>109</v>
      </c>
      <c r="E3" s="117">
        <v>4114039</v>
      </c>
      <c r="F3" s="120">
        <v>45991</v>
      </c>
      <c r="G3" s="117">
        <v>5</v>
      </c>
      <c r="H3" s="117" t="s">
        <v>17</v>
      </c>
      <c r="I3" s="120">
        <v>45782</v>
      </c>
      <c r="J3" s="118">
        <f ca="1">RNA[[#This Row],[Expiration Date]]-TODAY()</f>
        <v>141</v>
      </c>
      <c r="K3" s="117" t="s">
        <v>18</v>
      </c>
      <c r="L3" s="119" t="s">
        <v>19</v>
      </c>
    </row>
    <row r="4" spans="1:12" x14ac:dyDescent="0.35">
      <c r="A4" s="116" t="s">
        <v>12</v>
      </c>
      <c r="B4" s="5" t="s">
        <v>107</v>
      </c>
      <c r="C4" s="5">
        <v>762165</v>
      </c>
      <c r="D4" s="117" t="s">
        <v>109</v>
      </c>
      <c r="E4" s="117">
        <v>4114044</v>
      </c>
      <c r="F4" s="120">
        <v>46053</v>
      </c>
      <c r="G4" s="117">
        <v>40</v>
      </c>
      <c r="H4" s="117" t="s">
        <v>17</v>
      </c>
      <c r="I4" s="120">
        <v>45782</v>
      </c>
      <c r="J4" s="118">
        <f ca="1">RNA[[#This Row],[Expiration Date]]-TODAY()</f>
        <v>203</v>
      </c>
      <c r="K4" s="117" t="s">
        <v>18</v>
      </c>
      <c r="L4" s="119" t="s">
        <v>19</v>
      </c>
    </row>
    <row r="5" spans="1:12" x14ac:dyDescent="0.35">
      <c r="A5" s="7" t="s">
        <v>12</v>
      </c>
      <c r="B5" s="5" t="s">
        <v>107</v>
      </c>
      <c r="C5" s="5">
        <v>762165</v>
      </c>
      <c r="D5" s="117" t="s">
        <v>109</v>
      </c>
      <c r="E5" s="8">
        <v>4261187</v>
      </c>
      <c r="F5" s="11">
        <v>46142</v>
      </c>
      <c r="G5" s="8">
        <v>200</v>
      </c>
      <c r="H5" s="117" t="s">
        <v>17</v>
      </c>
      <c r="I5" s="11">
        <v>45799</v>
      </c>
      <c r="J5" s="12">
        <f ca="1">RNA[[#This Row],[Expiration Date]]-TODAY()</f>
        <v>292</v>
      </c>
      <c r="K5" s="117" t="s">
        <v>18</v>
      </c>
      <c r="L5" s="119" t="s">
        <v>19</v>
      </c>
    </row>
    <row r="6" spans="1:12" x14ac:dyDescent="0.35">
      <c r="A6" s="7" t="s">
        <v>12</v>
      </c>
      <c r="B6" s="5" t="s">
        <v>107</v>
      </c>
      <c r="C6" s="5">
        <v>762165</v>
      </c>
      <c r="D6" s="117" t="s">
        <v>109</v>
      </c>
      <c r="E6" s="117">
        <v>4114039</v>
      </c>
      <c r="F6" s="120">
        <v>45991</v>
      </c>
      <c r="G6" s="8">
        <v>-4</v>
      </c>
      <c r="H6" s="8" t="s">
        <v>27</v>
      </c>
      <c r="I6" s="11">
        <v>45814</v>
      </c>
      <c r="J6" s="12">
        <f ca="1">RNA[[#This Row],[Expiration Date]]-TODAY()</f>
        <v>141</v>
      </c>
      <c r="K6" s="8" t="s">
        <v>26</v>
      </c>
      <c r="L6" s="9" t="s">
        <v>110</v>
      </c>
    </row>
  </sheetData>
  <sheetProtection algorithmName="SHA-512" hashValue="4qqWtlSzJzz2wWC/VW8KcMlfucLc6l4HXwXh9+KEC4Ks5l6Ne4aBeo4IWP6AzObx5Tl+IsC/nTLtIqZVe/2utQ==" saltValue="rtwBI2fiod/oJfIZw4kUhg==" spinCount="100000" sheet="1" objects="1" scenarios="1" formatCells="0" formatColumns="0" formatRows="0" insertColumns="0" insertRows="0" deleteColumns="0" deleteRows="0" sort="0"/>
  <conditionalFormatting sqref="J2:J6">
    <cfRule type="cellIs" dxfId="35" priority="1" operator="equal">
      <formula>90</formula>
    </cfRule>
    <cfRule type="cellIs" dxfId="34" priority="2" operator="greaterThan">
      <formula>90</formula>
    </cfRule>
    <cfRule type="cellIs" dxfId="33"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A3B4D933-1C40-43BA-8E42-D4A01D4AEBC0}">
          <x14:formula1>
            <xm:f>'Data Validation'!$A$2:$A$4</xm:f>
          </x14:formula1>
          <xm:sqref>H2:H6</xm:sqref>
        </x14:dataValidation>
        <x14:dataValidation type="list" allowBlank="1" showInputMessage="1" showErrorMessage="1" xr:uid="{83A1C9BE-2F88-47E8-A396-7B0CE2CC1775}">
          <x14:formula1>
            <xm:f>'Data Validation'!$E$2:$E$5</xm:f>
          </x14:formula1>
          <xm:sqref>K2:K6</xm:sqref>
        </x14:dataValidation>
        <x14:dataValidation type="list" allowBlank="1" showInputMessage="1" showErrorMessage="1" xr:uid="{495F092F-4E84-4D18-9607-2B6A1EAE28C1}">
          <x14:formula1>
            <xm:f>'Data Validation'!$A$14</xm:f>
          </x14:formula1>
          <xm:sqref>A2:A6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1EEE-0794-4A18-BA91-3FE4AF67A144}">
  <sheetPr codeName="Sheet30">
    <tabColor rgb="FFFF7575"/>
  </sheetPr>
  <dimension ref="A1:L3"/>
  <sheetViews>
    <sheetView workbookViewId="0">
      <selection activeCell="G9" sqref="G9"/>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17.26953125" customWidth="1"/>
    <col min="9" max="9" width="11.81640625" customWidth="1"/>
    <col min="10" max="10" width="27.1796875" customWidth="1"/>
    <col min="11" max="11" width="11.54296875" customWidth="1"/>
    <col min="12" max="12" width="32.453125" bestFit="1" customWidth="1"/>
  </cols>
  <sheetData>
    <row r="1" spans="1:12" x14ac:dyDescent="0.35">
      <c r="A1" s="44" t="s">
        <v>0</v>
      </c>
      <c r="B1" s="44" t="s">
        <v>1</v>
      </c>
      <c r="C1" s="44" t="s">
        <v>2</v>
      </c>
      <c r="D1" s="45" t="s">
        <v>3</v>
      </c>
      <c r="E1" s="45" t="s">
        <v>4</v>
      </c>
      <c r="F1" s="46" t="s">
        <v>5</v>
      </c>
      <c r="G1" s="47" t="s">
        <v>6</v>
      </c>
      <c r="H1" s="47" t="s">
        <v>7</v>
      </c>
      <c r="I1" s="48" t="s">
        <v>8</v>
      </c>
      <c r="J1" s="48" t="s">
        <v>9</v>
      </c>
      <c r="K1" s="48" t="s">
        <v>10</v>
      </c>
      <c r="L1" s="49" t="s">
        <v>11</v>
      </c>
    </row>
    <row r="2" spans="1:12" x14ac:dyDescent="0.35">
      <c r="A2" s="121" t="s">
        <v>12</v>
      </c>
      <c r="B2" s="5" t="s">
        <v>107</v>
      </c>
      <c r="C2" s="5">
        <v>761115</v>
      </c>
      <c r="D2" s="123" t="s">
        <v>108</v>
      </c>
      <c r="E2" s="5">
        <v>4198837</v>
      </c>
      <c r="F2" s="122">
        <v>45930</v>
      </c>
      <c r="G2" s="5">
        <v>26</v>
      </c>
      <c r="H2" s="5" t="s">
        <v>17</v>
      </c>
      <c r="I2" s="122">
        <v>45782</v>
      </c>
      <c r="J2" s="4">
        <f ca="1">DNA[[#This Row],[Expiration Date]]-TODAY()</f>
        <v>80</v>
      </c>
      <c r="K2" s="5" t="s">
        <v>18</v>
      </c>
      <c r="L2" s="6" t="s">
        <v>19</v>
      </c>
    </row>
    <row r="3" spans="1:12" x14ac:dyDescent="0.35">
      <c r="A3" s="116" t="s">
        <v>12</v>
      </c>
      <c r="B3" s="5" t="s">
        <v>107</v>
      </c>
      <c r="C3" s="5">
        <v>761115</v>
      </c>
      <c r="D3" s="117" t="s">
        <v>108</v>
      </c>
      <c r="E3" s="117">
        <v>4304048</v>
      </c>
      <c r="F3" s="120">
        <v>46022</v>
      </c>
      <c r="G3" s="117">
        <v>40</v>
      </c>
      <c r="H3" s="117" t="s">
        <v>17</v>
      </c>
      <c r="I3" s="120">
        <v>45782</v>
      </c>
      <c r="J3" s="118">
        <f ca="1">DNA[[#This Row],[Expiration Date]]-TODAY()</f>
        <v>172</v>
      </c>
      <c r="K3" s="117" t="s">
        <v>18</v>
      </c>
      <c r="L3" s="119" t="s">
        <v>19</v>
      </c>
    </row>
  </sheetData>
  <sheetProtection algorithmName="SHA-512" hashValue="A/lVJAYijUiQ+mLltp1L+S88yTsWyUP3HFbEZ3ST6yFiBr1qqyMI0TaIqbDbH7rK6k8mKUaj9cxnTN+1745W9g==" saltValue="mt8HRF3vpvZrEpk0KUZ88A==" spinCount="100000" sheet="1" objects="1" scenarios="1" formatCells="0" formatColumns="0" formatRows="0" insertColumns="0" insertRows="0" deleteColumns="0" deleteRows="0" sort="0"/>
  <conditionalFormatting sqref="J2:J3">
    <cfRule type="cellIs" dxfId="32" priority="1" operator="equal">
      <formula>90</formula>
    </cfRule>
    <cfRule type="cellIs" dxfId="31" priority="2" operator="greaterThan">
      <formula>90</formula>
    </cfRule>
    <cfRule type="cellIs" dxfId="30"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F008BA84-AB86-4E3B-9118-99D2088641E8}">
          <x14:formula1>
            <xm:f>'Data Validation'!$A$14</xm:f>
          </x14:formula1>
          <xm:sqref>A2:A3</xm:sqref>
        </x14:dataValidation>
        <x14:dataValidation type="list" allowBlank="1" showInputMessage="1" showErrorMessage="1" xr:uid="{D0F1D35B-4094-4334-A2B0-E8727A790166}">
          <x14:formula1>
            <xm:f>'Data Validation'!$E$2:$E$5</xm:f>
          </x14:formula1>
          <xm:sqref>K2:K3</xm:sqref>
        </x14:dataValidation>
        <x14:dataValidation type="list" allowBlank="1" showInputMessage="1" showErrorMessage="1" xr:uid="{75CA879F-893F-4DB7-894B-6CF2F97E1516}">
          <x14:formula1>
            <xm:f>'Data Validation'!$A$2:$A$4</xm:f>
          </x14:formula1>
          <xm:sqref>H2:H3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927F-9D83-4547-AE62-7D3E41C9702C}">
  <sheetPr codeName="Sheet32">
    <tabColor theme="0" tint="-0.14999847407452621"/>
  </sheetPr>
  <dimension ref="A1:L9"/>
  <sheetViews>
    <sheetView workbookViewId="0">
      <selection activeCell="C8" sqref="C8"/>
    </sheetView>
  </sheetViews>
  <sheetFormatPr defaultRowHeight="14.5" x14ac:dyDescent="0.35"/>
  <cols>
    <col min="1" max="1" width="18.54296875" bestFit="1" customWidth="1"/>
    <col min="2" max="2" width="17.7265625" bestFit="1" customWidth="1"/>
    <col min="3" max="3" width="10.1796875" bestFit="1" customWidth="1"/>
    <col min="4" max="4" width="23.7265625" customWidth="1"/>
    <col min="5" max="5" width="12.453125" customWidth="1"/>
    <col min="6" max="6" width="19.54296875" bestFit="1" customWidth="1"/>
    <col min="7" max="8" width="23.7265625" customWidth="1"/>
    <col min="9" max="11" width="27.1796875" customWidth="1"/>
    <col min="12" max="12" width="39.54296875" bestFit="1" customWidth="1"/>
  </cols>
  <sheetData>
    <row r="1" spans="1:12" x14ac:dyDescent="0.35">
      <c r="A1" s="56" t="s">
        <v>0</v>
      </c>
      <c r="B1" s="56" t="s">
        <v>1</v>
      </c>
      <c r="C1" s="56" t="s">
        <v>2</v>
      </c>
      <c r="D1" s="57" t="s">
        <v>3</v>
      </c>
      <c r="E1" s="57" t="s">
        <v>4</v>
      </c>
      <c r="F1" s="58" t="s">
        <v>5</v>
      </c>
      <c r="G1" s="59" t="s">
        <v>6</v>
      </c>
      <c r="H1" s="59" t="s">
        <v>7</v>
      </c>
      <c r="I1" s="60" t="s">
        <v>8</v>
      </c>
      <c r="J1" s="60" t="s">
        <v>9</v>
      </c>
      <c r="K1" s="60" t="s">
        <v>10</v>
      </c>
      <c r="L1" s="61" t="s">
        <v>11</v>
      </c>
    </row>
    <row r="2" spans="1:12" x14ac:dyDescent="0.35">
      <c r="A2" s="121" t="s">
        <v>12</v>
      </c>
      <c r="B2" s="5" t="s">
        <v>13</v>
      </c>
      <c r="C2" s="5" t="s">
        <v>95</v>
      </c>
      <c r="D2" s="123" t="s">
        <v>96</v>
      </c>
      <c r="E2" s="5">
        <v>24100028</v>
      </c>
      <c r="F2" s="122" t="s">
        <v>16</v>
      </c>
      <c r="G2" s="5">
        <v>11</v>
      </c>
      <c r="H2" s="5" t="s">
        <v>17</v>
      </c>
      <c r="I2" s="122">
        <v>45782</v>
      </c>
      <c r="J2" s="4" t="e">
        <f ca="1">Pipette[[#This Row],[Expiration Date]]-TODAY()</f>
        <v>#VALUE!</v>
      </c>
      <c r="K2" s="5" t="s">
        <v>18</v>
      </c>
      <c r="L2" s="6" t="s">
        <v>19</v>
      </c>
    </row>
    <row r="3" spans="1:12" x14ac:dyDescent="0.35">
      <c r="A3" s="116" t="s">
        <v>12</v>
      </c>
      <c r="B3" s="5" t="s">
        <v>13</v>
      </c>
      <c r="C3" s="5" t="s">
        <v>95</v>
      </c>
      <c r="D3" s="117" t="s">
        <v>96</v>
      </c>
      <c r="E3" s="117">
        <v>24320308</v>
      </c>
      <c r="F3" s="117" t="s">
        <v>16</v>
      </c>
      <c r="G3" s="117">
        <v>2665</v>
      </c>
      <c r="H3" s="117" t="s">
        <v>17</v>
      </c>
      <c r="I3" s="120">
        <v>45782</v>
      </c>
      <c r="J3" s="118" t="e">
        <f ca="1">Pipette[[#This Row],[Expiration Date]]-TODAY()</f>
        <v>#VALUE!</v>
      </c>
      <c r="K3" s="117" t="s">
        <v>18</v>
      </c>
      <c r="L3" s="119" t="s">
        <v>19</v>
      </c>
    </row>
    <row r="4" spans="1:12" x14ac:dyDescent="0.35">
      <c r="A4" s="116" t="s">
        <v>12</v>
      </c>
      <c r="B4" s="5" t="s">
        <v>13</v>
      </c>
      <c r="C4" s="5" t="s">
        <v>95</v>
      </c>
      <c r="D4" s="117" t="s">
        <v>96</v>
      </c>
      <c r="E4" s="117">
        <v>24320308</v>
      </c>
      <c r="F4" s="117" t="s">
        <v>16</v>
      </c>
      <c r="G4" s="8">
        <v>-576</v>
      </c>
      <c r="H4" s="8" t="s">
        <v>27</v>
      </c>
      <c r="I4" s="11">
        <v>45818</v>
      </c>
      <c r="J4" s="12" t="e">
        <f ca="1">Pipette[[#This Row],[Expiration Date]]-TODAY()</f>
        <v>#VALUE!</v>
      </c>
      <c r="K4" s="8" t="s">
        <v>26</v>
      </c>
      <c r="L4" s="9" t="s">
        <v>97</v>
      </c>
    </row>
    <row r="5" spans="1:12" x14ac:dyDescent="0.35">
      <c r="A5" s="116" t="s">
        <v>12</v>
      </c>
      <c r="B5" s="5" t="s">
        <v>13</v>
      </c>
      <c r="C5" s="5" t="s">
        <v>95</v>
      </c>
      <c r="D5" s="117" t="s">
        <v>96</v>
      </c>
      <c r="E5" s="117">
        <v>24320308</v>
      </c>
      <c r="F5" s="117" t="s">
        <v>16</v>
      </c>
      <c r="G5" s="8">
        <v>-96</v>
      </c>
      <c r="H5" s="8" t="s">
        <v>27</v>
      </c>
      <c r="I5" s="11">
        <v>45826</v>
      </c>
      <c r="J5" s="12" t="e">
        <f ca="1">Pipette[[#This Row],[Expiration Date]]-TODAY()</f>
        <v>#VALUE!</v>
      </c>
      <c r="K5" s="8" t="s">
        <v>26</v>
      </c>
      <c r="L5" s="9" t="s">
        <v>54</v>
      </c>
    </row>
    <row r="6" spans="1:12" x14ac:dyDescent="0.35">
      <c r="A6" s="116" t="s">
        <v>12</v>
      </c>
      <c r="B6" s="5" t="s">
        <v>13</v>
      </c>
      <c r="C6" s="5" t="s">
        <v>95</v>
      </c>
      <c r="D6" s="117" t="s">
        <v>96</v>
      </c>
      <c r="E6" s="8">
        <v>25190412</v>
      </c>
      <c r="F6" s="117" t="s">
        <v>16</v>
      </c>
      <c r="G6" s="8">
        <v>10500</v>
      </c>
      <c r="H6" s="8" t="s">
        <v>17</v>
      </c>
      <c r="I6" s="11">
        <v>45827</v>
      </c>
      <c r="J6" s="12" t="e">
        <f ca="1">Pipette[[#This Row],[Expiration Date]]-TODAY()</f>
        <v>#VALUE!</v>
      </c>
      <c r="K6" s="8" t="s">
        <v>26</v>
      </c>
      <c r="L6" s="9" t="s">
        <v>98</v>
      </c>
    </row>
    <row r="7" spans="1:12" x14ac:dyDescent="0.35">
      <c r="A7" s="116" t="s">
        <v>12</v>
      </c>
      <c r="B7" s="5" t="s">
        <v>13</v>
      </c>
      <c r="C7" s="5" t="s">
        <v>95</v>
      </c>
      <c r="D7" s="117" t="s">
        <v>96</v>
      </c>
      <c r="E7" s="8">
        <v>25190411</v>
      </c>
      <c r="F7" s="117" t="s">
        <v>16</v>
      </c>
      <c r="G7" s="8">
        <v>1500</v>
      </c>
      <c r="H7" s="8" t="s">
        <v>17</v>
      </c>
      <c r="I7" s="11">
        <v>45827</v>
      </c>
      <c r="J7" s="12" t="e">
        <f ca="1">Pipette[[#This Row],[Expiration Date]]-TODAY()</f>
        <v>#VALUE!</v>
      </c>
      <c r="K7" s="8" t="s">
        <v>26</v>
      </c>
      <c r="L7" s="9" t="s">
        <v>98</v>
      </c>
    </row>
    <row r="8" spans="1:12" x14ac:dyDescent="0.35">
      <c r="A8" s="116" t="s">
        <v>12</v>
      </c>
      <c r="B8" s="117" t="s">
        <v>13</v>
      </c>
      <c r="C8" s="117" t="s">
        <v>95</v>
      </c>
      <c r="D8" s="8" t="s">
        <v>96</v>
      </c>
      <c r="E8" s="8">
        <v>24320308</v>
      </c>
      <c r="F8" s="117" t="s">
        <v>16</v>
      </c>
      <c r="G8" s="8">
        <v>-40</v>
      </c>
      <c r="H8" s="8" t="s">
        <v>27</v>
      </c>
      <c r="I8" s="11">
        <v>45835</v>
      </c>
      <c r="J8" s="12" t="e">
        <f ca="1">Pipette[[#This Row],[Expiration Date]]-TODAY()</f>
        <v>#VALUE!</v>
      </c>
      <c r="K8" s="8" t="s">
        <v>26</v>
      </c>
      <c r="L8" s="9" t="s">
        <v>99</v>
      </c>
    </row>
    <row r="9" spans="1:12" x14ac:dyDescent="0.35">
      <c r="A9" s="135" t="s">
        <v>12</v>
      </c>
      <c r="B9" s="5" t="s">
        <v>13</v>
      </c>
      <c r="C9" s="5" t="s">
        <v>95</v>
      </c>
      <c r="D9" s="117" t="s">
        <v>96</v>
      </c>
      <c r="E9" s="8">
        <v>24320308</v>
      </c>
      <c r="F9" s="117" t="s">
        <v>16</v>
      </c>
      <c r="G9" s="8">
        <v>-50</v>
      </c>
      <c r="H9" s="8" t="s">
        <v>27</v>
      </c>
      <c r="I9" s="11">
        <v>45838</v>
      </c>
      <c r="J9" s="12" t="e">
        <f ca="1">Pipette[[#This Row],[Expiration Date]]-TODAY()</f>
        <v>#VALUE!</v>
      </c>
      <c r="K9" s="8" t="s">
        <v>26</v>
      </c>
      <c r="L9" s="9" t="s">
        <v>56</v>
      </c>
    </row>
  </sheetData>
  <sheetProtection algorithmName="SHA-512" hashValue="nQrfE0BnPFZwdjF6jNAZ3IHDHCTCF/U3+qkj+AyCoRVWQ+yJ56wXKgKrQIX6DbPxnYjeuK/abnL7zM1vxCuQCQ==" saltValue="CSJOUM0e9HoehiTEXMpRkw==" spinCount="100000" sheet="1" formatCells="0" formatColumns="0" formatRows="0" insertColumns="0" insertRows="0" deleteColumns="0" deleteRows="0" sort="0"/>
  <conditionalFormatting sqref="J2:J9">
    <cfRule type="cellIs" dxfId="29" priority="1" operator="equal">
      <formula>90</formula>
    </cfRule>
    <cfRule type="cellIs" dxfId="28" priority="2" operator="greaterThan">
      <formula>90</formula>
    </cfRule>
    <cfRule type="cellIs" dxfId="27"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93A37ADC-2FA5-467E-B3F0-3A58511C616E}">
          <x14:formula1>
            <xm:f>'Data Validation'!$A$2:$A$4</xm:f>
          </x14:formula1>
          <xm:sqref>H2:H9</xm:sqref>
        </x14:dataValidation>
        <x14:dataValidation type="list" allowBlank="1" showInputMessage="1" showErrorMessage="1" xr:uid="{C31795AB-830B-4269-A7AF-362FC1E24049}">
          <x14:formula1>
            <xm:f>'Data Validation'!$E$2:$E$5</xm:f>
          </x14:formula1>
          <xm:sqref>K2:K9</xm:sqref>
        </x14:dataValidation>
        <x14:dataValidation type="list" allowBlank="1" showInputMessage="1" showErrorMessage="1" xr:uid="{B7EA1E28-DBC4-4EC7-82A3-7F409F5CFCC5}">
          <x14:formula1>
            <xm:f>'Data Validation'!$A$14</xm:f>
          </x14:formula1>
          <xm:sqref>A2:A9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BDAE-770B-4F6E-B4F5-09FD7024199F}">
  <sheetPr codeName="Sheet33">
    <tabColor rgb="FF99FFCC"/>
  </sheetPr>
  <dimension ref="A1:L3"/>
  <sheetViews>
    <sheetView workbookViewId="0">
      <selection activeCell="L3" sqref="L3"/>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21.1796875" bestFit="1" customWidth="1"/>
    <col min="9" max="9" width="12.81640625" customWidth="1"/>
    <col min="10" max="10" width="27.1796875" customWidth="1"/>
    <col min="11" max="11" width="13" customWidth="1"/>
    <col min="12" max="12" width="34" bestFit="1" customWidth="1"/>
  </cols>
  <sheetData>
    <row r="1" spans="1:12" x14ac:dyDescent="0.35">
      <c r="A1" s="62" t="s">
        <v>0</v>
      </c>
      <c r="B1" s="62" t="s">
        <v>1</v>
      </c>
      <c r="C1" s="62" t="s">
        <v>2</v>
      </c>
      <c r="D1" s="63" t="s">
        <v>3</v>
      </c>
      <c r="E1" s="63" t="s">
        <v>4</v>
      </c>
      <c r="F1" s="64" t="s">
        <v>5</v>
      </c>
      <c r="G1" s="65" t="s">
        <v>6</v>
      </c>
      <c r="H1" s="65" t="s">
        <v>7</v>
      </c>
      <c r="I1" s="66" t="s">
        <v>8</v>
      </c>
      <c r="J1" s="66" t="s">
        <v>9</v>
      </c>
      <c r="K1" s="66" t="s">
        <v>10</v>
      </c>
      <c r="L1" s="67" t="s">
        <v>11</v>
      </c>
    </row>
    <row r="2" spans="1:12" x14ac:dyDescent="0.35">
      <c r="A2" s="121" t="s">
        <v>12</v>
      </c>
      <c r="B2" s="5" t="s">
        <v>13</v>
      </c>
      <c r="C2" s="5">
        <v>23101002</v>
      </c>
      <c r="D2" s="123" t="s">
        <v>94</v>
      </c>
      <c r="E2" s="5">
        <v>206348</v>
      </c>
      <c r="F2" s="122">
        <v>46630</v>
      </c>
      <c r="G2" s="5">
        <v>72</v>
      </c>
      <c r="H2" s="5" t="s">
        <v>17</v>
      </c>
      <c r="I2" s="122">
        <v>45782</v>
      </c>
      <c r="J2" s="4">
        <f ca="1">Formalin[[#This Row],[Expiration Date]]-TODAY()</f>
        <v>780</v>
      </c>
      <c r="K2" s="5" t="s">
        <v>18</v>
      </c>
      <c r="L2" s="6" t="s">
        <v>19</v>
      </c>
    </row>
    <row r="3" spans="1:12" x14ac:dyDescent="0.35">
      <c r="A3" s="7" t="s">
        <v>12</v>
      </c>
      <c r="B3" s="133" t="s">
        <v>13</v>
      </c>
      <c r="C3" s="133">
        <v>23101002</v>
      </c>
      <c r="D3" s="8" t="s">
        <v>94</v>
      </c>
      <c r="E3" s="8">
        <v>206348</v>
      </c>
      <c r="F3" s="122">
        <v>46630</v>
      </c>
      <c r="G3" s="8">
        <v>-5</v>
      </c>
      <c r="H3" s="8" t="s">
        <v>27</v>
      </c>
      <c r="I3" s="11">
        <v>45814</v>
      </c>
      <c r="J3" s="12">
        <f ca="1">Formalin[[#This Row],[Expiration Date]]-TODAY()</f>
        <v>780</v>
      </c>
      <c r="K3" s="8" t="s">
        <v>26</v>
      </c>
      <c r="L3" s="9" t="s">
        <v>77</v>
      </c>
    </row>
  </sheetData>
  <sheetProtection algorithmName="SHA-512" hashValue="pDF72A+nmGWG7SKrbl2/baqKJsS8DzxhLYFYS24v7qluH4qL1j8dTD+jsy/64BybrevJbNONsB5DvRaPeOBMHA==" saltValue="EH5D30uIJC5xtpUEqfdFnA==" spinCount="100000" sheet="1" objects="1" scenarios="1" formatCells="0" formatColumns="0" formatRows="0" insertColumns="0" insertRows="0" deleteColumns="0" deleteRows="0" sort="0"/>
  <conditionalFormatting sqref="J2:J3">
    <cfRule type="cellIs" dxfId="26" priority="1" operator="equal">
      <formula>90</formula>
    </cfRule>
    <cfRule type="cellIs" dxfId="25" priority="2" operator="greaterThan">
      <formula>90</formula>
    </cfRule>
    <cfRule type="cellIs" dxfId="24"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DDA2F161-D057-4BAA-B31F-DB4DB5BA896A}">
          <x14:formula1>
            <xm:f>'Data Validation'!$A$14</xm:f>
          </x14:formula1>
          <xm:sqref>A2:A3</xm:sqref>
        </x14:dataValidation>
        <x14:dataValidation type="list" allowBlank="1" showInputMessage="1" showErrorMessage="1" xr:uid="{CD7757F8-15D2-49B1-9261-8B8B9F4BB1E7}">
          <x14:formula1>
            <xm:f>'Data Validation'!$E$2:$E$5</xm:f>
          </x14:formula1>
          <xm:sqref>K2:K3</xm:sqref>
        </x14:dataValidation>
        <x14:dataValidation type="list" allowBlank="1" showInputMessage="1" showErrorMessage="1" xr:uid="{48B6542F-61F5-4DBF-9DCF-648C3936897F}">
          <x14:formula1>
            <xm:f>'Data Validation'!$A$2:$A$4</xm:f>
          </x14:formula1>
          <xm:sqref>H2:H3</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4016F-5A65-4999-A3F7-63744B7219B9}">
  <sheetPr codeName="Sheet31">
    <tabColor rgb="FFFFC000"/>
  </sheetPr>
  <dimension ref="A1:L4"/>
  <sheetViews>
    <sheetView workbookViewId="0">
      <selection activeCell="C33" sqref="C33"/>
    </sheetView>
  </sheetViews>
  <sheetFormatPr defaultRowHeight="14.5" x14ac:dyDescent="0.35"/>
  <cols>
    <col min="1" max="1" width="18.54296875" bestFit="1" customWidth="1"/>
    <col min="2" max="2" width="17.7265625" bestFit="1" customWidth="1"/>
    <col min="3" max="3" width="12.7265625" bestFit="1" customWidth="1"/>
    <col min="4" max="5" width="23.7265625" customWidth="1"/>
    <col min="6" max="6" width="19.54296875" bestFit="1" customWidth="1"/>
    <col min="7" max="7" width="23.7265625" customWidth="1"/>
    <col min="8" max="8" width="21.1796875" bestFit="1" customWidth="1"/>
    <col min="9" max="9" width="11.54296875" customWidth="1"/>
    <col min="10" max="10" width="27.1796875" customWidth="1"/>
    <col min="11" max="11" width="11.81640625" customWidth="1"/>
    <col min="12" max="12" width="32.453125" bestFit="1" customWidth="1"/>
  </cols>
  <sheetData>
    <row r="1" spans="1:12" x14ac:dyDescent="0.35">
      <c r="A1" s="50" t="s">
        <v>0</v>
      </c>
      <c r="B1" s="50" t="s">
        <v>1</v>
      </c>
      <c r="C1" s="50" t="s">
        <v>2</v>
      </c>
      <c r="D1" s="51" t="s">
        <v>3</v>
      </c>
      <c r="E1" s="51" t="s">
        <v>4</v>
      </c>
      <c r="F1" s="52" t="s">
        <v>5</v>
      </c>
      <c r="G1" s="53" t="s">
        <v>6</v>
      </c>
      <c r="H1" s="53" t="s">
        <v>7</v>
      </c>
      <c r="I1" s="54" t="s">
        <v>8</v>
      </c>
      <c r="J1" s="54" t="s">
        <v>9</v>
      </c>
      <c r="K1" s="54" t="s">
        <v>10</v>
      </c>
      <c r="L1" s="55" t="s">
        <v>11</v>
      </c>
    </row>
    <row r="2" spans="1:12" x14ac:dyDescent="0.35">
      <c r="A2" s="121" t="s">
        <v>12</v>
      </c>
      <c r="B2" s="5" t="s">
        <v>100</v>
      </c>
      <c r="C2" s="5" t="s">
        <v>101</v>
      </c>
      <c r="D2" s="117" t="s">
        <v>102</v>
      </c>
      <c r="E2" s="129" t="s">
        <v>103</v>
      </c>
      <c r="F2" s="122" t="s">
        <v>16</v>
      </c>
      <c r="G2" s="5">
        <v>100</v>
      </c>
      <c r="H2" s="5" t="s">
        <v>17</v>
      </c>
      <c r="I2" s="122">
        <v>45782</v>
      </c>
      <c r="J2" s="4" t="e">
        <f ca="1">Biopsy[[#This Row],[Expiration Date]]-TODAY()</f>
        <v>#VALUE!</v>
      </c>
      <c r="K2" s="5" t="s">
        <v>18</v>
      </c>
      <c r="L2" s="6" t="s">
        <v>19</v>
      </c>
    </row>
    <row r="3" spans="1:12" x14ac:dyDescent="0.35">
      <c r="A3" s="116" t="s">
        <v>12</v>
      </c>
      <c r="B3" s="117" t="s">
        <v>100</v>
      </c>
      <c r="C3" s="117" t="s">
        <v>104</v>
      </c>
      <c r="D3" s="117" t="s">
        <v>105</v>
      </c>
      <c r="E3" s="126" t="s">
        <v>106</v>
      </c>
      <c r="F3" s="117" t="s">
        <v>16</v>
      </c>
      <c r="G3" s="117">
        <v>100</v>
      </c>
      <c r="H3" s="117" t="s">
        <v>17</v>
      </c>
      <c r="I3" s="120">
        <v>45782</v>
      </c>
      <c r="J3" s="118" t="e">
        <f ca="1">Biopsy[[#This Row],[Expiration Date]]-TODAY()</f>
        <v>#VALUE!</v>
      </c>
      <c r="K3" s="117" t="s">
        <v>18</v>
      </c>
      <c r="L3" s="119" t="s">
        <v>19</v>
      </c>
    </row>
    <row r="4" spans="1:12" x14ac:dyDescent="0.35">
      <c r="A4" s="7" t="s">
        <v>12</v>
      </c>
      <c r="B4" s="117" t="s">
        <v>100</v>
      </c>
      <c r="C4" s="117" t="s">
        <v>104</v>
      </c>
      <c r="D4" s="123" t="s">
        <v>105</v>
      </c>
      <c r="E4" s="126" t="s">
        <v>106</v>
      </c>
      <c r="F4" s="117" t="s">
        <v>16</v>
      </c>
      <c r="G4" s="8">
        <v>-5</v>
      </c>
      <c r="H4" s="8" t="s">
        <v>27</v>
      </c>
      <c r="I4" s="11">
        <v>45814</v>
      </c>
      <c r="J4" s="12" t="e">
        <f ca="1">Biopsy[[#This Row],[Expiration Date]]-TODAY()</f>
        <v>#VALUE!</v>
      </c>
      <c r="K4" s="8" t="s">
        <v>26</v>
      </c>
      <c r="L4" s="9" t="s">
        <v>77</v>
      </c>
    </row>
  </sheetData>
  <sheetProtection algorithmName="SHA-512" hashValue="2mkWmtgg2bUr6fxxrqdJrOfcuBTlWXUsw93A7HBJ9/bR18NOXuVRl38fXkOm5tq6tW8qFc0uIGRKV7yXN+D4vA==" saltValue="VlRHSEt90EjzL4U2ucpa1g==" spinCount="100000" sheet="1" objects="1" scenarios="1" formatCells="0" formatColumns="0" formatRows="0" insertColumns="0" insertRows="0" deleteColumns="0" deleteRows="0" sort="0"/>
  <conditionalFormatting sqref="J2:J4">
    <cfRule type="cellIs" dxfId="23" priority="1" operator="equal">
      <formula>90</formula>
    </cfRule>
    <cfRule type="cellIs" dxfId="22" priority="2" operator="greaterThan">
      <formula>90</formula>
    </cfRule>
    <cfRule type="cellIs" dxfId="21"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9F1875CE-46A5-447D-83CC-1F5498A208BB}">
          <x14:formula1>
            <xm:f>'Data Validation'!$A$14</xm:f>
          </x14:formula1>
          <xm:sqref>A2:A4</xm:sqref>
        </x14:dataValidation>
        <x14:dataValidation type="list" allowBlank="1" showInputMessage="1" showErrorMessage="1" xr:uid="{493E6055-267C-40A4-BC02-C59DF988754B}">
          <x14:formula1>
            <xm:f>'Data Validation'!$E$2:$E$5</xm:f>
          </x14:formula1>
          <xm:sqref>K2:K4</xm:sqref>
        </x14:dataValidation>
        <x14:dataValidation type="list" allowBlank="1" showInputMessage="1" showErrorMessage="1" xr:uid="{B857A04B-AD3C-4779-AE73-26944D6F7A15}">
          <x14:formula1>
            <xm:f>'Data Validation'!$A$2:$A$4</xm:f>
          </x14:formula1>
          <xm:sqref>H2:H4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57FD-6A1D-444A-93B3-2971366F7DF2}">
  <sheetPr>
    <tabColor rgb="FF6600FF"/>
  </sheetPr>
  <dimension ref="A1:L2"/>
  <sheetViews>
    <sheetView workbookViewId="0">
      <selection activeCell="D11" sqref="D11"/>
    </sheetView>
  </sheetViews>
  <sheetFormatPr defaultRowHeight="14.5" x14ac:dyDescent="0.35"/>
  <cols>
    <col min="1" max="1" width="18.54296875" bestFit="1" customWidth="1"/>
    <col min="2" max="2" width="13.1796875" bestFit="1" customWidth="1"/>
    <col min="3" max="3" width="12.81640625" customWidth="1"/>
    <col min="4" max="4" width="21.453125" bestFit="1" customWidth="1"/>
    <col min="5" max="5" width="13.81640625" customWidth="1"/>
    <col min="6" max="6" width="19.54296875" bestFit="1" customWidth="1"/>
    <col min="7" max="7" width="13.26953125" bestFit="1" customWidth="1"/>
    <col min="8" max="8" width="15.1796875" bestFit="1" customWidth="1"/>
    <col min="9" max="9" width="9.81640625" bestFit="1" customWidth="1"/>
    <col min="10" max="10" width="29.453125" bestFit="1" customWidth="1"/>
    <col min="11" max="11" width="9.7265625" bestFit="1" customWidth="1"/>
    <col min="12" max="12" width="18.54296875" customWidth="1"/>
  </cols>
  <sheetData>
    <row r="1" spans="1:12" x14ac:dyDescent="0.35">
      <c r="A1" s="1" t="s">
        <v>0</v>
      </c>
      <c r="B1" s="1" t="s">
        <v>1</v>
      </c>
      <c r="C1" s="1" t="s">
        <v>2</v>
      </c>
      <c r="D1" s="2" t="s">
        <v>3</v>
      </c>
      <c r="E1" s="2" t="s">
        <v>4</v>
      </c>
      <c r="F1" s="3" t="s">
        <v>5</v>
      </c>
      <c r="G1" s="4" t="s">
        <v>6</v>
      </c>
      <c r="H1" s="4" t="s">
        <v>7</v>
      </c>
      <c r="I1" s="5" t="s">
        <v>8</v>
      </c>
      <c r="J1" s="5" t="s">
        <v>9</v>
      </c>
      <c r="K1" s="5" t="s">
        <v>10</v>
      </c>
      <c r="L1" s="6" t="s">
        <v>11</v>
      </c>
    </row>
    <row r="2" spans="1:12" x14ac:dyDescent="0.35">
      <c r="A2" s="121" t="s">
        <v>12</v>
      </c>
      <c r="B2" s="5" t="s">
        <v>13</v>
      </c>
      <c r="C2" s="5"/>
      <c r="D2" s="123" t="s">
        <v>185</v>
      </c>
      <c r="E2" s="5" t="s">
        <v>186</v>
      </c>
      <c r="F2" s="122" t="s">
        <v>16</v>
      </c>
      <c r="G2" s="5">
        <v>150</v>
      </c>
      <c r="H2" s="5" t="s">
        <v>17</v>
      </c>
      <c r="I2" s="122">
        <v>45827</v>
      </c>
      <c r="J2" s="4" t="e">
        <f ca="1">BlockMailer[[#This Row],[Expiration Date]]-TODAY()</f>
        <v>#VALUE!</v>
      </c>
      <c r="K2" s="5" t="s">
        <v>26</v>
      </c>
      <c r="L2" s="6" t="s">
        <v>19</v>
      </c>
    </row>
  </sheetData>
  <sheetProtection algorithmName="SHA-512" hashValue="uWRuIXc0SLA+dIXVSBh5ah1bccZ2liqTLSb6B84MwaAo9KMXJrXds3ZB2+bJBvU2CnmoTqLqMvahYWe4yVrIzw==" saltValue="D9kDnIGzuIbi6EPVEKHGEA==" spinCount="100000" sheet="1" objects="1" scenarios="1"/>
  <conditionalFormatting sqref="J2">
    <cfRule type="cellIs" dxfId="20" priority="1" operator="equal">
      <formula>90</formula>
    </cfRule>
    <cfRule type="cellIs" dxfId="19" priority="2" operator="greaterThan">
      <formula>90</formula>
    </cfRule>
    <cfRule type="cellIs" dxfId="18"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85E5271F-5D79-4DED-81A7-928F48BE7C04}">
          <x14:formula1>
            <xm:f>'Data Validation'!$A$14</xm:f>
          </x14:formula1>
          <xm:sqref>A2</xm:sqref>
        </x14:dataValidation>
        <x14:dataValidation type="list" allowBlank="1" showInputMessage="1" showErrorMessage="1" xr:uid="{3DA9881E-FE80-439E-8CFF-ED01293AA183}">
          <x14:formula1>
            <xm:f>'Data Validation'!$E$2:$E$5</xm:f>
          </x14:formula1>
          <xm:sqref>K2</xm:sqref>
        </x14:dataValidation>
        <x14:dataValidation type="list" allowBlank="1" showInputMessage="1" showErrorMessage="1" xr:uid="{2FB0601C-2C53-4EF7-AFF2-10C7A6417558}">
          <x14:formula1>
            <xm:f>'Data Validation'!$A$2:$A$4</xm:f>
          </x14:formula1>
          <xm:sqref>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85E4-648D-491E-8807-8BC2A7B4E27F}">
  <sheetPr codeName="Sheet37">
    <tabColor theme="9" tint="0.59999389629810485"/>
  </sheetPr>
  <dimension ref="A1:L3"/>
  <sheetViews>
    <sheetView workbookViewId="0">
      <selection activeCell="G20" sqref="G20"/>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17.7265625" customWidth="1"/>
    <col min="9" max="9" width="12.54296875" customWidth="1"/>
    <col min="10" max="10" width="27.1796875" customWidth="1"/>
    <col min="11" max="11" width="12.54296875" customWidth="1"/>
    <col min="12" max="12" width="32.453125" bestFit="1" customWidth="1"/>
  </cols>
  <sheetData>
    <row r="1" spans="1:12" x14ac:dyDescent="0.35">
      <c r="A1" s="86" t="s">
        <v>0</v>
      </c>
      <c r="B1" s="86" t="s">
        <v>1</v>
      </c>
      <c r="C1" s="86" t="s">
        <v>2</v>
      </c>
      <c r="D1" s="87" t="s">
        <v>3</v>
      </c>
      <c r="E1" s="87" t="s">
        <v>4</v>
      </c>
      <c r="F1" s="88" t="s">
        <v>5</v>
      </c>
      <c r="G1" s="89" t="s">
        <v>6</v>
      </c>
      <c r="H1" s="89" t="s">
        <v>7</v>
      </c>
      <c r="I1" s="90" t="s">
        <v>8</v>
      </c>
      <c r="J1" s="90" t="s">
        <v>9</v>
      </c>
      <c r="K1" s="90" t="s">
        <v>10</v>
      </c>
      <c r="L1" s="91" t="s">
        <v>11</v>
      </c>
    </row>
    <row r="2" spans="1:12" x14ac:dyDescent="0.35">
      <c r="A2" s="7" t="s">
        <v>12</v>
      </c>
      <c r="B2" s="8" t="s">
        <v>36</v>
      </c>
      <c r="C2" s="8">
        <v>22431102</v>
      </c>
      <c r="D2" s="8" t="s">
        <v>41</v>
      </c>
      <c r="E2" s="8" t="s">
        <v>42</v>
      </c>
      <c r="F2" s="11">
        <v>46811</v>
      </c>
      <c r="G2" s="8">
        <v>184</v>
      </c>
      <c r="H2" s="8" t="s">
        <v>17</v>
      </c>
      <c r="I2" s="11">
        <v>45783</v>
      </c>
      <c r="J2" s="12">
        <f ca="1">LoBind[[#This Row],[Expiration Date]]-TODAY()</f>
        <v>961</v>
      </c>
      <c r="K2" s="8" t="s">
        <v>26</v>
      </c>
      <c r="L2" s="9" t="s">
        <v>19</v>
      </c>
    </row>
    <row r="3" spans="1:12" x14ac:dyDescent="0.35">
      <c r="A3" s="7" t="s">
        <v>12</v>
      </c>
      <c r="B3" s="8" t="s">
        <v>36</v>
      </c>
      <c r="C3" s="8">
        <v>22431102</v>
      </c>
      <c r="D3" s="8" t="s">
        <v>41</v>
      </c>
      <c r="E3" s="8" t="s">
        <v>43</v>
      </c>
      <c r="F3" s="11">
        <v>46749</v>
      </c>
      <c r="G3" s="8">
        <v>110</v>
      </c>
      <c r="H3" s="8" t="s">
        <v>17</v>
      </c>
      <c r="I3" s="11">
        <v>45783</v>
      </c>
      <c r="J3" s="12">
        <f ca="1">LoBind[[#This Row],[Expiration Date]]-TODAY()</f>
        <v>899</v>
      </c>
      <c r="K3" s="8" t="s">
        <v>26</v>
      </c>
      <c r="L3" s="9" t="s">
        <v>19</v>
      </c>
    </row>
  </sheetData>
  <sheetProtection algorithmName="SHA-512" hashValue="5r/ALH6xcxVU7IF9NGBUxLJ4l+uQE3SC3zMdycFJycvYAgQXiAzMHV48sDlbDMBughJgI/xAWPDpH/Sp0JNi4Q==" saltValue="an1RmcHaUMlQFyX66WKyKg==" spinCount="100000" sheet="1" objects="1" scenarios="1" formatCells="0" formatColumns="0" formatRows="0" insertColumns="0" insertRows="0" deleteColumns="0" deleteRows="0" sort="0"/>
  <conditionalFormatting sqref="J2:J3">
    <cfRule type="cellIs" dxfId="17" priority="1" operator="equal">
      <formula>90</formula>
    </cfRule>
    <cfRule type="cellIs" dxfId="16" priority="2" operator="greaterThan">
      <formula>90</formula>
    </cfRule>
    <cfRule type="cellIs" dxfId="15"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11C7608C-27C6-4D38-8B80-EB3198AE4468}">
          <x14:formula1>
            <xm:f>'Data Validation'!$A$14</xm:f>
          </x14:formula1>
          <xm:sqref>A2:A3</xm:sqref>
        </x14:dataValidation>
        <x14:dataValidation type="list" allowBlank="1" showInputMessage="1" showErrorMessage="1" xr:uid="{1061FA57-62EC-45C9-BD4D-99A7E594BAAB}">
          <x14:formula1>
            <xm:f>'Data Validation'!$E$2:$E$5</xm:f>
          </x14:formula1>
          <xm:sqref>K2:K3</xm:sqref>
        </x14:dataValidation>
        <x14:dataValidation type="list" allowBlank="1" showInputMessage="1" showErrorMessage="1" xr:uid="{456019BC-3C70-4630-A6ED-50D71DCAB8A8}">
          <x14:formula1>
            <xm:f>'Data Validation'!$A$2:$A$4</xm:f>
          </x14:formula1>
          <xm:sqref>H2:H3</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B013A-DDEB-4587-9BBE-731F0AEF0BD1}">
  <sheetPr codeName="Sheet38">
    <tabColor rgb="FFFFCCFF"/>
  </sheetPr>
  <dimension ref="A1:L4"/>
  <sheetViews>
    <sheetView workbookViewId="0">
      <selection activeCell="C8" sqref="C8"/>
    </sheetView>
  </sheetViews>
  <sheetFormatPr defaultRowHeight="14.5" x14ac:dyDescent="0.35"/>
  <cols>
    <col min="1" max="1" width="18.54296875" bestFit="1" customWidth="1"/>
    <col min="2" max="2" width="17.7265625" bestFit="1" customWidth="1"/>
    <col min="3" max="3" width="10.1796875" bestFit="1" customWidth="1"/>
    <col min="4" max="4" width="27.26953125" bestFit="1" customWidth="1"/>
    <col min="5" max="7" width="23.7265625" customWidth="1"/>
    <col min="8" max="8" width="15.1796875" bestFit="1" customWidth="1"/>
    <col min="9" max="9" width="11.1796875" customWidth="1"/>
    <col min="10" max="10" width="27.1796875" customWidth="1"/>
    <col min="11" max="11" width="11.453125" customWidth="1"/>
    <col min="12" max="12" width="32.453125" bestFit="1" customWidth="1"/>
  </cols>
  <sheetData>
    <row r="1" spans="1:12" x14ac:dyDescent="0.35">
      <c r="A1" s="110" t="s">
        <v>0</v>
      </c>
      <c r="B1" s="110" t="s">
        <v>1</v>
      </c>
      <c r="C1" s="110" t="s">
        <v>2</v>
      </c>
      <c r="D1" s="111" t="s">
        <v>3</v>
      </c>
      <c r="E1" s="111" t="s">
        <v>4</v>
      </c>
      <c r="F1" s="112" t="s">
        <v>5</v>
      </c>
      <c r="G1" s="113" t="s">
        <v>6</v>
      </c>
      <c r="H1" s="113" t="s">
        <v>7</v>
      </c>
      <c r="I1" s="114" t="s">
        <v>8</v>
      </c>
      <c r="J1" s="114" t="s">
        <v>9</v>
      </c>
      <c r="K1" s="114" t="s">
        <v>10</v>
      </c>
      <c r="L1" s="115" t="s">
        <v>11</v>
      </c>
    </row>
    <row r="2" spans="1:12" x14ac:dyDescent="0.35">
      <c r="A2" s="121" t="s">
        <v>12</v>
      </c>
      <c r="B2" s="5" t="s">
        <v>13</v>
      </c>
      <c r="C2" s="5">
        <v>364812</v>
      </c>
      <c r="D2" s="123" t="s">
        <v>40</v>
      </c>
      <c r="E2" s="5">
        <v>4110657</v>
      </c>
      <c r="F2" s="122" t="s">
        <v>16</v>
      </c>
      <c r="G2" s="5">
        <v>12</v>
      </c>
      <c r="H2" s="5" t="s">
        <v>17</v>
      </c>
      <c r="I2" s="122">
        <v>45782</v>
      </c>
      <c r="J2" s="4" t="e">
        <f ca="1">Holders[[#This Row],[Expiration Date]]-TODAY()</f>
        <v>#VALUE!</v>
      </c>
      <c r="K2" s="5" t="s">
        <v>18</v>
      </c>
      <c r="L2" s="6" t="s">
        <v>19</v>
      </c>
    </row>
    <row r="3" spans="1:12" x14ac:dyDescent="0.35">
      <c r="A3" s="116" t="s">
        <v>12</v>
      </c>
      <c r="B3" s="5" t="s">
        <v>13</v>
      </c>
      <c r="C3" s="5">
        <v>364812</v>
      </c>
      <c r="D3" s="117" t="s">
        <v>40</v>
      </c>
      <c r="E3" s="117">
        <v>4292170</v>
      </c>
      <c r="F3" s="117" t="s">
        <v>16</v>
      </c>
      <c r="G3" s="117">
        <v>41</v>
      </c>
      <c r="H3" s="117" t="s">
        <v>17</v>
      </c>
      <c r="I3" s="120">
        <v>45782</v>
      </c>
      <c r="J3" s="118" t="e">
        <f ca="1">Holders[[#This Row],[Expiration Date]]-TODAY()</f>
        <v>#VALUE!</v>
      </c>
      <c r="K3" s="117" t="s">
        <v>18</v>
      </c>
      <c r="L3" s="119" t="s">
        <v>19</v>
      </c>
    </row>
    <row r="4" spans="1:12" x14ac:dyDescent="0.35">
      <c r="A4" s="116" t="s">
        <v>12</v>
      </c>
      <c r="B4" s="5" t="s">
        <v>13</v>
      </c>
      <c r="C4" s="5">
        <v>364812</v>
      </c>
      <c r="D4" s="117" t="s">
        <v>40</v>
      </c>
      <c r="E4" s="117">
        <v>4320811</v>
      </c>
      <c r="F4" s="117" t="s">
        <v>16</v>
      </c>
      <c r="G4" s="117">
        <v>180</v>
      </c>
      <c r="H4" s="117" t="s">
        <v>17</v>
      </c>
      <c r="I4" s="120">
        <v>45782</v>
      </c>
      <c r="J4" s="118" t="e">
        <f ca="1">Holders[[#This Row],[Expiration Date]]-TODAY()</f>
        <v>#VALUE!</v>
      </c>
      <c r="K4" s="117" t="s">
        <v>18</v>
      </c>
      <c r="L4" s="119" t="s">
        <v>19</v>
      </c>
    </row>
  </sheetData>
  <sheetProtection algorithmName="SHA-512" hashValue="fqUru+TBTq4xpOw+41lQZKbkX9Zl3u07nXMICto/ci/ckfUAWVM5TapmZJDtKkcqk4tGNrqUIZ842fHvY/LEgg==" saltValue="iOjpwKvpZJkuJ42iDsm+ow==" spinCount="100000" sheet="1" objects="1" scenarios="1" formatCells="0" formatColumns="0" formatRows="0" insertColumns="0" insertRows="0" deleteColumns="0" deleteRows="0" sort="0"/>
  <conditionalFormatting sqref="J2:J4">
    <cfRule type="cellIs" dxfId="14" priority="1" operator="equal">
      <formula>90</formula>
    </cfRule>
    <cfRule type="cellIs" dxfId="13" priority="2" operator="greaterThan">
      <formula>90</formula>
    </cfRule>
    <cfRule type="cellIs" dxfId="12"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0E6BF27-E250-4F16-8F00-35796478A651}">
          <x14:formula1>
            <xm:f>'Data Validation'!$A$14</xm:f>
          </x14:formula1>
          <xm:sqref>A2:A4</xm:sqref>
        </x14:dataValidation>
        <x14:dataValidation type="list" allowBlank="1" showInputMessage="1" showErrorMessage="1" xr:uid="{7C4A032B-8340-48C3-9B50-A74FB8BC2F8D}">
          <x14:formula1>
            <xm:f>'Data Validation'!$E$2:$E$5</xm:f>
          </x14:formula1>
          <xm:sqref>K2:K4</xm:sqref>
        </x14:dataValidation>
        <x14:dataValidation type="list" allowBlank="1" showInputMessage="1" showErrorMessage="1" xr:uid="{0ACE3C4B-1F2E-4EF1-ACE6-554F172A7C84}">
          <x14:formula1>
            <xm:f>'Data Validation'!$A$2:$A$4</xm:f>
          </x14:formula1>
          <xm:sqref>H2:H4</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8DB5-F10D-493D-A1C8-6D539A01DA94}">
  <sheetPr codeName="Sheet39">
    <tabColor rgb="FF0067B4"/>
  </sheetPr>
  <dimension ref="A1:L2"/>
  <sheetViews>
    <sheetView workbookViewId="0">
      <selection activeCell="C8" sqref="C8"/>
    </sheetView>
  </sheetViews>
  <sheetFormatPr defaultRowHeight="14.5" x14ac:dyDescent="0.35"/>
  <cols>
    <col min="1" max="1" width="18.54296875" bestFit="1" customWidth="1"/>
    <col min="2" max="2" width="17.7265625" bestFit="1" customWidth="1"/>
    <col min="3" max="3" width="11" bestFit="1" customWidth="1"/>
    <col min="4" max="7" width="23.7265625" customWidth="1"/>
    <col min="8" max="8" width="16" customWidth="1"/>
    <col min="9" max="9" width="10.81640625" customWidth="1"/>
    <col min="10" max="10" width="27.1796875" customWidth="1"/>
    <col min="11" max="11" width="11.7265625" customWidth="1"/>
    <col min="12" max="12" width="32.453125" bestFit="1" customWidth="1"/>
  </cols>
  <sheetData>
    <row r="1" spans="1:12" x14ac:dyDescent="0.35">
      <c r="A1" s="92" t="s">
        <v>0</v>
      </c>
      <c r="B1" s="92" t="s">
        <v>1</v>
      </c>
      <c r="C1" s="92" t="s">
        <v>2</v>
      </c>
      <c r="D1" s="93" t="s">
        <v>3</v>
      </c>
      <c r="E1" s="93" t="s">
        <v>4</v>
      </c>
      <c r="F1" s="94" t="s">
        <v>5</v>
      </c>
      <c r="G1" s="95" t="s">
        <v>6</v>
      </c>
      <c r="H1" s="95" t="s">
        <v>7</v>
      </c>
      <c r="I1" s="96" t="s">
        <v>8</v>
      </c>
      <c r="J1" s="96" t="s">
        <v>9</v>
      </c>
      <c r="K1" s="96" t="s">
        <v>10</v>
      </c>
      <c r="L1" s="97" t="s">
        <v>11</v>
      </c>
    </row>
    <row r="2" spans="1:12" x14ac:dyDescent="0.35">
      <c r="A2" s="7" t="s">
        <v>12</v>
      </c>
      <c r="B2" s="8" t="s">
        <v>36</v>
      </c>
      <c r="C2" s="127" t="s">
        <v>37</v>
      </c>
      <c r="D2" s="8" t="s">
        <v>38</v>
      </c>
      <c r="E2" s="8" t="s">
        <v>39</v>
      </c>
      <c r="F2" s="11">
        <v>46843</v>
      </c>
      <c r="G2" s="8">
        <v>305</v>
      </c>
      <c r="H2" s="8" t="s">
        <v>17</v>
      </c>
      <c r="I2" s="11">
        <v>45783</v>
      </c>
      <c r="J2" s="12">
        <f ca="1">SafeLock[[#This Row],[Expiration Date]]-TODAY()</f>
        <v>993</v>
      </c>
      <c r="K2" s="8" t="s">
        <v>26</v>
      </c>
      <c r="L2" s="9" t="s">
        <v>19</v>
      </c>
    </row>
  </sheetData>
  <sheetProtection algorithmName="SHA-512" hashValue="ddTLUtPSsRBEXCyENFgtP2EK/2uAt7PrUoNLUqKANUSd9R5K/hvu8p8LpeRxWRtMr8ip3LuEzRHFx5ln/ZEheA==" saltValue="jqG83OuiDCgXQ2+bDcW4iA==" spinCount="100000" sheet="1" objects="1" scenarios="1" formatCells="0" formatColumns="0" formatRows="0" insertColumns="0" insertRows="0" deleteColumns="0" deleteRows="0" sort="0"/>
  <conditionalFormatting sqref="J2">
    <cfRule type="cellIs" dxfId="11" priority="1" operator="equal">
      <formula>90</formula>
    </cfRule>
    <cfRule type="cellIs" dxfId="10" priority="2" operator="greaterThan">
      <formula>90</formula>
    </cfRule>
    <cfRule type="cellIs" dxfId="9"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3FDE22B1-6739-402C-A6A8-4947BE5CBD4C}">
          <x14:formula1>
            <xm:f>'Data Validation'!$A$2:$A$4</xm:f>
          </x14:formula1>
          <xm:sqref>H2</xm:sqref>
        </x14:dataValidation>
        <x14:dataValidation type="list" allowBlank="1" showInputMessage="1" showErrorMessage="1" xr:uid="{8F575AC1-CEA4-4034-B39B-C7DDEB78EBA3}">
          <x14:formula1>
            <xm:f>'Data Validation'!$E$2:$E$5</xm:f>
          </x14:formula1>
          <xm:sqref>K2</xm:sqref>
        </x14:dataValidation>
        <x14:dataValidation type="list" allowBlank="1" showInputMessage="1" showErrorMessage="1" xr:uid="{7104A0D7-5020-4D17-9E25-20B976B8ACC2}">
          <x14:formula1>
            <xm:f>'Data Validation'!$A$14</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1DC0-DDC0-4FDF-AA01-93118668F0FF}">
  <sheetPr codeName="Sheet6"/>
  <dimension ref="A1:L2"/>
  <sheetViews>
    <sheetView workbookViewId="0"/>
  </sheetViews>
  <sheetFormatPr defaultRowHeight="14.5" x14ac:dyDescent="0.35"/>
  <cols>
    <col min="1" max="1" width="16.453125" bestFit="1" customWidth="1"/>
    <col min="2" max="2" width="15.453125" bestFit="1" customWidth="1"/>
    <col min="3" max="3" width="11" bestFit="1" customWidth="1"/>
    <col min="4" max="4" width="19.7265625" bestFit="1" customWidth="1"/>
    <col min="5" max="5" width="9.1796875"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8.4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36</v>
      </c>
      <c r="C2" t="s">
        <v>37</v>
      </c>
      <c r="D2" t="s">
        <v>38</v>
      </c>
      <c r="E2" t="s">
        <v>39</v>
      </c>
      <c r="F2" s="125">
        <v>46843</v>
      </c>
      <c r="G2">
        <v>305</v>
      </c>
      <c r="H2" t="s">
        <v>17</v>
      </c>
      <c r="I2" s="125">
        <v>45783</v>
      </c>
      <c r="J2">
        <v>994</v>
      </c>
      <c r="K2" t="s">
        <v>26</v>
      </c>
      <c r="L2" t="s">
        <v>19</v>
      </c>
    </row>
  </sheetData>
  <phoneticPr fontId="2" type="noConversion"/>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F862-9059-42D7-A5CE-86CA7AC6D4E9}">
  <sheetPr codeName="Sheet40">
    <tabColor rgb="FFFF0066"/>
  </sheetPr>
  <dimension ref="A1:L4"/>
  <sheetViews>
    <sheetView workbookViewId="0">
      <selection activeCell="C4" sqref="C4"/>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16" customWidth="1"/>
    <col min="9" max="9" width="10.81640625" customWidth="1"/>
    <col min="10" max="10" width="27.1796875" customWidth="1"/>
    <col min="11" max="11" width="11.81640625" customWidth="1"/>
    <col min="12" max="12" width="32.453125" bestFit="1" customWidth="1"/>
  </cols>
  <sheetData>
    <row r="1" spans="1:12" x14ac:dyDescent="0.35">
      <c r="A1" s="98" t="s">
        <v>0</v>
      </c>
      <c r="B1" s="98" t="s">
        <v>1</v>
      </c>
      <c r="C1" s="98" t="s">
        <v>2</v>
      </c>
      <c r="D1" s="99" t="s">
        <v>3</v>
      </c>
      <c r="E1" s="99" t="s">
        <v>4</v>
      </c>
      <c r="F1" s="100" t="s">
        <v>5</v>
      </c>
      <c r="G1" s="101" t="s">
        <v>6</v>
      </c>
      <c r="H1" s="101" t="s">
        <v>7</v>
      </c>
      <c r="I1" s="102" t="s">
        <v>8</v>
      </c>
      <c r="J1" s="102" t="s">
        <v>9</v>
      </c>
      <c r="K1" s="102" t="s">
        <v>10</v>
      </c>
      <c r="L1" s="103" t="s">
        <v>11</v>
      </c>
    </row>
    <row r="2" spans="1:12" x14ac:dyDescent="0.35">
      <c r="A2" s="124" t="s">
        <v>12</v>
      </c>
      <c r="B2" s="8" t="s">
        <v>30</v>
      </c>
      <c r="C2" s="8">
        <v>367281</v>
      </c>
      <c r="D2" s="8" t="s">
        <v>31</v>
      </c>
      <c r="E2" s="8" t="s">
        <v>32</v>
      </c>
      <c r="F2" s="11">
        <v>46721</v>
      </c>
      <c r="G2" s="8">
        <v>108</v>
      </c>
      <c r="H2" s="8" t="s">
        <v>17</v>
      </c>
      <c r="I2" s="11">
        <v>45783</v>
      </c>
      <c r="J2" s="12">
        <f ca="1">Needles[[#This Row],[Expiration Date]]-TODAY()</f>
        <v>871</v>
      </c>
      <c r="K2" s="8" t="s">
        <v>26</v>
      </c>
      <c r="L2" s="9" t="s">
        <v>33</v>
      </c>
    </row>
    <row r="3" spans="1:12" x14ac:dyDescent="0.35">
      <c r="A3" s="7" t="s">
        <v>12</v>
      </c>
      <c r="B3" s="8" t="s">
        <v>30</v>
      </c>
      <c r="C3" s="8">
        <v>367281</v>
      </c>
      <c r="D3" s="8" t="s">
        <v>31</v>
      </c>
      <c r="E3" s="8" t="s">
        <v>34</v>
      </c>
      <c r="F3" s="11">
        <v>46418</v>
      </c>
      <c r="G3" s="8">
        <v>4</v>
      </c>
      <c r="H3" s="8" t="s">
        <v>17</v>
      </c>
      <c r="I3" s="11">
        <v>45783</v>
      </c>
      <c r="J3" s="12">
        <f ca="1">Needles[[#This Row],[Expiration Date]]-TODAY()</f>
        <v>568</v>
      </c>
      <c r="K3" s="8" t="s">
        <v>26</v>
      </c>
      <c r="L3" s="9" t="s">
        <v>33</v>
      </c>
    </row>
    <row r="4" spans="1:12" x14ac:dyDescent="0.35">
      <c r="A4" s="7" t="s">
        <v>12</v>
      </c>
      <c r="B4" s="8" t="s">
        <v>30</v>
      </c>
      <c r="C4" s="8">
        <v>367281</v>
      </c>
      <c r="D4" s="8" t="s">
        <v>31</v>
      </c>
      <c r="E4" s="8" t="s">
        <v>35</v>
      </c>
      <c r="F4" s="11">
        <v>46660</v>
      </c>
      <c r="G4" s="8">
        <v>2</v>
      </c>
      <c r="H4" s="8" t="s">
        <v>17</v>
      </c>
      <c r="I4" s="11">
        <v>45783</v>
      </c>
      <c r="J4" s="12">
        <f ca="1">Needles[[#This Row],[Expiration Date]]-TODAY()</f>
        <v>810</v>
      </c>
      <c r="K4" s="8" t="s">
        <v>26</v>
      </c>
      <c r="L4" s="9" t="s">
        <v>33</v>
      </c>
    </row>
  </sheetData>
  <sheetProtection algorithmName="SHA-512" hashValue="Ipl2skk/zxQPbJ238jNoagwxeJZHvvzJqkUrB9WnnlvF9NrrcVI28J24gMLXBRVR14e+ptquzQb75DFTfffZtg==" saltValue="RfhJG9xAMBNWi51CLhRc+g==" spinCount="100000" sheet="1" objects="1" scenarios="1" formatCells="0" formatColumns="0" formatRows="0" insertColumns="0" insertRows="0" deleteColumns="0" deleteRows="0" sort="0"/>
  <conditionalFormatting sqref="J2:J4">
    <cfRule type="cellIs" dxfId="8" priority="1" operator="equal">
      <formula>90</formula>
    </cfRule>
    <cfRule type="cellIs" dxfId="7" priority="2" operator="greaterThan">
      <formula>90</formula>
    </cfRule>
    <cfRule type="cellIs" dxfId="6"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B1C7EA9-A1A1-47C0-AF19-89CCF34BA7C3}">
          <x14:formula1>
            <xm:f>'Data Validation'!$A$14</xm:f>
          </x14:formula1>
          <xm:sqref>A2:A4</xm:sqref>
        </x14:dataValidation>
        <x14:dataValidation type="list" allowBlank="1" showInputMessage="1" showErrorMessage="1" xr:uid="{E21A19AA-0B67-407A-A11F-CA8BB0EF8F4E}">
          <x14:formula1>
            <xm:f>'Data Validation'!$E$2:$E$5</xm:f>
          </x14:formula1>
          <xm:sqref>K2:K4</xm:sqref>
        </x14:dataValidation>
        <x14:dataValidation type="list" allowBlank="1" showInputMessage="1" showErrorMessage="1" xr:uid="{358FD90A-E5D3-4293-B441-99DA9C05B5A0}">
          <x14:formula1>
            <xm:f>'Data Validation'!$A$2:$A$4</xm:f>
          </x14:formula1>
          <xm:sqref>H2:H4</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D271-6AAB-45E1-9D63-1DE69349CDC7}">
  <sheetPr codeName="Sheet41">
    <tabColor rgb="FF0066FF"/>
  </sheetPr>
  <dimension ref="A1:L5"/>
  <sheetViews>
    <sheetView workbookViewId="0">
      <selection activeCell="C4" sqref="C4"/>
    </sheetView>
  </sheetViews>
  <sheetFormatPr defaultRowHeight="14.5" x14ac:dyDescent="0.35"/>
  <cols>
    <col min="1" max="1" width="18.54296875" bestFit="1" customWidth="1"/>
    <col min="2" max="2" width="17.7265625" bestFit="1" customWidth="1"/>
    <col min="3" max="3" width="11" customWidth="1"/>
    <col min="4" max="7" width="23.7265625" customWidth="1"/>
    <col min="8" max="8" width="21.1796875" bestFit="1" customWidth="1"/>
    <col min="9" max="9" width="11.26953125" customWidth="1"/>
    <col min="10" max="10" width="27.1796875" customWidth="1"/>
    <col min="11" max="11" width="11.1796875" customWidth="1"/>
    <col min="12" max="12" width="32.453125" bestFit="1" customWidth="1"/>
  </cols>
  <sheetData>
    <row r="1" spans="1:12" x14ac:dyDescent="0.35">
      <c r="A1" s="104" t="s">
        <v>0</v>
      </c>
      <c r="B1" s="104" t="s">
        <v>1</v>
      </c>
      <c r="C1" s="104" t="s">
        <v>2</v>
      </c>
      <c r="D1" s="105" t="s">
        <v>3</v>
      </c>
      <c r="E1" s="105" t="s">
        <v>4</v>
      </c>
      <c r="F1" s="106" t="s">
        <v>5</v>
      </c>
      <c r="G1" s="107" t="s">
        <v>6</v>
      </c>
      <c r="H1" s="107" t="s">
        <v>7</v>
      </c>
      <c r="I1" s="108" t="s">
        <v>8</v>
      </c>
      <c r="J1" s="108" t="s">
        <v>9</v>
      </c>
      <c r="K1" s="108" t="s">
        <v>10</v>
      </c>
      <c r="L1" s="109" t="s">
        <v>11</v>
      </c>
    </row>
    <row r="2" spans="1:12" x14ac:dyDescent="0.35">
      <c r="A2" s="121" t="s">
        <v>12</v>
      </c>
      <c r="B2" s="5" t="s">
        <v>22</v>
      </c>
      <c r="C2" s="5">
        <v>6776214</v>
      </c>
      <c r="D2" s="117" t="s">
        <v>23</v>
      </c>
      <c r="E2" s="129" t="s">
        <v>24</v>
      </c>
      <c r="F2" s="122">
        <v>46264</v>
      </c>
      <c r="G2" s="5">
        <v>144</v>
      </c>
      <c r="H2" s="5" t="s">
        <v>17</v>
      </c>
      <c r="I2" s="122">
        <v>45782</v>
      </c>
      <c r="J2" s="4">
        <f ca="1">Superfrost[[#This Row],[Expiration Date]]-TODAY()</f>
        <v>414</v>
      </c>
      <c r="K2" s="5" t="s">
        <v>18</v>
      </c>
      <c r="L2" s="6" t="s">
        <v>19</v>
      </c>
    </row>
    <row r="3" spans="1:12" x14ac:dyDescent="0.35">
      <c r="A3" s="7" t="s">
        <v>12</v>
      </c>
      <c r="B3" s="5" t="s">
        <v>22</v>
      </c>
      <c r="C3" s="5">
        <v>6776214</v>
      </c>
      <c r="D3" s="117" t="s">
        <v>23</v>
      </c>
      <c r="E3" s="126" t="s">
        <v>25</v>
      </c>
      <c r="F3" s="120">
        <v>46081</v>
      </c>
      <c r="G3" s="8">
        <v>14</v>
      </c>
      <c r="H3" s="5" t="s">
        <v>17</v>
      </c>
      <c r="I3" s="122">
        <v>45782</v>
      </c>
      <c r="J3" s="12">
        <f ca="1">Superfrost[[#This Row],[Expiration Date]]-TODAY()</f>
        <v>231</v>
      </c>
      <c r="K3" s="8" t="s">
        <v>26</v>
      </c>
      <c r="L3" s="6" t="s">
        <v>19</v>
      </c>
    </row>
    <row r="4" spans="1:12" x14ac:dyDescent="0.35">
      <c r="A4" s="7" t="s">
        <v>12</v>
      </c>
      <c r="B4" s="5" t="s">
        <v>22</v>
      </c>
      <c r="C4" s="5">
        <v>6776214</v>
      </c>
      <c r="D4" s="117" t="s">
        <v>23</v>
      </c>
      <c r="E4" s="129" t="s">
        <v>24</v>
      </c>
      <c r="F4" s="122">
        <v>46264</v>
      </c>
      <c r="G4" s="8">
        <v>-15</v>
      </c>
      <c r="H4" s="8" t="s">
        <v>27</v>
      </c>
      <c r="I4" s="11">
        <v>45790</v>
      </c>
      <c r="J4" s="12">
        <f ca="1">Superfrost[[#This Row],[Expiration Date]]-TODAY()</f>
        <v>414</v>
      </c>
      <c r="K4" s="8" t="s">
        <v>26</v>
      </c>
      <c r="L4" s="9" t="s">
        <v>28</v>
      </c>
    </row>
    <row r="5" spans="1:12" x14ac:dyDescent="0.35">
      <c r="A5" s="7" t="s">
        <v>12</v>
      </c>
      <c r="B5" s="5" t="s">
        <v>22</v>
      </c>
      <c r="C5" s="5">
        <v>6776214</v>
      </c>
      <c r="D5" s="5" t="s">
        <v>23</v>
      </c>
      <c r="E5" s="126" t="s">
        <v>25</v>
      </c>
      <c r="F5" s="120">
        <v>46081</v>
      </c>
      <c r="G5" s="8">
        <v>-1</v>
      </c>
      <c r="H5" s="8" t="s">
        <v>27</v>
      </c>
      <c r="I5" s="11">
        <v>45827</v>
      </c>
      <c r="J5" s="12">
        <f ca="1">Superfrost[[#This Row],[Expiration Date]]-TODAY()</f>
        <v>231</v>
      </c>
      <c r="K5" s="8" t="s">
        <v>26</v>
      </c>
      <c r="L5" s="9" t="s">
        <v>29</v>
      </c>
    </row>
  </sheetData>
  <sheetProtection algorithmName="SHA-512" hashValue="lyxALA9W5KNDcioUEQtfQHh+21ILaLwXOjvm9v0b5lCb3wW+jM0Wsukys45mRLonDICFMlAKMgjpoV9T4+MkKA==" saltValue="i78Pmqcpw4/sfLMxeflrpA==" spinCount="100000" sheet="1" objects="1" scenarios="1" formatCells="0" formatColumns="0" formatRows="0" insertColumns="0" insertRows="0" deleteColumns="0" deleteRows="0" sort="0"/>
  <conditionalFormatting sqref="J2:J5">
    <cfRule type="cellIs" dxfId="5" priority="1" operator="equal">
      <formula>90</formula>
    </cfRule>
    <cfRule type="cellIs" dxfId="4" priority="2" operator="greaterThan">
      <formula>90</formula>
    </cfRule>
    <cfRule type="cellIs" dxfId="3"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5B3AE0D-4EC3-4358-BF11-E71C24D7936B}">
          <x14:formula1>
            <xm:f>'Data Validation'!$A$2:$A$4</xm:f>
          </x14:formula1>
          <xm:sqref>H2:H5</xm:sqref>
        </x14:dataValidation>
        <x14:dataValidation type="list" allowBlank="1" showInputMessage="1" showErrorMessage="1" xr:uid="{D294BF6B-B1C2-48E1-AF0A-5FC75B05D8A4}">
          <x14:formula1>
            <xm:f>'Data Validation'!$E$2:$E$5</xm:f>
          </x14:formula1>
          <xm:sqref>K2:K5</xm:sqref>
        </x14:dataValidation>
        <x14:dataValidation type="list" allowBlank="1" showInputMessage="1" showErrorMessage="1" xr:uid="{0F4E6276-5098-4DE5-A810-8CE9775BC936}">
          <x14:formula1>
            <xm:f>'Data Validation'!$A$14</xm:f>
          </x14:formula1>
          <xm:sqref>A2:A5</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0FA5-15CF-4EBB-8EAC-C4B61F8F4B97}">
  <sheetPr codeName="Sheet42">
    <tabColor rgb="FF92D050"/>
  </sheetPr>
  <dimension ref="A1:L3"/>
  <sheetViews>
    <sheetView workbookViewId="0">
      <selection sqref="A1:L3"/>
    </sheetView>
  </sheetViews>
  <sheetFormatPr defaultRowHeight="14.5" x14ac:dyDescent="0.35"/>
  <cols>
    <col min="1" max="1" width="18.54296875" bestFit="1" customWidth="1"/>
    <col min="2" max="2" width="17.7265625" bestFit="1" customWidth="1"/>
    <col min="3" max="3" width="10.1796875" bestFit="1" customWidth="1"/>
    <col min="4" max="7" width="23.7265625" customWidth="1"/>
    <col min="8" max="8" width="17.453125" customWidth="1"/>
    <col min="9" max="9" width="11.81640625" customWidth="1"/>
    <col min="10" max="10" width="27.1796875" customWidth="1"/>
    <col min="11" max="11" width="11.7265625" customWidth="1"/>
    <col min="12" max="12" width="32.453125" bestFit="1" customWidth="1"/>
  </cols>
  <sheetData>
    <row r="1" spans="1:12" x14ac:dyDescent="0.35">
      <c r="A1" s="1" t="s">
        <v>0</v>
      </c>
      <c r="B1" s="1" t="s">
        <v>1</v>
      </c>
      <c r="C1" s="1" t="s">
        <v>2</v>
      </c>
      <c r="D1" s="2" t="s">
        <v>3</v>
      </c>
      <c r="E1" s="2" t="s">
        <v>4</v>
      </c>
      <c r="F1" s="3" t="s">
        <v>5</v>
      </c>
      <c r="G1" s="4" t="s">
        <v>6</v>
      </c>
      <c r="H1" s="4" t="s">
        <v>7</v>
      </c>
      <c r="I1" s="5" t="s">
        <v>8</v>
      </c>
      <c r="J1" s="5" t="s">
        <v>9</v>
      </c>
      <c r="K1" s="5" t="s">
        <v>10</v>
      </c>
      <c r="L1" s="6" t="s">
        <v>11</v>
      </c>
    </row>
    <row r="2" spans="1:12" x14ac:dyDescent="0.35">
      <c r="A2" s="121" t="s">
        <v>12</v>
      </c>
      <c r="B2" s="5" t="s">
        <v>13</v>
      </c>
      <c r="C2" s="5">
        <v>339650</v>
      </c>
      <c r="D2" s="123" t="s">
        <v>14</v>
      </c>
      <c r="E2" s="5" t="s">
        <v>15</v>
      </c>
      <c r="F2" s="122" t="s">
        <v>16</v>
      </c>
      <c r="G2" s="5">
        <v>256</v>
      </c>
      <c r="H2" s="5" t="s">
        <v>17</v>
      </c>
      <c r="I2" s="122">
        <v>45782</v>
      </c>
      <c r="J2" s="4" t="e">
        <f ca="1">Centri[[#This Row],[Expiration Date]]-TODAY()</f>
        <v>#VALUE!</v>
      </c>
      <c r="K2" s="5" t="s">
        <v>18</v>
      </c>
      <c r="L2" s="6" t="s">
        <v>19</v>
      </c>
    </row>
    <row r="3" spans="1:12" x14ac:dyDescent="0.35">
      <c r="A3" s="116" t="s">
        <v>12</v>
      </c>
      <c r="B3" s="117" t="s">
        <v>20</v>
      </c>
      <c r="C3" s="117">
        <v>352096</v>
      </c>
      <c r="D3" s="117" t="s">
        <v>14</v>
      </c>
      <c r="E3" s="117">
        <v>24922078</v>
      </c>
      <c r="F3" s="117" t="s">
        <v>16</v>
      </c>
      <c r="G3" s="117">
        <v>19</v>
      </c>
      <c r="H3" s="117" t="s">
        <v>17</v>
      </c>
      <c r="I3" s="120">
        <v>45782</v>
      </c>
      <c r="J3" s="118" t="e">
        <f ca="1">Centri[[#This Row],[Expiration Date]]-TODAY()</f>
        <v>#VALUE!</v>
      </c>
      <c r="K3" s="117" t="s">
        <v>18</v>
      </c>
      <c r="L3" s="119" t="s">
        <v>19</v>
      </c>
    </row>
  </sheetData>
  <sheetProtection algorithmName="SHA-512" hashValue="CL0z2OLmhNV+Yea7AYUNWmsm5fJKP1t8N5dd0MvG5emldYEX4T2cs7UiC48mfT0tamiIS/XFpd8KfC//j3BsdQ==" saltValue="ygHczibCvLoXdfQBlXlanA==" spinCount="100000" sheet="1" objects="1" scenarios="1" formatCells="0" formatColumns="0" formatRows="0" insertColumns="0" insertRows="0" deleteColumns="0" deleteRows="0" sort="0"/>
  <conditionalFormatting sqref="J2:J3">
    <cfRule type="cellIs" dxfId="2" priority="1" operator="equal">
      <formula>90</formula>
    </cfRule>
    <cfRule type="cellIs" dxfId="1" priority="2" operator="greaterThan">
      <formula>90</formula>
    </cfRule>
    <cfRule type="cellIs" dxfId="0" priority="3" operator="lessThan">
      <formula>90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F663A3-8ECD-4E86-A0EF-6B2BD4A44E9E}">
          <x14:formula1>
            <xm:f>'Data Validation'!$A$2:$A$4</xm:f>
          </x14:formula1>
          <xm:sqref>H2:H3</xm:sqref>
        </x14:dataValidation>
        <x14:dataValidation type="list" allowBlank="1" showInputMessage="1" showErrorMessage="1" xr:uid="{E64B35C2-8106-4BAF-9981-A173EAB5218F}">
          <x14:formula1>
            <xm:f>'Data Validation'!$E$2:$E$5</xm:f>
          </x14:formula1>
          <xm:sqref>K2:K3</xm:sqref>
        </x14:dataValidation>
        <x14:dataValidation type="list" allowBlank="1" showInputMessage="1" showErrorMessage="1" xr:uid="{91005975-CE7F-43A1-81B0-64D27535C1EE}">
          <x14:formula1>
            <xm:f>'Data Validation'!$A$14</xm:f>
          </x14:formula1>
          <xm:sqref>A2:A3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A59CD-1778-4076-BF7D-E9E57126ED26}">
  <sheetPr codeName="Sheet3">
    <tabColor theme="1" tint="0.34998626667073579"/>
  </sheetPr>
  <dimension ref="A1:E41"/>
  <sheetViews>
    <sheetView topLeftCell="A10" workbookViewId="0">
      <selection activeCell="C42" sqref="C42"/>
    </sheetView>
  </sheetViews>
  <sheetFormatPr defaultRowHeight="14.5" x14ac:dyDescent="0.35"/>
  <cols>
    <col min="1" max="1" width="21.1796875" bestFit="1" customWidth="1"/>
    <col min="3" max="3" width="28.26953125" customWidth="1"/>
    <col min="5" max="5" width="11" bestFit="1" customWidth="1"/>
  </cols>
  <sheetData>
    <row r="1" spans="1:5" x14ac:dyDescent="0.35">
      <c r="A1" t="s">
        <v>214</v>
      </c>
      <c r="C1" t="s">
        <v>3</v>
      </c>
      <c r="E1" t="s">
        <v>215</v>
      </c>
    </row>
    <row r="2" spans="1:5" x14ac:dyDescent="0.35">
      <c r="A2" t="s">
        <v>17</v>
      </c>
      <c r="C2" t="s">
        <v>146</v>
      </c>
      <c r="E2" t="s">
        <v>26</v>
      </c>
    </row>
    <row r="3" spans="1:5" x14ac:dyDescent="0.35">
      <c r="A3" t="s">
        <v>27</v>
      </c>
      <c r="C3" t="s">
        <v>163</v>
      </c>
      <c r="E3" t="s">
        <v>18</v>
      </c>
    </row>
    <row r="4" spans="1:5" x14ac:dyDescent="0.35">
      <c r="A4" t="s">
        <v>117</v>
      </c>
      <c r="C4" t="s">
        <v>216</v>
      </c>
      <c r="E4" t="s">
        <v>217</v>
      </c>
    </row>
    <row r="5" spans="1:5" x14ac:dyDescent="0.35">
      <c r="C5" t="s">
        <v>169</v>
      </c>
      <c r="E5" t="s">
        <v>218</v>
      </c>
    </row>
    <row r="6" spans="1:5" x14ac:dyDescent="0.35">
      <c r="C6" t="s">
        <v>154</v>
      </c>
      <c r="E6" t="s">
        <v>219</v>
      </c>
    </row>
    <row r="7" spans="1:5" x14ac:dyDescent="0.35">
      <c r="C7" t="s">
        <v>152</v>
      </c>
    </row>
    <row r="8" spans="1:5" x14ac:dyDescent="0.35">
      <c r="C8" t="s">
        <v>179</v>
      </c>
    </row>
    <row r="9" spans="1:5" x14ac:dyDescent="0.35">
      <c r="C9" t="s">
        <v>149</v>
      </c>
    </row>
    <row r="10" spans="1:5" x14ac:dyDescent="0.35">
      <c r="C10" t="s">
        <v>158</v>
      </c>
    </row>
    <row r="11" spans="1:5" x14ac:dyDescent="0.35">
      <c r="C11" t="s">
        <v>180</v>
      </c>
    </row>
    <row r="12" spans="1:5" x14ac:dyDescent="0.35">
      <c r="C12" t="s">
        <v>146</v>
      </c>
    </row>
    <row r="13" spans="1:5" x14ac:dyDescent="0.35">
      <c r="A13" t="s">
        <v>220</v>
      </c>
      <c r="C13" s="13" t="s">
        <v>112</v>
      </c>
    </row>
    <row r="14" spans="1:5" x14ac:dyDescent="0.35">
      <c r="A14" t="s">
        <v>12</v>
      </c>
      <c r="C14" s="13" t="s">
        <v>114</v>
      </c>
    </row>
    <row r="15" spans="1:5" x14ac:dyDescent="0.35">
      <c r="C15" s="13" t="s">
        <v>115</v>
      </c>
    </row>
    <row r="16" spans="1:5" x14ac:dyDescent="0.35">
      <c r="C16" s="13" t="s">
        <v>109</v>
      </c>
    </row>
    <row r="17" spans="3:3" x14ac:dyDescent="0.35">
      <c r="C17" s="13" t="s">
        <v>108</v>
      </c>
    </row>
    <row r="18" spans="3:3" x14ac:dyDescent="0.35">
      <c r="C18" s="13" t="s">
        <v>123</v>
      </c>
    </row>
    <row r="19" spans="3:3" x14ac:dyDescent="0.35">
      <c r="C19" s="13" t="s">
        <v>102</v>
      </c>
    </row>
    <row r="20" spans="3:3" x14ac:dyDescent="0.35">
      <c r="C20" s="13" t="s">
        <v>105</v>
      </c>
    </row>
    <row r="21" spans="3:3" x14ac:dyDescent="0.35">
      <c r="C21" s="13" t="s">
        <v>96</v>
      </c>
    </row>
    <row r="22" spans="3:3" x14ac:dyDescent="0.35">
      <c r="C22" s="13" t="s">
        <v>94</v>
      </c>
    </row>
    <row r="23" spans="3:3" x14ac:dyDescent="0.35">
      <c r="C23" s="13" t="s">
        <v>57</v>
      </c>
    </row>
    <row r="24" spans="3:3" x14ac:dyDescent="0.35">
      <c r="C24" s="13" t="s">
        <v>48</v>
      </c>
    </row>
    <row r="25" spans="3:3" x14ac:dyDescent="0.35">
      <c r="C25" s="13" t="s">
        <v>45</v>
      </c>
    </row>
    <row r="26" spans="3:3" x14ac:dyDescent="0.35">
      <c r="C26" s="13" t="s">
        <v>40</v>
      </c>
    </row>
    <row r="27" spans="3:3" x14ac:dyDescent="0.35">
      <c r="C27" s="13" t="s">
        <v>14</v>
      </c>
    </row>
    <row r="28" spans="3:3" x14ac:dyDescent="0.35">
      <c r="C28" t="s">
        <v>130</v>
      </c>
    </row>
    <row r="29" spans="3:3" x14ac:dyDescent="0.35">
      <c r="C29" t="s">
        <v>134</v>
      </c>
    </row>
    <row r="30" spans="3:3" x14ac:dyDescent="0.35">
      <c r="C30" t="s">
        <v>136</v>
      </c>
    </row>
    <row r="31" spans="3:3" x14ac:dyDescent="0.35">
      <c r="C31" t="s">
        <v>128</v>
      </c>
    </row>
    <row r="32" spans="3:3" x14ac:dyDescent="0.35">
      <c r="C32" t="s">
        <v>174</v>
      </c>
    </row>
    <row r="33" spans="3:3" x14ac:dyDescent="0.35">
      <c r="C33" t="s">
        <v>126</v>
      </c>
    </row>
    <row r="34" spans="3:3" x14ac:dyDescent="0.35">
      <c r="C34" t="s">
        <v>23</v>
      </c>
    </row>
    <row r="35" spans="3:3" x14ac:dyDescent="0.35">
      <c r="C35" t="s">
        <v>41</v>
      </c>
    </row>
    <row r="36" spans="3:3" x14ac:dyDescent="0.35">
      <c r="C36" t="s">
        <v>38</v>
      </c>
    </row>
    <row r="37" spans="3:3" x14ac:dyDescent="0.35">
      <c r="C37" t="s">
        <v>31</v>
      </c>
    </row>
    <row r="38" spans="3:3" x14ac:dyDescent="0.35">
      <c r="C38" s="13" t="s">
        <v>111</v>
      </c>
    </row>
    <row r="39" spans="3:3" x14ac:dyDescent="0.35">
      <c r="C39" s="13" t="s">
        <v>113</v>
      </c>
    </row>
    <row r="40" spans="3:3" x14ac:dyDescent="0.35">
      <c r="C40" s="13" t="s">
        <v>221</v>
      </c>
    </row>
    <row r="41" spans="3:3" x14ac:dyDescent="0.35">
      <c r="C41" s="13" t="s">
        <v>185</v>
      </c>
    </row>
  </sheetData>
  <sheetProtection algorithmName="SHA-512" hashValue="6c3SNBStEz1y+TNRwUR4BDYmPCksgFtB5kiHuTVVBqQHsCXv09GAK/IXGugn1CVnpK8W75NH3Zlcnxdx+j6AWg==" saltValue="t1U/np7734lf9Koo01IC3g==" spinCount="100000" sheet="1" objects="1" scenarios="1" formatCells="0" formatColumns="0" formatRows="0" insertColumns="0" insertRows="0" deleteColumns="0" deleteRows="0" sort="0" autoFilter="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241-7CFE-4B26-AE37-D63B55E8B6CD}">
  <sheetPr codeName="Sheet7"/>
  <dimension ref="A1:L4"/>
  <sheetViews>
    <sheetView workbookViewId="0"/>
  </sheetViews>
  <sheetFormatPr defaultRowHeight="14.5" x14ac:dyDescent="0.35"/>
  <cols>
    <col min="1" max="1" width="16.453125" bestFit="1" customWidth="1"/>
    <col min="2" max="2" width="15.453125" bestFit="1" customWidth="1"/>
    <col min="3" max="3" width="7.81640625" bestFit="1" customWidth="1"/>
    <col min="4" max="4" width="28" bestFit="1" customWidth="1"/>
    <col min="5" max="5" width="8"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9.269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v>364812</v>
      </c>
      <c r="D2" t="s">
        <v>40</v>
      </c>
      <c r="E2">
        <v>4110657</v>
      </c>
      <c r="F2" t="s">
        <v>16</v>
      </c>
      <c r="G2">
        <v>12</v>
      </c>
      <c r="H2" t="s">
        <v>17</v>
      </c>
      <c r="I2" s="125">
        <v>45782</v>
      </c>
      <c r="K2" t="s">
        <v>18</v>
      </c>
      <c r="L2" t="s">
        <v>19</v>
      </c>
    </row>
    <row r="3" spans="1:12" x14ac:dyDescent="0.35">
      <c r="A3" t="s">
        <v>12</v>
      </c>
      <c r="B3" t="s">
        <v>13</v>
      </c>
      <c r="C3">
        <v>364812</v>
      </c>
      <c r="D3" t="s">
        <v>40</v>
      </c>
      <c r="E3">
        <v>4292170</v>
      </c>
      <c r="F3" t="s">
        <v>16</v>
      </c>
      <c r="G3">
        <v>41</v>
      </c>
      <c r="H3" t="s">
        <v>17</v>
      </c>
      <c r="I3" s="125">
        <v>45782</v>
      </c>
      <c r="K3" t="s">
        <v>18</v>
      </c>
      <c r="L3" t="s">
        <v>19</v>
      </c>
    </row>
    <row r="4" spans="1:12" x14ac:dyDescent="0.35">
      <c r="A4" t="s">
        <v>12</v>
      </c>
      <c r="B4" t="s">
        <v>13</v>
      </c>
      <c r="C4">
        <v>364812</v>
      </c>
      <c r="D4" t="s">
        <v>40</v>
      </c>
      <c r="E4">
        <v>4320811</v>
      </c>
      <c r="F4" t="s">
        <v>16</v>
      </c>
      <c r="G4">
        <v>180</v>
      </c>
      <c r="H4" t="s">
        <v>17</v>
      </c>
      <c r="I4" s="125">
        <v>45782</v>
      </c>
      <c r="K4" t="s">
        <v>18</v>
      </c>
      <c r="L4" t="s">
        <v>19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42205-8C87-4A39-81CB-3F001E489255}">
  <sheetPr codeName="Sheet8"/>
  <dimension ref="A1:L3"/>
  <sheetViews>
    <sheetView workbookViewId="0"/>
  </sheetViews>
  <sheetFormatPr defaultRowHeight="14.5" x14ac:dyDescent="0.35"/>
  <cols>
    <col min="1" max="1" width="16.453125" bestFit="1" customWidth="1"/>
    <col min="2" max="2" width="15.453125" bestFit="1" customWidth="1"/>
    <col min="3" max="3" width="9" bestFit="1" customWidth="1"/>
    <col min="4" max="4" width="22.81640625" bestFit="1" customWidth="1"/>
    <col min="5" max="5" width="9.81640625"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8.4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36</v>
      </c>
      <c r="C2">
        <v>22431102</v>
      </c>
      <c r="D2" t="s">
        <v>41</v>
      </c>
      <c r="E2" t="s">
        <v>42</v>
      </c>
      <c r="F2" s="125">
        <v>46811</v>
      </c>
      <c r="G2">
        <v>184</v>
      </c>
      <c r="H2" t="s">
        <v>17</v>
      </c>
      <c r="I2" s="125">
        <v>45783</v>
      </c>
      <c r="J2">
        <v>962</v>
      </c>
      <c r="K2" t="s">
        <v>26</v>
      </c>
      <c r="L2" t="s">
        <v>19</v>
      </c>
    </row>
    <row r="3" spans="1:12" x14ac:dyDescent="0.35">
      <c r="A3" t="s">
        <v>12</v>
      </c>
      <c r="B3" t="s">
        <v>36</v>
      </c>
      <c r="C3">
        <v>22431102</v>
      </c>
      <c r="D3" t="s">
        <v>41</v>
      </c>
      <c r="E3" t="s">
        <v>43</v>
      </c>
      <c r="F3" s="125">
        <v>46749</v>
      </c>
      <c r="G3">
        <v>110</v>
      </c>
      <c r="H3" t="s">
        <v>17</v>
      </c>
      <c r="I3" s="125">
        <v>45783</v>
      </c>
      <c r="J3">
        <v>900</v>
      </c>
      <c r="K3" t="s">
        <v>26</v>
      </c>
      <c r="L3" t="s">
        <v>19</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8C026-D248-4B33-88E4-860B0B889E14}">
  <sheetPr codeName="Sheet9"/>
  <dimension ref="A1:L3"/>
  <sheetViews>
    <sheetView workbookViewId="0"/>
  </sheetViews>
  <sheetFormatPr defaultRowHeight="14.5" x14ac:dyDescent="0.35"/>
  <cols>
    <col min="1" max="1" width="16.453125" bestFit="1" customWidth="1"/>
    <col min="2" max="2" width="15.453125" bestFit="1" customWidth="1"/>
    <col min="3" max="3" width="7.81640625" bestFit="1" customWidth="1"/>
    <col min="4" max="4" width="22.26953125" bestFit="1" customWidth="1"/>
    <col min="5" max="5" width="9" bestFit="1" customWidth="1"/>
    <col min="6" max="6" width="17.26953125" bestFit="1" customWidth="1"/>
    <col min="7" max="7" width="11" bestFit="1" customWidth="1"/>
    <col min="8" max="8" width="15.1796875" bestFit="1" customWidth="1"/>
    <col min="9" max="9" width="12.453125" bestFit="1" customWidth="1"/>
    <col min="10" max="10" width="27.1796875" bestFit="1" customWidth="1"/>
    <col min="11" max="11" width="9.26953125" bestFit="1" customWidth="1"/>
    <col min="12" max="12" width="14.7265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44</v>
      </c>
      <c r="C2">
        <v>431417</v>
      </c>
      <c r="D2" t="s">
        <v>45</v>
      </c>
      <c r="E2" t="s">
        <v>46</v>
      </c>
      <c r="F2" s="125">
        <v>46306</v>
      </c>
      <c r="G2">
        <v>533</v>
      </c>
      <c r="H2" t="s">
        <v>17</v>
      </c>
      <c r="I2" s="125">
        <v>46147</v>
      </c>
      <c r="J2">
        <v>457</v>
      </c>
      <c r="K2" t="s">
        <v>18</v>
      </c>
      <c r="L2" t="s">
        <v>19</v>
      </c>
    </row>
    <row r="3" spans="1:12" x14ac:dyDescent="0.35">
      <c r="A3" t="s">
        <v>12</v>
      </c>
      <c r="B3" t="s">
        <v>44</v>
      </c>
      <c r="C3">
        <v>431417</v>
      </c>
      <c r="D3" t="s">
        <v>45</v>
      </c>
      <c r="E3" t="s">
        <v>47</v>
      </c>
      <c r="F3" s="125">
        <v>46415</v>
      </c>
      <c r="G3">
        <v>2000</v>
      </c>
      <c r="H3" t="s">
        <v>17</v>
      </c>
      <c r="I3" s="125">
        <v>46147</v>
      </c>
      <c r="J3">
        <v>566</v>
      </c>
      <c r="K3" t="s">
        <v>18</v>
      </c>
      <c r="L3" t="s">
        <v>19</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4834-16D5-4C1D-835C-6A53D6E559E9}">
  <sheetPr codeName="Sheet10"/>
  <dimension ref="A1:L9"/>
  <sheetViews>
    <sheetView workbookViewId="0"/>
  </sheetViews>
  <sheetFormatPr defaultRowHeight="14.5" x14ac:dyDescent="0.35"/>
  <cols>
    <col min="1" max="1" width="16.453125" bestFit="1" customWidth="1"/>
    <col min="2" max="2" width="15.453125" bestFit="1" customWidth="1"/>
    <col min="3" max="3" width="7.81640625" bestFit="1" customWidth="1"/>
    <col min="4" max="4" width="21.54296875" bestFit="1" customWidth="1"/>
    <col min="5" max="5" width="9"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40.4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44</v>
      </c>
      <c r="C2">
        <v>431421</v>
      </c>
      <c r="D2" t="s">
        <v>48</v>
      </c>
      <c r="E2" t="s">
        <v>49</v>
      </c>
      <c r="F2" s="125">
        <v>46273</v>
      </c>
      <c r="G2">
        <v>15</v>
      </c>
      <c r="H2" t="s">
        <v>17</v>
      </c>
      <c r="I2" s="125">
        <v>45782</v>
      </c>
      <c r="J2">
        <v>424</v>
      </c>
      <c r="K2" t="s">
        <v>18</v>
      </c>
      <c r="L2" t="s">
        <v>19</v>
      </c>
    </row>
    <row r="3" spans="1:12" x14ac:dyDescent="0.35">
      <c r="A3" t="s">
        <v>12</v>
      </c>
      <c r="B3" t="s">
        <v>44</v>
      </c>
      <c r="C3">
        <v>431421</v>
      </c>
      <c r="D3" t="s">
        <v>48</v>
      </c>
      <c r="E3" t="s">
        <v>50</v>
      </c>
      <c r="F3" s="125">
        <v>46357</v>
      </c>
      <c r="G3">
        <v>12</v>
      </c>
      <c r="H3" t="s">
        <v>17</v>
      </c>
      <c r="I3" s="125">
        <v>45782</v>
      </c>
      <c r="J3">
        <v>508</v>
      </c>
      <c r="K3" t="s">
        <v>18</v>
      </c>
      <c r="L3" t="s">
        <v>19</v>
      </c>
    </row>
    <row r="4" spans="1:12" x14ac:dyDescent="0.35">
      <c r="A4" t="s">
        <v>12</v>
      </c>
      <c r="B4" t="s">
        <v>44</v>
      </c>
      <c r="C4">
        <v>431421</v>
      </c>
      <c r="D4" t="s">
        <v>48</v>
      </c>
      <c r="E4" t="s">
        <v>51</v>
      </c>
      <c r="F4" s="125">
        <v>47356</v>
      </c>
      <c r="G4">
        <v>6</v>
      </c>
      <c r="H4" t="s">
        <v>17</v>
      </c>
      <c r="I4" s="125">
        <v>45782</v>
      </c>
      <c r="J4">
        <v>1507</v>
      </c>
      <c r="K4" t="s">
        <v>18</v>
      </c>
      <c r="L4" t="s">
        <v>19</v>
      </c>
    </row>
    <row r="5" spans="1:12" x14ac:dyDescent="0.35">
      <c r="A5" t="s">
        <v>12</v>
      </c>
      <c r="B5" t="s">
        <v>44</v>
      </c>
      <c r="C5">
        <v>431421</v>
      </c>
      <c r="D5" t="s">
        <v>48</v>
      </c>
      <c r="E5" t="s">
        <v>52</v>
      </c>
      <c r="F5" s="125">
        <v>47377</v>
      </c>
      <c r="G5">
        <v>5786</v>
      </c>
      <c r="H5" t="s">
        <v>17</v>
      </c>
      <c r="I5" s="125">
        <v>45782</v>
      </c>
      <c r="J5">
        <v>1528</v>
      </c>
      <c r="K5" t="s">
        <v>18</v>
      </c>
      <c r="L5" t="s">
        <v>19</v>
      </c>
    </row>
    <row r="6" spans="1:12" x14ac:dyDescent="0.35">
      <c r="A6" t="s">
        <v>12</v>
      </c>
      <c r="B6" t="s">
        <v>44</v>
      </c>
      <c r="C6">
        <v>431421</v>
      </c>
      <c r="D6" t="s">
        <v>48</v>
      </c>
      <c r="E6" t="s">
        <v>52</v>
      </c>
      <c r="F6" s="125">
        <v>47377</v>
      </c>
      <c r="G6">
        <v>-30</v>
      </c>
      <c r="H6" t="s">
        <v>27</v>
      </c>
      <c r="I6" s="125">
        <v>45789</v>
      </c>
      <c r="J6">
        <v>1528</v>
      </c>
      <c r="K6" t="s">
        <v>26</v>
      </c>
      <c r="L6" t="s">
        <v>53</v>
      </c>
    </row>
    <row r="7" spans="1:12" x14ac:dyDescent="0.35">
      <c r="A7" t="s">
        <v>12</v>
      </c>
      <c r="B7" t="s">
        <v>44</v>
      </c>
      <c r="C7">
        <v>431421</v>
      </c>
      <c r="D7" t="s">
        <v>48</v>
      </c>
      <c r="E7" t="s">
        <v>52</v>
      </c>
      <c r="F7" s="125">
        <v>47377</v>
      </c>
      <c r="G7">
        <v>-192</v>
      </c>
      <c r="H7" t="s">
        <v>27</v>
      </c>
      <c r="I7" s="125">
        <v>45826</v>
      </c>
      <c r="J7">
        <v>1528</v>
      </c>
      <c r="K7" t="s">
        <v>26</v>
      </c>
      <c r="L7" t="s">
        <v>54</v>
      </c>
    </row>
    <row r="8" spans="1:12" x14ac:dyDescent="0.35">
      <c r="A8" t="s">
        <v>12</v>
      </c>
      <c r="B8" t="s">
        <v>44</v>
      </c>
      <c r="C8">
        <v>431421</v>
      </c>
      <c r="D8" t="s">
        <v>48</v>
      </c>
      <c r="E8" t="s">
        <v>52</v>
      </c>
      <c r="F8" s="125">
        <v>46053</v>
      </c>
      <c r="G8">
        <v>-80</v>
      </c>
      <c r="H8" t="s">
        <v>27</v>
      </c>
      <c r="I8" s="125">
        <v>45835</v>
      </c>
      <c r="J8">
        <v>204</v>
      </c>
      <c r="K8" t="s">
        <v>26</v>
      </c>
      <c r="L8" t="s">
        <v>55</v>
      </c>
    </row>
    <row r="9" spans="1:12" x14ac:dyDescent="0.35">
      <c r="A9" t="s">
        <v>12</v>
      </c>
      <c r="B9" t="s">
        <v>44</v>
      </c>
      <c r="C9">
        <v>431421</v>
      </c>
      <c r="D9" t="s">
        <v>48</v>
      </c>
      <c r="E9" t="s">
        <v>52</v>
      </c>
      <c r="F9" s="125">
        <v>46053</v>
      </c>
      <c r="G9">
        <v>-100</v>
      </c>
      <c r="H9" t="s">
        <v>27</v>
      </c>
      <c r="I9" s="125">
        <v>45838</v>
      </c>
      <c r="J9">
        <v>204</v>
      </c>
      <c r="K9" t="s">
        <v>26</v>
      </c>
      <c r="L9" t="s">
        <v>56</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9F38C-87DF-4C7E-8E07-2DDAA5BC705A}">
  <sheetPr codeName="Sheet11"/>
  <dimension ref="A1:L43"/>
  <sheetViews>
    <sheetView workbookViewId="0"/>
  </sheetViews>
  <sheetFormatPr defaultRowHeight="14.5" x14ac:dyDescent="0.35"/>
  <cols>
    <col min="1" max="1" width="16.453125" bestFit="1" customWidth="1"/>
    <col min="2" max="2" width="15.453125" bestFit="1" customWidth="1"/>
    <col min="3" max="3" width="7.81640625" bestFit="1" customWidth="1"/>
    <col min="4" max="4" width="23" bestFit="1" customWidth="1"/>
    <col min="5" max="5" width="9" bestFit="1" customWidth="1"/>
    <col min="6" max="6" width="17.26953125" bestFit="1" customWidth="1"/>
    <col min="7" max="7" width="11" bestFit="1" customWidth="1"/>
    <col min="8" max="8" width="21.1796875" bestFit="1" customWidth="1"/>
    <col min="9" max="9" width="13.54296875" bestFit="1" customWidth="1"/>
    <col min="10" max="10" width="27.1796875" bestFit="1" customWidth="1"/>
    <col min="11" max="11" width="9.26953125" bestFit="1" customWidth="1"/>
    <col min="12" max="12" width="67.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44</v>
      </c>
      <c r="C2">
        <v>430488</v>
      </c>
      <c r="D2" t="s">
        <v>57</v>
      </c>
      <c r="E2" t="s">
        <v>58</v>
      </c>
      <c r="F2" s="125">
        <v>47424</v>
      </c>
      <c r="G2">
        <v>2973</v>
      </c>
      <c r="H2" t="s">
        <v>17</v>
      </c>
      <c r="I2" s="125">
        <v>45782</v>
      </c>
      <c r="J2">
        <v>1575</v>
      </c>
      <c r="K2" t="s">
        <v>18</v>
      </c>
      <c r="L2" t="s">
        <v>19</v>
      </c>
    </row>
    <row r="3" spans="1:12" x14ac:dyDescent="0.35">
      <c r="A3" t="s">
        <v>12</v>
      </c>
      <c r="B3" t="s">
        <v>44</v>
      </c>
      <c r="C3">
        <v>430488</v>
      </c>
      <c r="D3" t="s">
        <v>57</v>
      </c>
      <c r="E3" t="s">
        <v>59</v>
      </c>
      <c r="F3" s="125">
        <v>46221</v>
      </c>
      <c r="G3">
        <v>22</v>
      </c>
      <c r="H3" t="s">
        <v>17</v>
      </c>
      <c r="I3" s="125">
        <v>45782</v>
      </c>
      <c r="J3">
        <v>372</v>
      </c>
      <c r="K3" t="s">
        <v>18</v>
      </c>
      <c r="L3" t="s">
        <v>19</v>
      </c>
    </row>
    <row r="4" spans="1:12" x14ac:dyDescent="0.35">
      <c r="A4" t="s">
        <v>12</v>
      </c>
      <c r="B4" t="s">
        <v>44</v>
      </c>
      <c r="C4">
        <v>430488</v>
      </c>
      <c r="D4" t="s">
        <v>57</v>
      </c>
      <c r="E4" t="s">
        <v>60</v>
      </c>
      <c r="F4" s="125">
        <v>47235</v>
      </c>
      <c r="G4">
        <v>3</v>
      </c>
      <c r="H4" t="s">
        <v>17</v>
      </c>
      <c r="I4" s="125">
        <v>45782</v>
      </c>
      <c r="J4">
        <v>1386</v>
      </c>
      <c r="K4" t="s">
        <v>18</v>
      </c>
      <c r="L4" t="s">
        <v>19</v>
      </c>
    </row>
    <row r="5" spans="1:12" x14ac:dyDescent="0.35">
      <c r="A5" t="s">
        <v>12</v>
      </c>
      <c r="B5" t="s">
        <v>44</v>
      </c>
      <c r="C5">
        <v>430488</v>
      </c>
      <c r="D5" t="s">
        <v>57</v>
      </c>
      <c r="E5" t="s">
        <v>61</v>
      </c>
      <c r="F5" s="125">
        <v>47183</v>
      </c>
      <c r="G5">
        <v>3</v>
      </c>
      <c r="H5" t="s">
        <v>17</v>
      </c>
      <c r="I5" s="125">
        <v>45782</v>
      </c>
      <c r="J5">
        <v>1334</v>
      </c>
      <c r="K5" t="s">
        <v>18</v>
      </c>
      <c r="L5" t="s">
        <v>19</v>
      </c>
    </row>
    <row r="6" spans="1:12" x14ac:dyDescent="0.35">
      <c r="A6" t="s">
        <v>12</v>
      </c>
      <c r="B6" t="s">
        <v>44</v>
      </c>
      <c r="C6">
        <v>430488</v>
      </c>
      <c r="D6" t="s">
        <v>57</v>
      </c>
      <c r="E6" t="s">
        <v>62</v>
      </c>
      <c r="F6" s="125">
        <v>46265</v>
      </c>
      <c r="G6">
        <v>1</v>
      </c>
      <c r="H6" t="s">
        <v>17</v>
      </c>
      <c r="I6" s="125">
        <v>45782</v>
      </c>
      <c r="J6">
        <v>416</v>
      </c>
      <c r="K6" t="s">
        <v>18</v>
      </c>
      <c r="L6" t="s">
        <v>19</v>
      </c>
    </row>
    <row r="7" spans="1:12" x14ac:dyDescent="0.35">
      <c r="A7" t="s">
        <v>12</v>
      </c>
      <c r="B7" t="s">
        <v>44</v>
      </c>
      <c r="C7">
        <v>430488</v>
      </c>
      <c r="D7" t="s">
        <v>57</v>
      </c>
      <c r="E7" t="s">
        <v>63</v>
      </c>
      <c r="F7" s="125">
        <v>46042</v>
      </c>
      <c r="G7">
        <v>1</v>
      </c>
      <c r="H7" t="s">
        <v>17</v>
      </c>
      <c r="I7" s="125">
        <v>45782</v>
      </c>
      <c r="J7">
        <v>193</v>
      </c>
      <c r="K7" t="s">
        <v>18</v>
      </c>
      <c r="L7" t="s">
        <v>19</v>
      </c>
    </row>
    <row r="8" spans="1:12" x14ac:dyDescent="0.35">
      <c r="A8" t="s">
        <v>12</v>
      </c>
      <c r="B8" t="s">
        <v>44</v>
      </c>
      <c r="C8">
        <v>430488</v>
      </c>
      <c r="D8" t="s">
        <v>57</v>
      </c>
      <c r="E8" t="s">
        <v>64</v>
      </c>
      <c r="F8" s="125">
        <v>47281</v>
      </c>
      <c r="G8">
        <v>1</v>
      </c>
      <c r="H8" t="s">
        <v>17</v>
      </c>
      <c r="I8" s="125">
        <v>45782</v>
      </c>
      <c r="J8">
        <v>1432</v>
      </c>
      <c r="K8" t="s">
        <v>18</v>
      </c>
      <c r="L8" t="s">
        <v>19</v>
      </c>
    </row>
    <row r="9" spans="1:12" x14ac:dyDescent="0.35">
      <c r="A9" t="s">
        <v>12</v>
      </c>
      <c r="B9" t="s">
        <v>44</v>
      </c>
      <c r="C9">
        <v>430488</v>
      </c>
      <c r="D9" t="s">
        <v>57</v>
      </c>
      <c r="E9" t="s">
        <v>65</v>
      </c>
      <c r="F9" s="125">
        <v>47216</v>
      </c>
      <c r="G9">
        <v>1</v>
      </c>
      <c r="H9" t="s">
        <v>17</v>
      </c>
      <c r="I9" s="125">
        <v>45782</v>
      </c>
      <c r="J9">
        <v>1367</v>
      </c>
      <c r="K9" t="s">
        <v>18</v>
      </c>
      <c r="L9" t="s">
        <v>19</v>
      </c>
    </row>
    <row r="10" spans="1:12" x14ac:dyDescent="0.35">
      <c r="A10" t="s">
        <v>12</v>
      </c>
      <c r="B10" t="s">
        <v>44</v>
      </c>
      <c r="C10">
        <v>430488</v>
      </c>
      <c r="D10" t="s">
        <v>57</v>
      </c>
      <c r="E10" t="s">
        <v>66</v>
      </c>
      <c r="F10" s="125">
        <v>47187</v>
      </c>
      <c r="G10">
        <v>1</v>
      </c>
      <c r="H10" t="s">
        <v>17</v>
      </c>
      <c r="I10" s="125">
        <v>45782</v>
      </c>
      <c r="J10">
        <v>1338</v>
      </c>
      <c r="K10" t="s">
        <v>18</v>
      </c>
      <c r="L10" t="s">
        <v>19</v>
      </c>
    </row>
    <row r="11" spans="1:12" x14ac:dyDescent="0.35">
      <c r="A11" t="s">
        <v>12</v>
      </c>
      <c r="B11" t="s">
        <v>44</v>
      </c>
      <c r="C11">
        <v>430488</v>
      </c>
      <c r="D11" t="s">
        <v>57</v>
      </c>
      <c r="E11" t="s">
        <v>67</v>
      </c>
      <c r="F11" s="125">
        <v>47346</v>
      </c>
      <c r="G11">
        <v>7</v>
      </c>
      <c r="H11" t="s">
        <v>17</v>
      </c>
      <c r="I11" s="125">
        <v>45782</v>
      </c>
      <c r="J11">
        <v>1497</v>
      </c>
      <c r="K11" t="s">
        <v>18</v>
      </c>
      <c r="L11" t="s">
        <v>19</v>
      </c>
    </row>
    <row r="12" spans="1:12" x14ac:dyDescent="0.35">
      <c r="A12" t="s">
        <v>12</v>
      </c>
      <c r="B12" t="s">
        <v>44</v>
      </c>
      <c r="C12">
        <v>430488</v>
      </c>
      <c r="D12" t="s">
        <v>57</v>
      </c>
      <c r="E12" t="s">
        <v>68</v>
      </c>
      <c r="F12" s="125">
        <v>47407</v>
      </c>
      <c r="G12">
        <v>550</v>
      </c>
      <c r="H12" t="s">
        <v>17</v>
      </c>
      <c r="I12" s="125">
        <v>45786</v>
      </c>
      <c r="J12">
        <v>1558</v>
      </c>
      <c r="K12" t="s">
        <v>26</v>
      </c>
      <c r="L12" t="s">
        <v>19</v>
      </c>
    </row>
    <row r="13" spans="1:12" x14ac:dyDescent="0.35">
      <c r="A13" t="s">
        <v>12</v>
      </c>
      <c r="B13" t="s">
        <v>44</v>
      </c>
      <c r="C13">
        <v>430488</v>
      </c>
      <c r="D13" t="s">
        <v>57</v>
      </c>
      <c r="E13" t="s">
        <v>69</v>
      </c>
      <c r="F13" s="125">
        <v>47473</v>
      </c>
      <c r="G13">
        <v>1500</v>
      </c>
      <c r="H13" t="s">
        <v>17</v>
      </c>
      <c r="I13" s="125">
        <v>45786</v>
      </c>
      <c r="J13">
        <v>1624</v>
      </c>
      <c r="K13" t="s">
        <v>26</v>
      </c>
      <c r="L13" t="s">
        <v>19</v>
      </c>
    </row>
    <row r="14" spans="1:12" x14ac:dyDescent="0.35">
      <c r="A14" t="s">
        <v>12</v>
      </c>
      <c r="B14" t="s">
        <v>44</v>
      </c>
      <c r="C14">
        <v>430488</v>
      </c>
      <c r="D14" t="s">
        <v>57</v>
      </c>
      <c r="E14" t="s">
        <v>70</v>
      </c>
      <c r="F14" s="125">
        <v>47432</v>
      </c>
      <c r="G14">
        <v>3500</v>
      </c>
      <c r="H14" t="s">
        <v>17</v>
      </c>
      <c r="I14" s="125">
        <v>45786</v>
      </c>
      <c r="J14">
        <v>1583</v>
      </c>
      <c r="K14" t="s">
        <v>26</v>
      </c>
      <c r="L14" t="s">
        <v>19</v>
      </c>
    </row>
    <row r="15" spans="1:12" x14ac:dyDescent="0.35">
      <c r="A15" t="s">
        <v>12</v>
      </c>
      <c r="B15" t="s">
        <v>44</v>
      </c>
      <c r="C15">
        <v>430488</v>
      </c>
      <c r="D15" t="s">
        <v>57</v>
      </c>
      <c r="E15" t="s">
        <v>71</v>
      </c>
      <c r="F15" s="125">
        <v>47429</v>
      </c>
      <c r="G15">
        <v>120</v>
      </c>
      <c r="H15" t="s">
        <v>17</v>
      </c>
      <c r="I15" s="125">
        <v>45786</v>
      </c>
      <c r="J15">
        <v>1580</v>
      </c>
      <c r="K15" t="s">
        <v>26</v>
      </c>
      <c r="L15" t="s">
        <v>19</v>
      </c>
    </row>
    <row r="16" spans="1:12" x14ac:dyDescent="0.35">
      <c r="A16" t="s">
        <v>12</v>
      </c>
      <c r="B16" t="s">
        <v>44</v>
      </c>
      <c r="C16">
        <v>430488</v>
      </c>
      <c r="D16" t="s">
        <v>57</v>
      </c>
      <c r="E16" t="s">
        <v>71</v>
      </c>
      <c r="F16" s="125">
        <v>47429</v>
      </c>
      <c r="G16">
        <v>-30</v>
      </c>
      <c r="H16" t="s">
        <v>27</v>
      </c>
      <c r="I16" s="125">
        <v>45789</v>
      </c>
      <c r="J16">
        <v>1580</v>
      </c>
      <c r="K16" t="s">
        <v>26</v>
      </c>
      <c r="L16" t="s">
        <v>53</v>
      </c>
    </row>
    <row r="17" spans="1:12" x14ac:dyDescent="0.35">
      <c r="A17" t="s">
        <v>12</v>
      </c>
      <c r="B17" t="s">
        <v>44</v>
      </c>
      <c r="C17">
        <v>430488</v>
      </c>
      <c r="D17" t="s">
        <v>57</v>
      </c>
      <c r="E17" t="s">
        <v>68</v>
      </c>
      <c r="F17" s="125">
        <v>47407</v>
      </c>
      <c r="G17">
        <v>-500</v>
      </c>
      <c r="H17" t="s">
        <v>27</v>
      </c>
      <c r="I17" s="125">
        <v>45790</v>
      </c>
      <c r="J17">
        <v>1558</v>
      </c>
      <c r="K17" t="s">
        <v>26</v>
      </c>
      <c r="L17" t="s">
        <v>72</v>
      </c>
    </row>
    <row r="18" spans="1:12" x14ac:dyDescent="0.35">
      <c r="A18" t="s">
        <v>12</v>
      </c>
      <c r="B18" t="s">
        <v>44</v>
      </c>
      <c r="C18">
        <v>430488</v>
      </c>
      <c r="D18" t="s">
        <v>57</v>
      </c>
      <c r="E18" t="s">
        <v>58</v>
      </c>
      <c r="F18" s="125">
        <v>47424</v>
      </c>
      <c r="G18">
        <v>-252</v>
      </c>
      <c r="H18" t="s">
        <v>27</v>
      </c>
      <c r="I18" s="125">
        <v>45790</v>
      </c>
      <c r="J18">
        <v>1575</v>
      </c>
      <c r="K18" t="s">
        <v>26</v>
      </c>
      <c r="L18" t="s">
        <v>28</v>
      </c>
    </row>
    <row r="19" spans="1:12" x14ac:dyDescent="0.35">
      <c r="A19" t="s">
        <v>12</v>
      </c>
      <c r="B19" t="s">
        <v>44</v>
      </c>
      <c r="C19">
        <v>430488</v>
      </c>
      <c r="D19" t="s">
        <v>57</v>
      </c>
      <c r="E19" t="s">
        <v>60</v>
      </c>
      <c r="F19" s="125">
        <v>47235</v>
      </c>
      <c r="G19">
        <v>1</v>
      </c>
      <c r="H19" t="s">
        <v>17</v>
      </c>
      <c r="I19" s="125">
        <v>45791</v>
      </c>
      <c r="J19">
        <v>1386</v>
      </c>
      <c r="K19" t="s">
        <v>26</v>
      </c>
      <c r="L19" t="s">
        <v>19</v>
      </c>
    </row>
    <row r="20" spans="1:12" x14ac:dyDescent="0.35">
      <c r="A20" t="s">
        <v>12</v>
      </c>
      <c r="B20" t="s">
        <v>44</v>
      </c>
      <c r="C20">
        <v>430488</v>
      </c>
      <c r="D20" t="s">
        <v>57</v>
      </c>
      <c r="E20" t="s">
        <v>58</v>
      </c>
      <c r="F20" s="125">
        <v>47424</v>
      </c>
      <c r="G20">
        <v>-520</v>
      </c>
      <c r="H20" t="s">
        <v>27</v>
      </c>
      <c r="I20" s="125">
        <v>45807</v>
      </c>
      <c r="J20">
        <v>1575</v>
      </c>
      <c r="K20" t="s">
        <v>26</v>
      </c>
      <c r="L20" t="s">
        <v>73</v>
      </c>
    </row>
    <row r="21" spans="1:12" x14ac:dyDescent="0.35">
      <c r="A21" t="s">
        <v>12</v>
      </c>
      <c r="B21" t="s">
        <v>44</v>
      </c>
      <c r="C21">
        <v>430488</v>
      </c>
      <c r="D21" t="s">
        <v>57</v>
      </c>
      <c r="E21" t="s">
        <v>68</v>
      </c>
      <c r="F21" s="125">
        <v>47407</v>
      </c>
      <c r="G21">
        <v>-32</v>
      </c>
      <c r="H21" t="s">
        <v>27</v>
      </c>
      <c r="I21" s="125">
        <v>45807</v>
      </c>
      <c r="J21">
        <v>1558</v>
      </c>
      <c r="K21" t="s">
        <v>26</v>
      </c>
      <c r="L21" t="s">
        <v>74</v>
      </c>
    </row>
    <row r="22" spans="1:12" x14ac:dyDescent="0.35">
      <c r="A22" t="s">
        <v>12</v>
      </c>
      <c r="B22" t="s">
        <v>44</v>
      </c>
      <c r="C22">
        <v>430488</v>
      </c>
      <c r="D22" t="s">
        <v>57</v>
      </c>
      <c r="E22" t="s">
        <v>71</v>
      </c>
      <c r="F22" s="125">
        <v>47429</v>
      </c>
      <c r="G22">
        <v>-56</v>
      </c>
      <c r="H22" t="s">
        <v>27</v>
      </c>
      <c r="I22" s="125">
        <v>45810</v>
      </c>
      <c r="J22">
        <v>1580</v>
      </c>
      <c r="K22" t="s">
        <v>26</v>
      </c>
      <c r="L22" t="s">
        <v>75</v>
      </c>
    </row>
    <row r="23" spans="1:12" x14ac:dyDescent="0.35">
      <c r="A23" t="s">
        <v>12</v>
      </c>
      <c r="B23" t="s">
        <v>44</v>
      </c>
      <c r="C23">
        <v>430488</v>
      </c>
      <c r="D23" t="s">
        <v>57</v>
      </c>
      <c r="E23" t="s">
        <v>58</v>
      </c>
      <c r="F23" s="125">
        <v>47424</v>
      </c>
      <c r="G23">
        <v>-360</v>
      </c>
      <c r="H23" t="s">
        <v>27</v>
      </c>
      <c r="I23" s="125">
        <v>45812</v>
      </c>
      <c r="J23">
        <v>1575</v>
      </c>
      <c r="K23" t="s">
        <v>26</v>
      </c>
      <c r="L23" t="s">
        <v>76</v>
      </c>
    </row>
    <row r="24" spans="1:12" x14ac:dyDescent="0.35">
      <c r="A24" t="s">
        <v>12</v>
      </c>
      <c r="B24" t="s">
        <v>44</v>
      </c>
      <c r="C24">
        <v>430488</v>
      </c>
      <c r="D24" t="s">
        <v>57</v>
      </c>
      <c r="E24" t="s">
        <v>58</v>
      </c>
      <c r="F24" s="125">
        <v>47424</v>
      </c>
      <c r="G24">
        <v>-202</v>
      </c>
      <c r="H24" t="s">
        <v>27</v>
      </c>
      <c r="I24" s="125">
        <v>45814</v>
      </c>
      <c r="J24">
        <v>1575</v>
      </c>
      <c r="K24" t="s">
        <v>26</v>
      </c>
      <c r="L24" t="s">
        <v>77</v>
      </c>
    </row>
    <row r="25" spans="1:12" x14ac:dyDescent="0.35">
      <c r="A25" t="s">
        <v>12</v>
      </c>
      <c r="B25" t="s">
        <v>44</v>
      </c>
      <c r="C25">
        <v>430488</v>
      </c>
      <c r="D25" t="s">
        <v>57</v>
      </c>
      <c r="E25" t="s">
        <v>58</v>
      </c>
      <c r="F25" s="125">
        <v>47424</v>
      </c>
      <c r="G25">
        <v>-140</v>
      </c>
      <c r="H25" t="s">
        <v>27</v>
      </c>
      <c r="I25" s="125">
        <v>45814</v>
      </c>
      <c r="J25">
        <v>1575</v>
      </c>
      <c r="K25" t="s">
        <v>26</v>
      </c>
      <c r="L25" t="s">
        <v>78</v>
      </c>
    </row>
    <row r="26" spans="1:12" x14ac:dyDescent="0.35">
      <c r="A26" t="s">
        <v>12</v>
      </c>
      <c r="B26" t="s">
        <v>44</v>
      </c>
      <c r="C26">
        <v>430488</v>
      </c>
      <c r="D26" t="s">
        <v>57</v>
      </c>
      <c r="E26" t="s">
        <v>58</v>
      </c>
      <c r="F26" s="125">
        <v>47424</v>
      </c>
      <c r="G26">
        <v>-126</v>
      </c>
      <c r="H26" t="s">
        <v>27</v>
      </c>
      <c r="I26" s="125">
        <v>45819</v>
      </c>
      <c r="J26">
        <v>1575</v>
      </c>
      <c r="K26" t="s">
        <v>26</v>
      </c>
      <c r="L26" t="s">
        <v>79</v>
      </c>
    </row>
    <row r="27" spans="1:12" x14ac:dyDescent="0.35">
      <c r="A27" t="s">
        <v>12</v>
      </c>
      <c r="B27" t="s">
        <v>44</v>
      </c>
      <c r="C27">
        <v>430488</v>
      </c>
      <c r="D27" t="s">
        <v>57</v>
      </c>
      <c r="E27" t="s">
        <v>58</v>
      </c>
      <c r="F27" s="125">
        <v>47424</v>
      </c>
      <c r="G27">
        <v>-258</v>
      </c>
      <c r="H27" t="s">
        <v>27</v>
      </c>
      <c r="I27" s="125">
        <v>45819</v>
      </c>
      <c r="J27">
        <v>1575</v>
      </c>
      <c r="K27" t="s">
        <v>26</v>
      </c>
      <c r="L27" t="s">
        <v>80</v>
      </c>
    </row>
    <row r="28" spans="1:12" x14ac:dyDescent="0.35">
      <c r="B28" t="s">
        <v>44</v>
      </c>
      <c r="C28">
        <v>430488</v>
      </c>
      <c r="D28" t="s">
        <v>57</v>
      </c>
      <c r="E28" t="s">
        <v>58</v>
      </c>
      <c r="F28" s="125">
        <v>47424</v>
      </c>
      <c r="G28">
        <v>-590</v>
      </c>
      <c r="H28" t="s">
        <v>17</v>
      </c>
      <c r="I28" s="125">
        <v>45827</v>
      </c>
      <c r="J28">
        <v>1575</v>
      </c>
      <c r="K28" t="s">
        <v>26</v>
      </c>
      <c r="L28" t="s">
        <v>81</v>
      </c>
    </row>
    <row r="29" spans="1:12" x14ac:dyDescent="0.35">
      <c r="B29" t="s">
        <v>44</v>
      </c>
      <c r="C29">
        <v>430488</v>
      </c>
      <c r="D29" t="s">
        <v>57</v>
      </c>
      <c r="E29" t="s">
        <v>63</v>
      </c>
      <c r="F29" s="125">
        <v>46042</v>
      </c>
      <c r="G29">
        <v>-1</v>
      </c>
      <c r="H29" t="s">
        <v>27</v>
      </c>
      <c r="I29" s="125">
        <v>45831</v>
      </c>
      <c r="J29">
        <v>193</v>
      </c>
      <c r="K29" t="s">
        <v>26</v>
      </c>
      <c r="L29" t="s">
        <v>82</v>
      </c>
    </row>
    <row r="30" spans="1:12" x14ac:dyDescent="0.35">
      <c r="B30" t="s">
        <v>44</v>
      </c>
      <c r="C30">
        <v>430488</v>
      </c>
      <c r="D30" t="s">
        <v>57</v>
      </c>
      <c r="E30" t="s">
        <v>62</v>
      </c>
      <c r="F30" s="125">
        <v>46265</v>
      </c>
      <c r="G30">
        <v>-1</v>
      </c>
      <c r="H30" t="s">
        <v>27</v>
      </c>
      <c r="I30" s="125">
        <v>45831</v>
      </c>
      <c r="J30">
        <v>416</v>
      </c>
      <c r="K30" t="s">
        <v>26</v>
      </c>
      <c r="L30" t="s">
        <v>82</v>
      </c>
    </row>
    <row r="31" spans="1:12" x14ac:dyDescent="0.35">
      <c r="B31" t="s">
        <v>44</v>
      </c>
      <c r="C31">
        <v>430488</v>
      </c>
      <c r="D31" t="s">
        <v>57</v>
      </c>
      <c r="E31" t="s">
        <v>64</v>
      </c>
      <c r="F31" s="125">
        <v>47281</v>
      </c>
      <c r="G31">
        <v>-1</v>
      </c>
      <c r="H31" t="s">
        <v>27</v>
      </c>
      <c r="I31" s="125">
        <v>45831</v>
      </c>
      <c r="J31">
        <v>1432</v>
      </c>
      <c r="K31" t="s">
        <v>26</v>
      </c>
      <c r="L31" t="s">
        <v>82</v>
      </c>
    </row>
    <row r="32" spans="1:12" x14ac:dyDescent="0.35">
      <c r="B32" t="s">
        <v>44</v>
      </c>
      <c r="C32">
        <v>430488</v>
      </c>
      <c r="D32" t="s">
        <v>57</v>
      </c>
      <c r="E32" t="s">
        <v>65</v>
      </c>
      <c r="F32" s="125">
        <v>47216</v>
      </c>
      <c r="G32">
        <v>-1</v>
      </c>
      <c r="H32" t="s">
        <v>27</v>
      </c>
      <c r="I32" s="125">
        <v>45831</v>
      </c>
      <c r="J32">
        <v>1367</v>
      </c>
      <c r="K32" t="s">
        <v>26</v>
      </c>
      <c r="L32" t="s">
        <v>82</v>
      </c>
    </row>
    <row r="33" spans="2:12" x14ac:dyDescent="0.35">
      <c r="B33" t="s">
        <v>44</v>
      </c>
      <c r="C33">
        <v>430488</v>
      </c>
      <c r="D33" t="s">
        <v>57</v>
      </c>
      <c r="E33" t="s">
        <v>66</v>
      </c>
      <c r="F33" s="125">
        <v>47187</v>
      </c>
      <c r="G33">
        <v>-1</v>
      </c>
      <c r="H33" t="s">
        <v>27</v>
      </c>
      <c r="I33" s="125">
        <v>45831</v>
      </c>
      <c r="J33">
        <v>1338</v>
      </c>
      <c r="K33" t="s">
        <v>26</v>
      </c>
      <c r="L33" t="s">
        <v>82</v>
      </c>
    </row>
    <row r="34" spans="2:12" x14ac:dyDescent="0.35">
      <c r="B34" t="s">
        <v>44</v>
      </c>
      <c r="C34">
        <v>430488</v>
      </c>
      <c r="D34" t="s">
        <v>57</v>
      </c>
      <c r="E34" t="s">
        <v>60</v>
      </c>
      <c r="F34" s="125">
        <v>47235</v>
      </c>
      <c r="G34">
        <v>-1</v>
      </c>
      <c r="H34" t="s">
        <v>27</v>
      </c>
      <c r="I34" s="125">
        <v>45831</v>
      </c>
      <c r="J34">
        <v>1386</v>
      </c>
      <c r="K34" t="s">
        <v>26</v>
      </c>
      <c r="L34" t="s">
        <v>83</v>
      </c>
    </row>
    <row r="35" spans="2:12" x14ac:dyDescent="0.35">
      <c r="B35" t="s">
        <v>44</v>
      </c>
      <c r="C35">
        <v>430488</v>
      </c>
      <c r="D35" t="s">
        <v>57</v>
      </c>
      <c r="E35" t="s">
        <v>69</v>
      </c>
      <c r="F35" s="125">
        <v>47473</v>
      </c>
      <c r="G35">
        <v>-448</v>
      </c>
      <c r="H35" t="s">
        <v>27</v>
      </c>
      <c r="I35" s="125">
        <v>45834</v>
      </c>
      <c r="J35">
        <v>1624</v>
      </c>
      <c r="K35" t="s">
        <v>26</v>
      </c>
      <c r="L35" t="s">
        <v>84</v>
      </c>
    </row>
    <row r="36" spans="2:12" x14ac:dyDescent="0.35">
      <c r="B36" t="s">
        <v>44</v>
      </c>
      <c r="C36">
        <v>430488</v>
      </c>
      <c r="D36" t="s">
        <v>57</v>
      </c>
      <c r="E36" t="s">
        <v>71</v>
      </c>
      <c r="F36" s="125">
        <v>47429</v>
      </c>
      <c r="G36">
        <v>-24</v>
      </c>
      <c r="H36" t="s">
        <v>27</v>
      </c>
      <c r="I36" s="125">
        <v>45834</v>
      </c>
      <c r="J36">
        <v>1580</v>
      </c>
      <c r="K36" t="s">
        <v>26</v>
      </c>
      <c r="L36" t="s">
        <v>85</v>
      </c>
    </row>
    <row r="37" spans="2:12" x14ac:dyDescent="0.35">
      <c r="B37" t="s">
        <v>44</v>
      </c>
      <c r="C37">
        <v>430488</v>
      </c>
      <c r="D37" t="s">
        <v>57</v>
      </c>
      <c r="E37" t="s">
        <v>58</v>
      </c>
      <c r="F37" s="125">
        <v>47424</v>
      </c>
      <c r="G37">
        <v>-48</v>
      </c>
      <c r="H37" t="s">
        <v>27</v>
      </c>
      <c r="I37" s="125">
        <v>45835</v>
      </c>
      <c r="J37">
        <v>1575</v>
      </c>
      <c r="K37" t="s">
        <v>26</v>
      </c>
      <c r="L37" t="s">
        <v>86</v>
      </c>
    </row>
    <row r="38" spans="2:12" x14ac:dyDescent="0.35">
      <c r="B38" t="s">
        <v>44</v>
      </c>
      <c r="C38">
        <v>430488</v>
      </c>
      <c r="D38" t="s">
        <v>57</v>
      </c>
      <c r="E38" t="s">
        <v>69</v>
      </c>
      <c r="F38" s="125">
        <v>47473</v>
      </c>
      <c r="G38">
        <v>-60</v>
      </c>
      <c r="H38" t="s">
        <v>27</v>
      </c>
      <c r="I38" s="125">
        <v>45839</v>
      </c>
      <c r="J38">
        <v>1624</v>
      </c>
      <c r="K38" t="s">
        <v>26</v>
      </c>
      <c r="L38" t="s">
        <v>87</v>
      </c>
    </row>
    <row r="39" spans="2:12" x14ac:dyDescent="0.35">
      <c r="B39" t="s">
        <v>44</v>
      </c>
      <c r="C39">
        <v>430488</v>
      </c>
      <c r="D39" t="s">
        <v>57</v>
      </c>
      <c r="E39" t="s">
        <v>88</v>
      </c>
      <c r="F39" s="125">
        <v>47545</v>
      </c>
      <c r="G39">
        <v>10000</v>
      </c>
      <c r="H39" t="s">
        <v>17</v>
      </c>
      <c r="I39" s="125">
        <v>45845</v>
      </c>
      <c r="J39">
        <v>1696</v>
      </c>
      <c r="K39" t="s">
        <v>26</v>
      </c>
      <c r="L39" t="s">
        <v>89</v>
      </c>
    </row>
    <row r="40" spans="2:12" x14ac:dyDescent="0.35">
      <c r="B40" t="s">
        <v>44</v>
      </c>
      <c r="C40">
        <v>430488</v>
      </c>
      <c r="D40" t="s">
        <v>57</v>
      </c>
      <c r="E40" t="s">
        <v>69</v>
      </c>
      <c r="F40" s="125">
        <v>47473</v>
      </c>
      <c r="G40">
        <v>-120</v>
      </c>
      <c r="H40" t="s">
        <v>27</v>
      </c>
      <c r="I40" s="125">
        <v>45847</v>
      </c>
      <c r="J40">
        <v>1624</v>
      </c>
      <c r="K40" t="s">
        <v>26</v>
      </c>
      <c r="L40" t="s">
        <v>90</v>
      </c>
    </row>
    <row r="41" spans="2:12" x14ac:dyDescent="0.35">
      <c r="B41" t="s">
        <v>44</v>
      </c>
      <c r="C41">
        <v>430488</v>
      </c>
      <c r="D41" t="s">
        <v>57</v>
      </c>
      <c r="E41" t="s">
        <v>69</v>
      </c>
      <c r="F41" s="125">
        <v>47473</v>
      </c>
      <c r="G41">
        <v>-90</v>
      </c>
      <c r="H41" t="s">
        <v>27</v>
      </c>
      <c r="I41" s="125">
        <v>45848</v>
      </c>
      <c r="J41">
        <v>1624</v>
      </c>
      <c r="K41" t="s">
        <v>26</v>
      </c>
      <c r="L41" t="s">
        <v>91</v>
      </c>
    </row>
    <row r="42" spans="2:12" x14ac:dyDescent="0.35">
      <c r="B42" t="s">
        <v>44</v>
      </c>
      <c r="C42">
        <v>430488</v>
      </c>
      <c r="D42" t="s">
        <v>57</v>
      </c>
      <c r="E42" t="s">
        <v>69</v>
      </c>
      <c r="F42" s="125">
        <v>47473</v>
      </c>
      <c r="G42">
        <v>-220</v>
      </c>
      <c r="H42" t="s">
        <v>27</v>
      </c>
      <c r="I42" s="125">
        <v>45848</v>
      </c>
      <c r="J42">
        <v>1624</v>
      </c>
      <c r="K42" t="s">
        <v>26</v>
      </c>
      <c r="L42" t="s">
        <v>92</v>
      </c>
    </row>
    <row r="43" spans="2:12" x14ac:dyDescent="0.35">
      <c r="B43" t="s">
        <v>44</v>
      </c>
      <c r="C43">
        <v>430488</v>
      </c>
      <c r="D43" t="s">
        <v>57</v>
      </c>
      <c r="E43" t="s">
        <v>69</v>
      </c>
      <c r="F43" s="125">
        <v>47473</v>
      </c>
      <c r="G43">
        <v>-60</v>
      </c>
      <c r="H43" t="s">
        <v>27</v>
      </c>
      <c r="I43" s="125">
        <v>45848</v>
      </c>
      <c r="J43">
        <v>1624</v>
      </c>
      <c r="K43" t="s">
        <v>26</v>
      </c>
      <c r="L43" t="s">
        <v>93</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123D568AA6E4458F5D5B564F4126BE" ma:contentTypeVersion="4" ma:contentTypeDescription="Create a new document." ma:contentTypeScope="" ma:versionID="cd7573ff8f1e2544e2e3228578a3e716">
  <xsd:schema xmlns:xsd="http://www.w3.org/2001/XMLSchema" xmlns:xs="http://www.w3.org/2001/XMLSchema" xmlns:p="http://schemas.microsoft.com/office/2006/metadata/properties" xmlns:ns2="6db87c36-b8cb-41a1-b1cb-b2afba2d09a1" targetNamespace="http://schemas.microsoft.com/office/2006/metadata/properties" ma:root="true" ma:fieldsID="3684dc156ec9e4702bef9f01e8c4bac2" ns2:_="">
    <xsd:import namespace="6db87c36-b8cb-41a1-b1cb-b2afba2d09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b87c36-b8cb-41a1-b1cb-b2afba2d09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7 c 8 f d 1 e 2 - 3 d f 3 - 4 4 f c - b 9 2 6 - e f d a b 2 b 7 6 c 7 e "   x m l n s = " h t t p : / / s c h e m a s . m i c r o s o f t . c o m / D a t a M a s h u p " > A A A A A H g H A A B Q S w M E F A A C A A g A Y F v r 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Y F v r 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B b 6 1 o e c x q D e w Q A A J 1 d A A A T A B w A R m 9 y b X V s Y X M v U 2 V j d G l v b j E u b S C i G A A o o B Q A A A A A A A A A A A A A A A A A A A A A A A A A A A D t X F 1 v 2 j A U f U f i P 0 T h B S S r a v o B r a o + U G i 1 a S 1 r C 1 M 1 V d U U i F m j h h g 5 z l a E + O 9 L S A j m 0 3 Y V W K C 3 L 0 U x O b H j c 8 4 N z v X 1 c I f Z x N W a 0 X / j I p f z X k 2 K L a 2 g f z u 6 r r e q 2 o O P 6 U D X L j U H s 3 x O C / 6 a x K c d H B y 5 f u 9 g 5 6 D m U 4 p d 9 k T o W 5 u Q t 2 J p + N w w e / h S b z Z b + s v o u U Z c F r S / o O j s g l 5 7 N d 3 f w S V a g z 7 W x T B R P 4 R I h g T U I 7 Z a p C + E O p K A k h n c c X q j O w m h W m b b w Q c t a r p e l 9 B e j T h + z w 1 b v e L 8 h d F w q D e Z b w 2 0 h t 9 r Y 6 o j j Q U N G s P v b I S 0 o X 5 v U q a F X V h o u S X s V 2 H h 6 P V 7 3 6 b m m C x 1 k y V n W c F n Z v f w + D s P v u k y m w 2 C x q 8 u K 5 8 c h H 0 Z t 1 T H 9 F o A X Y n U C j 5 o L d t x N O 6 6 x b o 5 8 E q L 4 D + 8 J e N r E I a 9 m a O j U j 5 n u 8 t v L s / 7 Y G a B 9 N k h f Q p d O l U S z w m I R 0 U 8 p 5 x 4 m o 5 t 4 T v T d j A F 7 e y R d k Q 4 0 2 k X 4 p W V t H i a h h b n G L 9 C j M l p 2 x L i + P u m O 0 h H h m V O h h F r P 6 J A S b 4 L 5 j C 6 G r i o w v T x J s o o 7 r x t e P Z E i h 7 3 Q c 5 C p c W 8 P S 3 v B S U M n h P E s v 3 e z e 3 u s E I E F Q 9 I L r R K U 8 w A j i l x 7 G i B Y 1 / w p g N H V k k m B R b c H r m n O G n K H g F l l S h 7 z D / o N K p A 1 h T I K r p f j U w u U H 0 i 0 v M r V H U g f a Z I L 8 C p S + D 8 h w W q T y Q e f o X q y i Z 9 b w D 6 2 U P 9 C H C i m c / i + p T U K s c e L U / d 2 3 3 M G A Y R g g j X i V A A F b N I i F V R E n Q Z F p w l F V 3 h F H 0 T 3 F P T s V 2 Q N E h 6 W 5 I W Y E 0 o K Q Q 7 U / K H C j x 7 K 7 n E G e c S 3 2 l 4 f P N v p s A m w C Y 2 Y x M C s I T g Q r T z V N G M Q y U P O 4 c E F 6 X 3 c I e c h z 2 9 2 g w s D C w M L E z G w i Z q A Q f L j o P 9 x I 5 D / o K F g Y W B h a V v Y Q K 0 R H x i O L X c q u D q Y I k q l s h n V 9 2 S K 9 u 1 w A / B D 8 E P s + 2 H A r h I y G I s x a T C V L I K P 5 G 3 8 l m F X 4 h j Y e q B u Y K 5 g r l + H n M V Y M W u I A Z T y 6 U 1 t p h M u + O v b w 0 + j 7 Z p d v E t 2 a V N J + D S 4 N L g 0 p l y a Z G K Y o 8 R o 6 m l k h t Q 7 G D W + M M Q s c b 3 + V T y B s a W g + H h H G w f b B 9 s P w u 2 L 0 C L D U s M p r a j w o C a H 2 o / H m a K f v h 9 T G 8 o 8 R j E E Y g j E E c g j u x b H B F 1 L T T A b m i A Y j y 1 7 U X G 9 v Y X 7 U d c 4 r c Z 1 Y J Z o D b E J I h J E J M g J k F M W h + T B H i R m Y q x 1 H b b G a l s t 5 O K b 7 v + u q a i X + R z + W Q b u x P Q L q q 4 9 6 H V O 6 i 0 m N 7 o Z L T N z Z d c h E u z G M S d 6 f p d s 8 N 8 u q T x E X e 1 w j x d Q X P R R P C S q / b 7 2 L W M p W q L Z q t G e m 3 b x c X h X O 1 s p P F F h R F f J R X F t R p R X P U P J Z X e 0 L Q e F w r r H K G w 7 g u K 6 1 e g y R 5 6 l G y 9 R d P t d S j Z p Y K m 2 d 4 o z n J E k 4 w c l L z 1 R Z P 3 A I h b y 0 H x 8 z O a 8 Z p R K a H s I + 6 R P + F j 9 p i a 3 p S 0 U U N 8 O K k F m d z 5 y b x M 5 n h C A Q 5 6 3 o X W i m G + H 6 E c 1 v z G G a 0 e g r F q D H M 9 Q l P V z G t L w M 9 Z n c 4 y b 6 E z F / 8 A U E s B A i 0 A F A A C A A g A Y F v r W t f T w O i k A A A A 9 g A A A B I A A A A A A A A A A A A A A A A A A A A A A E N v b m Z p Z y 9 Q Y W N r Y W d l L n h t b F B L A Q I t A B Q A A g A I A G B b 6 1 p T c j g s m w A A A O E A A A A T A A A A A A A A A A A A A A A A A P A A A A B b Q 2 9 u d G V u d F 9 U e X B l c 1 0 u e G 1 s U E s B A i 0 A F A A C A A g A Y F v r W h 5 z G o N 7 B A A A n V 0 A A B M A A A A A A A A A A A A A A A A A 2 A E A A E Z v c m 1 1 b G F z L 1 N l Y 3 R p b 2 4 x L m 1 Q S w U G A A A A A A M A A w D C A A A A o 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p A B A A A A A A C 8 k A 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z J F R F R B J T I w U X V l c n k 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S U Q i I F Z h b H V l P S J z M G Z i M z d j Y T k t N W Y x M C 0 0 O T h k L W E 0 Z j c t M D N l M 2 Z k M z Z l O T A 1 I i A v P j x F b n R y e S B U e X B l P S J S Z X N 1 b H R U e X B l I i B W Y W x 1 Z T 0 i c 1 R h Y m x l I i A v P j x F b n R y e S B U e X B l P S J O Y X Z p Z 2 F 0 a W 9 u U 3 R l c E 5 h b W U i I F Z h b H V l P S J z T m F 2 a W d h d G l v b i I g L z 4 8 R W 5 0 c n k g V H l w Z T 0 i R m l s b E 9 i a m V j d F R 5 c G U i I F Z h b H V l P S J z Q 2 9 u b m V j d G l v b k 9 u b H k i I C 8 + P E V u d H J 5 I F R 5 c G U 9 I k 5 h b W V V c G R h d G V k Q W Z 0 Z X J G a W x s I i B W Y W x 1 Z T 0 i b D E i I C 8 + P E V u d H J 5 I F R 5 c G U 9 I k Z p b G x M Y X N 0 V X B k Y X R l Z C I g V m F s d W U 9 I m Q y M D I 1 L T A 3 L T E x V D E 1 O j I 2 O j U 1 L j I 4 O D Q z M D V a I i A v P j x F b n R y e S B U e X B l P S J G a W x s Q 2 9 s d W 1 u V H l w Z X M i I F Z h b H V l P S J z Q m d Z R E J 3 T U d C d 0 1 H Q m c 9 P S I g L z 4 8 R W 5 0 c n k g V H l w Z T 0 i R m l s b E N v b H V t b k 5 h b W V z I i B W Y W x 1 Z T 0 i c 1 s m c X V v d D t T d H V k e S B O d W 1 i Z X I m c X V v d D s s J n F 1 b 3 Q 7 U G F y d C B O Y W 1 l J n F 1 b 3 Q 7 L C Z x d W 9 0 O 0 x v d F 8 j J n F 1 b 3 Q 7 L C Z x d W 9 0 O 0 V 4 c G l y Y X R p b 2 4 g R G F 0 Z S Z x d W 9 0 O y w m c X V v d D t R d W F u d G l 0 e S Z x d W 9 0 O y w m c X V v d D t B Y 3 R p b 2 4 m c X V v d D s s J n F 1 b 3 Q 7 R G F 0 Z S Z x d W 9 0 O y w m c X V v d D t U a W 1 l I F R p b G w g R X h w a X J h d G l v b i A o R G F 5 c y k m c X V v d D s s J n F 1 b 3 Q 7 V X N l c i Z x d W 9 0 O y w m c X V v d D t O b 3 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U 1 R f U X V l c n k s I E s y R U R U Q S B R d W V y e S 9 B d X R v U m V t b 3 Z l Z E N v b H V t b n M x L n t T d H V k e S B O d W 1 i Z X I s M H 0 m c X V v d D s s J n F 1 b 3 Q 7 U 2 V j d G l v b j E v U 1 N U X 1 F 1 Z X J 5 L C B L M k V E V E E g U X V l c n k v Q X V 0 b 1 J l b W 9 2 Z W R D b 2 x 1 b W 5 z M S 5 7 U G F y d C B O Y W 1 l L D F 9 J n F 1 b 3 Q 7 L C Z x d W 9 0 O 1 N l Y 3 R p b 2 4 x L 1 N T V F 9 R d W V y e S w g S z J F R F R B I F F 1 Z X J 5 L 0 F 1 d G 9 S Z W 1 v d m V k Q 2 9 s d W 1 u c z E u e 0 x v d F 8 j L D J 9 J n F 1 b 3 Q 7 L C Z x d W 9 0 O 1 N l Y 3 R p b 2 4 x L 1 N T V F 9 R d W V y e S w g S z J F R F R B I F F 1 Z X J 5 L 0 F 1 d G 9 S Z W 1 v d m V k Q 2 9 s d W 1 u c z E u e 0 V 4 c G l y Y X R p b 2 4 g R G F 0 Z S w z f S Z x d W 9 0 O y w m c X V v d D t T Z W N 0 a W 9 u M S 9 T U 1 R f U X V l c n k s I E s y R U R U Q S B R d W V y e S 9 B d X R v U m V t b 3 Z l Z E N v b H V t b n M x L n t R d W F u d G l 0 e S w 0 f S Z x d W 9 0 O y w m c X V v d D t T Z W N 0 a W 9 u M S 9 T U 1 R f U X V l c n k s I E s y R U R U Q S B R d W V y e S 9 B d X R v U m V t b 3 Z l Z E N v b H V t b n M x L n t B Y 3 R p b 2 4 s N X 0 m c X V v d D s s J n F 1 b 3 Q 7 U 2 V j d G l v b j E v U 1 N U X 1 F 1 Z X J 5 L C B L M k V E V E E g U X V l c n k v Q X V 0 b 1 J l b W 9 2 Z W R D b 2 x 1 b W 5 z M S 5 7 R G F 0 Z S w 2 f S Z x d W 9 0 O y w m c X V v d D t T Z W N 0 a W 9 u M S 9 T U 1 R f U X V l c n k s I E s y R U R U Q S B R d W V y e S 9 B d X R v U m V t b 3 Z l Z E N v b H V t b n M x L n t U a W 1 l I F R p b G w g R X h w a X J h d G l v b i A o R G F 5 c y k s N 3 0 m c X V v d D s s J n F 1 b 3 Q 7 U 2 V j d G l v b j E v U 1 N U X 1 F 1 Z X J 5 L C B L M k V E V E E g U X V l c n k v Q X V 0 b 1 J l b W 9 2 Z W R D b 2 x 1 b W 5 z M S 5 7 V X N l c i w 4 f S Z x d W 9 0 O y w m c X V v d D t T Z W N 0 a W 9 u M S 9 T U 1 R f U X V l c n k s I E s y R U R U Q S B R d W V y e S 9 B d X R v U m V t b 3 Z l Z E N v b H V t b n M x L n t O b 3 R l c y w 5 f S Z x d W 9 0 O 1 0 s J n F 1 b 3 Q 7 Q 2 9 s d W 1 u Q 2 9 1 b n Q m c X V v d D s 6 M T A s J n F 1 b 3 Q 7 S 2 V 5 Q 2 9 s d W 1 u T m F t Z X M m c X V v d D s 6 W 1 0 s J n F 1 b 3 Q 7 Q 2 9 s d W 1 u S W R l b n R p d G l l c y Z x d W 9 0 O z p b J n F 1 b 3 Q 7 U 2 V j d G l v b j E v U 1 N U X 1 F 1 Z X J 5 L C B L M k V E V E E g U X V l c n k v Q X V 0 b 1 J l b W 9 2 Z W R D b 2 x 1 b W 5 z M S 5 7 U 3 R 1 Z H k g T n V t Y m V y L D B 9 J n F 1 b 3 Q 7 L C Z x d W 9 0 O 1 N l Y 3 R p b 2 4 x L 1 N T V F 9 R d W V y e S w g S z J F R F R B I F F 1 Z X J 5 L 0 F 1 d G 9 S Z W 1 v d m V k Q 2 9 s d W 1 u c z E u e 1 B h c n Q g T m F t Z S w x f S Z x d W 9 0 O y w m c X V v d D t T Z W N 0 a W 9 u M S 9 T U 1 R f U X V l c n k s I E s y R U R U Q S B R d W V y e S 9 B d X R v U m V t b 3 Z l Z E N v b H V t b n M x L n t M b 3 R f I y w y f S Z x d W 9 0 O y w m c X V v d D t T Z W N 0 a W 9 u M S 9 T U 1 R f U X V l c n k s I E s y R U R U Q S B R d W V y e S 9 B d X R v U m V t b 3 Z l Z E N v b H V t b n M x L n t F e H B p c m F 0 a W 9 u I E R h d G U s M 3 0 m c X V v d D s s J n F 1 b 3 Q 7 U 2 V j d G l v b j E v U 1 N U X 1 F 1 Z X J 5 L C B L M k V E V E E g U X V l c n k v Q X V 0 b 1 J l b W 9 2 Z W R D b 2 x 1 b W 5 z M S 5 7 U X V h b n R p d H k s N H 0 m c X V v d D s s J n F 1 b 3 Q 7 U 2 V j d G l v b j E v U 1 N U X 1 F 1 Z X J 5 L C B L M k V E V E E g U X V l c n k v Q X V 0 b 1 J l b W 9 2 Z W R D b 2 x 1 b W 5 z M S 5 7 Q W N 0 a W 9 u L D V 9 J n F 1 b 3 Q 7 L C Z x d W 9 0 O 1 N l Y 3 R p b 2 4 x L 1 N T V F 9 R d W V y e S w g S z J F R F R B I F F 1 Z X J 5 L 0 F 1 d G 9 S Z W 1 v d m V k Q 2 9 s d W 1 u c z E u e 0 R h d G U s N n 0 m c X V v d D s s J n F 1 b 3 Q 7 U 2 V j d G l v b j E v U 1 N U X 1 F 1 Z X J 5 L C B L M k V E V E E g U X V l c n k v Q X V 0 b 1 J l b W 9 2 Z W R D b 2 x 1 b W 5 z M S 5 7 V G l t Z S B U a W x s I E V 4 c G l y Y X R p b 2 4 g K E R h e X M p L D d 9 J n F 1 b 3 Q 7 L C Z x d W 9 0 O 1 N l Y 3 R p b 2 4 x L 1 N T V F 9 R d W V y e S w g S z J F R F R B I F F 1 Z X J 5 L 0 F 1 d G 9 S Z W 1 v d m V k Q 2 9 s d W 1 u c z E u e 1 V z Z X I s O H 0 m c X V v d D s s J n F 1 b 3 Q 7 U 2 V j d G l v b j E v U 1 N U X 1 F 1 Z X J 5 L C B L M k V E V E E g U X V l c n k v Q X V 0 b 1 J l b W 9 2 Z W R D b 2 x 1 b W 5 z M S 5 7 T m 9 0 Z X M s O 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T U 1 Q l M j B R d W V y e T w v S X R l b V B h d G g + P C 9 J d G V t T G 9 j Y X R p b 2 4 + P F N 0 Y W J s Z U V u d H J p Z X M + P E V u d H J 5 I F R 5 c G U 9 I k J 1 Z m Z l c k 5 l e H R S Z W Z y Z X N o 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J R C I g V m F s d W U 9 I n M 1 N G R m M G I x O C 0 4 M z c 1 L T R i N 2 E t O D Q w M C 0 2 M m J i Y T d h M D E x M D U 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E V u d H J 5 I F R 5 c G U 9 I k Z p b G x M Y X N 0 V X B k Y X R l Z C I g V m F s d W U 9 I m Q y M D I 1 L T A 3 L T E x V D E 1 O j I 2 O j U 1 L j I 5 O D Q z M T Z a I i A v P j x F b n R y e S B U e X B l P S J G a W x s Q 2 9 s d W 1 u V H l w Z X M i I F Z h b H V l P S J z Q m d Z R E J 3 T U d C d 0 1 H Q m c 9 P S I g L z 4 8 R W 5 0 c n k g V H l w Z T 0 i R m l s b E N v b H V t b k 5 h b W V z I i B W Y W x 1 Z T 0 i c 1 s m c X V v d D t T d H V k e S B O d W 1 i Z X I m c X V v d D s s J n F 1 b 3 Q 7 U G F y d C B O Y W 1 l J n F 1 b 3 Q 7 L C Z x d W 9 0 O 0 x v d F 8 j J n F 1 b 3 Q 7 L C Z x d W 9 0 O 0 V 4 c G l y Y X R p b 2 4 g R G F 0 Z S Z x d W 9 0 O y w m c X V v d D t R d W F u d G l 0 e S Z x d W 9 0 O y w m c X V v d D t B Y 3 R p b 2 4 m c X V v d D s s J n F 1 b 3 Q 7 R G F 0 Z S Z x d W 9 0 O y w m c X V v d D t U a W 1 l I F R p b G w g R X h w a X J h d G l v b i A o R G F 5 c y k m c X V v d D s s J n F 1 b 3 Q 7 V X N l c i Z x d W 9 0 O y w m c X V v d D t O b 3 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U 1 Q g U X V l c n k v Q X V 0 b 1 J l b W 9 2 Z W R D b 2 x 1 b W 5 z M S 5 7 U 3 R 1 Z H k g T n V t Y m V y L D B 9 J n F 1 b 3 Q 7 L C Z x d W 9 0 O 1 N l Y 3 R p b 2 4 x L 1 N T V C B R d W V y e S 9 B d X R v U m V t b 3 Z l Z E N v b H V t b n M x L n t Q Y X J 0 I E 5 h b W U s M X 0 m c X V v d D s s J n F 1 b 3 Q 7 U 2 V j d G l v b j E v U 1 N U I F F 1 Z X J 5 L 0 F 1 d G 9 S Z W 1 v d m V k Q 2 9 s d W 1 u c z E u e 0 x v d F 8 j L D J 9 J n F 1 b 3 Q 7 L C Z x d W 9 0 O 1 N l Y 3 R p b 2 4 x L 1 N T V C B R d W V y e S 9 B d X R v U m V t b 3 Z l Z E N v b H V t b n M x L n t F e H B p c m F 0 a W 9 u I E R h d G U s M 3 0 m c X V v d D s s J n F 1 b 3 Q 7 U 2 V j d G l v b j E v U 1 N U I F F 1 Z X J 5 L 0 F 1 d G 9 S Z W 1 v d m V k Q 2 9 s d W 1 u c z E u e 1 F 1 Y W 5 0 a X R 5 L D R 9 J n F 1 b 3 Q 7 L C Z x d W 9 0 O 1 N l Y 3 R p b 2 4 x L 1 N T V C B R d W V y e S 9 B d X R v U m V t b 3 Z l Z E N v b H V t b n M x L n t B Y 3 R p b 2 4 s N X 0 m c X V v d D s s J n F 1 b 3 Q 7 U 2 V j d G l v b j E v U 1 N U I F F 1 Z X J 5 L 0 F 1 d G 9 S Z W 1 v d m V k Q 2 9 s d W 1 u c z E u e 0 R h d G U s N n 0 m c X V v d D s s J n F 1 b 3 Q 7 U 2 V j d G l v b j E v U 1 N U I F F 1 Z X J 5 L 0 F 1 d G 9 S Z W 1 v d m V k Q 2 9 s d W 1 u c z E u e 1 R p b W U g V G l s b C B F e H B p c m F 0 a W 9 u I C h E Y X l z K S w 3 f S Z x d W 9 0 O y w m c X V v d D t T Z W N 0 a W 9 u M S 9 T U 1 Q g U X V l c n k v Q X V 0 b 1 J l b W 9 2 Z W R D b 2 x 1 b W 5 z M S 5 7 V X N l c i w 4 f S Z x d W 9 0 O y w m c X V v d D t T Z W N 0 a W 9 u M S 9 T U 1 Q g U X V l c n k v Q X V 0 b 1 J l b W 9 2 Z W R D b 2 x 1 b W 5 z M S 5 7 T m 9 0 Z X M s O X 0 m c X V v d D t d L C Z x d W 9 0 O 0 N v b H V t b k N v d W 5 0 J n F 1 b 3 Q 7 O j E w L C Z x d W 9 0 O 0 t l e U N v b H V t b k 5 h b W V z J n F 1 b 3 Q 7 O l t d L C Z x d W 9 0 O 0 N v b H V t b k l k Z W 5 0 a X R p Z X M m c X V v d D s 6 W y Z x d W 9 0 O 1 N l Y 3 R p b 2 4 x L 1 N T V C B R d W V y e S 9 B d X R v U m V t b 3 Z l Z E N v b H V t b n M x L n t T d H V k e S B O d W 1 i Z X I s M H 0 m c X V v d D s s J n F 1 b 3 Q 7 U 2 V j d G l v b j E v U 1 N U I F F 1 Z X J 5 L 0 F 1 d G 9 S Z W 1 v d m V k Q 2 9 s d W 1 u c z E u e 1 B h c n Q g T m F t Z S w x f S Z x d W 9 0 O y w m c X V v d D t T Z W N 0 a W 9 u M S 9 T U 1 Q g U X V l c n k v Q X V 0 b 1 J l b W 9 2 Z W R D b 2 x 1 b W 5 z M S 5 7 T G 9 0 X y M s M n 0 m c X V v d D s s J n F 1 b 3 Q 7 U 2 V j d G l v b j E v U 1 N U I F F 1 Z X J 5 L 0 F 1 d G 9 S Z W 1 v d m V k Q 2 9 s d W 1 u c z E u e 0 V 4 c G l y Y X R p b 2 4 g R G F 0 Z S w z f S Z x d W 9 0 O y w m c X V v d D t T Z W N 0 a W 9 u M S 9 T U 1 Q g U X V l c n k v Q X V 0 b 1 J l b W 9 2 Z W R D b 2 x 1 b W 5 z M S 5 7 U X V h b n R p d H k s N H 0 m c X V v d D s s J n F 1 b 3 Q 7 U 2 V j d G l v b j E v U 1 N U I F F 1 Z X J 5 L 0 F 1 d G 9 S Z W 1 v d m V k Q 2 9 s d W 1 u c z E u e 0 F j d G l v b i w 1 f S Z x d W 9 0 O y w m c X V v d D t T Z W N 0 a W 9 u M S 9 T U 1 Q g U X V l c n k v Q X V 0 b 1 J l b W 9 2 Z W R D b 2 x 1 b W 5 z M S 5 7 R G F 0 Z S w 2 f S Z x d W 9 0 O y w m c X V v d D t T Z W N 0 a W 9 u M S 9 T U 1 Q g U X V l c n k v Q X V 0 b 1 J l b W 9 2 Z W R D b 2 x 1 b W 5 z M S 5 7 V G l t Z S B U a W x s I E V 4 c G l y Y X R p b 2 4 g K E R h e X M p L D d 9 J n F 1 b 3 Q 7 L C Z x d W 9 0 O 1 N l Y 3 R p b 2 4 x L 1 N T V C B R d W V y e S 9 B d X R v U m V t b 3 Z l Z E N v b H V t b n M x L n t V c 2 V y L D h 9 J n F 1 b 3 Q 7 L C Z x d W 9 0 O 1 N l Y 3 R p b 2 4 x L 1 N T V C B R d W V y e S 9 B d X R v U m V t b 3 Z l Z E N v b H V t b n M x L n t O b 3 R l c y w 5 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1 N s a W R l T W F p b G V y P C 9 J d G V t U G F 0 a D 4 8 L 0 l 0 Z W 1 M b 2 N h d G l v b j 4 8 U 3 R h Y m x l R W 5 0 c m l l c z 4 8 R W 5 0 c n k g V H l w Z T 0 i Q n V m Z m V y T m V 4 d F J l Z n J l c 2 g i I F Z h b H V l P S J s M S I g L z 4 8 R W 5 0 c n k g V H l w Z T 0 i R m l s b E V u Y W J s Z W Q i I F Z h b H V l P S J s M C I g L z 4 8 R W 5 0 c n k g V H l w Z T 0 i R m l s b G V k Q 2 9 t c G x l d G V S Z X N 1 b H R U b 1 d v c m t z a G V l d C I g V m F s d W U 9 I m w x I i A v P j x F b n R y e S B U e X B l P S J G a W x s V G 9 E Y X R h T W 9 k Z W x F b m F i b G V k I i B W Y W x 1 Z T 0 i b D A i I C 8 + P E V u d H J 5 I F R 5 c G U 9 I k l z U H J p d m F 0 Z S I g V m F s d W U 9 I m w w I i A v P j x F b n R y e S B U e X B l P S J R d W V y e U l E I i B W Y W x 1 Z T 0 i c z k z N D Y 1 M T J i L W Z k N j U t N D U 1 N S 0 4 O T g y L T A y Z W U 4 M m Q x Y 2 E 5 Y y 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R W 5 0 c n k g V H l w Z T 0 i R m l s b E x h c 3 R V c G R h d G V k I i B W Y W x 1 Z T 0 i Z D I w M j U t M D c t M T F U M T U 6 M j Y 6 N T U u M z A 3 N T Q 3 N V o i I C 8 + P E V u d H J 5 I F R 5 c G U 9 I k Z p b G x D b 2 x 1 b W 5 U e X B l c y I g V m F s d W U 9 I n N C Z 1 l E Q m d N R 0 J 3 Q U d C Z z 0 9 I i A v P j x F b n R y e S B U e X B l P S J G a W x s Q 2 9 s d W 1 u T m F t Z X M i I F Z h b H V l P S J z W y Z x d W 9 0 O 1 N 0 d W R 5 I E 5 1 b W J l c i 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s a W R l T W F p b G V y L 0 F 1 d G 9 S Z W 1 v d m V k Q 2 9 s d W 1 u c z E u e 1 N 0 d W R 5 I E 5 1 b W J l c i w w f S Z x d W 9 0 O y w m c X V v d D t T Z W N 0 a W 9 u M S 9 T b G l k Z U 1 h a W x l c i 9 B d X R v U m V t b 3 Z l Z E N v b H V t b n M x L n t Q Y X J 0 I E 5 h b W U s M X 0 m c X V v d D s s J n F 1 b 3 Q 7 U 2 V j d G l v b j E v U 2 x p Z G V N Y W l s Z X I v Q X V 0 b 1 J l b W 9 2 Z W R D b 2 x 1 b W 5 z M S 5 7 T G 9 0 X y M s M n 0 m c X V v d D s s J n F 1 b 3 Q 7 U 2 V j d G l v b j E v U 2 x p Z G V N Y W l s Z X I v Q X V 0 b 1 J l b W 9 2 Z W R D b 2 x 1 b W 5 z M S 5 7 R X h w a X J h d G l v b i B E Y X R l L D N 9 J n F 1 b 3 Q 7 L C Z x d W 9 0 O 1 N l Y 3 R p b 2 4 x L 1 N s a W R l T W F p b G V y L 0 F 1 d G 9 S Z W 1 v d m V k Q 2 9 s d W 1 u c z E u e 1 F 1 Y W 5 0 a X R 5 L D R 9 J n F 1 b 3 Q 7 L C Z x d W 9 0 O 1 N l Y 3 R p b 2 4 x L 1 N s a W R l T W F p b G V y L 0 F 1 d G 9 S Z W 1 v d m V k Q 2 9 s d W 1 u c z E u e 0 F j d G l v b i w 1 f S Z x d W 9 0 O y w m c X V v d D t T Z W N 0 a W 9 u M S 9 T b G l k Z U 1 h a W x l c i 9 B d X R v U m V t b 3 Z l Z E N v b H V t b n M x L n t E Y X R l L D Z 9 J n F 1 b 3 Q 7 L C Z x d W 9 0 O 1 N l Y 3 R p b 2 4 x L 1 N s a W R l T W F p b G V y L 0 F 1 d G 9 S Z W 1 v d m V k Q 2 9 s d W 1 u c z E u e 1 R p b W U g V G l s b C B F e H B p c m F 0 a W 9 u I C h E Y X l z K S w 3 f S Z x d W 9 0 O y w m c X V v d D t T Z W N 0 a W 9 u M S 9 T b G l k Z U 1 h a W x l c i 9 B d X R v U m V t b 3 Z l Z E N v b H V t b n M x L n t V c 2 V y L D h 9 J n F 1 b 3 Q 7 L C Z x d W 9 0 O 1 N l Y 3 R p b 2 4 x L 1 N s a W R l T W F p b G V y L 0 F 1 d G 9 S Z W 1 v d m V k Q 2 9 s d W 1 u c z E u e 0 5 v d G V z L D l 9 J n F 1 b 3 Q 7 X S w m c X V v d D t D b 2 x 1 b W 5 D b 3 V u d C Z x d W 9 0 O z o x M C w m c X V v d D t L Z X l D b 2 x 1 b W 5 O Y W 1 l c y Z x d W 9 0 O z p b X S w m c X V v d D t D b 2 x 1 b W 5 J Z G V u d G l 0 a W V z J n F 1 b 3 Q 7 O l s m c X V v d D t T Z W N 0 a W 9 u M S 9 T b G l k Z U 1 h a W x l c i 9 B d X R v U m V t b 3 Z l Z E N v b H V t b n M x L n t T d H V k e S B O d W 1 i Z X I s M H 0 m c X V v d D s s J n F 1 b 3 Q 7 U 2 V j d G l v b j E v U 2 x p Z G V N Y W l s Z X I v Q X V 0 b 1 J l b W 9 2 Z W R D b 2 x 1 b W 5 z M S 5 7 U G F y d C B O Y W 1 l L D F 9 J n F 1 b 3 Q 7 L C Z x d W 9 0 O 1 N l Y 3 R p b 2 4 x L 1 N s a W R l T W F p b G V y L 0 F 1 d G 9 S Z W 1 v d m V k Q 2 9 s d W 1 u c z E u e 0 x v d F 8 j L D J 9 J n F 1 b 3 Q 7 L C Z x d W 9 0 O 1 N l Y 3 R p b 2 4 x L 1 N s a W R l T W F p b G V y L 0 F 1 d G 9 S Z W 1 v d m V k Q 2 9 s d W 1 u c z E u e 0 V 4 c G l y Y X R p b 2 4 g R G F 0 Z S w z f S Z x d W 9 0 O y w m c X V v d D t T Z W N 0 a W 9 u M S 9 T b G l k Z U 1 h a W x l c i 9 B d X R v U m V t b 3 Z l Z E N v b H V t b n M x L n t R d W F u d G l 0 e S w 0 f S Z x d W 9 0 O y w m c X V v d D t T Z W N 0 a W 9 u M S 9 T b G l k Z U 1 h a W x l c i 9 B d X R v U m V t b 3 Z l Z E N v b H V t b n M x L n t B Y 3 R p b 2 4 s N X 0 m c X V v d D s s J n F 1 b 3 Q 7 U 2 V j d G l v b j E v U 2 x p Z G V N Y W l s Z X I v Q X V 0 b 1 J l b W 9 2 Z W R D b 2 x 1 b W 5 z M S 5 7 R G F 0 Z S w 2 f S Z x d W 9 0 O y w m c X V v d D t T Z W N 0 a W 9 u M S 9 T b G l k Z U 1 h a W x l c i 9 B d X R v U m V t b 3 Z l Z E N v b H V t b n M x L n t U a W 1 l I F R p b G w g R X h w a X J h d G l v b i A o R G F 5 c y k s N 3 0 m c X V v d D s s J n F 1 b 3 Q 7 U 2 V j d G l v b j E v U 2 x p Z G V N Y W l s Z X I v Q X V 0 b 1 J l b W 9 2 Z W R D b 2 x 1 b W 5 z M S 5 7 V X N l c i w 4 f S Z x d W 9 0 O y w m c X V v d D t T Z W N 0 a W 9 u M S 9 T b G l k Z U 1 h a W x l c i 9 B d X R v U m V t b 3 Z l Z E N v b H V t b n M x L n t O b 3 R l c y w 5 f S Z x d W 9 0 O 1 0 s J n F 1 b 3 Q 7 U m V s Y X R p b 2 5 z a G l w S W 5 m b y Z x d W 9 0 O z p b X X 0 i I C 8 + P E V u d H J 5 I F R 5 c G U 9 I k Z p b G x F c n J v c k N v d W 5 0 I i B W Y W x 1 Z T 0 i b D E i I C 8 + P E V u d H J 5 I F R 5 c G U 9 I k Z p b G x F c n J v c k N v Z G U i I F Z h b H V l P S J z V W 5 r b m 9 3 b i I g L z 4 8 R W 5 0 c n k g V H l w Z T 0 i Q W R k Z W R U b 0 R h d G F N b 2 R l b C I g V m F s d W U 9 I m w w I i A v P j w v U 3 R h Y m x l R W 5 0 c m l l c z 4 8 L 0 l 0 Z W 0 + P E l 0 Z W 0 + P E l 0 Z W 1 M b 2 N h d G l v b j 4 8 S X R l b V R 5 c G U + R m 9 y b X V s Y T w v S X R l b V R 5 c G U + P E l 0 Z W 1 Q Y X R o P l N l Y 3 R p b 2 4 x L 1 J l Z F R v c D 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z M j Q 3 Z D k 4 Z C 1 j N z Y 2 L T Q y Z j k t O D N h O C 1 h N m N j Y j k 4 Z G U 0 M z g 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S Z W R U b 3 B f I i A v P j x F b n R y e S B U e X B l P S J G a W x s T G F z d F V w Z G F 0 Z W Q i I F Z h b H V l P S J k M j A y N S 0 w N y 0 x M V Q x N T o y N j o 1 N y 4 3 N z I 3 M j Y w W i I g L z 4 8 R W 5 0 c n k g V H l w Z T 0 i R m l s b E N v b H V t b l R 5 c G V z I i B W Y W x 1 Z T 0 i c 0 J n Q U F C Z 1 l I Q X d Z S E F 3 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1 J l Z F R v c C 9 B d X R v U m V t b 3 Z l Z E N v b H V t b n M x L n t T d H V k e S B O d W 1 i Z X I s M H 0 m c X V v d D s s J n F 1 b 3 Q 7 U 2 V j d G l v b j E v U m V k V G 9 w L 0 F 1 d G 9 S Z W 1 v d m V k Q 2 9 s d W 1 u c z E u e 0 1 h b n V m Y W N 0 d X J l c i w x f S Z x d W 9 0 O y w m c X V v d D t T Z W N 0 a W 9 u M S 9 S Z W R U b 3 A v Q X V 0 b 1 J l b W 9 2 Z W R D b 2 x 1 b W 5 z M S 5 7 U m V m I C M s M n 0 m c X V v d D s s J n F 1 b 3 Q 7 U 2 V j d G l v b j E v U m V k V G 9 w L 0 F 1 d G 9 S Z W 1 v d m V k Q 2 9 s d W 1 u c z E u e 1 B h c n Q g T m F t Z S w z f S Z x d W 9 0 O y w m c X V v d D t T Z W N 0 a W 9 u M S 9 S Z W R U b 3 A v Q X V 0 b 1 J l b W 9 2 Z W R D b 2 x 1 b W 5 z M S 5 7 T G 9 0 X y M s N H 0 m c X V v d D s s J n F 1 b 3 Q 7 U 2 V j d G l v b j E v U m V k V G 9 w L 0 F 1 d G 9 S Z W 1 v d m V k Q 2 9 s d W 1 u c z E u e 0 V 4 c G l y Y X R p b 2 4 g R G F 0 Z S w 1 f S Z x d W 9 0 O y w m c X V v d D t T Z W N 0 a W 9 u M S 9 S Z W R U b 3 A v Q X V 0 b 1 J l b W 9 2 Z W R D b 2 x 1 b W 5 z M S 5 7 U X V h b n R p d H k s N n 0 m c X V v d D s s J n F 1 b 3 Q 7 U 2 V j d G l v b j E v U m V k V G 9 w L 0 F 1 d G 9 S Z W 1 v d m V k Q 2 9 s d W 1 u c z E u e 0 F j d G l v b i w 3 f S Z x d W 9 0 O y w m c X V v d D t T Z W N 0 a W 9 u M S 9 S Z W R U b 3 A v Q X V 0 b 1 J l b W 9 2 Z W R D b 2 x 1 b W 5 z M S 5 7 R G F 0 Z S w 4 f S Z x d W 9 0 O y w m c X V v d D t T Z W N 0 a W 9 u M S 9 S Z W R U b 3 A v Q X V 0 b 1 J l b W 9 2 Z W R D b 2 x 1 b W 5 z M S 5 7 V G l t Z S B U a W x s I E V 4 c G l y Y X R p b 2 4 g K E R h e X M p L D l 9 J n F 1 b 3 Q 7 L C Z x d W 9 0 O 1 N l Y 3 R p b 2 4 x L 1 J l Z F R v c C 9 B d X R v U m V t b 3 Z l Z E N v b H V t b n M x L n t V c 2 V y L D E w f S Z x d W 9 0 O y w m c X V v d D t T Z W N 0 a W 9 u M S 9 S Z W R U b 3 A v Q X V 0 b 1 J l b W 9 2 Z W R D b 2 x 1 b W 5 z M S 5 7 T m 9 0 Z X M s M T F 9 J n F 1 b 3 Q 7 X S w m c X V v d D t D b 2 x 1 b W 5 D b 3 V u d C Z x d W 9 0 O z o x M i w m c X V v d D t L Z X l D b 2 x 1 b W 5 O Y W 1 l c y Z x d W 9 0 O z p b X S w m c X V v d D t D b 2 x 1 b W 5 J Z G V u d G l 0 a W V z J n F 1 b 3 Q 7 O l s m c X V v d D t T Z W N 0 a W 9 u M S 9 S Z W R U b 3 A v Q X V 0 b 1 J l b W 9 2 Z W R D b 2 x 1 b W 5 z M S 5 7 U 3 R 1 Z H k g T n V t Y m V y L D B 9 J n F 1 b 3 Q 7 L C Z x d W 9 0 O 1 N l Y 3 R p b 2 4 x L 1 J l Z F R v c C 9 B d X R v U m V t b 3 Z l Z E N v b H V t b n M x L n t N Y W 5 1 Z m F j d H V y Z X I s M X 0 m c X V v d D s s J n F 1 b 3 Q 7 U 2 V j d G l v b j E v U m V k V G 9 w L 0 F 1 d G 9 S Z W 1 v d m V k Q 2 9 s d W 1 u c z E u e 1 J l Z i A j L D J 9 J n F 1 b 3 Q 7 L C Z x d W 9 0 O 1 N l Y 3 R p b 2 4 x L 1 J l Z F R v c C 9 B d X R v U m V t b 3 Z l Z E N v b H V t b n M x L n t Q Y X J 0 I E 5 h b W U s M 3 0 m c X V v d D s s J n F 1 b 3 Q 7 U 2 V j d G l v b j E v U m V k V G 9 w L 0 F 1 d G 9 S Z W 1 v d m V k Q 2 9 s d W 1 u c z E u e 0 x v d F 8 j L D R 9 J n F 1 b 3 Q 7 L C Z x d W 9 0 O 1 N l Y 3 R p b 2 4 x L 1 J l Z F R v c C 9 B d X R v U m V t b 3 Z l Z E N v b H V t b n M x L n t F e H B p c m F 0 a W 9 u I E R h d G U s N X 0 m c X V v d D s s J n F 1 b 3 Q 7 U 2 V j d G l v b j E v U m V k V G 9 w L 0 F 1 d G 9 S Z W 1 v d m V k Q 2 9 s d W 1 u c z E u e 1 F 1 Y W 5 0 a X R 5 L D Z 9 J n F 1 b 3 Q 7 L C Z x d W 9 0 O 1 N l Y 3 R p b 2 4 x L 1 J l Z F R v c C 9 B d X R v U m V t b 3 Z l Z E N v b H V t b n M x L n t B Y 3 R p b 2 4 s N 3 0 m c X V v d D s s J n F 1 b 3 Q 7 U 2 V j d G l v b j E v U m V k V G 9 w L 0 F 1 d G 9 S Z W 1 v d m V k Q 2 9 s d W 1 u c z E u e 0 R h d G U s O H 0 m c X V v d D s s J n F 1 b 3 Q 7 U 2 V j d G l v b j E v U m V k V G 9 w L 0 F 1 d G 9 S Z W 1 v d m V k Q 2 9 s d W 1 u c z E u e 1 R p b W U g V G l s b C B F e H B p c m F 0 a W 9 u I C h E Y X l z K S w 5 f S Z x d W 9 0 O y w m c X V v d D t T Z W N 0 a W 9 u M S 9 S Z W R U b 3 A v Q X V 0 b 1 J l b W 9 2 Z W R D b 2 x 1 b W 5 z M S 5 7 V X N l c i w x M H 0 m c X V v d D s s J n F 1 b 3 Q 7 U 2 V j d G l v b j E v U m V k V G 9 w L 0 F 1 d G 9 S Z W 1 v d m V k Q 2 9 s d W 1 u c z E u e 0 5 v d G V z L D E x f S Z x d W 9 0 O 1 0 s J n F 1 b 3 Q 7 U m V s Y X R p b 2 5 z a G l w S W 5 m b y Z x d W 9 0 O z p b X X 0 i I C 8 + P E V u d H J 5 I F R 5 c G U 9 I k Z p b G x F c n J v c k N v Z G U i I F Z h b H V l P S J z V W 5 r b m 9 3 b i I g L z 4 8 R W 5 0 c n k g V H l w Z T 0 i R m l s b E N v d W 5 0 I i B W Y W x 1 Z T 0 i b D E 1 I i A v P j x F b n R y e S B U e X B l P S J B Z G R l Z F R v R G F 0 Y U 1 v Z G V s I i B W Y W x 1 Z T 0 i b D A i I C 8 + P C 9 T d G F i b G V F b n R y a W V z P j w v S X R l b T 4 8 S X R l b T 4 8 S X R l b U x v Y 2 F 0 a W 9 u P j x J d G V t V H l w Z T 5 G b 3 J t d W x h P C 9 J d G V t V H l w Z T 4 8 S X R l b V B h d G g + U 2 V j d G l v b j E v U 3 R y Z W N r 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2 F k O T U z N z N h L T Q 1 M 2 Y t N G V j M C 1 i N z N m L T E 5 M W N m Y 2 U z N T l m Y y 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N 0 c m V j a 1 8 x I i A v P j x F b n R y e S B U e X B l P S J M b 2 F k Z W R U b 0 F u Y W x 5 c 2 l z U 2 V y d m l j Z X M i I F Z h b H V l P S J s M C I g L z 4 8 R W 5 0 c n k g V H l w Z T 0 i R m l s b E x h c 3 R V c G R h d G V k I i B W Y W x 1 Z T 0 i Z D I w M j U t M D c t M T F U M T U 6 M j Y 6 N T c u O D E x O D M z O V o i I C 8 + P E V u d H J 5 I F R 5 c G U 9 I k Z p b G x D b 2 x 1 b W 5 U e X B l c y I g V m F s d W U 9 I n N C Z 0 F B Q m d N S E F 3 W U h B d 1 l H I i A v P j x F b n R y e S B U e X B l P S J G a W x s Q 2 9 s d W 1 u T m F t Z X M i I F Z h b H V l P S J z W y Z x d W 9 0 O 1 N 0 d W R 5 I E 5 1 b W J l c i Z x d W 9 0 O y w m c X V v d D t N Y W 5 1 Z m F j d H V y Z X I m c X V v d D s s J n F 1 b 3 Q 7 U m V m I C M m c X V v d D s s J n F 1 b 3 Q 7 U G F y d C B O Y W 1 l J n F 1 b 3 Q 7 L C Z x d W 9 0 O 0 x v d F 8 j J n F 1 b 3 Q 7 L C Z x d W 9 0 O 0 V 4 c G l y Y X R p b 2 4 g R G F 0 Z S Z x d W 9 0 O y w m c X V v d D t R d W F u d G l 0 e S Z x d W 9 0 O y w m c X V v d D t B Y 3 R p b 2 4 m c X V v d D s s J n F 1 b 3 Q 7 R G F 0 Z S Z x d W 9 0 O y w m c X V v d D t U a W 1 l I F R p b G w g R X h w a X J h d G l v b i A o R G F 5 c y k m c X V v d D s s J n F 1 b 3 Q 7 V X N l c i Z x d W 9 0 O y w m c X V v d D t O b 3 R l c y Z x d W 9 0 O 1 0 i I C 8 + P E V u d H J 5 I F R 5 c G U 9 I k Z p b G x T d G F 0 d X M i I F Z h b H V l P S J z Q 2 9 t c G x l d G U i I C 8 + P E V u d H J 5 I F R 5 c G U 9 I k Z p b G x F c n J v c k N v d W 5 0 I i B W Y W x 1 Z T 0 i b D A i I C 8 + P E V u d H J 5 I F R 5 c G U 9 I l J l b G F 0 a W 9 u c 2 h p c E l u Z m 9 D b 2 5 0 Y W l u Z X I i I F Z h b H V l P S J z e y Z x d W 9 0 O 2 N v b H V t b k N v d W 5 0 J n F 1 b 3 Q 7 O j E y L C Z x d W 9 0 O 2 t l e U N v b H V t b k 5 h b W V z J n F 1 b 3 Q 7 O l t d L C Z x d W 9 0 O 3 F 1 Z X J 5 U m V s Y X R p b 2 5 z a G l w c y Z x d W 9 0 O z p b X S w m c X V v d D t j b 2 x 1 b W 5 J Z G V u d G l 0 a W V z J n F 1 b 3 Q 7 O l s m c X V v d D t T Z W N 0 a W 9 u M S 9 T d H J l Y 2 s v Q X V 0 b 1 J l b W 9 2 Z W R D b 2 x 1 b W 5 z M S 5 7 U 3 R 1 Z H k g T n V t Y m V y L D B 9 J n F 1 b 3 Q 7 L C Z x d W 9 0 O 1 N l Y 3 R p b 2 4 x L 1 N 0 c m V j a y 9 B d X R v U m V t b 3 Z l Z E N v b H V t b n M x L n t N Y W 5 1 Z m F j d H V y Z X I s M X 0 m c X V v d D s s J n F 1 b 3 Q 7 U 2 V j d G l v b j E v U 3 R y Z W N r L 0 F 1 d G 9 S Z W 1 v d m V k Q 2 9 s d W 1 u c z E u e 1 J l Z i A j L D J 9 J n F 1 b 3 Q 7 L C Z x d W 9 0 O 1 N l Y 3 R p b 2 4 x L 1 N 0 c m V j a y 9 B d X R v U m V t b 3 Z l Z E N v b H V t b n M x L n t Q Y X J 0 I E 5 h b W U s M 3 0 m c X V v d D s s J n F 1 b 3 Q 7 U 2 V j d G l v b j E v U 3 R y Z W N r L 0 F 1 d G 9 S Z W 1 v d m V k Q 2 9 s d W 1 u c z E u e 0 x v d F 8 j L D R 9 J n F 1 b 3 Q 7 L C Z x d W 9 0 O 1 N l Y 3 R p b 2 4 x L 1 N 0 c m V j a y 9 B d X R v U m V t b 3 Z l Z E N v b H V t b n M x L n t F e H B p c m F 0 a W 9 u I E R h d G U s N X 0 m c X V v d D s s J n F 1 b 3 Q 7 U 2 V j d G l v b j E v U 3 R y Z W N r L 0 F 1 d G 9 S Z W 1 v d m V k Q 2 9 s d W 1 u c z E u e 1 F 1 Y W 5 0 a X R 5 L D Z 9 J n F 1 b 3 Q 7 L C Z x d W 9 0 O 1 N l Y 3 R p b 2 4 x L 1 N 0 c m V j a y 9 B d X R v U m V t b 3 Z l Z E N v b H V t b n M x L n t B Y 3 R p b 2 4 s N 3 0 m c X V v d D s s J n F 1 b 3 Q 7 U 2 V j d G l v b j E v U 3 R y Z W N r L 0 F 1 d G 9 S Z W 1 v d m V k Q 2 9 s d W 1 u c z E u e 0 R h d G U s O H 0 m c X V v d D s s J n F 1 b 3 Q 7 U 2 V j d G l v b j E v U 3 R y Z W N r L 0 F 1 d G 9 S Z W 1 v d m V k Q 2 9 s d W 1 u c z E u e 1 R p b W U g V G l s b C B F e H B p c m F 0 a W 9 u I C h E Y X l z K S w 5 f S Z x d W 9 0 O y w m c X V v d D t T Z W N 0 a W 9 u M S 9 T d H J l Y 2 s v Q X V 0 b 1 J l b W 9 2 Z W R D b 2 x 1 b W 5 z M S 5 7 V X N l c i w x M H 0 m c X V v d D s s J n F 1 b 3 Q 7 U 2 V j d G l v b j E v U 3 R y Z W N r L 0 F 1 d G 9 S Z W 1 v d m V k Q 2 9 s d W 1 u c z E u e 0 5 v d G V z L D E x f S Z x d W 9 0 O 1 0 s J n F 1 b 3 Q 7 Q 2 9 s d W 1 u Q 2 9 1 b n Q m c X V v d D s 6 M T I s J n F 1 b 3 Q 7 S 2 V 5 Q 2 9 s d W 1 u T m F t Z X M m c X V v d D s 6 W 1 0 s J n F 1 b 3 Q 7 Q 2 9 s d W 1 u S W R l b n R p d G l l c y Z x d W 9 0 O z p b J n F 1 b 3 Q 7 U 2 V j d G l v b j E v U 3 R y Z W N r L 0 F 1 d G 9 S Z W 1 v d m V k Q 2 9 s d W 1 u c z E u e 1 N 0 d W R 5 I E 5 1 b W J l c i w w f S Z x d W 9 0 O y w m c X V v d D t T Z W N 0 a W 9 u M S 9 T d H J l Y 2 s v Q X V 0 b 1 J l b W 9 2 Z W R D b 2 x 1 b W 5 z M S 5 7 T W F u d W Z h Y 3 R 1 c m V y L D F 9 J n F 1 b 3 Q 7 L C Z x d W 9 0 O 1 N l Y 3 R p b 2 4 x L 1 N 0 c m V j a y 9 B d X R v U m V t b 3 Z l Z E N v b H V t b n M x L n t S Z W Y g I y w y f S Z x d W 9 0 O y w m c X V v d D t T Z W N 0 a W 9 u M S 9 T d H J l Y 2 s v Q X V 0 b 1 J l b W 9 2 Z W R D b 2 x 1 b W 5 z M S 5 7 U G F y d C B O Y W 1 l L D N 9 J n F 1 b 3 Q 7 L C Z x d W 9 0 O 1 N l Y 3 R p b 2 4 x L 1 N 0 c m V j a y 9 B d X R v U m V t b 3 Z l Z E N v b H V t b n M x L n t M b 3 R f I y w 0 f S Z x d W 9 0 O y w m c X V v d D t T Z W N 0 a W 9 u M S 9 T d H J l Y 2 s v Q X V 0 b 1 J l b W 9 2 Z W R D b 2 x 1 b W 5 z M S 5 7 R X h w a X J h d G l v b i B E Y X R l L D V 9 J n F 1 b 3 Q 7 L C Z x d W 9 0 O 1 N l Y 3 R p b 2 4 x L 1 N 0 c m V j a y 9 B d X R v U m V t b 3 Z l Z E N v b H V t b n M x L n t R d W F u d G l 0 e S w 2 f S Z x d W 9 0 O y w m c X V v d D t T Z W N 0 a W 9 u M S 9 T d H J l Y 2 s v Q X V 0 b 1 J l b W 9 2 Z W R D b 2 x 1 b W 5 z M S 5 7 Q W N 0 a W 9 u L D d 9 J n F 1 b 3 Q 7 L C Z x d W 9 0 O 1 N l Y 3 R p b 2 4 x L 1 N 0 c m V j a y 9 B d X R v U m V t b 3 Z l Z E N v b H V t b n M x L n t E Y X R l L D h 9 J n F 1 b 3 Q 7 L C Z x d W 9 0 O 1 N l Y 3 R p b 2 4 x L 1 N 0 c m V j a y 9 B d X R v U m V t b 3 Z l Z E N v b H V t b n M x L n t U a W 1 l I F R p b G w g R X h w a X J h d G l v b i A o R G F 5 c y k s O X 0 m c X V v d D s s J n F 1 b 3 Q 7 U 2 V j d G l v b j E v U 3 R y Z W N r L 0 F 1 d G 9 S Z W 1 v d m V k Q 2 9 s d W 1 u c z E u e 1 V z Z X I s M T B 9 J n F 1 b 3 Q 7 L C Z x d W 9 0 O 1 N l Y 3 R p b 2 4 x L 1 N 0 c m V j a y 9 B d X R v U m V t b 3 Z l Z E N v b H V t b n M x L n t O b 3 R l c y w x M X 0 m c X V v d D t d L C Z x d W 9 0 O 1 J l b G F 0 a W 9 u c 2 h p c E l u Z m 8 m c X V v d D s 6 W 1 1 9 I i A v P j x F b n R y e S B U e X B l P S J G a W x s R X J y b 3 J D b 2 R l I i B W Y W x 1 Z T 0 i c 1 V u a 2 5 v d 2 4 i I C 8 + P E V u d H J 5 I F R 5 c G U 9 I k Z p b G x D b 3 V u d C I g V m F s d W U 9 I m w 0 I i A v P j x F b n R y e S B U e X B l P S J B Z G R l Z F R v R G F 0 Y U 1 v Z G V s I i B W Y W x 1 Z T 0 i b D A i I C 8 + P C 9 T d G F i b G V F b n R y a W V z P j w v S X R l b T 4 8 S X R l b T 4 8 S X R l b U x v Y 2 F 0 a W 9 u P j x J d G V t V H l w Z T 5 G b 3 J t d W x h P C 9 J d G V t V H l w Z T 4 8 S X R l b V B h d G g + U 2 V j d G l v b j E v U 2 9 k a X V t R k w 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W U z M W U 4 Z j Q t N D l j Z i 0 0 O W Z j L W F i Y T c t M z I 0 N T Q y N T R j Z j V i 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2 9 k a X V t R k x f M S I g L z 4 8 R W 5 0 c n k g V H l w Z T 0 i T G 9 h Z G V k V G 9 B b m F s e X N p c 1 N l c n Z p Y 2 V z I i B W Y W x 1 Z T 0 i b D A i I C 8 + P E V u d H J 5 I F R 5 c G U 9 I k Z p b G x M Y X N 0 V X B k Y X R l Z C I g V m F s d W U 9 I m Q y M D I 1 L T A 3 L T E x V D E 1 O j I 2 O j U 3 L j g 0 M T g z M T F a I i A v P j x F b n R y e S B U e X B l P S J G a W x s Q 2 9 s d W 1 u V H l w Z X M i I F Z h b H V l P S J z Q m d B Q U J n T 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U 2 9 k a X V t R k w v Q X V 0 b 1 J l b W 9 2 Z W R D b 2 x 1 b W 5 z M S 5 7 U 3 R 1 Z H k g T n V t Y m V y L D B 9 J n F 1 b 3 Q 7 L C Z x d W 9 0 O 1 N l Y 3 R p b 2 4 x L 1 N v Z G l 1 b U Z M L 0 F 1 d G 9 S Z W 1 v d m V k Q 2 9 s d W 1 u c z E u e 0 1 h b n V m Y W N 0 d X J l c i w x f S Z x d W 9 0 O y w m c X V v d D t T Z W N 0 a W 9 u M S 9 T b 2 R p d W 1 G T C 9 B d X R v U m V t b 3 Z l Z E N v b H V t b n M x L n t S Z W Y g I y w y f S Z x d W 9 0 O y w m c X V v d D t T Z W N 0 a W 9 u M S 9 T b 2 R p d W 1 G T C 9 B d X R v U m V t b 3 Z l Z E N v b H V t b n M x L n t Q Y X J 0 I E 5 h b W U s M 3 0 m c X V v d D s s J n F 1 b 3 Q 7 U 2 V j d G l v b j E v U 2 9 k a X V t R k w v Q X V 0 b 1 J l b W 9 2 Z W R D b 2 x 1 b W 5 z M S 5 7 T G 9 0 X y M s N H 0 m c X V v d D s s J n F 1 b 3 Q 7 U 2 V j d G l v b j E v U 2 9 k a X V t R k w v Q X V 0 b 1 J l b W 9 2 Z W R D b 2 x 1 b W 5 z M S 5 7 R X h w a X J h d G l v b i B E Y X R l L D V 9 J n F 1 b 3 Q 7 L C Z x d W 9 0 O 1 N l Y 3 R p b 2 4 x L 1 N v Z G l 1 b U Z M L 0 F 1 d G 9 S Z W 1 v d m V k Q 2 9 s d W 1 u c z E u e 1 F 1 Y W 5 0 a X R 5 L D Z 9 J n F 1 b 3 Q 7 L C Z x d W 9 0 O 1 N l Y 3 R p b 2 4 x L 1 N v Z G l 1 b U Z M L 0 F 1 d G 9 S Z W 1 v d m V k Q 2 9 s d W 1 u c z E u e 0 F j d G l v b i w 3 f S Z x d W 9 0 O y w m c X V v d D t T Z W N 0 a W 9 u M S 9 T b 2 R p d W 1 G T C 9 B d X R v U m V t b 3 Z l Z E N v b H V t b n M x L n t E Y X R l L D h 9 J n F 1 b 3 Q 7 L C Z x d W 9 0 O 1 N l Y 3 R p b 2 4 x L 1 N v Z G l 1 b U Z M L 0 F 1 d G 9 S Z W 1 v d m V k Q 2 9 s d W 1 u c z E u e 1 R p b W U g V G l s b C B F e H B p c m F 0 a W 9 u I C h E Y X l z K S w 5 f S Z x d W 9 0 O y w m c X V v d D t T Z W N 0 a W 9 u M S 9 T b 2 R p d W 1 G T C 9 B d X R v U m V t b 3 Z l Z E N v b H V t b n M x L n t V c 2 V y L D E w f S Z x d W 9 0 O y w m c X V v d D t T Z W N 0 a W 9 u M S 9 T b 2 R p d W 1 G T C 9 B d X R v U m V t b 3 Z l Z E N v b H V t b n M x L n t O b 3 R l c y w x M X 0 m c X V v d D t d L C Z x d W 9 0 O 0 N v b H V t b k N v d W 5 0 J n F 1 b 3 Q 7 O j E y L C Z x d W 9 0 O 0 t l e U N v b H V t b k 5 h b W V z J n F 1 b 3 Q 7 O l t d L C Z x d W 9 0 O 0 N v b H V t b k l k Z W 5 0 a X R p Z X M m c X V v d D s 6 W y Z x d W 9 0 O 1 N l Y 3 R p b 2 4 x L 1 N v Z G l 1 b U Z M L 0 F 1 d G 9 S Z W 1 v d m V k Q 2 9 s d W 1 u c z E u e 1 N 0 d W R 5 I E 5 1 b W J l c i w w f S Z x d W 9 0 O y w m c X V v d D t T Z W N 0 a W 9 u M S 9 T b 2 R p d W 1 G T C 9 B d X R v U m V t b 3 Z l Z E N v b H V t b n M x L n t N Y W 5 1 Z m F j d H V y Z X I s M X 0 m c X V v d D s s J n F 1 b 3 Q 7 U 2 V j d G l v b j E v U 2 9 k a X V t R k w v Q X V 0 b 1 J l b W 9 2 Z W R D b 2 x 1 b W 5 z M S 5 7 U m V m I C M s M n 0 m c X V v d D s s J n F 1 b 3 Q 7 U 2 V j d G l v b j E v U 2 9 k a X V t R k w v Q X V 0 b 1 J l b W 9 2 Z W R D b 2 x 1 b W 5 z M S 5 7 U G F y d C B O Y W 1 l L D N 9 J n F 1 b 3 Q 7 L C Z x d W 9 0 O 1 N l Y 3 R p b 2 4 x L 1 N v Z G l 1 b U Z M L 0 F 1 d G 9 S Z W 1 v d m V k Q 2 9 s d W 1 u c z E u e 0 x v d F 8 j L D R 9 J n F 1 b 3 Q 7 L C Z x d W 9 0 O 1 N l Y 3 R p b 2 4 x L 1 N v Z G l 1 b U Z M L 0 F 1 d G 9 S Z W 1 v d m V k Q 2 9 s d W 1 u c z E u e 0 V 4 c G l y Y X R p b 2 4 g R G F 0 Z S w 1 f S Z x d W 9 0 O y w m c X V v d D t T Z W N 0 a W 9 u M S 9 T b 2 R p d W 1 G T C 9 B d X R v U m V t b 3 Z l Z E N v b H V t b n M x L n t R d W F u d G l 0 e S w 2 f S Z x d W 9 0 O y w m c X V v d D t T Z W N 0 a W 9 u M S 9 T b 2 R p d W 1 G T C 9 B d X R v U m V t b 3 Z l Z E N v b H V t b n M x L n t B Y 3 R p b 2 4 s N 3 0 m c X V v d D s s J n F 1 b 3 Q 7 U 2 V j d G l v b j E v U 2 9 k a X V t R k w v Q X V 0 b 1 J l b W 9 2 Z W R D b 2 x 1 b W 5 z M S 5 7 R G F 0 Z S w 4 f S Z x d W 9 0 O y w m c X V v d D t T Z W N 0 a W 9 u M S 9 T b 2 R p d W 1 G T C 9 B d X R v U m V t b 3 Z l Z E N v b H V t b n M x L n t U a W 1 l I F R p b G w g R X h w a X J h d G l v b i A o R G F 5 c y k s O X 0 m c X V v d D s s J n F 1 b 3 Q 7 U 2 V j d G l v b j E v U 2 9 k a X V t R k w v Q X V 0 b 1 J l b W 9 2 Z W R D b 2 x 1 b W 5 z M S 5 7 V X N l c i w x M H 0 m c X V v d D s s J n F 1 b 3 Q 7 U 2 V j d G l v b j E v U 2 9 k a X V t R k w v Q X V 0 b 1 J l b W 9 2 Z W R D b 2 x 1 b W 5 z M S 5 7 T m 9 0 Z X M s M T F 9 J n F 1 b 3 Q 7 X S w m c X V v d D t S Z W x h d G l v b n N o a X B J b m Z v J n F 1 b 3 Q 7 O l t d f S I g L z 4 8 R W 5 0 c n k g V H l w Z T 0 i R m l s b E V y c m 9 y Q 2 9 k Z S I g V m F s d W U 9 I n N V b m t u b 3 d u I i A v P j x F b n R y e S B U e X B l P S J G a W x s Q 2 9 1 b n Q i I F Z h b H V l P S J s M i I g L z 4 8 R W 5 0 c n k g V H l w Z T 0 i Q W R k Z W R U b 0 R h d G F N b 2 R l b C I g V m F s d W U 9 I m w w I i A v P j w v U 3 R h Y m x l R W 5 0 c m l l c z 4 8 L 0 l 0 Z W 0 + P E l 0 Z W 0 + P E l 0 Z W 1 M b 2 N h d G l v b j 4 8 S X R l b V R 5 c G U + R m 9 y b X V s Y T w v S X R l b V R 5 c G U + P E l 0 Z W 1 Q Y X R o P l N l Y 3 R p b 2 4 x L 1 N v Z G l 1 b U h l c D 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N z k 5 N z k 1 N y 0 4 M D Y 4 L T Q 3 M 2 M t Y j c w M C 0 w Y j E z M j M 0 M j A 2 N W E 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T b 2 R p d W 1 I Z X B f M S I g L z 4 8 R W 5 0 c n k g V H l w Z T 0 i T G 9 h Z G V k V G 9 B b m F s e X N p c 1 N l c n Z p Y 2 V z I i B W Y W x 1 Z T 0 i b D A i I C 8 + P E V u d H J 5 I F R 5 c G U 9 I k Z p b G x M Y X N 0 V X B k Y X R l Z C I g V m F s d W U 9 I m Q y M D I 1 L T A 3 L T E x V D E 1 O j I 2 O j U 3 L j g 2 O T g z M j B a I i A v P j x F b n R y e S B U e X B l P S J G a W x s Q 2 9 s d W 1 u V H l w Z X M i I F Z h b H V l P S J z Q m d B Q U J n T 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U 2 9 k a X V t S G V w L 0 F 1 d G 9 S Z W 1 v d m V k Q 2 9 s d W 1 u c z E u e 1 N 0 d W R 5 I E 5 1 b W J l c i w w f S Z x d W 9 0 O y w m c X V v d D t T Z W N 0 a W 9 u M S 9 T b 2 R p d W 1 I Z X A v Q X V 0 b 1 J l b W 9 2 Z W R D b 2 x 1 b W 5 z M S 5 7 T W F u d W Z h Y 3 R 1 c m V y L D F 9 J n F 1 b 3 Q 7 L C Z x d W 9 0 O 1 N l Y 3 R p b 2 4 x L 1 N v Z G l 1 b U h l c C 9 B d X R v U m V t b 3 Z l Z E N v b H V t b n M x L n t S Z W Y g I y w y f S Z x d W 9 0 O y w m c X V v d D t T Z W N 0 a W 9 u M S 9 T b 2 R p d W 1 I Z X A v Q X V 0 b 1 J l b W 9 2 Z W R D b 2 x 1 b W 5 z M S 5 7 U G F y d C B O Y W 1 l L D N 9 J n F 1 b 3 Q 7 L C Z x d W 9 0 O 1 N l Y 3 R p b 2 4 x L 1 N v Z G l 1 b U h l c C 9 B d X R v U m V t b 3 Z l Z E N v b H V t b n M x L n t M b 3 R f I y w 0 f S Z x d W 9 0 O y w m c X V v d D t T Z W N 0 a W 9 u M S 9 T b 2 R p d W 1 I Z X A v Q X V 0 b 1 J l b W 9 2 Z W R D b 2 x 1 b W 5 z M S 5 7 R X h w a X J h d G l v b i B E Y X R l L D V 9 J n F 1 b 3 Q 7 L C Z x d W 9 0 O 1 N l Y 3 R p b 2 4 x L 1 N v Z G l 1 b U h l c C 9 B d X R v U m V t b 3 Z l Z E N v b H V t b n M x L n t R d W F u d G l 0 e S w 2 f S Z x d W 9 0 O y w m c X V v d D t T Z W N 0 a W 9 u M S 9 T b 2 R p d W 1 I Z X A v Q X V 0 b 1 J l b W 9 2 Z W R D b 2 x 1 b W 5 z M S 5 7 Q W N 0 a W 9 u L D d 9 J n F 1 b 3 Q 7 L C Z x d W 9 0 O 1 N l Y 3 R p b 2 4 x L 1 N v Z G l 1 b U h l c C 9 B d X R v U m V t b 3 Z l Z E N v b H V t b n M x L n t E Y X R l L D h 9 J n F 1 b 3 Q 7 L C Z x d W 9 0 O 1 N l Y 3 R p b 2 4 x L 1 N v Z G l 1 b U h l c C 9 B d X R v U m V t b 3 Z l Z E N v b H V t b n M x L n t U a W 1 l I F R p b G w g R X h w a X J h d G l v b i A o R G F 5 c y k s O X 0 m c X V v d D s s J n F 1 b 3 Q 7 U 2 V j d G l v b j E v U 2 9 k a X V t S G V w L 0 F 1 d G 9 S Z W 1 v d m V k Q 2 9 s d W 1 u c z E u e 1 V z Z X I s M T B 9 J n F 1 b 3 Q 7 L C Z x d W 9 0 O 1 N l Y 3 R p b 2 4 x L 1 N v Z G l 1 b U h l c C 9 B d X R v U m V t b 3 Z l Z E N v b H V t b n M x L n t O b 3 R l c y w x M X 0 m c X V v d D t d L C Z x d W 9 0 O 0 N v b H V t b k N v d W 5 0 J n F 1 b 3 Q 7 O j E y L C Z x d W 9 0 O 0 t l e U N v b H V t b k 5 h b W V z J n F 1 b 3 Q 7 O l t d L C Z x d W 9 0 O 0 N v b H V t b k l k Z W 5 0 a X R p Z X M m c X V v d D s 6 W y Z x d W 9 0 O 1 N l Y 3 R p b 2 4 x L 1 N v Z G l 1 b U h l c C 9 B d X R v U m V t b 3 Z l Z E N v b H V t b n M x L n t T d H V k e S B O d W 1 i Z X I s M H 0 m c X V v d D s s J n F 1 b 3 Q 7 U 2 V j d G l v b j E v U 2 9 k a X V t S G V w L 0 F 1 d G 9 S Z W 1 v d m V k Q 2 9 s d W 1 u c z E u e 0 1 h b n V m Y W N 0 d X J l c i w x f S Z x d W 9 0 O y w m c X V v d D t T Z W N 0 a W 9 u M S 9 T b 2 R p d W 1 I Z X A v Q X V 0 b 1 J l b W 9 2 Z W R D b 2 x 1 b W 5 z M S 5 7 U m V m I C M s M n 0 m c X V v d D s s J n F 1 b 3 Q 7 U 2 V j d G l v b j E v U 2 9 k a X V t S G V w L 0 F 1 d G 9 S Z W 1 v d m V k Q 2 9 s d W 1 u c z E u e 1 B h c n Q g T m F t Z S w z f S Z x d W 9 0 O y w m c X V v d D t T Z W N 0 a W 9 u M S 9 T b 2 R p d W 1 I Z X A v Q X V 0 b 1 J l b W 9 2 Z W R D b 2 x 1 b W 5 z M S 5 7 T G 9 0 X y M s N H 0 m c X V v d D s s J n F 1 b 3 Q 7 U 2 V j d G l v b j E v U 2 9 k a X V t S G V w L 0 F 1 d G 9 S Z W 1 v d m V k Q 2 9 s d W 1 u c z E u e 0 V 4 c G l y Y X R p b 2 4 g R G F 0 Z S w 1 f S Z x d W 9 0 O y w m c X V v d D t T Z W N 0 a W 9 u M S 9 T b 2 R p d W 1 I Z X A v Q X V 0 b 1 J l b W 9 2 Z W R D b 2 x 1 b W 5 z M S 5 7 U X V h b n R p d H k s N n 0 m c X V v d D s s J n F 1 b 3 Q 7 U 2 V j d G l v b j E v U 2 9 k a X V t S G V w L 0 F 1 d G 9 S Z W 1 v d m V k Q 2 9 s d W 1 u c z E u e 0 F j d G l v b i w 3 f S Z x d W 9 0 O y w m c X V v d D t T Z W N 0 a W 9 u M S 9 T b 2 R p d W 1 I Z X A v Q X V 0 b 1 J l b W 9 2 Z W R D b 2 x 1 b W 5 z M S 5 7 R G F 0 Z S w 4 f S Z x d W 9 0 O y w m c X V v d D t T Z W N 0 a W 9 u M S 9 T b 2 R p d W 1 I Z X A v Q X V 0 b 1 J l b W 9 2 Z W R D b 2 x 1 b W 5 z M S 5 7 V G l t Z S B U a W x s I E V 4 c G l y Y X R p b 2 4 g K E R h e X M p L D l 9 J n F 1 b 3 Q 7 L C Z x d W 9 0 O 1 N l Y 3 R p b 2 4 x L 1 N v Z G l 1 b U h l c C 9 B d X R v U m V t b 3 Z l Z E N v b H V t b n M x L n t V c 2 V y L D E w f S Z x d W 9 0 O y w m c X V v d D t T Z W N 0 a W 9 u M S 9 T b 2 R p d W 1 I Z X A v Q X V 0 b 1 J l b W 9 2 Z W R D b 2 x 1 b W 5 z M S 5 7 T m 9 0 Z X M s M T F 9 J n F 1 b 3 Q 7 X S w m c X V v d D t S Z W x h d G l v b n N o a X B J b m Z v J n F 1 b 3 Q 7 O l t d f S I g L z 4 8 R W 5 0 c n k g V H l w Z T 0 i R m l s b E V y c m 9 y Q 2 9 k Z S I g V m F s d W U 9 I n N V b m t u b 3 d u I i A v P j x F b n R y e S B U e X B l P S J G a W x s Q 2 9 1 b n Q i I F Z h b H V l P S J s M T c i I C 8 + P E V u d H J 5 I F R 5 c G U 9 I k F k Z G V k V G 9 E Y X R h T W 9 k Z W w i I F Z h b H V l P S J s M C I g L z 4 8 L 1 N 0 Y W J s Z U V u d H J p Z X M + P C 9 J d G V t P j x J d G V t P j x J d G V t T G 9 j Y X R p b 2 4 + P E l 0 Z W 1 U e X B l P k Z v c m 1 1 b G E 8 L 0 l 0 Z W 1 U e X B l P j x J d G V t U G F 0 a D 5 T Z W N 0 a W 9 u M S 9 S T k E 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Y z h k M j A 2 O D E t Y j V j Y y 0 0 Y 2 N m L W J i N W E t M j V j N z Y 0 N j V l N T E 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k 5 B X y I g L z 4 8 R W 5 0 c n k g V H l w Z T 0 i T G 9 h Z G V k V G 9 B b m F s e X N p c 1 N l c n Z p Y 2 V z I i B W Y W x 1 Z T 0 i b D A i I C 8 + P E V u d H J 5 I F R 5 c G U 9 I k Z p b G x M Y X N 0 V X B k Y X R l Z C I g V m F s d W U 9 I m Q y M D I 1 L T A 3 L T E x V D E 1 O j I 2 O j U 3 L j k z N T E 3 N D Z a I i A v P j x F b n R y e S B U e X B l P S J G a W x s Q 2 9 s d W 1 u V H l w Z X M i I F Z h b H V l P S J z Q m d B Q U J n T 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U k 5 B L 0 F 1 d G 9 S Z W 1 v d m V k Q 2 9 s d W 1 u c z E u e 1 N 0 d W R 5 I E 5 1 b W J l c i w w f S Z x d W 9 0 O y w m c X V v d D t T Z W N 0 a W 9 u M S 9 S T k E v Q X V 0 b 1 J l b W 9 2 Z W R D b 2 x 1 b W 5 z M S 5 7 T W F u d W Z h Y 3 R 1 c m V y L D F 9 J n F 1 b 3 Q 7 L C Z x d W 9 0 O 1 N l Y 3 R p b 2 4 x L 1 J O Q S 9 B d X R v U m V t b 3 Z l Z E N v b H V t b n M x L n t S Z W Y g I y w y f S Z x d W 9 0 O y w m c X V v d D t T Z W N 0 a W 9 u M S 9 S T k E v Q X V 0 b 1 J l b W 9 2 Z W R D b 2 x 1 b W 5 z M S 5 7 U G F y d C B O Y W 1 l L D N 9 J n F 1 b 3 Q 7 L C Z x d W 9 0 O 1 N l Y 3 R p b 2 4 x L 1 J O Q S 9 B d X R v U m V t b 3 Z l Z E N v b H V t b n M x L n t M b 3 R f I y w 0 f S Z x d W 9 0 O y w m c X V v d D t T Z W N 0 a W 9 u M S 9 S T k E v Q X V 0 b 1 J l b W 9 2 Z W R D b 2 x 1 b W 5 z M S 5 7 R X h w a X J h d G l v b i B E Y X R l L D V 9 J n F 1 b 3 Q 7 L C Z x d W 9 0 O 1 N l Y 3 R p b 2 4 x L 1 J O Q S 9 B d X R v U m V t b 3 Z l Z E N v b H V t b n M x L n t R d W F u d G l 0 e S w 2 f S Z x d W 9 0 O y w m c X V v d D t T Z W N 0 a W 9 u M S 9 S T k E v Q X V 0 b 1 J l b W 9 2 Z W R D b 2 x 1 b W 5 z M S 5 7 Q W N 0 a W 9 u L D d 9 J n F 1 b 3 Q 7 L C Z x d W 9 0 O 1 N l Y 3 R p b 2 4 x L 1 J O Q S 9 B d X R v U m V t b 3 Z l Z E N v b H V t b n M x L n t E Y X R l L D h 9 J n F 1 b 3 Q 7 L C Z x d W 9 0 O 1 N l Y 3 R p b 2 4 x L 1 J O Q S 9 B d X R v U m V t b 3 Z l Z E N v b H V t b n M x L n t U a W 1 l I F R p b G w g R X h w a X J h d G l v b i A o R G F 5 c y k s O X 0 m c X V v d D s s J n F 1 b 3 Q 7 U 2 V j d G l v b j E v U k 5 B L 0 F 1 d G 9 S Z W 1 v d m V k Q 2 9 s d W 1 u c z E u e 1 V z Z X I s M T B 9 J n F 1 b 3 Q 7 L C Z x d W 9 0 O 1 N l Y 3 R p b 2 4 x L 1 J O Q S 9 B d X R v U m V t b 3 Z l Z E N v b H V t b n M x L n t O b 3 R l c y w x M X 0 m c X V v d D t d L C Z x d W 9 0 O 0 N v b H V t b k N v d W 5 0 J n F 1 b 3 Q 7 O j E y L C Z x d W 9 0 O 0 t l e U N v b H V t b k 5 h b W V z J n F 1 b 3 Q 7 O l t d L C Z x d W 9 0 O 0 N v b H V t b k l k Z W 5 0 a X R p Z X M m c X V v d D s 6 W y Z x d W 9 0 O 1 N l Y 3 R p b 2 4 x L 1 J O Q S 9 B d X R v U m V t b 3 Z l Z E N v b H V t b n M x L n t T d H V k e S B O d W 1 i Z X I s M H 0 m c X V v d D s s J n F 1 b 3 Q 7 U 2 V j d G l v b j E v U k 5 B L 0 F 1 d G 9 S Z W 1 v d m V k Q 2 9 s d W 1 u c z E u e 0 1 h b n V m Y W N 0 d X J l c i w x f S Z x d W 9 0 O y w m c X V v d D t T Z W N 0 a W 9 u M S 9 S T k E v Q X V 0 b 1 J l b W 9 2 Z W R D b 2 x 1 b W 5 z M S 5 7 U m V m I C M s M n 0 m c X V v d D s s J n F 1 b 3 Q 7 U 2 V j d G l v b j E v U k 5 B L 0 F 1 d G 9 S Z W 1 v d m V k Q 2 9 s d W 1 u c z E u e 1 B h c n Q g T m F t Z S w z f S Z x d W 9 0 O y w m c X V v d D t T Z W N 0 a W 9 u M S 9 S T k E v Q X V 0 b 1 J l b W 9 2 Z W R D b 2 x 1 b W 5 z M S 5 7 T G 9 0 X y M s N H 0 m c X V v d D s s J n F 1 b 3 Q 7 U 2 V j d G l v b j E v U k 5 B L 0 F 1 d G 9 S Z W 1 v d m V k Q 2 9 s d W 1 u c z E u e 0 V 4 c G l y Y X R p b 2 4 g R G F 0 Z S w 1 f S Z x d W 9 0 O y w m c X V v d D t T Z W N 0 a W 9 u M S 9 S T k E v Q X V 0 b 1 J l b W 9 2 Z W R D b 2 x 1 b W 5 z M S 5 7 U X V h b n R p d H k s N n 0 m c X V v d D s s J n F 1 b 3 Q 7 U 2 V j d G l v b j E v U k 5 B L 0 F 1 d G 9 S Z W 1 v d m V k Q 2 9 s d W 1 u c z E u e 0 F j d G l v b i w 3 f S Z x d W 9 0 O y w m c X V v d D t T Z W N 0 a W 9 u M S 9 S T k E v Q X V 0 b 1 J l b W 9 2 Z W R D b 2 x 1 b W 5 z M S 5 7 R G F 0 Z S w 4 f S Z x d W 9 0 O y w m c X V v d D t T Z W N 0 a W 9 u M S 9 S T k E v Q X V 0 b 1 J l b W 9 2 Z W R D b 2 x 1 b W 5 z M S 5 7 V G l t Z S B U a W x s I E V 4 c G l y Y X R p b 2 4 g K E R h e X M p L D l 9 J n F 1 b 3 Q 7 L C Z x d W 9 0 O 1 N l Y 3 R p b 2 4 x L 1 J O Q S 9 B d X R v U m V t b 3 Z l Z E N v b H V t b n M x L n t V c 2 V y L D E w f S Z x d W 9 0 O y w m c X V v d D t T Z W N 0 a W 9 u M S 9 S T k E v Q X V 0 b 1 J l b W 9 2 Z W R D b 2 x 1 b W 5 z M S 5 7 T m 9 0 Z X M s M T F 9 J n F 1 b 3 Q 7 X S w m c X V v d D t S Z W x h d G l v b n N o a X B J b m Z v J n F 1 b 3 Q 7 O l t d f S I g L z 4 8 R W 5 0 c n k g V H l w Z T 0 i R m l s b E V y c m 9 y Q 2 9 k Z S I g V m F s d W U 9 I n N V b m t u b 3 d u I i A v P j x F b n R y e S B U e X B l P S J G a W x s Q 2 9 1 b n Q i I F Z h b H V l P S J s N S I g L z 4 8 R W 5 0 c n k g V H l w Z T 0 i Q W R k Z W R U b 0 R h d G F N b 2 R l b C I g V m F s d W U 9 I m w w I i A v P j w v U 3 R h Y m x l R W 5 0 c m l l c z 4 8 L 0 l 0 Z W 0 + P E l 0 Z W 0 + P E l 0 Z W 1 M b 2 N h d G l v b j 4 8 S X R l b V R 5 c G U + R m 9 y b X V s Y T w v S X R l b V R 5 c G U + P E l 0 Z W 1 Q Y X R o P l N l Y 3 R p b 2 4 x L 0 R O Q 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N j c w N G M y M C 1 l Z D J i L T Q 5 Y T c t O T E z O C 0 0 N T E 0 M D E 2 Z m V m N G Y 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E T k F f M S I g L z 4 8 R W 5 0 c n k g V H l w Z T 0 i T G 9 h Z G V k V G 9 B b m F s e X N p c 1 N l c n Z p Y 2 V z I i B W Y W x 1 Z T 0 i b D A i I C 8 + P E V u d H J 5 I F R 5 c G U 9 I k Z p b G x M Y X N 0 V X B k Y X R l Z C I g V m F s d W U 9 I m Q y M D I 1 L T A 3 L T E x V D E 1 O j I 2 O j U 3 L j k 2 N j E 3 N D N a I i A v P j x F b n R y e S B U e X B l P S J G a W x s Q 2 9 s d W 1 u V H l w Z X M i I F Z h b H V l P S J z Q m d B Q U J n T 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R E 5 B L 0 F 1 d G 9 S Z W 1 v d m V k Q 2 9 s d W 1 u c z E u e 1 N 0 d W R 5 I E 5 1 b W J l c i w w f S Z x d W 9 0 O y w m c X V v d D t T Z W N 0 a W 9 u M S 9 E T k E v Q X V 0 b 1 J l b W 9 2 Z W R D b 2 x 1 b W 5 z M S 5 7 T W F u d W Z h Y 3 R 1 c m V y L D F 9 J n F 1 b 3 Q 7 L C Z x d W 9 0 O 1 N l Y 3 R p b 2 4 x L 0 R O Q S 9 B d X R v U m V t b 3 Z l Z E N v b H V t b n M x L n t S Z W Y g I y w y f S Z x d W 9 0 O y w m c X V v d D t T Z W N 0 a W 9 u M S 9 E T k E v Q X V 0 b 1 J l b W 9 2 Z W R D b 2 x 1 b W 5 z M S 5 7 U G F y d C B O Y W 1 l L D N 9 J n F 1 b 3 Q 7 L C Z x d W 9 0 O 1 N l Y 3 R p b 2 4 x L 0 R O Q S 9 B d X R v U m V t b 3 Z l Z E N v b H V t b n M x L n t M b 3 R f I y w 0 f S Z x d W 9 0 O y w m c X V v d D t T Z W N 0 a W 9 u M S 9 E T k E v Q X V 0 b 1 J l b W 9 2 Z W R D b 2 x 1 b W 5 z M S 5 7 R X h w a X J h d G l v b i B E Y X R l L D V 9 J n F 1 b 3 Q 7 L C Z x d W 9 0 O 1 N l Y 3 R p b 2 4 x L 0 R O Q S 9 B d X R v U m V t b 3 Z l Z E N v b H V t b n M x L n t R d W F u d G l 0 e S w 2 f S Z x d W 9 0 O y w m c X V v d D t T Z W N 0 a W 9 u M S 9 E T k E v Q X V 0 b 1 J l b W 9 2 Z W R D b 2 x 1 b W 5 z M S 5 7 Q W N 0 a W 9 u L D d 9 J n F 1 b 3 Q 7 L C Z x d W 9 0 O 1 N l Y 3 R p b 2 4 x L 0 R O Q S 9 B d X R v U m V t b 3 Z l Z E N v b H V t b n M x L n t E Y X R l L D h 9 J n F 1 b 3 Q 7 L C Z x d W 9 0 O 1 N l Y 3 R p b 2 4 x L 0 R O Q S 9 B d X R v U m V t b 3 Z l Z E N v b H V t b n M x L n t U a W 1 l I F R p b G w g R X h w a X J h d G l v b i A o R G F 5 c y k s O X 0 m c X V v d D s s J n F 1 b 3 Q 7 U 2 V j d G l v b j E v R E 5 B L 0 F 1 d G 9 S Z W 1 v d m V k Q 2 9 s d W 1 u c z E u e 1 V z Z X I s M T B 9 J n F 1 b 3 Q 7 L C Z x d W 9 0 O 1 N l Y 3 R p b 2 4 x L 0 R O Q S 9 B d X R v U m V t b 3 Z l Z E N v b H V t b n M x L n t O b 3 R l c y w x M X 0 m c X V v d D t d L C Z x d W 9 0 O 0 N v b H V t b k N v d W 5 0 J n F 1 b 3 Q 7 O j E y L C Z x d W 9 0 O 0 t l e U N v b H V t b k 5 h b W V z J n F 1 b 3 Q 7 O l t d L C Z x d W 9 0 O 0 N v b H V t b k l k Z W 5 0 a X R p Z X M m c X V v d D s 6 W y Z x d W 9 0 O 1 N l Y 3 R p b 2 4 x L 0 R O Q S 9 B d X R v U m V t b 3 Z l Z E N v b H V t b n M x L n t T d H V k e S B O d W 1 i Z X I s M H 0 m c X V v d D s s J n F 1 b 3 Q 7 U 2 V j d G l v b j E v R E 5 B L 0 F 1 d G 9 S Z W 1 v d m V k Q 2 9 s d W 1 u c z E u e 0 1 h b n V m Y W N 0 d X J l c i w x f S Z x d W 9 0 O y w m c X V v d D t T Z W N 0 a W 9 u M S 9 E T k E v Q X V 0 b 1 J l b W 9 2 Z W R D b 2 x 1 b W 5 z M S 5 7 U m V m I C M s M n 0 m c X V v d D s s J n F 1 b 3 Q 7 U 2 V j d G l v b j E v R E 5 B L 0 F 1 d G 9 S Z W 1 v d m V k Q 2 9 s d W 1 u c z E u e 1 B h c n Q g T m F t Z S w z f S Z x d W 9 0 O y w m c X V v d D t T Z W N 0 a W 9 u M S 9 E T k E v Q X V 0 b 1 J l b W 9 2 Z W R D b 2 x 1 b W 5 z M S 5 7 T G 9 0 X y M s N H 0 m c X V v d D s s J n F 1 b 3 Q 7 U 2 V j d G l v b j E v R E 5 B L 0 F 1 d G 9 S Z W 1 v d m V k Q 2 9 s d W 1 u c z E u e 0 V 4 c G l y Y X R p b 2 4 g R G F 0 Z S w 1 f S Z x d W 9 0 O y w m c X V v d D t T Z W N 0 a W 9 u M S 9 E T k E v Q X V 0 b 1 J l b W 9 2 Z W R D b 2 x 1 b W 5 z M S 5 7 U X V h b n R p d H k s N n 0 m c X V v d D s s J n F 1 b 3 Q 7 U 2 V j d G l v b j E v R E 5 B L 0 F 1 d G 9 S Z W 1 v d m V k Q 2 9 s d W 1 u c z E u e 0 F j d G l v b i w 3 f S Z x d W 9 0 O y w m c X V v d D t T Z W N 0 a W 9 u M S 9 E T k E v Q X V 0 b 1 J l b W 9 2 Z W R D b 2 x 1 b W 5 z M S 5 7 R G F 0 Z S w 4 f S Z x d W 9 0 O y w m c X V v d D t T Z W N 0 a W 9 u M S 9 E T k E v Q X V 0 b 1 J l b W 9 2 Z W R D b 2 x 1 b W 5 z M S 5 7 V G l t Z S B U a W x s I E V 4 c G l y Y X R p b 2 4 g K E R h e X M p L D l 9 J n F 1 b 3 Q 7 L C Z x d W 9 0 O 1 N l Y 3 R p b 2 4 x L 0 R O Q S 9 B d X R v U m V t b 3 Z l Z E N v b H V t b n M x L n t V c 2 V y L D E w f S Z x d W 9 0 O y w m c X V v d D t T Z W N 0 a W 9 u M S 9 E T k E v Q X V 0 b 1 J l b W 9 2 Z W R D b 2 x 1 b W 5 z M S 5 7 T m 9 0 Z X M s M T F 9 J n F 1 b 3 Q 7 X S w m c X V v d D t S Z W x h d G l v b n N o a X B J b m Z v J n F 1 b 3 Q 7 O l t d f S I g L z 4 8 R W 5 0 c n k g V H l w Z T 0 i R m l s b E V y c m 9 y Q 2 9 k Z S I g V m F s d W U 9 I n N V b m t u b 3 d u I i A v P j x F b n R y e S B U e X B l P S J G a W x s Q 2 9 1 b n Q i I F Z h b H V l P S J s M i I g L z 4 8 R W 5 0 c n k g V H l w Z T 0 i Q W R k Z W R U b 0 R h d G F N b 2 R l b C I g V m F s d W U 9 I m w w I i A v P j w v U 3 R h Y m x l R W 5 0 c m l l c z 4 8 L 0 l 0 Z W 0 + P E l 0 Z W 0 + P E l 0 Z W 1 M b 2 N h d G l v b j 4 8 S X R l b V R 5 c G U + R m 9 y b X V s Y T w v S X R l b V R 5 c G U + P E l 0 Z W 1 Q Y X R o P l N l Y 3 R p b 2 4 x L 0 J p b 3 B z e 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x M z M 2 N G M y Y i 1 k Z j J h L T R j Z D k t Y m E 2 N S 0 z Y W N m Z G M y M D F h M T 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C a W 9 w c 3 l f M S I g L z 4 8 R W 5 0 c n k g V H l w Z T 0 i T G 9 h Z G V k V G 9 B b m F s e X N p c 1 N l c n Z p Y 2 V z I i B W Y W x 1 Z T 0 i b D A i I C 8 + P E V u d H J 5 I F R 5 c G U 9 I k Z p b G x M Y X N 0 V X B k Y X R l Z C I g V m F s d W U 9 I m Q y M D I 1 L T A 3 L T E x V D E 1 O j I 2 O j U 3 L j k 4 N T M 3 M D d a I i A v P j x F b n R y e S B U e X B l P S J G a W x s Q 2 9 s d W 1 u V H l w Z X M i I F Z h b H V l P S J z Q m d B Q U J n W U d B d 1 l I Q U F 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z I i A v P j x F b n R y e S B U e X B l P S J S Z W x h d G l v b n N o a X B J b m Z v Q 2 9 u d G F p b m V y I i B W Y W x 1 Z T 0 i c 3 s m c X V v d D t j b 2 x 1 b W 5 D b 3 V u d C Z x d W 9 0 O z o x M i w m c X V v d D t r Z X l D b 2 x 1 b W 5 O Y W 1 l c y Z x d W 9 0 O z p b X S w m c X V v d D t x d W V y e V J l b G F 0 a W 9 u c 2 h p c H M m c X V v d D s 6 W 1 0 s J n F 1 b 3 Q 7 Y 2 9 s d W 1 u S W R l b n R p d G l l c y Z x d W 9 0 O z p b J n F 1 b 3 Q 7 U 2 V j d G l v b j E v Q m l v c H N 5 L 0 F 1 d G 9 S Z W 1 v d m V k Q 2 9 s d W 1 u c z E u e 1 N 0 d W R 5 I E 5 1 b W J l c i w w f S Z x d W 9 0 O y w m c X V v d D t T Z W N 0 a W 9 u M S 9 C a W 9 w c 3 k v Q X V 0 b 1 J l b W 9 2 Z W R D b 2 x 1 b W 5 z M S 5 7 T W F u d W Z h Y 3 R 1 c m V y L D F 9 J n F 1 b 3 Q 7 L C Z x d W 9 0 O 1 N l Y 3 R p b 2 4 x L 0 J p b 3 B z e S 9 B d X R v U m V t b 3 Z l Z E N v b H V t b n M x L n t S Z W Y g I y w y f S Z x d W 9 0 O y w m c X V v d D t T Z W N 0 a W 9 u M S 9 C a W 9 w c 3 k v Q X V 0 b 1 J l b W 9 2 Z W R D b 2 x 1 b W 5 z M S 5 7 U G F y d C B O Y W 1 l L D N 9 J n F 1 b 3 Q 7 L C Z x d W 9 0 O 1 N l Y 3 R p b 2 4 x L 0 J p b 3 B z e S 9 B d X R v U m V t b 3 Z l Z E N v b H V t b n M x L n t M b 3 R f I y w 0 f S Z x d W 9 0 O y w m c X V v d D t T Z W N 0 a W 9 u M S 9 C a W 9 w c 3 k v Q X V 0 b 1 J l b W 9 2 Z W R D b 2 x 1 b W 5 z M S 5 7 R X h w a X J h d G l v b i B E Y X R l L D V 9 J n F 1 b 3 Q 7 L C Z x d W 9 0 O 1 N l Y 3 R p b 2 4 x L 0 J p b 3 B z e S 9 B d X R v U m V t b 3 Z l Z E N v b H V t b n M x L n t R d W F u d G l 0 e S w 2 f S Z x d W 9 0 O y w m c X V v d D t T Z W N 0 a W 9 u M S 9 C a W 9 w c 3 k v Q X V 0 b 1 J l b W 9 2 Z W R D b 2 x 1 b W 5 z M S 5 7 Q W N 0 a W 9 u L D d 9 J n F 1 b 3 Q 7 L C Z x d W 9 0 O 1 N l Y 3 R p b 2 4 x L 0 J p b 3 B z e S 9 B d X R v U m V t b 3 Z l Z E N v b H V t b n M x L n t E Y X R l L D h 9 J n F 1 b 3 Q 7 L C Z x d W 9 0 O 1 N l Y 3 R p b 2 4 x L 0 J p b 3 B z e S 9 B d X R v U m V t b 3 Z l Z E N v b H V t b n M x L n t U a W 1 l I F R p b G w g R X h w a X J h d G l v b i A o R G F 5 c y k s O X 0 m c X V v d D s s J n F 1 b 3 Q 7 U 2 V j d G l v b j E v Q m l v c H N 5 L 0 F 1 d G 9 S Z W 1 v d m V k Q 2 9 s d W 1 u c z E u e 1 V z Z X I s M T B 9 J n F 1 b 3 Q 7 L C Z x d W 9 0 O 1 N l Y 3 R p b 2 4 x L 0 J p b 3 B z e S 9 B d X R v U m V t b 3 Z l Z E N v b H V t b n M x L n t O b 3 R l c y w x M X 0 m c X V v d D t d L C Z x d W 9 0 O 0 N v b H V t b k N v d W 5 0 J n F 1 b 3 Q 7 O j E y L C Z x d W 9 0 O 0 t l e U N v b H V t b k 5 h b W V z J n F 1 b 3 Q 7 O l t d L C Z x d W 9 0 O 0 N v b H V t b k l k Z W 5 0 a X R p Z X M m c X V v d D s 6 W y Z x d W 9 0 O 1 N l Y 3 R p b 2 4 x L 0 J p b 3 B z e S 9 B d X R v U m V t b 3 Z l Z E N v b H V t b n M x L n t T d H V k e S B O d W 1 i Z X I s M H 0 m c X V v d D s s J n F 1 b 3 Q 7 U 2 V j d G l v b j E v Q m l v c H N 5 L 0 F 1 d G 9 S Z W 1 v d m V k Q 2 9 s d W 1 u c z E u e 0 1 h b n V m Y W N 0 d X J l c i w x f S Z x d W 9 0 O y w m c X V v d D t T Z W N 0 a W 9 u M S 9 C a W 9 w c 3 k v Q X V 0 b 1 J l b W 9 2 Z W R D b 2 x 1 b W 5 z M S 5 7 U m V m I C M s M n 0 m c X V v d D s s J n F 1 b 3 Q 7 U 2 V j d G l v b j E v Q m l v c H N 5 L 0 F 1 d G 9 S Z W 1 v d m V k Q 2 9 s d W 1 u c z E u e 1 B h c n Q g T m F t Z S w z f S Z x d W 9 0 O y w m c X V v d D t T Z W N 0 a W 9 u M S 9 C a W 9 w c 3 k v Q X V 0 b 1 J l b W 9 2 Z W R D b 2 x 1 b W 5 z M S 5 7 T G 9 0 X y M s N H 0 m c X V v d D s s J n F 1 b 3 Q 7 U 2 V j d G l v b j E v Q m l v c H N 5 L 0 F 1 d G 9 S Z W 1 v d m V k Q 2 9 s d W 1 u c z E u e 0 V 4 c G l y Y X R p b 2 4 g R G F 0 Z S w 1 f S Z x d W 9 0 O y w m c X V v d D t T Z W N 0 a W 9 u M S 9 C a W 9 w c 3 k v Q X V 0 b 1 J l b W 9 2 Z W R D b 2 x 1 b W 5 z M S 5 7 U X V h b n R p d H k s N n 0 m c X V v d D s s J n F 1 b 3 Q 7 U 2 V j d G l v b j E v Q m l v c H N 5 L 0 F 1 d G 9 S Z W 1 v d m V k Q 2 9 s d W 1 u c z E u e 0 F j d G l v b i w 3 f S Z x d W 9 0 O y w m c X V v d D t T Z W N 0 a W 9 u M S 9 C a W 9 w c 3 k v Q X V 0 b 1 J l b W 9 2 Z W R D b 2 x 1 b W 5 z M S 5 7 R G F 0 Z S w 4 f S Z x d W 9 0 O y w m c X V v d D t T Z W N 0 a W 9 u M S 9 C a W 9 w c 3 k v Q X V 0 b 1 J l b W 9 2 Z W R D b 2 x 1 b W 5 z M S 5 7 V G l t Z S B U a W x s I E V 4 c G l y Y X R p b 2 4 g K E R h e X M p L D l 9 J n F 1 b 3 Q 7 L C Z x d W 9 0 O 1 N l Y 3 R p b 2 4 x L 0 J p b 3 B z e S 9 B d X R v U m V t b 3 Z l Z E N v b H V t b n M x L n t V c 2 V y L D E w f S Z x d W 9 0 O y w m c X V v d D t T Z W N 0 a W 9 u M S 9 C a W 9 w c 3 k v Q X V 0 b 1 J l b W 9 2 Z W R D b 2 x 1 b W 5 z M S 5 7 T m 9 0 Z X M s M T F 9 J n F 1 b 3 Q 7 X S w m c X V v d D t S Z W x h d G l v b n N o a X B J b m Z v J n F 1 b 3 Q 7 O l t d f S 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1 B p c G V 0 d G U 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G U 3 Y z J m N 2 U t Z j V l O C 0 0 Y z A 0 L T l i Z D Q t M z g z Z j N j Z m U 3 N j g 0 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G l w Z X R 0 Z V 8 x I i A v P j x F b n R y e S B U e X B l P S J M b 2 F k Z W R U b 0 F u Y W x 5 c 2 l z U 2 V y d m l j Z X M i I F Z h b H V l P S J s M C I g L z 4 8 R W 5 0 c n k g V H l w Z T 0 i R m l s b E x h c 3 R V c G R h d G V k I i B W Y W x 1 Z T 0 i Z D I w M j U t M D c t M T F U M T U 6 M j Y 6 N T g u M D U 2 N z c 4 N F o i I C 8 + P E V u d H J 5 I F R 5 c G U 9 I k Z p b G x D b 2 x 1 b W 5 U e X B l c y I g V m F s d W U 9 I n N C Z 0 F B Q m d N R 0 F 3 W U h B Q V l H I i A v P j x F b n R y e S B U e X B l P S J G a W x s Q 2 9 s d W 1 u T m F t Z X M i I F Z h b H V l P S J z W y Z x d W 9 0 O 1 N 0 d W R 5 I E 5 1 b W J l c i Z x d W 9 0 O y w m c X V v d D t N Y W 5 1 Z m F j d H V y Z X I m c X V v d D s s J n F 1 b 3 Q 7 U m V m I C M m c X V v d D s s J n F 1 b 3 Q 7 U G F y d C B O Y W 1 l J n F 1 b 3 Q 7 L C Z x d W 9 0 O 0 x v d F 8 j J n F 1 b 3 Q 7 L C Z x d W 9 0 O 0 V 4 c G l y Y X R p b 2 4 g R G F 0 Z S Z x d W 9 0 O y w m c X V v d D t R d W F u d G l 0 e S Z x d W 9 0 O y w m c X V v d D t B Y 3 R p b 2 4 m c X V v d D s s J n F 1 b 3 Q 7 R G F 0 Z S Z x d W 9 0 O y w m c X V v d D t U a W 1 l I F R p b G w g R X h w a X J h d G l v b i A o R G F 5 c y k m c X V v d D s s J n F 1 b 3 Q 7 V X N l c i Z x d W 9 0 O y w m c X V v d D t O b 3 R l c y Z x d W 9 0 O 1 0 i I C 8 + P E V u d H J 5 I F R 5 c G U 9 I k Z p b G x T d G F 0 d X M i I F Z h b H V l P S J z Q 2 9 t c G x l d G U i I C 8 + P E V u d H J 5 I F R 5 c G U 9 I k Z p b G x F c n J v c k N v d W 5 0 I i B W Y W x 1 Z T 0 i b D g i I C 8 + P E V u d H J 5 I F R 5 c G U 9 I l J l b G F 0 a W 9 u c 2 h p c E l u Z m 9 D b 2 5 0 Y W l u Z X I i I F Z h b H V l P S J z e y Z x d W 9 0 O 2 N v b H V t b k N v d W 5 0 J n F 1 b 3 Q 7 O j E y L C Z x d W 9 0 O 2 t l e U N v b H V t b k 5 h b W V z J n F 1 b 3 Q 7 O l t d L C Z x d W 9 0 O 3 F 1 Z X J 5 U m V s Y X R p b 2 5 z a G l w c y Z x d W 9 0 O z p b X S w m c X V v d D t j b 2 x 1 b W 5 J Z G V u d G l 0 a W V z J n F 1 b 3 Q 7 O l s m c X V v d D t T Z W N 0 a W 9 u M S 9 Q a X B l d H R l L 0 F 1 d G 9 S Z W 1 v d m V k Q 2 9 s d W 1 u c z E u e 1 N 0 d W R 5 I E 5 1 b W J l c i w w f S Z x d W 9 0 O y w m c X V v d D t T Z W N 0 a W 9 u M S 9 Q a X B l d H R l L 0 F 1 d G 9 S Z W 1 v d m V k Q 2 9 s d W 1 u c z E u e 0 1 h b n V m Y W N 0 d X J l c i w x f S Z x d W 9 0 O y w m c X V v d D t T Z W N 0 a W 9 u M S 9 Q a X B l d H R l L 0 F 1 d G 9 S Z W 1 v d m V k Q 2 9 s d W 1 u c z E u e 1 J l Z i A j L D J 9 J n F 1 b 3 Q 7 L C Z x d W 9 0 O 1 N l Y 3 R p b 2 4 x L 1 B p c G V 0 d G U v Q X V 0 b 1 J l b W 9 2 Z W R D b 2 x 1 b W 5 z M S 5 7 U G F y d C B O Y W 1 l L D N 9 J n F 1 b 3 Q 7 L C Z x d W 9 0 O 1 N l Y 3 R p b 2 4 x L 1 B p c G V 0 d G U v Q X V 0 b 1 J l b W 9 2 Z W R D b 2 x 1 b W 5 z M S 5 7 T G 9 0 X y M s N H 0 m c X V v d D s s J n F 1 b 3 Q 7 U 2 V j d G l v b j E v U G l w Z X R 0 Z S 9 B d X R v U m V t b 3 Z l Z E N v b H V t b n M x L n t F e H B p c m F 0 a W 9 u I E R h d G U s N X 0 m c X V v d D s s J n F 1 b 3 Q 7 U 2 V j d G l v b j E v U G l w Z X R 0 Z S 9 B d X R v U m V t b 3 Z l Z E N v b H V t b n M x L n t R d W F u d G l 0 e S w 2 f S Z x d W 9 0 O y w m c X V v d D t T Z W N 0 a W 9 u M S 9 Q a X B l d H R l L 0 F 1 d G 9 S Z W 1 v d m V k Q 2 9 s d W 1 u c z E u e 0 F j d G l v b i w 3 f S Z x d W 9 0 O y w m c X V v d D t T Z W N 0 a W 9 u M S 9 Q a X B l d H R l L 0 F 1 d G 9 S Z W 1 v d m V k Q 2 9 s d W 1 u c z E u e 0 R h d G U s O H 0 m c X V v d D s s J n F 1 b 3 Q 7 U 2 V j d G l v b j E v U G l w Z X R 0 Z S 9 B d X R v U m V t b 3 Z l Z E N v b H V t b n M x L n t U a W 1 l I F R p b G w g R X h w a X J h d G l v b i A o R G F 5 c y k s O X 0 m c X V v d D s s J n F 1 b 3 Q 7 U 2 V j d G l v b j E v U G l w Z X R 0 Z S 9 B d X R v U m V t b 3 Z l Z E N v b H V t b n M x L n t V c 2 V y L D E w f S Z x d W 9 0 O y w m c X V v d D t T Z W N 0 a W 9 u M S 9 Q a X B l d H R l L 0 F 1 d G 9 S Z W 1 v d m V k Q 2 9 s d W 1 u c z E u e 0 5 v d G V z L D E x f S Z x d W 9 0 O 1 0 s J n F 1 b 3 Q 7 Q 2 9 s d W 1 u Q 2 9 1 b n Q m c X V v d D s 6 M T I s J n F 1 b 3 Q 7 S 2 V 5 Q 2 9 s d W 1 u T m F t Z X M m c X V v d D s 6 W 1 0 s J n F 1 b 3 Q 7 Q 2 9 s d W 1 u S W R l b n R p d G l l c y Z x d W 9 0 O z p b J n F 1 b 3 Q 7 U 2 V j d G l v b j E v U G l w Z X R 0 Z S 9 B d X R v U m V t b 3 Z l Z E N v b H V t b n M x L n t T d H V k e S B O d W 1 i Z X I s M H 0 m c X V v d D s s J n F 1 b 3 Q 7 U 2 V j d G l v b j E v U G l w Z X R 0 Z S 9 B d X R v U m V t b 3 Z l Z E N v b H V t b n M x L n t N Y W 5 1 Z m F j d H V y Z X I s M X 0 m c X V v d D s s J n F 1 b 3 Q 7 U 2 V j d G l v b j E v U G l w Z X R 0 Z S 9 B d X R v U m V t b 3 Z l Z E N v b H V t b n M x L n t S Z W Y g I y w y f S Z x d W 9 0 O y w m c X V v d D t T Z W N 0 a W 9 u M S 9 Q a X B l d H R l L 0 F 1 d G 9 S Z W 1 v d m V k Q 2 9 s d W 1 u c z E u e 1 B h c n Q g T m F t Z S w z f S Z x d W 9 0 O y w m c X V v d D t T Z W N 0 a W 9 u M S 9 Q a X B l d H R l L 0 F 1 d G 9 S Z W 1 v d m V k Q 2 9 s d W 1 u c z E u e 0 x v d F 8 j L D R 9 J n F 1 b 3 Q 7 L C Z x d W 9 0 O 1 N l Y 3 R p b 2 4 x L 1 B p c G V 0 d G U v Q X V 0 b 1 J l b W 9 2 Z W R D b 2 x 1 b W 5 z M S 5 7 R X h w a X J h d G l v b i B E Y X R l L D V 9 J n F 1 b 3 Q 7 L C Z x d W 9 0 O 1 N l Y 3 R p b 2 4 x L 1 B p c G V 0 d G U v Q X V 0 b 1 J l b W 9 2 Z W R D b 2 x 1 b W 5 z M S 5 7 U X V h b n R p d H k s N n 0 m c X V v d D s s J n F 1 b 3 Q 7 U 2 V j d G l v b j E v U G l w Z X R 0 Z S 9 B d X R v U m V t b 3 Z l Z E N v b H V t b n M x L n t B Y 3 R p b 2 4 s N 3 0 m c X V v d D s s J n F 1 b 3 Q 7 U 2 V j d G l v b j E v U G l w Z X R 0 Z S 9 B d X R v U m V t b 3 Z l Z E N v b H V t b n M x L n t E Y X R l L D h 9 J n F 1 b 3 Q 7 L C Z x d W 9 0 O 1 N l Y 3 R p b 2 4 x L 1 B p c G V 0 d G U v Q X V 0 b 1 J l b W 9 2 Z W R D b 2 x 1 b W 5 z M S 5 7 V G l t Z S B U a W x s I E V 4 c G l y Y X R p b 2 4 g K E R h e X M p L D l 9 J n F 1 b 3 Q 7 L C Z x d W 9 0 O 1 N l Y 3 R p b 2 4 x L 1 B p c G V 0 d G U v Q X V 0 b 1 J l b W 9 2 Z W R D b 2 x 1 b W 5 z M S 5 7 V X N l c i w x M H 0 m c X V v d D s s J n F 1 b 3 Q 7 U 2 V j d G l v b j E v U G l w Z X R 0 Z S 9 B d X R v U m V t b 3 Z l Z E N v b H V t b n M x L n t O b 3 R l c y w x M X 0 m c X V v d D t d L C Z x d W 9 0 O 1 J l b G F 0 a W 9 u c 2 h p c E l u Z m 8 m c X V v d D s 6 W 1 1 9 I i A v P j x F b n R y e S B U e X B l P S J G a W x s R X J y b 3 J D b 2 R l I i B W Y W x 1 Z T 0 i c 1 V u a 2 5 v d 2 4 i I C 8 + P E V u d H J 5 I F R 5 c G U 9 I k Z p b G x D b 3 V u d C I g V m F s d W U 9 I m w 4 I i A v P j x F b n R y e S B U e X B l P S J B Z G R l Z F R v R G F 0 Y U 1 v Z G V s I i B W Y W x 1 Z T 0 i b D A i I C 8 + P C 9 T d G F i b G V F b n R y a W V z P j w v S X R l b T 4 8 S X R l b T 4 8 S X R l b U x v Y 2 F 0 a W 9 u P j x J d G V t V H l w Z T 5 G b 3 J t d W x h P C 9 J d G V t V H l w Z T 4 8 S X R l b V B h d G g + U 2 V j d G l v b j E v R m 9 y b W F s a W 4 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W Y z M j g z Z m I t N D U y O S 0 0 Y j k x L W J i N j k t O T A z O D A 3 M j Z l Y j c 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m 9 y b W F s a W 5 f M S I g L z 4 8 R W 5 0 c n k g V H l w Z T 0 i T G 9 h Z G V k V G 9 B b m F s e X N p c 1 N l c n Z p Y 2 V z I i B W Y W x 1 Z T 0 i b D A i I C 8 + P E V u d H J 5 I F R 5 c G U 9 I k Z p b G x M Y X N 0 V X B k Y X R l Z C I g V m F s d W U 9 I m Q y M D I 1 L T A 3 L T E x V D E 1 O j I 2 O j U 4 L j E w N j g 1 M T J a I i A v P j x F b n R y e S B U e X B l P S J G a W x s Q 2 9 s d W 1 u V H l w Z X M i I F Z h b H V l P S J z Q m d B Q U J n T 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R m 9 y b W F s a W 4 v Q X V 0 b 1 J l b W 9 2 Z W R D b 2 x 1 b W 5 z M S 5 7 U 3 R 1 Z H k g T n V t Y m V y L D B 9 J n F 1 b 3 Q 7 L C Z x d W 9 0 O 1 N l Y 3 R p b 2 4 x L 0 Z v c m 1 h b G l u L 0 F 1 d G 9 S Z W 1 v d m V k Q 2 9 s d W 1 u c z E u e 0 1 h b n V m Y W N 0 d X J l c i w x f S Z x d W 9 0 O y w m c X V v d D t T Z W N 0 a W 9 u M S 9 G b 3 J t Y W x p b i 9 B d X R v U m V t b 3 Z l Z E N v b H V t b n M x L n t S Z W Y g I y w y f S Z x d W 9 0 O y w m c X V v d D t T Z W N 0 a W 9 u M S 9 G b 3 J t Y W x p b i 9 B d X R v U m V t b 3 Z l Z E N v b H V t b n M x L n t Q Y X J 0 I E 5 h b W U s M 3 0 m c X V v d D s s J n F 1 b 3 Q 7 U 2 V j d G l v b j E v R m 9 y b W F s a W 4 v Q X V 0 b 1 J l b W 9 2 Z W R D b 2 x 1 b W 5 z M S 5 7 T G 9 0 X y M s N H 0 m c X V v d D s s J n F 1 b 3 Q 7 U 2 V j d G l v b j E v R m 9 y b W F s a W 4 v Q X V 0 b 1 J l b W 9 2 Z W R D b 2 x 1 b W 5 z M S 5 7 R X h w a X J h d G l v b i B E Y X R l L D V 9 J n F 1 b 3 Q 7 L C Z x d W 9 0 O 1 N l Y 3 R p b 2 4 x L 0 Z v c m 1 h b G l u L 0 F 1 d G 9 S Z W 1 v d m V k Q 2 9 s d W 1 u c z E u e 1 F 1 Y W 5 0 a X R 5 L D Z 9 J n F 1 b 3 Q 7 L C Z x d W 9 0 O 1 N l Y 3 R p b 2 4 x L 0 Z v c m 1 h b G l u L 0 F 1 d G 9 S Z W 1 v d m V k Q 2 9 s d W 1 u c z E u e 0 F j d G l v b i w 3 f S Z x d W 9 0 O y w m c X V v d D t T Z W N 0 a W 9 u M S 9 G b 3 J t Y W x p b i 9 B d X R v U m V t b 3 Z l Z E N v b H V t b n M x L n t E Y X R l L D h 9 J n F 1 b 3 Q 7 L C Z x d W 9 0 O 1 N l Y 3 R p b 2 4 x L 0 Z v c m 1 h b G l u L 0 F 1 d G 9 S Z W 1 v d m V k Q 2 9 s d W 1 u c z E u e 1 R p b W U g V G l s b C B F e H B p c m F 0 a W 9 u I C h E Y X l z K S w 5 f S Z x d W 9 0 O y w m c X V v d D t T Z W N 0 a W 9 u M S 9 G b 3 J t Y W x p b i 9 B d X R v U m V t b 3 Z l Z E N v b H V t b n M x L n t V c 2 V y L D E w f S Z x d W 9 0 O y w m c X V v d D t T Z W N 0 a W 9 u M S 9 G b 3 J t Y W x p b i 9 B d X R v U m V t b 3 Z l Z E N v b H V t b n M x L n t O b 3 R l c y w x M X 0 m c X V v d D t d L C Z x d W 9 0 O 0 N v b H V t b k N v d W 5 0 J n F 1 b 3 Q 7 O j E y L C Z x d W 9 0 O 0 t l e U N v b H V t b k 5 h b W V z J n F 1 b 3 Q 7 O l t d L C Z x d W 9 0 O 0 N v b H V t b k l k Z W 5 0 a X R p Z X M m c X V v d D s 6 W y Z x d W 9 0 O 1 N l Y 3 R p b 2 4 x L 0 Z v c m 1 h b G l u L 0 F 1 d G 9 S Z W 1 v d m V k Q 2 9 s d W 1 u c z E u e 1 N 0 d W R 5 I E 5 1 b W J l c i w w f S Z x d W 9 0 O y w m c X V v d D t T Z W N 0 a W 9 u M S 9 G b 3 J t Y W x p b i 9 B d X R v U m V t b 3 Z l Z E N v b H V t b n M x L n t N Y W 5 1 Z m F j d H V y Z X I s M X 0 m c X V v d D s s J n F 1 b 3 Q 7 U 2 V j d G l v b j E v R m 9 y b W F s a W 4 v Q X V 0 b 1 J l b W 9 2 Z W R D b 2 x 1 b W 5 z M S 5 7 U m V m I C M s M n 0 m c X V v d D s s J n F 1 b 3 Q 7 U 2 V j d G l v b j E v R m 9 y b W F s a W 4 v Q X V 0 b 1 J l b W 9 2 Z W R D b 2 x 1 b W 5 z M S 5 7 U G F y d C B O Y W 1 l L D N 9 J n F 1 b 3 Q 7 L C Z x d W 9 0 O 1 N l Y 3 R p b 2 4 x L 0 Z v c m 1 h b G l u L 0 F 1 d G 9 S Z W 1 v d m V k Q 2 9 s d W 1 u c z E u e 0 x v d F 8 j L D R 9 J n F 1 b 3 Q 7 L C Z x d W 9 0 O 1 N l Y 3 R p b 2 4 x L 0 Z v c m 1 h b G l u L 0 F 1 d G 9 S Z W 1 v d m V k Q 2 9 s d W 1 u c z E u e 0 V 4 c G l y Y X R p b 2 4 g R G F 0 Z S w 1 f S Z x d W 9 0 O y w m c X V v d D t T Z W N 0 a W 9 u M S 9 G b 3 J t Y W x p b i 9 B d X R v U m V t b 3 Z l Z E N v b H V t b n M x L n t R d W F u d G l 0 e S w 2 f S Z x d W 9 0 O y w m c X V v d D t T Z W N 0 a W 9 u M S 9 G b 3 J t Y W x p b i 9 B d X R v U m V t b 3 Z l Z E N v b H V t b n M x L n t B Y 3 R p b 2 4 s N 3 0 m c X V v d D s s J n F 1 b 3 Q 7 U 2 V j d G l v b j E v R m 9 y b W F s a W 4 v Q X V 0 b 1 J l b W 9 2 Z W R D b 2 x 1 b W 5 z M S 5 7 R G F 0 Z S w 4 f S Z x d W 9 0 O y w m c X V v d D t T Z W N 0 a W 9 u M S 9 G b 3 J t Y W x p b i 9 B d X R v U m V t b 3 Z l Z E N v b H V t b n M x L n t U a W 1 l I F R p b G w g R X h w a X J h d G l v b i A o R G F 5 c y k s O X 0 m c X V v d D s s J n F 1 b 3 Q 7 U 2 V j d G l v b j E v R m 9 y b W F s a W 4 v Q X V 0 b 1 J l b W 9 2 Z W R D b 2 x 1 b W 5 z M S 5 7 V X N l c i w x M H 0 m c X V v d D s s J n F 1 b 3 Q 7 U 2 V j d G l v b j E v R m 9 y b W F s a W 4 v Q X V 0 b 1 J l b W 9 2 Z W R D b 2 x 1 b W 5 z M S 5 7 T m 9 0 Z X M s M T F 9 J n F 1 b 3 Q 7 X S w m c X V v d D t S Z W x h d G l v b n N o a X B J b m Z v J n F 1 b 3 Q 7 O l t d f S I g L z 4 8 R W 5 0 c n k g V H l w Z T 0 i R m l s b E V y c m 9 y Q 2 9 k Z S I g V m F s d W U 9 I n N V b m t u b 3 d u I i A v P j x F b n R y e S B U e X B l P S J G a W x s Q 2 9 1 b n Q i I F Z h b H V l P S J s M i I g L z 4 8 R W 5 0 c n k g V H l w Z T 0 i Q W R k Z W R U b 0 R h d G F N b 2 R l b C I g V m F s d W U 9 I m w w I i A v P j w v U 3 R h Y m x l R W 5 0 c m l l c z 4 8 L 0 l 0 Z W 0 + P E l 0 Z W 0 + P E l 0 Z W 1 M b 2 N h d G l v b j 4 8 S X R l b V R 5 c G U + R m 9 y b X V s Y T w v S X R l b V R 5 c G U + P E l 0 Z W 1 Q Y X R o P l N l Y 3 R p b 2 4 x L 1 d o a X R l V G 9 w 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2 J i N 2 U y Z T k w L T R k Z m I t N G E z Y i 1 h Y j c y L T l l Y j k 0 M T Q y O G E 3 Y 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d o a X R l V G 9 w X z E i I C 8 + P E V u d H J 5 I F R 5 c G U 9 I k x v Y W R l Z F R v Q W 5 h b H l z a X N T Z X J 2 a W N l c y I g V m F s d W U 9 I m w w I i A v P j x F b n R y e S B U e X B l P S J G a W x s T G F z d F V w Z G F 0 Z W Q i I F Z h b H V l P S J k M j A y N S 0 w N y 0 x M V Q x N T o y N j o 1 O C 4 y M D k 2 O D A 0 W i I g L z 4 8 R W 5 0 c n k g V H l w Z T 0 i R m l s b E N v b H V t b l R 5 c G V z I i B W Y W x 1 Z T 0 i c 0 J n Q U F C Z 1 l I Q X d Z S E F 3 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1 d o a X R l V G 9 w L 0 F 1 d G 9 S Z W 1 v d m V k Q 2 9 s d W 1 u c z E u e 1 N 0 d W R 5 I E 5 1 b W J l c i w w f S Z x d W 9 0 O y w m c X V v d D t T Z W N 0 a W 9 u M S 9 X a G l 0 Z V R v c C 9 B d X R v U m V t b 3 Z l Z E N v b H V t b n M x L n t N Y W 5 1 Z m F j d H V y Z X I s M X 0 m c X V v d D s s J n F 1 b 3 Q 7 U 2 V j d G l v b j E v V 2 h p d G V U b 3 A v Q X V 0 b 1 J l b W 9 2 Z W R D b 2 x 1 b W 5 z M S 5 7 U m V m I C M s M n 0 m c X V v d D s s J n F 1 b 3 Q 7 U 2 V j d G l v b j E v V 2 h p d G V U b 3 A v Q X V 0 b 1 J l b W 9 2 Z W R D b 2 x 1 b W 5 z M S 5 7 U G F y d C B O Y W 1 l L D N 9 J n F 1 b 3 Q 7 L C Z x d W 9 0 O 1 N l Y 3 R p b 2 4 x L 1 d o a X R l V G 9 w L 0 F 1 d G 9 S Z W 1 v d m V k Q 2 9 s d W 1 u c z E u e 0 x v d F 8 j L D R 9 J n F 1 b 3 Q 7 L C Z x d W 9 0 O 1 N l Y 3 R p b 2 4 x L 1 d o a X R l V G 9 w L 0 F 1 d G 9 S Z W 1 v d m V k Q 2 9 s d W 1 u c z E u e 0 V 4 c G l y Y X R p b 2 4 g R G F 0 Z S w 1 f S Z x d W 9 0 O y w m c X V v d D t T Z W N 0 a W 9 u M S 9 X a G l 0 Z V R v c C 9 B d X R v U m V t b 3 Z l Z E N v b H V t b n M x L n t R d W F u d G l 0 e S w 2 f S Z x d W 9 0 O y w m c X V v d D t T Z W N 0 a W 9 u M S 9 X a G l 0 Z V R v c C 9 B d X R v U m V t b 3 Z l Z E N v b H V t b n M x L n t B Y 3 R p b 2 4 s N 3 0 m c X V v d D s s J n F 1 b 3 Q 7 U 2 V j d G l v b j E v V 2 h p d G V U b 3 A v Q X V 0 b 1 J l b W 9 2 Z W R D b 2 x 1 b W 5 z M S 5 7 R G F 0 Z S w 4 f S Z x d W 9 0 O y w m c X V v d D t T Z W N 0 a W 9 u M S 9 X a G l 0 Z V R v c C 9 B d X R v U m V t b 3 Z l Z E N v b H V t b n M x L n t U a W 1 l I F R p b G w g R X h w a X J h d G l v b i A o R G F 5 c y k s O X 0 m c X V v d D s s J n F 1 b 3 Q 7 U 2 V j d G l v b j E v V 2 h p d G V U b 3 A v Q X V 0 b 1 J l b W 9 2 Z W R D b 2 x 1 b W 5 z M S 5 7 V X N l c i w x M H 0 m c X V v d D s s J n F 1 b 3 Q 7 U 2 V j d G l v b j E v V 2 h p d G V U b 3 A v Q X V 0 b 1 J l b W 9 2 Z W R D b 2 x 1 b W 5 z M S 5 7 T m 9 0 Z X M s M T F 9 J n F 1 b 3 Q 7 X S w m c X V v d D t D b 2 x 1 b W 5 D b 3 V u d C Z x d W 9 0 O z o x M i w m c X V v d D t L Z X l D b 2 x 1 b W 5 O Y W 1 l c y Z x d W 9 0 O z p b X S w m c X V v d D t D b 2 x 1 b W 5 J Z G V u d G l 0 a W V z J n F 1 b 3 Q 7 O l s m c X V v d D t T Z W N 0 a W 9 u M S 9 X a G l 0 Z V R v c C 9 B d X R v U m V t b 3 Z l Z E N v b H V t b n M x L n t T d H V k e S B O d W 1 i Z X I s M H 0 m c X V v d D s s J n F 1 b 3 Q 7 U 2 V j d G l v b j E v V 2 h p d G V U b 3 A v Q X V 0 b 1 J l b W 9 2 Z W R D b 2 x 1 b W 5 z M S 5 7 T W F u d W Z h Y 3 R 1 c m V y L D F 9 J n F 1 b 3 Q 7 L C Z x d W 9 0 O 1 N l Y 3 R p b 2 4 x L 1 d o a X R l V G 9 w L 0 F 1 d G 9 S Z W 1 v d m V k Q 2 9 s d W 1 u c z E u e 1 J l Z i A j L D J 9 J n F 1 b 3 Q 7 L C Z x d W 9 0 O 1 N l Y 3 R p b 2 4 x L 1 d o a X R l V G 9 w L 0 F 1 d G 9 S Z W 1 v d m V k Q 2 9 s d W 1 u c z E u e 1 B h c n Q g T m F t Z S w z f S Z x d W 9 0 O y w m c X V v d D t T Z W N 0 a W 9 u M S 9 X a G l 0 Z V R v c C 9 B d X R v U m V t b 3 Z l Z E N v b H V t b n M x L n t M b 3 R f I y w 0 f S Z x d W 9 0 O y w m c X V v d D t T Z W N 0 a W 9 u M S 9 X a G l 0 Z V R v c C 9 B d X R v U m V t b 3 Z l Z E N v b H V t b n M x L n t F e H B p c m F 0 a W 9 u I E R h d G U s N X 0 m c X V v d D s s J n F 1 b 3 Q 7 U 2 V j d G l v b j E v V 2 h p d G V U b 3 A v Q X V 0 b 1 J l b W 9 2 Z W R D b 2 x 1 b W 5 z M S 5 7 U X V h b n R p d H k s N n 0 m c X V v d D s s J n F 1 b 3 Q 7 U 2 V j d G l v b j E v V 2 h p d G V U b 3 A v Q X V 0 b 1 J l b W 9 2 Z W R D b 2 x 1 b W 5 z M S 5 7 Q W N 0 a W 9 u L D d 9 J n F 1 b 3 Q 7 L C Z x d W 9 0 O 1 N l Y 3 R p b 2 4 x L 1 d o a X R l V G 9 w L 0 F 1 d G 9 S Z W 1 v d m V k Q 2 9 s d W 1 u c z E u e 0 R h d G U s O H 0 m c X V v d D s s J n F 1 b 3 Q 7 U 2 V j d G l v b j E v V 2 h p d G V U b 3 A v Q X V 0 b 1 J l b W 9 2 Z W R D b 2 x 1 b W 5 z M S 5 7 V G l t Z S B U a W x s I E V 4 c G l y Y X R p b 2 4 g K E R h e X M p L D l 9 J n F 1 b 3 Q 7 L C Z x d W 9 0 O 1 N l Y 3 R p b 2 4 x L 1 d o a X R l V G 9 w L 0 F 1 d G 9 S Z W 1 v d m V k Q 2 9 s d W 1 u c z E u e 1 V z Z X I s M T B 9 J n F 1 b 3 Q 7 L C Z x d W 9 0 O 1 N l Y 3 R p b 2 4 x L 1 d o a X R l V G 9 w L 0 F 1 d G 9 S Z W 1 v d m V k Q 2 9 s d W 1 u c z E u e 0 5 v d G V z L D E x f S Z x d W 9 0 O 1 0 s J n F 1 b 3 Q 7 U m V s Y X R p b 2 5 z a G l w S W 5 m b y Z x d W 9 0 O z p b X X 0 i I C 8 + P E V u d H J 5 I F R 5 c G U 9 I k Z p b G x F c n J v c k N v Z G U i I F Z h b H V l P S J z V W 5 r b m 9 3 b i I g L z 4 8 R W 5 0 c n k g V H l w Z T 0 i R m l s b E N v d W 5 0 I i B W Y W x 1 Z T 0 i b D g i I C 8 + P E V u d H J 5 I F R 5 c G U 9 I k F k Z G V k V G 9 E Y X R h T W 9 k Z W w i I F Z h b H V l P S J s M C I g L z 4 8 L 1 N 0 Y W J s Z U V u d H J p Z X M + P C 9 J d G V t P j x J d G V t P j x J d G V t T G 9 j Y X R p b 2 4 + P E l 0 Z W 1 U e X B l P k Z v c m 1 1 b G E 8 L 0 l 0 Z W 1 U e X B l P j x J d G V t U G F 0 a D 5 T Z W N 0 a W 9 u M S 9 Z Z W x s b 3 d U b 3 A 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G E x Z j E w N T U t Y 2 E 3 Y S 0 0 N 2 Q w L W E 4 N z g t Z D J m N j B j Y T V i Y T Q 0 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W W V s b G 9 3 V G 9 w X z E i I C 8 + P E V u d H J 5 I F R 5 c G U 9 I k x v Y W R l Z F R v Q W 5 h b H l z a X N T Z X J 2 a W N l c y I g V m F s d W U 9 I m w w I i A v P j x F b n R y e S B U e X B l P S J G a W x s T G F z d F V w Z G F 0 Z W Q i I F Z h b H V l P S J k M j A y N S 0 w N y 0 x M V Q x N T o y N j o 1 O C 4 y M z Y 3 N j Q w W i I g L z 4 8 R W 5 0 c n k g V H l w Z T 0 i R m l s b E N v b H V t b l R 5 c G V z I i B W Y W x 1 Z T 0 i c 0 J n Q U F C Z 1 l I Q X d Z S E F 3 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1 l l b G x v d 1 R v c C 9 B d X R v U m V t b 3 Z l Z E N v b H V t b n M x L n t T d H V k e S B O d W 1 i Z X I s M H 0 m c X V v d D s s J n F 1 b 3 Q 7 U 2 V j d G l v b j E v W W V s b G 9 3 V G 9 w L 0 F 1 d G 9 S Z W 1 v d m V k Q 2 9 s d W 1 u c z E u e 0 1 h b n V m Y W N 0 d X J l c i w x f S Z x d W 9 0 O y w m c X V v d D t T Z W N 0 a W 9 u M S 9 Z Z W x s b 3 d U b 3 A v Q X V 0 b 1 J l b W 9 2 Z W R D b 2 x 1 b W 5 z M S 5 7 U m V m I C M s M n 0 m c X V v d D s s J n F 1 b 3 Q 7 U 2 V j d G l v b j E v W W V s b G 9 3 V G 9 w L 0 F 1 d G 9 S Z W 1 v d m V k Q 2 9 s d W 1 u c z E u e 1 B h c n Q g T m F t Z S w z f S Z x d W 9 0 O y w m c X V v d D t T Z W N 0 a W 9 u M S 9 Z Z W x s b 3 d U b 3 A v Q X V 0 b 1 J l b W 9 2 Z W R D b 2 x 1 b W 5 z M S 5 7 T G 9 0 X y M s N H 0 m c X V v d D s s J n F 1 b 3 Q 7 U 2 V j d G l v b j E v W W V s b G 9 3 V G 9 w L 0 F 1 d G 9 S Z W 1 v d m V k Q 2 9 s d W 1 u c z E u e 0 V 4 c G l y Y X R p b 2 4 g R G F 0 Z S w 1 f S Z x d W 9 0 O y w m c X V v d D t T Z W N 0 a W 9 u M S 9 Z Z W x s b 3 d U b 3 A v Q X V 0 b 1 J l b W 9 2 Z W R D b 2 x 1 b W 5 z M S 5 7 U X V h b n R p d H k s N n 0 m c X V v d D s s J n F 1 b 3 Q 7 U 2 V j d G l v b j E v W W V s b G 9 3 V G 9 w L 0 F 1 d G 9 S Z W 1 v d m V k Q 2 9 s d W 1 u c z E u e 0 F j d G l v b i w 3 f S Z x d W 9 0 O y w m c X V v d D t T Z W N 0 a W 9 u M S 9 Z Z W x s b 3 d U b 3 A v Q X V 0 b 1 J l b W 9 2 Z W R D b 2 x 1 b W 5 z M S 5 7 R G F 0 Z S w 4 f S Z x d W 9 0 O y w m c X V v d D t T Z W N 0 a W 9 u M S 9 Z Z W x s b 3 d U b 3 A v Q X V 0 b 1 J l b W 9 2 Z W R D b 2 x 1 b W 5 z M S 5 7 V G l t Z S B U a W x s I E V 4 c G l y Y X R p b 2 4 g K E R h e X M p L D l 9 J n F 1 b 3 Q 7 L C Z x d W 9 0 O 1 N l Y 3 R p b 2 4 x L 1 l l b G x v d 1 R v c C 9 B d X R v U m V t b 3 Z l Z E N v b H V t b n M x L n t V c 2 V y L D E w f S Z x d W 9 0 O y w m c X V v d D t T Z W N 0 a W 9 u M S 9 Z Z W x s b 3 d U b 3 A v Q X V 0 b 1 J l b W 9 2 Z W R D b 2 x 1 b W 5 z M S 5 7 T m 9 0 Z X M s M T F 9 J n F 1 b 3 Q 7 X S w m c X V v d D t D b 2 x 1 b W 5 D b 3 V u d C Z x d W 9 0 O z o x M i w m c X V v d D t L Z X l D b 2 x 1 b W 5 O Y W 1 l c y Z x d W 9 0 O z p b X S w m c X V v d D t D b 2 x 1 b W 5 J Z G V u d G l 0 a W V z J n F 1 b 3 Q 7 O l s m c X V v d D t T Z W N 0 a W 9 u M S 9 Z Z W x s b 3 d U b 3 A v Q X V 0 b 1 J l b W 9 2 Z W R D b 2 x 1 b W 5 z M S 5 7 U 3 R 1 Z H k g T n V t Y m V y L D B 9 J n F 1 b 3 Q 7 L C Z x d W 9 0 O 1 N l Y 3 R p b 2 4 x L 1 l l b G x v d 1 R v c C 9 B d X R v U m V t b 3 Z l Z E N v b H V t b n M x L n t N Y W 5 1 Z m F j d H V y Z X I s M X 0 m c X V v d D s s J n F 1 b 3 Q 7 U 2 V j d G l v b j E v W W V s b G 9 3 V G 9 w L 0 F 1 d G 9 S Z W 1 v d m V k Q 2 9 s d W 1 u c z E u e 1 J l Z i A j L D J 9 J n F 1 b 3 Q 7 L C Z x d W 9 0 O 1 N l Y 3 R p b 2 4 x L 1 l l b G x v d 1 R v c C 9 B d X R v U m V t b 3 Z l Z E N v b H V t b n M x L n t Q Y X J 0 I E 5 h b W U s M 3 0 m c X V v d D s s J n F 1 b 3 Q 7 U 2 V j d G l v b j E v W W V s b G 9 3 V G 9 w L 0 F 1 d G 9 S Z W 1 v d m V k Q 2 9 s d W 1 u c z E u e 0 x v d F 8 j L D R 9 J n F 1 b 3 Q 7 L C Z x d W 9 0 O 1 N l Y 3 R p b 2 4 x L 1 l l b G x v d 1 R v c C 9 B d X R v U m V t b 3 Z l Z E N v b H V t b n M x L n t F e H B p c m F 0 a W 9 u I E R h d G U s N X 0 m c X V v d D s s J n F 1 b 3 Q 7 U 2 V j d G l v b j E v W W V s b G 9 3 V G 9 w L 0 F 1 d G 9 S Z W 1 v d m V k Q 2 9 s d W 1 u c z E u e 1 F 1 Y W 5 0 a X R 5 L D Z 9 J n F 1 b 3 Q 7 L C Z x d W 9 0 O 1 N l Y 3 R p b 2 4 x L 1 l l b G x v d 1 R v c C 9 B d X R v U m V t b 3 Z l Z E N v b H V t b n M x L n t B Y 3 R p b 2 4 s N 3 0 m c X V v d D s s J n F 1 b 3 Q 7 U 2 V j d G l v b j E v W W V s b G 9 3 V G 9 w L 0 F 1 d G 9 S Z W 1 v d m V k Q 2 9 s d W 1 u c z E u e 0 R h d G U s O H 0 m c X V v d D s s J n F 1 b 3 Q 7 U 2 V j d G l v b j E v W W V s b G 9 3 V G 9 w L 0 F 1 d G 9 S Z W 1 v d m V k Q 2 9 s d W 1 u c z E u e 1 R p b W U g V G l s b C B F e H B p c m F 0 a W 9 u I C h E Y X l z K S w 5 f S Z x d W 9 0 O y w m c X V v d D t T Z W N 0 a W 9 u M S 9 Z Z W x s b 3 d U b 3 A v Q X V 0 b 1 J l b W 9 2 Z W R D b 2 x 1 b W 5 z M S 5 7 V X N l c i w x M H 0 m c X V v d D s s J n F 1 b 3 Q 7 U 2 V j d G l v b j E v W W V s b G 9 3 V G 9 w L 0 F 1 d G 9 S Z W 1 v d m V k Q 2 9 s d W 1 u c z E u e 0 5 v d G V z L D E x f S Z x d W 9 0 O 1 0 s J n F 1 b 3 Q 7 U m V s Y X R p b 2 5 z a G l w S W 5 m b y Z x d W 9 0 O z p b X X 0 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M b 0 J p b m Q 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Z j A 5 Z j Q x O D Q t O T d m Z C 0 0 Y W N j L W J k Z j E t N T F m M z g y N 2 Q 0 Y 2 N j 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T G 9 C a W 5 k X z E i I C 8 + P E V u d H J 5 I F R 5 c G U 9 I k x v Y W R l Z F R v Q W 5 h b H l z a X N T Z X J 2 a W N l c y I g V m F s d W U 9 I m w w I i A v P j x F b n R y e S B U e X B l P S J G a W x s T G F z d F V w Z G F 0 Z W Q i I F Z h b H V l P S J k M j A y N S 0 w N y 0 x M V Q x N T o y N j o 1 O C 4 y N j k x M z k y W i I g L z 4 8 R W 5 0 c n k g V H l w Z T 0 i R m l s b E N v b H V t b l R 5 c G V z I i B W Y W x 1 Z T 0 i c 0 J n Q U F C Z 1 l I Q X d Z S E F 3 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0 x v Q m l u Z C 9 B d X R v U m V t b 3 Z l Z E N v b H V t b n M x L n t T d H V k e S B O d W 1 i Z X I s M H 0 m c X V v d D s s J n F 1 b 3 Q 7 U 2 V j d G l v b j E v T G 9 C a W 5 k L 0 F 1 d G 9 S Z W 1 v d m V k Q 2 9 s d W 1 u c z E u e 0 1 h b n V m Y W N 0 d X J l c i w x f S Z x d W 9 0 O y w m c X V v d D t T Z W N 0 a W 9 u M S 9 M b 0 J p b m Q v Q X V 0 b 1 J l b W 9 2 Z W R D b 2 x 1 b W 5 z M S 5 7 U m V m I C M s M n 0 m c X V v d D s s J n F 1 b 3 Q 7 U 2 V j d G l v b j E v T G 9 C a W 5 k L 0 F 1 d G 9 S Z W 1 v d m V k Q 2 9 s d W 1 u c z E u e 1 B h c n Q g T m F t Z S w z f S Z x d W 9 0 O y w m c X V v d D t T Z W N 0 a W 9 u M S 9 M b 0 J p b m Q v Q X V 0 b 1 J l b W 9 2 Z W R D b 2 x 1 b W 5 z M S 5 7 T G 9 0 X y M s N H 0 m c X V v d D s s J n F 1 b 3 Q 7 U 2 V j d G l v b j E v T G 9 C a W 5 k L 0 F 1 d G 9 S Z W 1 v d m V k Q 2 9 s d W 1 u c z E u e 0 V 4 c G l y Y X R p b 2 4 g R G F 0 Z S w 1 f S Z x d W 9 0 O y w m c X V v d D t T Z W N 0 a W 9 u M S 9 M b 0 J p b m Q v Q X V 0 b 1 J l b W 9 2 Z W R D b 2 x 1 b W 5 z M S 5 7 U X V h b n R p d H k s N n 0 m c X V v d D s s J n F 1 b 3 Q 7 U 2 V j d G l v b j E v T G 9 C a W 5 k L 0 F 1 d G 9 S Z W 1 v d m V k Q 2 9 s d W 1 u c z E u e 0 F j d G l v b i w 3 f S Z x d W 9 0 O y w m c X V v d D t T Z W N 0 a W 9 u M S 9 M b 0 J p b m Q v Q X V 0 b 1 J l b W 9 2 Z W R D b 2 x 1 b W 5 z M S 5 7 R G F 0 Z S w 4 f S Z x d W 9 0 O y w m c X V v d D t T Z W N 0 a W 9 u M S 9 M b 0 J p b m Q v Q X V 0 b 1 J l b W 9 2 Z W R D b 2 x 1 b W 5 z M S 5 7 V G l t Z S B U a W x s I E V 4 c G l y Y X R p b 2 4 g K E R h e X M p L D l 9 J n F 1 b 3 Q 7 L C Z x d W 9 0 O 1 N l Y 3 R p b 2 4 x L 0 x v Q m l u Z C 9 B d X R v U m V t b 3 Z l Z E N v b H V t b n M x L n t V c 2 V y L D E w f S Z x d W 9 0 O y w m c X V v d D t T Z W N 0 a W 9 u M S 9 M b 0 J p b m Q v Q X V 0 b 1 J l b W 9 2 Z W R D b 2 x 1 b W 5 z M S 5 7 T m 9 0 Z X M s M T F 9 J n F 1 b 3 Q 7 X S w m c X V v d D t D b 2 x 1 b W 5 D b 3 V u d C Z x d W 9 0 O z o x M i w m c X V v d D t L Z X l D b 2 x 1 b W 5 O Y W 1 l c y Z x d W 9 0 O z p b X S w m c X V v d D t D b 2 x 1 b W 5 J Z G V u d G l 0 a W V z J n F 1 b 3 Q 7 O l s m c X V v d D t T Z W N 0 a W 9 u M S 9 M b 0 J p b m Q v Q X V 0 b 1 J l b W 9 2 Z W R D b 2 x 1 b W 5 z M S 5 7 U 3 R 1 Z H k g T n V t Y m V y L D B 9 J n F 1 b 3 Q 7 L C Z x d W 9 0 O 1 N l Y 3 R p b 2 4 x L 0 x v Q m l u Z C 9 B d X R v U m V t b 3 Z l Z E N v b H V t b n M x L n t N Y W 5 1 Z m F j d H V y Z X I s M X 0 m c X V v d D s s J n F 1 b 3 Q 7 U 2 V j d G l v b j E v T G 9 C a W 5 k L 0 F 1 d G 9 S Z W 1 v d m V k Q 2 9 s d W 1 u c z E u e 1 J l Z i A j L D J 9 J n F 1 b 3 Q 7 L C Z x d W 9 0 O 1 N l Y 3 R p b 2 4 x L 0 x v Q m l u Z C 9 B d X R v U m V t b 3 Z l Z E N v b H V t b n M x L n t Q Y X J 0 I E 5 h b W U s M 3 0 m c X V v d D s s J n F 1 b 3 Q 7 U 2 V j d G l v b j E v T G 9 C a W 5 k L 0 F 1 d G 9 S Z W 1 v d m V k Q 2 9 s d W 1 u c z E u e 0 x v d F 8 j L D R 9 J n F 1 b 3 Q 7 L C Z x d W 9 0 O 1 N l Y 3 R p b 2 4 x L 0 x v Q m l u Z C 9 B d X R v U m V t b 3 Z l Z E N v b H V t b n M x L n t F e H B p c m F 0 a W 9 u I E R h d G U s N X 0 m c X V v d D s s J n F 1 b 3 Q 7 U 2 V j d G l v b j E v T G 9 C a W 5 k L 0 F 1 d G 9 S Z W 1 v d m V k Q 2 9 s d W 1 u c z E u e 1 F 1 Y W 5 0 a X R 5 L D Z 9 J n F 1 b 3 Q 7 L C Z x d W 9 0 O 1 N l Y 3 R p b 2 4 x L 0 x v Q m l u Z C 9 B d X R v U m V t b 3 Z l Z E N v b H V t b n M x L n t B Y 3 R p b 2 4 s N 3 0 m c X V v d D s s J n F 1 b 3 Q 7 U 2 V j d G l v b j E v T G 9 C a W 5 k L 0 F 1 d G 9 S Z W 1 v d m V k Q 2 9 s d W 1 u c z E u e 0 R h d G U s O H 0 m c X V v d D s s J n F 1 b 3 Q 7 U 2 V j d G l v b j E v T G 9 C a W 5 k L 0 F 1 d G 9 S Z W 1 v d m V k Q 2 9 s d W 1 u c z E u e 1 R p b W U g V G l s b C B F e H B p c m F 0 a W 9 u I C h E Y X l z K S w 5 f S Z x d W 9 0 O y w m c X V v d D t T Z W N 0 a W 9 u M S 9 M b 0 J p b m Q v Q X V 0 b 1 J l b W 9 2 Z W R D b 2 x 1 b W 5 z M S 5 7 V X N l c i w x M H 0 m c X V v d D s s J n F 1 b 3 Q 7 U 2 V j d G l v b j E v T G 9 C a W 5 k L 0 F 1 d G 9 S Z W 1 v d m V k Q 2 9 s d W 1 u c z E u e 0 5 v d G V z L D E x f S Z x d W 9 0 O 1 0 s J n F 1 b 3 Q 7 U m V s Y X R p b 2 5 z a G l w S W 5 m b y Z x d W 9 0 O z p b X X 0 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I b 2 x k Z X J 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E 5 O D l m M G E 5 L T R j N D k t N G E z Z i 0 4 N D U 2 L T I w N j Y 0 M z M 5 M 2 I 5 Z 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h v b G R l c n N f M S I g L z 4 8 R W 5 0 c n k g V H l w Z T 0 i T G 9 h Z G V k V G 9 B b m F s e X N p c 1 N l c n Z p Y 2 V z I i B W Y W x 1 Z T 0 i b D A i I C 8 + P E V u d H J 5 I F R 5 c G U 9 I k Z p b G x M Y X N 0 V X B k Y X R l Z C I g V m F s d W U 9 I m Q y M D I 1 L T A 3 L T E x V D E 1 O j I 2 O j U 4 L j Q 1 N T k 0 N T V a I i A v P j x F b n R y e S B U e X B l P S J G a W x s Q 2 9 s d W 1 u V H l w Z X M i I F Z h b H V l P S J z Q m d B Q U J n T U d B d 1 l I Q U F 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z I i A v P j x F b n R y e S B U e X B l P S J S Z W x h d G l v b n N o a X B J b m Z v Q 2 9 u d G F p b m V y I i B W Y W x 1 Z T 0 i c 3 s m c X V v d D t j b 2 x 1 b W 5 D b 3 V u d C Z x d W 9 0 O z o x M i w m c X V v d D t r Z X l D b 2 x 1 b W 5 O Y W 1 l c y Z x d W 9 0 O z p b X S w m c X V v d D t x d W V y e V J l b G F 0 a W 9 u c 2 h p c H M m c X V v d D s 6 W 1 0 s J n F 1 b 3 Q 7 Y 2 9 s d W 1 u S W R l b n R p d G l l c y Z x d W 9 0 O z p b J n F 1 b 3 Q 7 U 2 V j d G l v b j E v S G 9 s Z G V y c y 9 B d X R v U m V t b 3 Z l Z E N v b H V t b n M x L n t T d H V k e S B O d W 1 i Z X I s M H 0 m c X V v d D s s J n F 1 b 3 Q 7 U 2 V j d G l v b j E v S G 9 s Z G V y c y 9 B d X R v U m V t b 3 Z l Z E N v b H V t b n M x L n t N Y W 5 1 Z m F j d H V y Z X I s M X 0 m c X V v d D s s J n F 1 b 3 Q 7 U 2 V j d G l v b j E v S G 9 s Z G V y c y 9 B d X R v U m V t b 3 Z l Z E N v b H V t b n M x L n t S Z W Y g I y w y f S Z x d W 9 0 O y w m c X V v d D t T Z W N 0 a W 9 u M S 9 I b 2 x k Z X J z L 0 F 1 d G 9 S Z W 1 v d m V k Q 2 9 s d W 1 u c z E u e 1 B h c n Q g T m F t Z S w z f S Z x d W 9 0 O y w m c X V v d D t T Z W N 0 a W 9 u M S 9 I b 2 x k Z X J z L 0 F 1 d G 9 S Z W 1 v d m V k Q 2 9 s d W 1 u c z E u e 0 x v d F 8 j L D R 9 J n F 1 b 3 Q 7 L C Z x d W 9 0 O 1 N l Y 3 R p b 2 4 x L 0 h v b G R l c n M v Q X V 0 b 1 J l b W 9 2 Z W R D b 2 x 1 b W 5 z M S 5 7 R X h w a X J h d G l v b i B E Y X R l L D V 9 J n F 1 b 3 Q 7 L C Z x d W 9 0 O 1 N l Y 3 R p b 2 4 x L 0 h v b G R l c n M v Q X V 0 b 1 J l b W 9 2 Z W R D b 2 x 1 b W 5 z M S 5 7 U X V h b n R p d H k s N n 0 m c X V v d D s s J n F 1 b 3 Q 7 U 2 V j d G l v b j E v S G 9 s Z G V y c y 9 B d X R v U m V t b 3 Z l Z E N v b H V t b n M x L n t B Y 3 R p b 2 4 s N 3 0 m c X V v d D s s J n F 1 b 3 Q 7 U 2 V j d G l v b j E v S G 9 s Z G V y c y 9 B d X R v U m V t b 3 Z l Z E N v b H V t b n M x L n t E Y X R l L D h 9 J n F 1 b 3 Q 7 L C Z x d W 9 0 O 1 N l Y 3 R p b 2 4 x L 0 h v b G R l c n M v Q X V 0 b 1 J l b W 9 2 Z W R D b 2 x 1 b W 5 z M S 5 7 V G l t Z S B U a W x s I E V 4 c G l y Y X R p b 2 4 g K E R h e X M p L D l 9 J n F 1 b 3 Q 7 L C Z x d W 9 0 O 1 N l Y 3 R p b 2 4 x L 0 h v b G R l c n M v Q X V 0 b 1 J l b W 9 2 Z W R D b 2 x 1 b W 5 z M S 5 7 V X N l c i w x M H 0 m c X V v d D s s J n F 1 b 3 Q 7 U 2 V j d G l v b j E v S G 9 s Z G V y c y 9 B d X R v U m V t b 3 Z l Z E N v b H V t b n M x L n t O b 3 R l c y w x M X 0 m c X V v d D t d L C Z x d W 9 0 O 0 N v b H V t b k N v d W 5 0 J n F 1 b 3 Q 7 O j E y L C Z x d W 9 0 O 0 t l e U N v b H V t b k 5 h b W V z J n F 1 b 3 Q 7 O l t d L C Z x d W 9 0 O 0 N v b H V t b k l k Z W 5 0 a X R p Z X M m c X V v d D s 6 W y Z x d W 9 0 O 1 N l Y 3 R p b 2 4 x L 0 h v b G R l c n M v Q X V 0 b 1 J l b W 9 2 Z W R D b 2 x 1 b W 5 z M S 5 7 U 3 R 1 Z H k g T n V t Y m V y L D B 9 J n F 1 b 3 Q 7 L C Z x d W 9 0 O 1 N l Y 3 R p b 2 4 x L 0 h v b G R l c n M v Q X V 0 b 1 J l b W 9 2 Z W R D b 2 x 1 b W 5 z M S 5 7 T W F u d W Z h Y 3 R 1 c m V y L D F 9 J n F 1 b 3 Q 7 L C Z x d W 9 0 O 1 N l Y 3 R p b 2 4 x L 0 h v b G R l c n M v Q X V 0 b 1 J l b W 9 2 Z W R D b 2 x 1 b W 5 z M S 5 7 U m V m I C M s M n 0 m c X V v d D s s J n F 1 b 3 Q 7 U 2 V j d G l v b j E v S G 9 s Z G V y c y 9 B d X R v U m V t b 3 Z l Z E N v b H V t b n M x L n t Q Y X J 0 I E 5 h b W U s M 3 0 m c X V v d D s s J n F 1 b 3 Q 7 U 2 V j d G l v b j E v S G 9 s Z G V y c y 9 B d X R v U m V t b 3 Z l Z E N v b H V t b n M x L n t M b 3 R f I y w 0 f S Z x d W 9 0 O y w m c X V v d D t T Z W N 0 a W 9 u M S 9 I b 2 x k Z X J z L 0 F 1 d G 9 S Z W 1 v d m V k Q 2 9 s d W 1 u c z E u e 0 V 4 c G l y Y X R p b 2 4 g R G F 0 Z S w 1 f S Z x d W 9 0 O y w m c X V v d D t T Z W N 0 a W 9 u M S 9 I b 2 x k Z X J z L 0 F 1 d G 9 S Z W 1 v d m V k Q 2 9 s d W 1 u c z E u e 1 F 1 Y W 5 0 a X R 5 L D Z 9 J n F 1 b 3 Q 7 L C Z x d W 9 0 O 1 N l Y 3 R p b 2 4 x L 0 h v b G R l c n M v Q X V 0 b 1 J l b W 9 2 Z W R D b 2 x 1 b W 5 z M S 5 7 Q W N 0 a W 9 u L D d 9 J n F 1 b 3 Q 7 L C Z x d W 9 0 O 1 N l Y 3 R p b 2 4 x L 0 h v b G R l c n M v Q X V 0 b 1 J l b W 9 2 Z W R D b 2 x 1 b W 5 z M S 5 7 R G F 0 Z S w 4 f S Z x d W 9 0 O y w m c X V v d D t T Z W N 0 a W 9 u M S 9 I b 2 x k Z X J z L 0 F 1 d G 9 S Z W 1 v d m V k Q 2 9 s d W 1 u c z E u e 1 R p b W U g V G l s b C B F e H B p c m F 0 a W 9 u I C h E Y X l z K S w 5 f S Z x d W 9 0 O y w m c X V v d D t T Z W N 0 a W 9 u M S 9 I b 2 x k Z X J z L 0 F 1 d G 9 S Z W 1 v d m V k Q 2 9 s d W 1 u c z E u e 1 V z Z X I s M T B 9 J n F 1 b 3 Q 7 L C Z x d W 9 0 O 1 N l Y 3 R p b 2 4 x L 0 h v b G R l c n M v Q X V 0 b 1 J l b W 9 2 Z W R D b 2 x 1 b W 5 z M S 5 7 T m 9 0 Z X M s M T F 9 J n F 1 b 3 Q 7 X S w m c X V v d D t S Z W x h d G l v b n N o a X B J b m Z v J n F 1 b 3 Q 7 O l t d f S 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1 N h Z m V M b 2 N r P C 9 J d G V t U G F 0 a D 4 8 L 0 l 0 Z W 1 M b 2 N h d G l v b j 4 8 U 3 R h Y m x l R W 5 0 c m l l c z 4 8 R W 5 0 c n k g V H l w Z T 0 i T m F 2 a W d h d G l v b l N 0 Z X B O Y W 1 l I i B W Y W x 1 Z T 0 i c 0 5 h d m l n Y X R p b 2 4 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1 N 2 M x Z G F m O S 0 4 M T B h L T Q 2 N T k t O G I y M S 0 4 N T I 2 N j Q 0 M m I z O W I 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1 N h Z m V M b 2 N r X z E i I C 8 + P E V u d H J 5 I F R 5 c G U 9 I k x v Y W R l Z F R v Q W 5 h b H l z a X N T Z X J 2 a W N l c y I g V m F s d W U 9 I m w w I i A v P j x F b n R y e S B U e X B l P S J G a W x s T G F z d F V w Z G F 0 Z W Q i I F Z h b H V l P S J k M j A y N S 0 w N y 0 x M V Q x N T o y N j o 1 O C 4 1 M D I 0 N j Q 1 W i I g L z 4 8 R W 5 0 c n k g V H l w Z T 0 i R m l s b E N v b H V t b l R 5 c G V z I i B W Y W x 1 Z T 0 i c 0 J n Q U F C Z 1 l I Q X d Z S E F 3 W U E 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1 N h Z m V M b 2 N r L 0 F 1 d G 9 S Z W 1 v d m V k Q 2 9 s d W 1 u c z E u e 1 N 0 d W R 5 I E 5 1 b W J l c i w w f S Z x d W 9 0 O y w m c X V v d D t T Z W N 0 a W 9 u M S 9 T Y W Z l T G 9 j a y 9 B d X R v U m V t b 3 Z l Z E N v b H V t b n M x L n t N Y W 5 1 Z m F j d H V y Z X I s M X 0 m c X V v d D s s J n F 1 b 3 Q 7 U 2 V j d G l v b j E v U 2 F m Z U x v Y 2 s v Q X V 0 b 1 J l b W 9 2 Z W R D b 2 x 1 b W 5 z M S 5 7 U m V m I C M s M n 0 m c X V v d D s s J n F 1 b 3 Q 7 U 2 V j d G l v b j E v U 2 F m Z U x v Y 2 s v Q X V 0 b 1 J l b W 9 2 Z W R D b 2 x 1 b W 5 z M S 5 7 U G F y d C B O Y W 1 l L D N 9 J n F 1 b 3 Q 7 L C Z x d W 9 0 O 1 N l Y 3 R p b 2 4 x L 1 N h Z m V M b 2 N r L 0 F 1 d G 9 S Z W 1 v d m V k Q 2 9 s d W 1 u c z E u e 0 x v d F 8 j L D R 9 J n F 1 b 3 Q 7 L C Z x d W 9 0 O 1 N l Y 3 R p b 2 4 x L 1 N h Z m V M b 2 N r L 0 F 1 d G 9 S Z W 1 v d m V k Q 2 9 s d W 1 u c z E u e 0 V 4 c G l y Y X R p b 2 4 g R G F 0 Z S w 1 f S Z x d W 9 0 O y w m c X V v d D t T Z W N 0 a W 9 u M S 9 T Y W Z l T G 9 j a y 9 B d X R v U m V t b 3 Z l Z E N v b H V t b n M x L n t R d W F u d G l 0 e S w 2 f S Z x d W 9 0 O y w m c X V v d D t T Z W N 0 a W 9 u M S 9 T Y W Z l T G 9 j a y 9 B d X R v U m V t b 3 Z l Z E N v b H V t b n M x L n t B Y 3 R p b 2 4 s N 3 0 m c X V v d D s s J n F 1 b 3 Q 7 U 2 V j d G l v b j E v U 2 F m Z U x v Y 2 s v Q X V 0 b 1 J l b W 9 2 Z W R D b 2 x 1 b W 5 z M S 5 7 R G F 0 Z S w 4 f S Z x d W 9 0 O y w m c X V v d D t T Z W N 0 a W 9 u M S 9 T Y W Z l T G 9 j a y 9 B d X R v U m V t b 3 Z l Z E N v b H V t b n M x L n t U a W 1 l I F R p b G w g R X h w a X J h d G l v b i A o R G F 5 c y k s O X 0 m c X V v d D s s J n F 1 b 3 Q 7 U 2 V j d G l v b j E v U 2 F m Z U x v Y 2 s v Q X V 0 b 1 J l b W 9 2 Z W R D b 2 x 1 b W 5 z M S 5 7 V X N l c i w x M H 0 m c X V v d D s s J n F 1 b 3 Q 7 U 2 V j d G l v b j E v U 2 F m Z U x v Y 2 s v Q X V 0 b 1 J l b W 9 2 Z W R D b 2 x 1 b W 5 z M S 5 7 T m 9 0 Z X M s M T F 9 J n F 1 b 3 Q 7 X S w m c X V v d D t D b 2 x 1 b W 5 D b 3 V u d C Z x d W 9 0 O z o x M i w m c X V v d D t L Z X l D b 2 x 1 b W 5 O Y W 1 l c y Z x d W 9 0 O z p b X S w m c X V v d D t D b 2 x 1 b W 5 J Z G V u d G l 0 a W V z J n F 1 b 3 Q 7 O l s m c X V v d D t T Z W N 0 a W 9 u M S 9 T Y W Z l T G 9 j a y 9 B d X R v U m V t b 3 Z l Z E N v b H V t b n M x L n t T d H V k e S B O d W 1 i Z X I s M H 0 m c X V v d D s s J n F 1 b 3 Q 7 U 2 V j d G l v b j E v U 2 F m Z U x v Y 2 s v Q X V 0 b 1 J l b W 9 2 Z W R D b 2 x 1 b W 5 z M S 5 7 T W F u d W Z h Y 3 R 1 c m V y L D F 9 J n F 1 b 3 Q 7 L C Z x d W 9 0 O 1 N l Y 3 R p b 2 4 x L 1 N h Z m V M b 2 N r L 0 F 1 d G 9 S Z W 1 v d m V k Q 2 9 s d W 1 u c z E u e 1 J l Z i A j L D J 9 J n F 1 b 3 Q 7 L C Z x d W 9 0 O 1 N l Y 3 R p b 2 4 x L 1 N h Z m V M b 2 N r L 0 F 1 d G 9 S Z W 1 v d m V k Q 2 9 s d W 1 u c z E u e 1 B h c n Q g T m F t Z S w z f S Z x d W 9 0 O y w m c X V v d D t T Z W N 0 a W 9 u M S 9 T Y W Z l T G 9 j a y 9 B d X R v U m V t b 3 Z l Z E N v b H V t b n M x L n t M b 3 R f I y w 0 f S Z x d W 9 0 O y w m c X V v d D t T Z W N 0 a W 9 u M S 9 T Y W Z l T G 9 j a y 9 B d X R v U m V t b 3 Z l Z E N v b H V t b n M x L n t F e H B p c m F 0 a W 9 u I E R h d G U s N X 0 m c X V v d D s s J n F 1 b 3 Q 7 U 2 V j d G l v b j E v U 2 F m Z U x v Y 2 s v Q X V 0 b 1 J l b W 9 2 Z W R D b 2 x 1 b W 5 z M S 5 7 U X V h b n R p d H k s N n 0 m c X V v d D s s J n F 1 b 3 Q 7 U 2 V j d G l v b j E v U 2 F m Z U x v Y 2 s v Q X V 0 b 1 J l b W 9 2 Z W R D b 2 x 1 b W 5 z M S 5 7 Q W N 0 a W 9 u L D d 9 J n F 1 b 3 Q 7 L C Z x d W 9 0 O 1 N l Y 3 R p b 2 4 x L 1 N h Z m V M b 2 N r L 0 F 1 d G 9 S Z W 1 v d m V k Q 2 9 s d W 1 u c z E u e 0 R h d G U s O H 0 m c X V v d D s s J n F 1 b 3 Q 7 U 2 V j d G l v b j E v U 2 F m Z U x v Y 2 s v Q X V 0 b 1 J l b W 9 2 Z W R D b 2 x 1 b W 5 z M S 5 7 V G l t Z S B U a W x s I E V 4 c G l y Y X R p b 2 4 g K E R h e X M p L D l 9 J n F 1 b 3 Q 7 L C Z x d W 9 0 O 1 N l Y 3 R p b 2 4 x L 1 N h Z m V M b 2 N r L 0 F 1 d G 9 S Z W 1 v d m V k Q 2 9 s d W 1 u c z E u e 1 V z Z X I s M T B 9 J n F 1 b 3 Q 7 L C Z x d W 9 0 O 1 N l Y 3 R p b 2 4 x L 1 N h Z m V M b 2 N r L 0 F 1 d G 9 S Z W 1 v d m V k Q 2 9 s d W 1 u c z E u e 0 5 v d G V z L D E x f S Z x d W 9 0 O 1 0 s J n F 1 b 3 Q 7 U m V s Y X R p b 2 5 z a G l w S W 5 m b y Z x d W 9 0 O z p b X X 0 i I C 8 + P E V u d H J 5 I F R 5 c G U 9 I k Z p b G x F c n J v c k N v Z G U i I F Z h b H V l P S J z V W 5 r b m 9 3 b i I g L z 4 8 R W 5 0 c n k g V H l w Z T 0 i R m l s b E N v d W 5 0 I i B W Y W x 1 Z T 0 i b D E i I C 8 + P E V u d H J 5 I F R 5 c G U 9 I k F k Z G V k V G 9 E Y X R h T W 9 k Z W w i I F Z h b H V l P S J s M C I g L z 4 8 L 1 N 0 Y W J s Z U V u d H J p Z X M + P C 9 J d G V t P j x J d G V t P j x J d G V t T G 9 j Y X R p b 2 4 + P E l 0 Z W 1 U e X B l P k Z v c m 1 1 b G E 8 L 0 l 0 Z W 1 U e X B l P j x J d G V t U G F 0 a D 5 T Z W N 0 a W 9 u M S 9 O Z W V k b G 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A 5 N W E x M D E 4 L W J j M 2 M t N D k 1 N S 1 h Z j V h L T h j M G Y 1 O D I 5 M m I w O 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5 l Z W R s Z X N f M S I g L z 4 8 R W 5 0 c n k g V H l w Z T 0 i T G 9 h Z G V k V G 9 B b m F s e X N p c 1 N l c n Z p Y 2 V z I i B W Y W x 1 Z T 0 i b D A i I C 8 + P E V u d H J 5 I F R 5 c G U 9 I k Z p b G x M Y X N 0 V X B k Y X R l Z C I g V m F s d W U 9 I m Q y M D I 1 L T A 3 L T E x V D E 1 O j I 2 O j U 3 L j Y 3 M z E x N j N a I i A v P j x F b n R y e S B U e X B l P S J G a W x s Q 2 9 s d W 1 u V H l w Z X M i I F Z h b H V l P S J z Q m d B Q U J n W U h B d 1 l I Q X d Z R y I g L z 4 8 R W 5 0 c n k g V H l w Z T 0 i R m l s b E N v b H V t b k 5 h b W V z I i B W Y W x 1 Z T 0 i c 1 s m c X V v d D t T d H V k e S B O d W 1 i Z X I m c X V v d D s s J n F 1 b 3 Q 7 T W F u d W Z h Y 3 R 1 c m V y J n F 1 b 3 Q 7 L C Z x d W 9 0 O 1 J l Z i A j J n F 1 b 3 Q 7 L C Z x d W 9 0 O 1 B h c n Q g T m F t Z S Z x d W 9 0 O y w m c X V v d D t M b 3 R f I y Z x d W 9 0 O y w m c X V v d D t F e H B p c m F 0 a W 9 u I E R h d G U m c X V v d D s s J n F 1 b 3 Q 7 U X V h b n R p d H k m c X V v d D s s J n F 1 b 3 Q 7 Q W N 0 a W 9 u J n F 1 b 3 Q 7 L C Z x d W 9 0 O 0 R h d G U m c X V v d D s s J n F 1 b 3 Q 7 V G l t Z S B U a W x s I E V 4 c G l y Y X R p b 2 4 g K E R h e X M p J n F 1 b 3 Q 7 L C Z x d W 9 0 O 1 V z Z X I m c X V v d D s s J n F 1 b 3 Q 7 T m 9 0 Z X M m c X V v d D t d I i A v P j x F b n R y e S B U e X B l P S J G a W x s U 3 R h d H V z I i B W Y W x 1 Z T 0 i c 0 N v b X B s Z X R l I i A v P j x F b n R y e S B U e X B l P S J G a W x s R X J y b 3 J D b 3 V u d C I g V m F s d W U 9 I m w w I i A v P j x F b n R y e S B U e X B l P S J S Z W x h d G l v b n N o a X B J b m Z v Q 2 9 u d G F p b m V y I i B W Y W x 1 Z T 0 i c 3 s m c X V v d D t j b 2 x 1 b W 5 D b 3 V u d C Z x d W 9 0 O z o x M i w m c X V v d D t r Z X l D b 2 x 1 b W 5 O Y W 1 l c y Z x d W 9 0 O z p b X S w m c X V v d D t x d W V y e V J l b G F 0 a W 9 u c 2 h p c H M m c X V v d D s 6 W 1 0 s J n F 1 b 3 Q 7 Y 2 9 s d W 1 u S W R l b n R p d G l l c y Z x d W 9 0 O z p b J n F 1 b 3 Q 7 U 2 V j d G l v b j E v T m V l Z G x l c y 9 B d X R v U m V t b 3 Z l Z E N v b H V t b n M x L n t T d H V k e S B O d W 1 i Z X I s M H 0 m c X V v d D s s J n F 1 b 3 Q 7 U 2 V j d G l v b j E v T m V l Z G x l c y 9 B d X R v U m V t b 3 Z l Z E N v b H V t b n M x L n t N Y W 5 1 Z m F j d H V y Z X I s M X 0 m c X V v d D s s J n F 1 b 3 Q 7 U 2 V j d G l v b j E v T m V l Z G x l c y 9 B d X R v U m V t b 3 Z l Z E N v b H V t b n M x L n t S Z W Y g I y w y f S Z x d W 9 0 O y w m c X V v d D t T Z W N 0 a W 9 u M S 9 O Z W V k b G V z L 0 F 1 d G 9 S Z W 1 v d m V k Q 2 9 s d W 1 u c z E u e 1 B h c n Q g T m F t Z S w z f S Z x d W 9 0 O y w m c X V v d D t T Z W N 0 a W 9 u M S 9 O Z W V k b G V z L 0 F 1 d G 9 S Z W 1 v d m V k Q 2 9 s d W 1 u c z E u e 0 x v d F 8 j L D R 9 J n F 1 b 3 Q 7 L C Z x d W 9 0 O 1 N l Y 3 R p b 2 4 x L 0 5 l Z W R s Z X M v Q X V 0 b 1 J l b W 9 2 Z W R D b 2 x 1 b W 5 z M S 5 7 R X h w a X J h d G l v b i B E Y X R l L D V 9 J n F 1 b 3 Q 7 L C Z x d W 9 0 O 1 N l Y 3 R p b 2 4 x L 0 5 l Z W R s Z X M v Q X V 0 b 1 J l b W 9 2 Z W R D b 2 x 1 b W 5 z M S 5 7 U X V h b n R p d H k s N n 0 m c X V v d D s s J n F 1 b 3 Q 7 U 2 V j d G l v b j E v T m V l Z G x l c y 9 B d X R v U m V t b 3 Z l Z E N v b H V t b n M x L n t B Y 3 R p b 2 4 s N 3 0 m c X V v d D s s J n F 1 b 3 Q 7 U 2 V j d G l v b j E v T m V l Z G x l c y 9 B d X R v U m V t b 3 Z l Z E N v b H V t b n M x L n t E Y X R l L D h 9 J n F 1 b 3 Q 7 L C Z x d W 9 0 O 1 N l Y 3 R p b 2 4 x L 0 5 l Z W R s Z X M v Q X V 0 b 1 J l b W 9 2 Z W R D b 2 x 1 b W 5 z M S 5 7 V G l t Z S B U a W x s I E V 4 c G l y Y X R p b 2 4 g K E R h e X M p L D l 9 J n F 1 b 3 Q 7 L C Z x d W 9 0 O 1 N l Y 3 R p b 2 4 x L 0 5 l Z W R s Z X M v Q X V 0 b 1 J l b W 9 2 Z W R D b 2 x 1 b W 5 z M S 5 7 V X N l c i w x M H 0 m c X V v d D s s J n F 1 b 3 Q 7 U 2 V j d G l v b j E v T m V l Z G x l c y 9 B d X R v U m V t b 3 Z l Z E N v b H V t b n M x L n t O b 3 R l c y w x M X 0 m c X V v d D t d L C Z x d W 9 0 O 0 N v b H V t b k N v d W 5 0 J n F 1 b 3 Q 7 O j E y L C Z x d W 9 0 O 0 t l e U N v b H V t b k 5 h b W V z J n F 1 b 3 Q 7 O l t d L C Z x d W 9 0 O 0 N v b H V t b k l k Z W 5 0 a X R p Z X M m c X V v d D s 6 W y Z x d W 9 0 O 1 N l Y 3 R p b 2 4 x L 0 5 l Z W R s Z X M v Q X V 0 b 1 J l b W 9 2 Z W R D b 2 x 1 b W 5 z M S 5 7 U 3 R 1 Z H k g T n V t Y m V y L D B 9 J n F 1 b 3 Q 7 L C Z x d W 9 0 O 1 N l Y 3 R p b 2 4 x L 0 5 l Z W R s Z X M v Q X V 0 b 1 J l b W 9 2 Z W R D b 2 x 1 b W 5 z M S 5 7 T W F u d W Z h Y 3 R 1 c m V y L D F 9 J n F 1 b 3 Q 7 L C Z x d W 9 0 O 1 N l Y 3 R p b 2 4 x L 0 5 l Z W R s Z X M v Q X V 0 b 1 J l b W 9 2 Z W R D b 2 x 1 b W 5 z M S 5 7 U m V m I C M s M n 0 m c X V v d D s s J n F 1 b 3 Q 7 U 2 V j d G l v b j E v T m V l Z G x l c y 9 B d X R v U m V t b 3 Z l Z E N v b H V t b n M x L n t Q Y X J 0 I E 5 h b W U s M 3 0 m c X V v d D s s J n F 1 b 3 Q 7 U 2 V j d G l v b j E v T m V l Z G x l c y 9 B d X R v U m V t b 3 Z l Z E N v b H V t b n M x L n t M b 3 R f I y w 0 f S Z x d W 9 0 O y w m c X V v d D t T Z W N 0 a W 9 u M S 9 O Z W V k b G V z L 0 F 1 d G 9 S Z W 1 v d m V k Q 2 9 s d W 1 u c z E u e 0 V 4 c G l y Y X R p b 2 4 g R G F 0 Z S w 1 f S Z x d W 9 0 O y w m c X V v d D t T Z W N 0 a W 9 u M S 9 O Z W V k b G V z L 0 F 1 d G 9 S Z W 1 v d m V k Q 2 9 s d W 1 u c z E u e 1 F 1 Y W 5 0 a X R 5 L D Z 9 J n F 1 b 3 Q 7 L C Z x d W 9 0 O 1 N l Y 3 R p b 2 4 x L 0 5 l Z W R s Z X M v Q X V 0 b 1 J l b W 9 2 Z W R D b 2 x 1 b W 5 z M S 5 7 Q W N 0 a W 9 u L D d 9 J n F 1 b 3 Q 7 L C Z x d W 9 0 O 1 N l Y 3 R p b 2 4 x L 0 5 l Z W R s Z X M v Q X V 0 b 1 J l b W 9 2 Z W R D b 2 x 1 b W 5 z M S 5 7 R G F 0 Z S w 4 f S Z x d W 9 0 O y w m c X V v d D t T Z W N 0 a W 9 u M S 9 O Z W V k b G V z L 0 F 1 d G 9 S Z W 1 v d m V k Q 2 9 s d W 1 u c z E u e 1 R p b W U g V G l s b C B F e H B p c m F 0 a W 9 u I C h E Y X l z K S w 5 f S Z x d W 9 0 O y w m c X V v d D t T Z W N 0 a W 9 u M S 9 O Z W V k b G V z L 0 F 1 d G 9 S Z W 1 v d m V k Q 2 9 s d W 1 u c z E u e 1 V z Z X I s M T B 9 J n F 1 b 3 Q 7 L C Z x d W 9 0 O 1 N l Y 3 R p b 2 4 x L 0 5 l Z W R s Z X M v Q X V 0 b 1 J l b W 9 2 Z W R D b 2 x 1 b W 5 z M S 5 7 T m 9 0 Z X M s M T F 9 J n F 1 b 3 Q 7 X S w m c X V v d D t S Z W x h d G l v b n N o a X B J b m Z v J n F 1 b 3 Q 7 O l t d f S 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1 N 1 c G V y R n J v c 3 Q 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F j Z j R h O G Y t N m Z l N i 0 0 Z j d k L W E 0 Y m U t O D g 0 M m R i M j J l N m R i 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3 V w Z X J G c m 9 z d F 8 x I i A v P j x F b n R y e S B U e X B l P S J M b 2 F k Z W R U b 0 F u Y W x 5 c 2 l z U 2 V y d m l j Z X M i I F Z h b H V l P S J s M C I g L z 4 8 R W 5 0 c n k g V H l w Z T 0 i R m l s b E x h c 3 R V c G R h d G V k I i B W Y W x 1 Z T 0 i Z D I w M j U t M D c t M T F U M T U 6 M j Y 6 N T c u N z M 4 M T E 5 M F o i I C 8 + P E V u d H J 5 I F R 5 c G U 9 I k Z p b G x D b 2 x 1 b W 5 U e X B l c y I g V m F s d W U 9 I n N C Z 0 F B Q m d Z S E F 3 W U h B d 1 l H I i A v P j x F b n R y e S B U e X B l P S J G a W x s Q 2 9 s d W 1 u T m F t Z X M i I F Z h b H V l P S J z W y Z x d W 9 0 O 1 N 0 d W R 5 I E 5 1 b W J l c i Z x d W 9 0 O y w m c X V v d D t N Y W 5 1 Z m F j d H V y Z X I m c X V v d D s s J n F 1 b 3 Q 7 U m V m I C M m c X V v d D s s J n F 1 b 3 Q 7 U G F y d C B O Y W 1 l J n F 1 b 3 Q 7 L C Z x d W 9 0 O 0 x v d F 8 j J n F 1 b 3 Q 7 L C Z x d W 9 0 O 0 V 4 c G l y Y X R p b 2 4 g R G F 0 Z S Z x d W 9 0 O y w m c X V v d D t R d W F u d G l 0 e S Z x d W 9 0 O y w m c X V v d D t B Y 3 R p b 2 4 m c X V v d D s s J n F 1 b 3 Q 7 R G F 0 Z S Z x d W 9 0 O y w m c X V v d D t U a W 1 l I F R p b G w g R X h w a X J h d G l v b i A o R G F 5 c y k m c X V v d D s s J n F 1 b 3 Q 7 V X N l c i Z x d W 9 0 O y w m c X V v d D t O b 3 R l c y Z x d W 9 0 O 1 0 i I C 8 + P E V u d H J 5 I F R 5 c G U 9 I k Z p b G x T d G F 0 d X M i I F Z h b H V l P S J z Q 2 9 t c G x l d G U i I C 8 + P E V u d H J 5 I F R 5 c G U 9 I k Z p b G x F c n J v c k N v d W 5 0 I i B W Y W x 1 Z T 0 i b D A i I C 8 + P E V u d H J 5 I F R 5 c G U 9 I l J l b G F 0 a W 9 u c 2 h p c E l u Z m 9 D b 2 5 0 Y W l u Z X I i I F Z h b H V l P S J z e y Z x d W 9 0 O 2 N v b H V t b k N v d W 5 0 J n F 1 b 3 Q 7 O j E y L C Z x d W 9 0 O 2 t l e U N v b H V t b k 5 h b W V z J n F 1 b 3 Q 7 O l t d L C Z x d W 9 0 O 3 F 1 Z X J 5 U m V s Y X R p b 2 5 z a G l w c y Z x d W 9 0 O z p b X S w m c X V v d D t j b 2 x 1 b W 5 J Z G V u d G l 0 a W V z J n F 1 b 3 Q 7 O l s m c X V v d D t T Z W N 0 a W 9 u M S 9 T d X B l c k Z y b 3 N 0 L 0 F 1 d G 9 S Z W 1 v d m V k Q 2 9 s d W 1 u c z E u e 1 N 0 d W R 5 I E 5 1 b W J l c i w w f S Z x d W 9 0 O y w m c X V v d D t T Z W N 0 a W 9 u M S 9 T d X B l c k Z y b 3 N 0 L 0 F 1 d G 9 S Z W 1 v d m V k Q 2 9 s d W 1 u c z E u e 0 1 h b n V m Y W N 0 d X J l c i w x f S Z x d W 9 0 O y w m c X V v d D t T Z W N 0 a W 9 u M S 9 T d X B l c k Z y b 3 N 0 L 0 F 1 d G 9 S Z W 1 v d m V k Q 2 9 s d W 1 u c z E u e 1 J l Z i A j L D J 9 J n F 1 b 3 Q 7 L C Z x d W 9 0 O 1 N l Y 3 R p b 2 4 x L 1 N 1 c G V y R n J v c 3 Q v Q X V 0 b 1 J l b W 9 2 Z W R D b 2 x 1 b W 5 z M S 5 7 U G F y d C B O Y W 1 l L D N 9 J n F 1 b 3 Q 7 L C Z x d W 9 0 O 1 N l Y 3 R p b 2 4 x L 1 N 1 c G V y R n J v c 3 Q v Q X V 0 b 1 J l b W 9 2 Z W R D b 2 x 1 b W 5 z M S 5 7 T G 9 0 X y M s N H 0 m c X V v d D s s J n F 1 b 3 Q 7 U 2 V j d G l v b j E v U 3 V w Z X J G c m 9 z d C 9 B d X R v U m V t b 3 Z l Z E N v b H V t b n M x L n t F e H B p c m F 0 a W 9 u I E R h d G U s N X 0 m c X V v d D s s J n F 1 b 3 Q 7 U 2 V j d G l v b j E v U 3 V w Z X J G c m 9 z d C 9 B d X R v U m V t b 3 Z l Z E N v b H V t b n M x L n t R d W F u d G l 0 e S w 2 f S Z x d W 9 0 O y w m c X V v d D t T Z W N 0 a W 9 u M S 9 T d X B l c k Z y b 3 N 0 L 0 F 1 d G 9 S Z W 1 v d m V k Q 2 9 s d W 1 u c z E u e 0 F j d G l v b i w 3 f S Z x d W 9 0 O y w m c X V v d D t T Z W N 0 a W 9 u M S 9 T d X B l c k Z y b 3 N 0 L 0 F 1 d G 9 S Z W 1 v d m V k Q 2 9 s d W 1 u c z E u e 0 R h d G U s O H 0 m c X V v d D s s J n F 1 b 3 Q 7 U 2 V j d G l v b j E v U 3 V w Z X J G c m 9 z d C 9 B d X R v U m V t b 3 Z l Z E N v b H V t b n M x L n t U a W 1 l I F R p b G w g R X h w a X J h d G l v b i A o R G F 5 c y k s O X 0 m c X V v d D s s J n F 1 b 3 Q 7 U 2 V j d G l v b j E v U 3 V w Z X J G c m 9 z d C 9 B d X R v U m V t b 3 Z l Z E N v b H V t b n M x L n t V c 2 V y L D E w f S Z x d W 9 0 O y w m c X V v d D t T Z W N 0 a W 9 u M S 9 T d X B l c k Z y b 3 N 0 L 0 F 1 d G 9 S Z W 1 v d m V k Q 2 9 s d W 1 u c z E u e 0 5 v d G V z L D E x f S Z x d W 9 0 O 1 0 s J n F 1 b 3 Q 7 Q 2 9 s d W 1 u Q 2 9 1 b n Q m c X V v d D s 6 M T I s J n F 1 b 3 Q 7 S 2 V 5 Q 2 9 s d W 1 u T m F t Z X M m c X V v d D s 6 W 1 0 s J n F 1 b 3 Q 7 Q 2 9 s d W 1 u S W R l b n R p d G l l c y Z x d W 9 0 O z p b J n F 1 b 3 Q 7 U 2 V j d G l v b j E v U 3 V w Z X J G c m 9 z d C 9 B d X R v U m V t b 3 Z l Z E N v b H V t b n M x L n t T d H V k e S B O d W 1 i Z X I s M H 0 m c X V v d D s s J n F 1 b 3 Q 7 U 2 V j d G l v b j E v U 3 V w Z X J G c m 9 z d C 9 B d X R v U m V t b 3 Z l Z E N v b H V t b n M x L n t N Y W 5 1 Z m F j d H V y Z X I s M X 0 m c X V v d D s s J n F 1 b 3 Q 7 U 2 V j d G l v b j E v U 3 V w Z X J G c m 9 z d C 9 B d X R v U m V t b 3 Z l Z E N v b H V t b n M x L n t S Z W Y g I y w y f S Z x d W 9 0 O y w m c X V v d D t T Z W N 0 a W 9 u M S 9 T d X B l c k Z y b 3 N 0 L 0 F 1 d G 9 S Z W 1 v d m V k Q 2 9 s d W 1 u c z E u e 1 B h c n Q g T m F t Z S w z f S Z x d W 9 0 O y w m c X V v d D t T Z W N 0 a W 9 u M S 9 T d X B l c k Z y b 3 N 0 L 0 F 1 d G 9 S Z W 1 v d m V k Q 2 9 s d W 1 u c z E u e 0 x v d F 8 j L D R 9 J n F 1 b 3 Q 7 L C Z x d W 9 0 O 1 N l Y 3 R p b 2 4 x L 1 N 1 c G V y R n J v c 3 Q v Q X V 0 b 1 J l b W 9 2 Z W R D b 2 x 1 b W 5 z M S 5 7 R X h w a X J h d G l v b i B E Y X R l L D V 9 J n F 1 b 3 Q 7 L C Z x d W 9 0 O 1 N l Y 3 R p b 2 4 x L 1 N 1 c G V y R n J v c 3 Q v Q X V 0 b 1 J l b W 9 2 Z W R D b 2 x 1 b W 5 z M S 5 7 U X V h b n R p d H k s N n 0 m c X V v d D s s J n F 1 b 3 Q 7 U 2 V j d G l v b j E v U 3 V w Z X J G c m 9 z d C 9 B d X R v U m V t b 3 Z l Z E N v b H V t b n M x L n t B Y 3 R p b 2 4 s N 3 0 m c X V v d D s s J n F 1 b 3 Q 7 U 2 V j d G l v b j E v U 3 V w Z X J G c m 9 z d C 9 B d X R v U m V t b 3 Z l Z E N v b H V t b n M x L n t E Y X R l L D h 9 J n F 1 b 3 Q 7 L C Z x d W 9 0 O 1 N l Y 3 R p b 2 4 x L 1 N 1 c G V y R n J v c 3 Q v Q X V 0 b 1 J l b W 9 2 Z W R D b 2 x 1 b W 5 z M S 5 7 V G l t Z S B U a W x s I E V 4 c G l y Y X R p b 2 4 g K E R h e X M p L D l 9 J n F 1 b 3 Q 7 L C Z x d W 9 0 O 1 N l Y 3 R p b 2 4 x L 1 N 1 c G V y R n J v c 3 Q v Q X V 0 b 1 J l b W 9 2 Z W R D b 2 x 1 b W 5 z M S 5 7 V X N l c i w x M H 0 m c X V v d D s s J n F 1 b 3 Q 7 U 2 V j d G l v b j E v U 3 V w Z X J G c m 9 z d C 9 B d X R v U m V t b 3 Z l Z E N v b H V t b n M x L n t O b 3 R l c y w x M X 0 m c X V v d D t d L C Z x d W 9 0 O 1 J l b G F 0 a W 9 u c 2 h p c E l u Z m 8 m c X V v d D s 6 W 1 1 9 I i A v P j x F b n R y e S B U e X B l P S J G a W x s R X J y b 3 J D b 2 R l I i B W Y W x 1 Z T 0 i c 1 V u a 2 5 v d 2 4 i I C 8 + P E V u d H J 5 I F R 5 c G U 9 I k Z p b G x D b 3 V u d C I g V m F s d W U 9 I m w 0 I i A v P j x F b n R y e S B U e X B l P S J B Z G R l Z F R v R G F 0 Y U 1 v Z G V s I i B W Y W x 1 Z T 0 i b D A i I C 8 + P C 9 T d G F i b G V F b n R y a W V z P j w v S X R l b T 4 8 S X R l b T 4 8 S X R l b U x v Y 2 F 0 a W 9 u P j x J d G V t V H l w Z T 5 G b 3 J t d W x h P C 9 J d G V t V H l w Z T 4 8 S X R l b V B h d G g + U 2 V j d G l v b j E v Q 2 V u d H J p 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Q y M z Q x N T k y L T E 2 M j Y t N D F i Z S 0 5 M z d j L W Q 2 Y 2 J j Z G I 4 M z c x Y y 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N l b n R y a V 8 i I C 8 + P E V u d H J 5 I F R 5 c G U 9 I k x v Y W R l Z F R v Q W 5 h b H l z a X N T Z X J 2 a W N l c y I g V m F s d W U 9 I m w w I i A v P j x F b n R y e S B U e X B l P S J G a W x s T G F z d F V w Z G F 0 Z W Q i I F Z h b H V l P S J k M j A y N S 0 w N y 0 x M V Q x N T o y N j o 1 N y 4 1 M j I 4 O D c z W i I g L z 4 8 R W 5 0 c n k g V H l w Z T 0 i R m l s b E N v b H V t b l R 5 c G V z I i B W Y W x 1 Z T 0 i c 0 J n Q U F C Z 1 l H Q X d Z S E F B 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i I g L z 4 8 R W 5 0 c n k g V H l w Z T 0 i U m V s Y X R p b 2 5 z a G l w S W 5 m b 0 N v b n R h a W 5 l c i I g V m F s d W U 9 I n N 7 J n F 1 b 3 Q 7 Y 2 9 s d W 1 u Q 2 9 1 b n Q m c X V v d D s 6 M T I s J n F 1 b 3 Q 7 a 2 V 5 Q 2 9 s d W 1 u T m F t Z X M m c X V v d D s 6 W 1 0 s J n F 1 b 3 Q 7 c X V l c n l S Z W x h d G l v b n N o a X B z J n F 1 b 3 Q 7 O l t d L C Z x d W 9 0 O 2 N v b H V t b k l k Z W 5 0 a X R p Z X M m c X V v d D s 6 W y Z x d W 9 0 O 1 N l Y 3 R p b 2 4 x L 0 N l b n R y a S 9 B d X R v U m V t b 3 Z l Z E N v b H V t b n M x L n t T d H V k e S B O d W 1 i Z X I s M H 0 m c X V v d D s s J n F 1 b 3 Q 7 U 2 V j d G l v b j E v Q 2 V u d H J p L 0 F 1 d G 9 S Z W 1 v d m V k Q 2 9 s d W 1 u c z E u e 0 1 h b n V m Y W N 0 d X J l c i w x f S Z x d W 9 0 O y w m c X V v d D t T Z W N 0 a W 9 u M S 9 D Z W 5 0 c m k v Q X V 0 b 1 J l b W 9 2 Z W R D b 2 x 1 b W 5 z M S 5 7 U m V m I C M s M n 0 m c X V v d D s s J n F 1 b 3 Q 7 U 2 V j d G l v b j E v Q 2 V u d H J p L 0 F 1 d G 9 S Z W 1 v d m V k Q 2 9 s d W 1 u c z E u e 1 B h c n Q g T m F t Z S w z f S Z x d W 9 0 O y w m c X V v d D t T Z W N 0 a W 9 u M S 9 D Z W 5 0 c m k v Q X V 0 b 1 J l b W 9 2 Z W R D b 2 x 1 b W 5 z M S 5 7 T G 9 0 X y M s N H 0 m c X V v d D s s J n F 1 b 3 Q 7 U 2 V j d G l v b j E v Q 2 V u d H J p L 0 F 1 d G 9 S Z W 1 v d m V k Q 2 9 s d W 1 u c z E u e 0 V 4 c G l y Y X R p b 2 4 g R G F 0 Z S w 1 f S Z x d W 9 0 O y w m c X V v d D t T Z W N 0 a W 9 u M S 9 D Z W 5 0 c m k v Q X V 0 b 1 J l b W 9 2 Z W R D b 2 x 1 b W 5 z M S 5 7 U X V h b n R p d H k s N n 0 m c X V v d D s s J n F 1 b 3 Q 7 U 2 V j d G l v b j E v Q 2 V u d H J p L 0 F 1 d G 9 S Z W 1 v d m V k Q 2 9 s d W 1 u c z E u e 0 F j d G l v b i w 3 f S Z x d W 9 0 O y w m c X V v d D t T Z W N 0 a W 9 u M S 9 D Z W 5 0 c m k v Q X V 0 b 1 J l b W 9 2 Z W R D b 2 x 1 b W 5 z M S 5 7 R G F 0 Z S w 4 f S Z x d W 9 0 O y w m c X V v d D t T Z W N 0 a W 9 u M S 9 D Z W 5 0 c m k v Q X V 0 b 1 J l b W 9 2 Z W R D b 2 x 1 b W 5 z M S 5 7 V G l t Z S B U a W x s I E V 4 c G l y Y X R p b 2 4 g K E R h e X M p L D l 9 J n F 1 b 3 Q 7 L C Z x d W 9 0 O 1 N l Y 3 R p b 2 4 x L 0 N l b n R y a S 9 B d X R v U m V t b 3 Z l Z E N v b H V t b n M x L n t V c 2 V y L D E w f S Z x d W 9 0 O y w m c X V v d D t T Z W N 0 a W 9 u M S 9 D Z W 5 0 c m k v Q X V 0 b 1 J l b W 9 2 Z W R D b 2 x 1 b W 5 z M S 5 7 T m 9 0 Z X M s M T F 9 J n F 1 b 3 Q 7 X S w m c X V v d D t D b 2 x 1 b W 5 D b 3 V u d C Z x d W 9 0 O z o x M i w m c X V v d D t L Z X l D b 2 x 1 b W 5 O Y W 1 l c y Z x d W 9 0 O z p b X S w m c X V v d D t D b 2 x 1 b W 5 J Z G V u d G l 0 a W V z J n F 1 b 3 Q 7 O l s m c X V v d D t T Z W N 0 a W 9 u M S 9 D Z W 5 0 c m k v Q X V 0 b 1 J l b W 9 2 Z W R D b 2 x 1 b W 5 z M S 5 7 U 3 R 1 Z H k g T n V t Y m V y L D B 9 J n F 1 b 3 Q 7 L C Z x d W 9 0 O 1 N l Y 3 R p b 2 4 x L 0 N l b n R y a S 9 B d X R v U m V t b 3 Z l Z E N v b H V t b n M x L n t N Y W 5 1 Z m F j d H V y Z X I s M X 0 m c X V v d D s s J n F 1 b 3 Q 7 U 2 V j d G l v b j E v Q 2 V u d H J p L 0 F 1 d G 9 S Z W 1 v d m V k Q 2 9 s d W 1 u c z E u e 1 J l Z i A j L D J 9 J n F 1 b 3 Q 7 L C Z x d W 9 0 O 1 N l Y 3 R p b 2 4 x L 0 N l b n R y a S 9 B d X R v U m V t b 3 Z l Z E N v b H V t b n M x L n t Q Y X J 0 I E 5 h b W U s M 3 0 m c X V v d D s s J n F 1 b 3 Q 7 U 2 V j d G l v b j E v Q 2 V u d H J p L 0 F 1 d G 9 S Z W 1 v d m V k Q 2 9 s d W 1 u c z E u e 0 x v d F 8 j L D R 9 J n F 1 b 3 Q 7 L C Z x d W 9 0 O 1 N l Y 3 R p b 2 4 x L 0 N l b n R y a S 9 B d X R v U m V t b 3 Z l Z E N v b H V t b n M x L n t F e H B p c m F 0 a W 9 u I E R h d G U s N X 0 m c X V v d D s s J n F 1 b 3 Q 7 U 2 V j d G l v b j E v Q 2 V u d H J p L 0 F 1 d G 9 S Z W 1 v d m V k Q 2 9 s d W 1 u c z E u e 1 F 1 Y W 5 0 a X R 5 L D Z 9 J n F 1 b 3 Q 7 L C Z x d W 9 0 O 1 N l Y 3 R p b 2 4 x L 0 N l b n R y a S 9 B d X R v U m V t b 3 Z l Z E N v b H V t b n M x L n t B Y 3 R p b 2 4 s N 3 0 m c X V v d D s s J n F 1 b 3 Q 7 U 2 V j d G l v b j E v Q 2 V u d H J p L 0 F 1 d G 9 S Z W 1 v d m V k Q 2 9 s d W 1 u c z E u e 0 R h d G U s O H 0 m c X V v d D s s J n F 1 b 3 Q 7 U 2 V j d G l v b j E v Q 2 V u d H J p L 0 F 1 d G 9 S Z W 1 v d m V k Q 2 9 s d W 1 u c z E u e 1 R p b W U g V G l s b C B F e H B p c m F 0 a W 9 u I C h E Y X l z K S w 5 f S Z x d W 9 0 O y w m c X V v d D t T Z W N 0 a W 9 u M S 9 D Z W 5 0 c m k v Q X V 0 b 1 J l b W 9 2 Z W R D b 2 x 1 b W 5 z M S 5 7 V X N l c i w x M H 0 m c X V v d D s s J n F 1 b 3 Q 7 U 2 V j d G l v b j E v Q 2 V u d H J p L 0 F 1 d G 9 S Z W 1 v d m V k Q 2 9 s d W 1 u c z E u e 0 5 v d G V z L D E x f S Z x d W 9 0 O 1 0 s J n F 1 b 3 Q 7 U m V s Y X R p b 2 5 z a G l w S W 5 m b y Z x d W 9 0 O z p b X X 0 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P c m F u Z 2 V U b 3 A 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G Q 4 M T l m M T c t Y 2 Y 2 Y i 0 0 O D N i L T k 4 M z c t N W Y 4 Y T Z j N W V k Z W F i 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T 3 J h b m d l V G 9 w X z E i I C 8 + P E V u d H J 5 I F R 5 c G U 9 I k x v Y W R l Z F R v Q W 5 h b H l z a X N T Z X J 2 a W N l c y I g V m F s d W U 9 I m w w I i A v P j x F b n R y e S B U e X B l P S J G a W x s T G F z d F V w Z G F 0 Z W Q i I F Z h b H V l P S J k M j A y N S 0 w N y 0 x M V Q x N T o y N j o 1 O C 4 x M z Y z N T E 3 W i I g L z 4 8 R W 5 0 c n k g V H l w Z T 0 i R m l s b E N v b H V t b l R 5 c G V z I i B W Y W x 1 Z T 0 i c 0 J n Q U F C Z 1 l I Q X d Z S E F 3 W U c i I C 8 + P E V u d H J 5 I F R 5 c G U 9 I k Z p b G x D b 2 x 1 b W 5 O Y W 1 l c y I g V m F s d W U 9 I n N b J n F 1 b 3 Q 7 U 3 R 1 Z H k g T n V t Y m V y J n F 1 b 3 Q 7 L C Z x d W 9 0 O 0 1 h b n V m Y W N 0 d X J l c i Z x d W 9 0 O y w m c X V v d D t S Z W Y g I y Z x d W 9 0 O y w m c X V v d D t Q Y X J 0 I E 5 h b W U m c X V v d D s s J n F 1 b 3 Q 7 T G 9 0 X y M m c X V v d D s s J n F 1 b 3 Q 7 R X h w a X J h d G l v b i B E Y X R l J n F 1 b 3 Q 7 L C Z x d W 9 0 O 1 F 1 Y W 5 0 a X R 5 J n F 1 b 3 Q 7 L C Z x d W 9 0 O 0 F j d G l v b i Z x d W 9 0 O y w m c X V v d D t E Y X R l J n F 1 b 3 Q 7 L C Z x d W 9 0 O 1 R p b W U g V G l s b C B F e H B p c m F 0 a W 9 u I C h E Y X l z K S Z x d W 9 0 O y w m c X V v d D t V c 2 V y J n F 1 b 3 Q 7 L C Z x d W 9 0 O 0 5 v d G V z 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0 9 y Y W 5 n Z V R v c C 9 B d X R v U m V t b 3 Z l Z E N v b H V t b n M x L n t T d H V k e S B O d W 1 i Z X I s M H 0 m c X V v d D s s J n F 1 b 3 Q 7 U 2 V j d G l v b j E v T 3 J h b m d l V G 9 w L 0 F 1 d G 9 S Z W 1 v d m V k Q 2 9 s d W 1 u c z E u e 0 1 h b n V m Y W N 0 d X J l c i w x f S Z x d W 9 0 O y w m c X V v d D t T Z W N 0 a W 9 u M S 9 P c m F u Z 2 V U b 3 A v Q X V 0 b 1 J l b W 9 2 Z W R D b 2 x 1 b W 5 z M S 5 7 U m V m I C M s M n 0 m c X V v d D s s J n F 1 b 3 Q 7 U 2 V j d G l v b j E v T 3 J h b m d l V G 9 w L 0 F 1 d G 9 S Z W 1 v d m V k Q 2 9 s d W 1 u c z E u e 1 B h c n Q g T m F t Z S w z f S Z x d W 9 0 O y w m c X V v d D t T Z W N 0 a W 9 u M S 9 P c m F u Z 2 V U b 3 A v Q X V 0 b 1 J l b W 9 2 Z W R D b 2 x 1 b W 5 z M S 5 7 T G 9 0 X y M s N H 0 m c X V v d D s s J n F 1 b 3 Q 7 U 2 V j d G l v b j E v T 3 J h b m d l V G 9 w L 0 F 1 d G 9 S Z W 1 v d m V k Q 2 9 s d W 1 u c z E u e 0 V 4 c G l y Y X R p b 2 4 g R G F 0 Z S w 1 f S Z x d W 9 0 O y w m c X V v d D t T Z W N 0 a W 9 u M S 9 P c m F u Z 2 V U b 3 A v Q X V 0 b 1 J l b W 9 2 Z W R D b 2 x 1 b W 5 z M S 5 7 U X V h b n R p d H k s N n 0 m c X V v d D s s J n F 1 b 3 Q 7 U 2 V j d G l v b j E v T 3 J h b m d l V G 9 w L 0 F 1 d G 9 S Z W 1 v d m V k Q 2 9 s d W 1 u c z E u e 0 F j d G l v b i w 3 f S Z x d W 9 0 O y w m c X V v d D t T Z W N 0 a W 9 u M S 9 P c m F u Z 2 V U b 3 A v Q X V 0 b 1 J l b W 9 2 Z W R D b 2 x 1 b W 5 z M S 5 7 R G F 0 Z S w 4 f S Z x d W 9 0 O y w m c X V v d D t T Z W N 0 a W 9 u M S 9 P c m F u Z 2 V U b 3 A v Q X V 0 b 1 J l b W 9 2 Z W R D b 2 x 1 b W 5 z M S 5 7 V G l t Z S B U a W x s I E V 4 c G l y Y X R p b 2 4 g K E R h e X M p L D l 9 J n F 1 b 3 Q 7 L C Z x d W 9 0 O 1 N l Y 3 R p b 2 4 x L 0 9 y Y W 5 n Z V R v c C 9 B d X R v U m V t b 3 Z l Z E N v b H V t b n M x L n t V c 2 V y L D E w f S Z x d W 9 0 O y w m c X V v d D t T Z W N 0 a W 9 u M S 9 P c m F u Z 2 V U b 3 A v Q X V 0 b 1 J l b W 9 2 Z W R D b 2 x 1 b W 5 z M S 5 7 T m 9 0 Z X M s M T F 9 J n F 1 b 3 Q 7 X S w m c X V v d D t D b 2 x 1 b W 5 D b 3 V u d C Z x d W 9 0 O z o x M i w m c X V v d D t L Z X l D b 2 x 1 b W 5 O Y W 1 l c y Z x d W 9 0 O z p b X S w m c X V v d D t D b 2 x 1 b W 5 J Z G V u d G l 0 a W V z J n F 1 b 3 Q 7 O l s m c X V v d D t T Z W N 0 a W 9 u M S 9 P c m F u Z 2 V U b 3 A v Q X V 0 b 1 J l b W 9 2 Z W R D b 2 x 1 b W 5 z M S 5 7 U 3 R 1 Z H k g T n V t Y m V y L D B 9 J n F 1 b 3 Q 7 L C Z x d W 9 0 O 1 N l Y 3 R p b 2 4 x L 0 9 y Y W 5 n Z V R v c C 9 B d X R v U m V t b 3 Z l Z E N v b H V t b n M x L n t N Y W 5 1 Z m F j d H V y Z X I s M X 0 m c X V v d D s s J n F 1 b 3 Q 7 U 2 V j d G l v b j E v T 3 J h b m d l V G 9 w L 0 F 1 d G 9 S Z W 1 v d m V k Q 2 9 s d W 1 u c z E u e 1 J l Z i A j L D J 9 J n F 1 b 3 Q 7 L C Z x d W 9 0 O 1 N l Y 3 R p b 2 4 x L 0 9 y Y W 5 n Z V R v c C 9 B d X R v U m V t b 3 Z l Z E N v b H V t b n M x L n t Q Y X J 0 I E 5 h b W U s M 3 0 m c X V v d D s s J n F 1 b 3 Q 7 U 2 V j d G l v b j E v T 3 J h b m d l V G 9 w L 0 F 1 d G 9 S Z W 1 v d m V k Q 2 9 s d W 1 u c z E u e 0 x v d F 8 j L D R 9 J n F 1 b 3 Q 7 L C Z x d W 9 0 O 1 N l Y 3 R p b 2 4 x L 0 9 y Y W 5 n Z V R v c C 9 B d X R v U m V t b 3 Z l Z E N v b H V t b n M x L n t F e H B p c m F 0 a W 9 u I E R h d G U s N X 0 m c X V v d D s s J n F 1 b 3 Q 7 U 2 V j d G l v b j E v T 3 J h b m d l V G 9 w L 0 F 1 d G 9 S Z W 1 v d m V k Q 2 9 s d W 1 u c z E u e 1 F 1 Y W 5 0 a X R 5 L D Z 9 J n F 1 b 3 Q 7 L C Z x d W 9 0 O 1 N l Y 3 R p b 2 4 x L 0 9 y Y W 5 n Z V R v c C 9 B d X R v U m V t b 3 Z l Z E N v b H V t b n M x L n t B Y 3 R p b 2 4 s N 3 0 m c X V v d D s s J n F 1 b 3 Q 7 U 2 V j d G l v b j E v T 3 J h b m d l V G 9 w L 0 F 1 d G 9 S Z W 1 v d m V k Q 2 9 s d W 1 u c z E u e 0 R h d G U s O H 0 m c X V v d D s s J n F 1 b 3 Q 7 U 2 V j d G l v b j E v T 3 J h b m d l V G 9 w L 0 F 1 d G 9 S Z W 1 v d m V k Q 2 9 s d W 1 u c z E u e 1 R p b W U g V G l s b C B F e H B p c m F 0 a W 9 u I C h E Y X l z K S w 5 f S Z x d W 9 0 O y w m c X V v d D t T Z W N 0 a W 9 u M S 9 P c m F u Z 2 V U b 3 A v Q X V 0 b 1 J l b W 9 2 Z W R D b 2 x 1 b W 5 z M S 5 7 V X N l c i w x M H 0 m c X V v d D s s J n F 1 b 3 Q 7 U 2 V j d G l v b j E v T 3 J h b m d l V G 9 w L 0 F 1 d G 9 S Z W 1 v d m V k Q 2 9 s d W 1 u c z E u e 0 5 v d G V z L D E x f S Z x d W 9 0 O 1 0 s J n F 1 b 3 Q 7 U m V s Y X R p b 2 5 z a G l w S W 5 m b y Z x d W 9 0 O z p b X X 0 i I C 8 + P E V u d H J 5 I F R 5 c G U 9 I k Z p b G x F c n J v c k N v Z G U i I F Z h b H V l P S J z V W 5 r b m 9 3 b i I g L z 4 8 R W 5 0 c n k g V H l w Z T 0 i R m l s b E N v d W 5 0 I i B W Y W x 1 Z T 0 i b D Q y I i A v P j x F b n R y e S B U e X B l P S J B Z G R l Z F R v R G F 0 Y U 1 v Z G V s I i B W Y W x 1 Z T 0 i b D A i I C 8 + P C 9 T d G F i b G V F b n R y a W V z P j w v S X R l b T 4 8 S X R l b T 4 8 S X R l b U x v Y 2 F 0 a W 9 u P j x J d G V t V H l w Z T 5 G b 3 J t d W x h P C 9 J d G V t V H l w Z T 4 8 S X R l b V B h d G g + U 2 V j d G l v b j E v S z J F R F R B J T I w U X V l c n k v U 2 9 1 c m N l P C 9 J d G V t U G F 0 a D 4 8 L 0 l 0 Z W 1 M b 2 N h d G l v b j 4 8 U 3 R h Y m x l R W 5 0 c m l l c y A v P j w v S X R l b T 4 8 S X R l b T 4 8 S X R l b U x v Y 2 F 0 a W 9 u P j x J d G V t V H l w Z T 5 G b 3 J t d W x h P C 9 J d G V t V H l w Z T 4 8 S X R l b V B h d G g + U 2 V j d G l v b j E v S z J F R F R B J T I w U X V l c n k v Q 2 h h b m d l Z C U y M F R 5 c G U 8 L 0 l 0 Z W 1 Q Y X R o P j w v S X R l b U x v Y 2 F 0 a W 9 u P j x T d G F i b G V F b n R y a W V z I C 8 + P C 9 J d G V t P j x J d G V t P j x J d G V t T G 9 j Y X R p b 2 4 + P E l 0 Z W 1 U e X B l P k Z v c m 1 1 b G E 8 L 0 l 0 Z W 1 U e X B l P j x J d G V t U G F 0 a D 5 T Z W N 0 a W 9 u M S 9 L M k V E V E E l M j B R d W V y e S 9 D a G F u Z 2 V k J T I w V H l w Z T E 8 L 0 l 0 Z W 1 Q Y X R o P j w v S X R l b U x v Y 2 F 0 a W 9 u P j x T d G F i b G V F b n R y a W V z I C 8 + P C 9 J d G V t P j x J d G V t P j x J d G V t T G 9 j Y X R p b 2 4 + P E l 0 Z W 1 U e X B l P k Z v c m 1 1 b G E 8 L 0 l 0 Z W 1 U e X B l P j x J d G V t U G F 0 a D 5 T Z W N 0 a W 9 u M S 9 L M k V E V E E l M j B R d W V y e S 9 D a G F u Z 2 V k J T I w V H l w Z T I 8 L 0 l 0 Z W 1 Q Y X R o P j w v S X R l b U x v Y 2 F 0 a W 9 u P j x T d G F i b G V F b n R y a W V z I C 8 + P C 9 J d G V t P j x J d G V t P j x J d G V t T G 9 j Y X R p b 2 4 + P E l 0 Z W 1 U e X B l P k Z v c m 1 1 b G E 8 L 0 l 0 Z W 1 U e X B l P j x J d G V t U G F 0 a D 5 T Z W N 0 a W 9 u M S 9 L M k V E V E E l M j B R d W V y e S 9 D a G F u Z 2 V k J T I w V H l w Z T M 8 L 0 l 0 Z W 1 Q Y X R o P j w v S X R l b U x v Y 2 F 0 a W 9 u P j x T d G F i b G V F b n R y a W V z I C 8 + P C 9 J d G V t P j x J d G V t P j x J d G V t T G 9 j Y X R p b 2 4 + P E l 0 Z W 1 U e X B l P k Z v c m 1 1 b G E 8 L 0 l 0 Z W 1 U e X B l P j x J d G V t U G F 0 a D 5 T Z W N 0 a W 9 u M S 9 L M k V E V E E l M j B R d W V y e S 9 D a G F u Z 2 V k J T I w V H l w Z T Q 8 L 0 l 0 Z W 1 Q Y X R o P j w v S X R l b U x v Y 2 F 0 a W 9 u P j x T d G F i b G V F b n R y a W V z I C 8 + P C 9 J d G V t P j x J d G V t P j x J d G V t T G 9 j Y X R p b 2 4 + P E l 0 Z W 1 U e X B l P k Z v c m 1 1 b G E 8 L 0 l 0 Z W 1 U e X B l P j x J d G V t U G F 0 a D 5 T Z W N 0 a W 9 u M S 9 T U 1 Q l M j B R d W V y e S 9 T b 3 V y Y 2 U 8 L 0 l 0 Z W 1 Q Y X R o P j w v S X R l b U x v Y 2 F 0 a W 9 u P j x T d G F i b G V F b n R y a W V z I C 8 + P C 9 J d G V t P j x J d G V t P j x J d G V t T G 9 j Y X R p b 2 4 + P E l 0 Z W 1 U e X B l P k Z v c m 1 1 b G E 8 L 0 l 0 Z W 1 U e X B l P j x J d G V t U G F 0 a D 5 T Z W N 0 a W 9 u M S 9 T U 1 Q l M j B R d W V y e S 9 D a G F u Z 2 V k J T I w V H l w Z T w v S X R l b V B h d G g + P C 9 J d G V t T G 9 j Y X R p b 2 4 + P F N 0 Y W J s Z U V u d H J p Z X M g L z 4 8 L 0 l 0 Z W 0 + P E l 0 Z W 0 + P E l 0 Z W 1 M b 2 N h d G l v b j 4 8 S X R l b V R 5 c G U + R m 9 y b X V s Y T w v S X R l b V R 5 c G U + P E l 0 Z W 1 Q Y X R o P l N l Y 3 R p b 2 4 x L 1 N T V C U y M F F 1 Z X J 5 L 0 N o Y W 5 n Z W Q l M j B U e X B l M T w v S X R l b V B h d G g + P C 9 J d G V t T G 9 j Y X R p b 2 4 + P F N 0 Y W J s Z U V u d H J p Z X M g L z 4 8 L 0 l 0 Z W 0 + P E l 0 Z W 0 + P E l 0 Z W 1 M b 2 N h d G l v b j 4 8 S X R l b V R 5 c G U + R m 9 y b X V s Y T w v S X R l b V R 5 c G U + P E l 0 Z W 1 Q Y X R o P l N l Y 3 R p b 2 4 x L 1 N T V C U y M F F 1 Z X J 5 L 0 N o Y W 5 n Z W Q l M j B U e X B l M j w v S X R l b V B h d G g + P C 9 J d G V t T G 9 j Y X R p b 2 4 + P F N 0 Y W J s Z U V u d H J p Z X M g L z 4 8 L 0 l 0 Z W 0 + P E l 0 Z W 0 + P E l 0 Z W 1 M b 2 N h d G l v b j 4 8 S X R l b V R 5 c G U + R m 9 y b X V s Y T w v S X R l b V R 5 c G U + P E l 0 Z W 1 Q Y X R o P l N l Y 3 R p b 2 4 x L 1 N T V C U y M F F 1 Z X J 5 L 0 N o Y W 5 n Z W Q l M j B U e X B l M z w v S X R l b V B h d G g + P C 9 J d G V t T G 9 j Y X R p b 2 4 + P F N 0 Y W J s Z U V u d H J p Z X M g L z 4 8 L 0 l 0 Z W 0 + P E l 0 Z W 0 + P E l 0 Z W 1 M b 2 N h d G l v b j 4 8 S X R l b V R 5 c G U + R m 9 y b X V s Y T w v S X R l b V R 5 c G U + P E l 0 Z W 1 Q Y X R o P l N l Y 3 R p b 2 4 x L 1 N T V C U y M F F 1 Z X J 5 L 0 N o Y W 5 n Z W Q l M j B U e X B l N D w v S X R l b V B h d G g + P C 9 J d G V t T G 9 j Y X R p b 2 4 + P F N 0 Y W J s Z U V u d H J p Z X M g L z 4 8 L 0 l 0 Z W 0 + P E l 0 Z W 0 + P E l 0 Z W 1 M b 2 N h d G l v b j 4 8 S X R l b V R 5 c G U + R m 9 y b X V s Y T w v S X R l b V R 5 c G U + P E l 0 Z W 1 Q Y X R o P l N l Y 3 R p b 2 4 x L 1 N T V C U y M F F 1 Z X J 5 L 0 N o Y W 5 n Z W Q l M j B U e X B l N T w v S X R l b V B h d G g + P C 9 J d G V t T G 9 j Y X R p b 2 4 + P F N 0 Y W J s Z U V u d H J p Z X M g L z 4 8 L 0 l 0 Z W 0 + P E l 0 Z W 0 + P E l 0 Z W 1 M b 2 N h d G l v b j 4 8 S X R l b V R 5 c G U + R m 9 y b X V s Y T w v S X R l b V R 5 c G U + P E l 0 Z W 1 Q Y X R o P l N l Y 3 R p b 2 4 x L 1 N s a W R l T W F p b G V y L 1 N v d X J j Z T w v S X R l b V B h d G g + P C 9 J d G V t T G 9 j Y X R p b 2 4 + P F N 0 Y W J s Z U V u d H J p Z X M g L z 4 8 L 0 l 0 Z W 0 + P E l 0 Z W 0 + P E l 0 Z W 1 M b 2 N h d G l v b j 4 8 S X R l b V R 5 c G U + R m 9 y b X V s Y T w v S X R l b V R 5 c G U + P E l 0 Z W 1 Q Y X R o P l N l Y 3 R p b 2 4 x L 1 N s a W R l T W F p b G V y L 0 N o Y W 5 n Z W Q l M j B U e X B l P C 9 J d G V t U G F 0 a D 4 8 L 0 l 0 Z W 1 M b 2 N h d G l v b j 4 8 U 3 R h Y m x l R W 5 0 c m l l c y A v P j w v S X R l b T 4 8 S X R l b T 4 8 S X R l b U x v Y 2 F 0 a W 9 u P j x J d G V t V H l w Z T 5 G b 3 J t d W x h P C 9 J d G V t V H l w Z T 4 8 S X R l b V B h d G g + U 2 V j d G l v b j E v U 2 x p Z G V N Y W l s Z X I v Q 2 h h b m d l Z C U y M F R 5 c G U x P C 9 J d G V t U G F 0 a D 4 8 L 0 l 0 Z W 1 M b 2 N h d G l v b j 4 8 U 3 R h Y m x l R W 5 0 c m l l c y A v P j w v S X R l b T 4 8 S X R l b T 4 8 S X R l b U x v Y 2 F 0 a W 9 u P j x J d G V t V H l w Z T 5 G b 3 J t d W x h P C 9 J d G V t V H l w Z T 4 8 S X R l b V B h d G g + U 2 V j d G l v b j E v U 2 x p Z G V N Y W l s Z X I v Q 2 h h b m d l Z C U y M F R 5 c G U y P C 9 J d G V t U G F 0 a D 4 8 L 0 l 0 Z W 1 M b 2 N h d G l v b j 4 8 U 3 R h Y m x l R W 5 0 c m l l c y A v P j w v S X R l b T 4 8 S X R l b T 4 8 S X R l b U x v Y 2 F 0 a W 9 u P j x J d G V t V H l w Z T 5 G b 3 J t d W x h P C 9 J d G V t V H l w Z T 4 8 S X R l b V B h d G g + U 2 V j d G l v b j E v U 2 x p Z G V N Y W l s Z X I v Q 2 h h b m d l Z C U y M F R 5 c G U z P C 9 J d G V t U G F 0 a D 4 8 L 0 l 0 Z W 1 M b 2 N h d G l v b j 4 8 U 3 R h Y m x l R W 5 0 c m l l c y A v P j w v S X R l b T 4 8 S X R l b T 4 8 S X R l b U x v Y 2 F 0 a W 9 u P j x J d G V t V H l w Z T 5 G b 3 J t d W x h P C 9 J d G V t V H l w Z T 4 8 S X R l b V B h d G g + U 2 V j d G l v b j E v U 2 x p Z G V N Y W l s Z X I v Q 2 h h b m d l Z C U y M F R 5 c G U 0 P C 9 J d G V t U G F 0 a D 4 8 L 0 l 0 Z W 1 M b 2 N h d G l v b j 4 8 U 3 R h Y m x l R W 5 0 c m l l c y A v P j w v S X R l b T 4 8 S X R l b T 4 8 S X R l b U x v Y 2 F 0 a W 9 u P j x J d G V t V H l w Z T 5 G b 3 J t d W x h P C 9 J d G V t V H l w Z T 4 8 S X R l b V B h d G g + U 2 V j d G l v b j E v U 2 x p Z G V N Y W l s Z X I v Q 2 h h b m d l Z C U y M F R 5 c G U 1 P C 9 J d G V t U G F 0 a D 4 8 L 0 l 0 Z W 1 M b 2 N h d G l v b j 4 8 U 3 R h Y m x l R W 5 0 c m l l c y A v P j w v S X R l b T 4 8 S X R l b T 4 8 S X R l b U x v Y 2 F 0 a W 9 u P j x J d G V t V H l w Z T 5 G b 3 J t d W x h P C 9 J d G V t V H l w Z T 4 8 S X R l b V B h d G g + U 2 V j d G l v b j E v U 2 x p Z G V N Y W l s Z X I v Q 2 h h b m d l Z C U y M F R 5 c G U 2 P C 9 J d G V t U G F 0 a D 4 8 L 0 l 0 Z W 1 M b 2 N h d G l v b j 4 8 U 3 R h Y m x l R W 5 0 c m l l c y A v P j w v S X R l b T 4 8 S X R l b T 4 8 S X R l b U x v Y 2 F 0 a W 9 u P j x J d G V t V H l w Z T 5 G b 3 J t d W x h P C 9 J d G V t V H l w Z T 4 8 S X R l b V B h d G g + U 2 V j d G l v b j E v U m V k V G 9 w L 1 N v d X J j Z T w v S X R l b V B h d G g + P C 9 J d G V t T G 9 j Y X R p b 2 4 + P F N 0 Y W J s Z U V u d H J p Z X M g L z 4 8 L 0 l 0 Z W 0 + P E l 0 Z W 0 + P E l 0 Z W 1 M b 2 N h d G l v b j 4 8 S X R l b V R 5 c G U + R m 9 y b X V s Y T w v S X R l b V R 5 c G U + P E l 0 Z W 1 Q Y X R o P l N l Y 3 R p b 2 4 x L 1 J l Z F R v c C 9 D a G F u Z 2 V k J T I w V H l w Z T w v S X R l b V B h d G g + P C 9 J d G V t T G 9 j Y X R p b 2 4 + P F N 0 Y W J s Z U V u d H J p Z X M g L z 4 8 L 0 l 0 Z W 0 + P E l 0 Z W 0 + P E l 0 Z W 1 M b 2 N h d G l v b j 4 8 S X R l b V R 5 c G U + R m 9 y b X V s Y T w v S X R l b V R 5 c G U + P E l 0 Z W 1 Q Y X R o P l N l Y 3 R p b 2 4 x L 1 N 0 c m V j a y 9 T b 3 V y Y 2 U 8 L 0 l 0 Z W 1 Q Y X R o P j w v S X R l b U x v Y 2 F 0 a W 9 u P j x T d G F i b G V F b n R y a W V z I C 8 + P C 9 J d G V t P j x J d G V t P j x J d G V t T G 9 j Y X R p b 2 4 + P E l 0 Z W 1 U e X B l P k Z v c m 1 1 b G E 8 L 0 l 0 Z W 1 U e X B l P j x J d G V t U G F 0 a D 5 T Z W N 0 a W 9 u M S 9 T d H J l Y 2 s v Q 2 h h b m d l Z C U y M F R 5 c G U 8 L 0 l 0 Z W 1 Q Y X R o P j w v S X R l b U x v Y 2 F 0 a W 9 u P j x T d G F i b G V F b n R y a W V z I C 8 + P C 9 J d G V t P j x J d G V t P j x J d G V t T G 9 j Y X R p b 2 4 + P E l 0 Z W 1 U e X B l P k Z v c m 1 1 b G E 8 L 0 l 0 Z W 1 U e X B l P j x J d G V t U G F 0 a D 5 T Z W N 0 a W 9 u M S 9 T d H J l Y 2 s v Q 2 h h b m d l Z C U y M F R 5 c G U x P C 9 J d G V t U G F 0 a D 4 8 L 0 l 0 Z W 1 M b 2 N h d G l v b j 4 8 U 3 R h Y m x l R W 5 0 c m l l c y A v P j w v S X R l b T 4 8 S X R l b T 4 8 S X R l b U x v Y 2 F 0 a W 9 u P j x J d G V t V H l w Z T 5 G b 3 J t d W x h P C 9 J d G V t V H l w Z T 4 8 S X R l b V B h d G g + U 2 V j d G l v b j E v U 2 9 k a X V t R k w v U 2 9 1 c m N l P C 9 J d G V t U G F 0 a D 4 8 L 0 l 0 Z W 1 M b 2 N h d G l v b j 4 8 U 3 R h Y m x l R W 5 0 c m l l c y A v P j w v S X R l b T 4 8 S X R l b T 4 8 S X R l b U x v Y 2 F 0 a W 9 u P j x J d G V t V H l w Z T 5 G b 3 J t d W x h P C 9 J d G V t V H l w Z T 4 8 S X R l b V B h d G g + U 2 V j d G l v b j E v U 2 9 k a X V t R k w v Q 2 h h b m d l Z C U y M F R 5 c G U 8 L 0 l 0 Z W 1 Q Y X R o P j w v S X R l b U x v Y 2 F 0 a W 9 u P j x T d G F i b G V F b n R y a W V z I C 8 + P C 9 J d G V t P j x J d G V t P j x J d G V t T G 9 j Y X R p b 2 4 + P E l 0 Z W 1 U e X B l P k Z v c m 1 1 b G E 8 L 0 l 0 Z W 1 U e X B l P j x J d G V t U G F 0 a D 5 T Z W N 0 a W 9 u M S 9 T b 2 R p d W 1 G T C 9 D a G F u Z 2 V k J T I w V H l w Z T E 8 L 0 l 0 Z W 1 Q Y X R o P j w v S X R l b U x v Y 2 F 0 a W 9 u P j x T d G F i b G V F b n R y a W V z I C 8 + P C 9 J d G V t P j x J d G V t P j x J d G V t T G 9 j Y X R p b 2 4 + P E l 0 Z W 1 U e X B l P k Z v c m 1 1 b G E 8 L 0 l 0 Z W 1 U e X B l P j x J d G V t U G F 0 a D 5 T Z W N 0 a W 9 u M S 9 T b 2 R p d W 1 G T C 9 D a G F u Z 2 V k J T I w V H l w Z T I 8 L 0 l 0 Z W 1 Q Y X R o P j w v S X R l b U x v Y 2 F 0 a W 9 u P j x T d G F i b G V F b n R y a W V z I C 8 + P C 9 J d G V t P j x J d G V t P j x J d G V t T G 9 j Y X R p b 2 4 + P E l 0 Z W 1 U e X B l P k Z v c m 1 1 b G E 8 L 0 l 0 Z W 1 U e X B l P j x J d G V t U G F 0 a D 5 T Z W N 0 a W 9 u M S 9 T b 2 R p d W 1 I Z X A v U 2 9 1 c m N l P C 9 J d G V t U G F 0 a D 4 8 L 0 l 0 Z W 1 M b 2 N h d G l v b j 4 8 U 3 R h Y m x l R W 5 0 c m l l c y A v P j w v S X R l b T 4 8 S X R l b T 4 8 S X R l b U x v Y 2 F 0 a W 9 u P j x J d G V t V H l w Z T 5 G b 3 J t d W x h P C 9 J d G V t V H l w Z T 4 8 S X R l b V B h d G g + U 2 V j d G l v b j E v U 2 9 k a X V t S G V w L 0 N o Y W 5 n Z W Q l M j B U e X B l P C 9 J d G V t U G F 0 a D 4 8 L 0 l 0 Z W 1 M b 2 N h d G l v b j 4 8 U 3 R h Y m x l R W 5 0 c m l l c y A v P j w v S X R l b T 4 8 S X R l b T 4 8 S X R l b U x v Y 2 F 0 a W 9 u P j x J d G V t V H l w Z T 5 G b 3 J t d W x h P C 9 J d G V t V H l w Z T 4 8 S X R l b V B h d G g + U 2 V j d G l v b j E v U 2 9 k a X V t S G V w L 0 N o Y W 5 n Z W Q l M j B U e X B l M T w v S X R l b V B h d G g + P C 9 J d G V t T G 9 j Y X R p b 2 4 + P F N 0 Y W J s Z U V u d H J p Z X M g L z 4 8 L 0 l 0 Z W 0 + P E l 0 Z W 0 + P E l 0 Z W 1 M b 2 N h d G l v b j 4 8 S X R l b V R 5 c G U + R m 9 y b X V s Y T w v S X R l b V R 5 c G U + P E l 0 Z W 1 Q Y X R o P l N l Y 3 R p b 2 4 x L 1 N v Z G l 1 b U h l c C 9 D a G F u Z 2 V k J T I w V H l w Z T I 8 L 0 l 0 Z W 1 Q Y X R o P j w v S X R l b U x v Y 2 F 0 a W 9 u P j x T d G F i b G V F b n R y a W V z I C 8 + P C 9 J d G V t P j x J d G V t P j x J d G V t T G 9 j Y X R p b 2 4 + P E l 0 Z W 1 U e X B l P k Z v c m 1 1 b G E 8 L 0 l 0 Z W 1 U e X B l P j x J d G V t U G F 0 a D 5 T Z W N 0 a W 9 u M S 9 T b 2 R p d W 1 I Z X A v Q 2 h h b m d l Z C U y M F R 5 c G U z P C 9 J d G V t U G F 0 a D 4 8 L 0 l 0 Z W 1 M b 2 N h d G l v b j 4 8 U 3 R h Y m x l R W 5 0 c m l l c y A v P j w v S X R l b T 4 8 S X R l b T 4 8 S X R l b U x v Y 2 F 0 a W 9 u P j x J d G V t V H l w Z T 5 G b 3 J t d W x h P C 9 J d G V t V H l w Z T 4 8 S X R l b V B h d G g + U 2 V j d G l v b j E v U k 5 B L 1 N v d X J j Z T w v S X R l b V B h d G g + P C 9 J d G V t T G 9 j Y X R p b 2 4 + P F N 0 Y W J s Z U V u d H J p Z X M g L z 4 8 L 0 l 0 Z W 0 + P E l 0 Z W 0 + P E l 0 Z W 1 M b 2 N h d G l v b j 4 8 S X R l b V R 5 c G U + R m 9 y b X V s Y T w v S X R l b V R 5 c G U + P E l 0 Z W 1 Q Y X R o P l N l Y 3 R p b 2 4 x L 1 J O Q S 9 D a G F u Z 2 V k J T I w V H l w Z T w v S X R l b V B h d G g + P C 9 J d G V t T G 9 j Y X R p b 2 4 + P F N 0 Y W J s Z U V u d H J p Z X M g L z 4 8 L 0 l 0 Z W 0 + P E l 0 Z W 0 + P E l 0 Z W 1 M b 2 N h d G l v b j 4 8 S X R l b V R 5 c G U + R m 9 y b X V s Y T w v S X R l b V R 5 c G U + P E l 0 Z W 1 Q Y X R o P l N l Y 3 R p b 2 4 x L 1 J O Q S 9 D a G F u Z 2 V k J T I w V H l w Z T E 8 L 0 l 0 Z W 1 Q Y X R o P j w v S X R l b U x v Y 2 F 0 a W 9 u P j x T d G F i b G V F b n R y a W V z I C 8 + P C 9 J d G V t P j x J d G V t P j x J d G V t T G 9 j Y X R p b 2 4 + P E l 0 Z W 1 U e X B l P k Z v c m 1 1 b G E 8 L 0 l 0 Z W 1 U e X B l P j x J d G V t U G F 0 a D 5 T Z W N 0 a W 9 u M S 9 S T k E v Q 2 h h b m d l Z C U y M F R 5 c G U y P C 9 J d G V t U G F 0 a D 4 8 L 0 l 0 Z W 1 M b 2 N h d G l v b j 4 8 U 3 R h Y m x l R W 5 0 c m l l c y A v P j w v S X R l b T 4 8 S X R l b T 4 8 S X R l b U x v Y 2 F 0 a W 9 u P j x J d G V t V H l w Z T 5 G b 3 J t d W x h P C 9 J d G V t V H l w Z T 4 8 S X R l b V B h d G g + U 2 V j d G l v b j E v U k 5 B L 0 N o Y W 5 n Z W Q l M j B U e X B l M z w v S X R l b V B h d G g + P C 9 J d G V t T G 9 j Y X R p b 2 4 + P F N 0 Y W J s Z U V u d H J p Z X M g L z 4 8 L 0 l 0 Z W 0 + P E l 0 Z W 0 + P E l 0 Z W 1 M b 2 N h d G l v b j 4 8 S X R l b V R 5 c G U + R m 9 y b X V s Y T w v S X R l b V R 5 c G U + P E l 0 Z W 1 Q Y X R o P l N l Y 3 R p b 2 4 x L 1 J O Q S 9 D a G F u Z 2 V k J T I w V H l w Z T Q 8 L 0 l 0 Z W 1 Q Y X R o P j w v S X R l b U x v Y 2 F 0 a W 9 u P j x T d G F i b G V F b n R y a W V z I C 8 + P C 9 J d G V t P j x J d G V t P j x J d G V t T G 9 j Y X R p b 2 4 + P E l 0 Z W 1 U e X B l P k Z v c m 1 1 b G E 8 L 0 l 0 Z W 1 U e X B l P j x J d G V t U G F 0 a D 5 T Z W N 0 a W 9 u M S 9 E T k E v U 2 9 1 c m N l P C 9 J d G V t U G F 0 a D 4 8 L 0 l 0 Z W 1 M b 2 N h d G l v b j 4 8 U 3 R h Y m x l R W 5 0 c m l l c y A v P j w v S X R l b T 4 8 S X R l b T 4 8 S X R l b U x v Y 2 F 0 a W 9 u P j x J d G V t V H l w Z T 5 G b 3 J t d W x h P C 9 J d G V t V H l w Z T 4 8 S X R l b V B h d G g + U 2 V j d G l v b j E v R E 5 B L 0 N o Y W 5 n Z W Q l M j B U e X B l P C 9 J d G V t U G F 0 a D 4 8 L 0 l 0 Z W 1 M b 2 N h d G l v b j 4 8 U 3 R h Y m x l R W 5 0 c m l l c y A v P j w v S X R l b T 4 8 S X R l b T 4 8 S X R l b U x v Y 2 F 0 a W 9 u P j x J d G V t V H l w Z T 5 G b 3 J t d W x h P C 9 J d G V t V H l w Z T 4 8 S X R l b V B h d G g + U 2 V j d G l v b j E v R E 5 B L 0 N o Y W 5 n Z W Q l M j B U e X B l M T w v S X R l b V B h d G g + P C 9 J d G V t T G 9 j Y X R p b 2 4 + P F N 0 Y W J s Z U V u d H J p Z X M g L z 4 8 L 0 l 0 Z W 0 + P E l 0 Z W 0 + P E l 0 Z W 1 M b 2 N h d G l v b j 4 8 S X R l b V R 5 c G U + R m 9 y b X V s Y T w v S X R l b V R 5 c G U + P E l 0 Z W 1 Q Y X R o P l N l Y 3 R p b 2 4 x L 0 R O Q S 9 D a G F u Z 2 V k J T I w V H l w Z T I 8 L 0 l 0 Z W 1 Q Y X R o P j w v S X R l b U x v Y 2 F 0 a W 9 u P j x T d G F i b G V F b n R y a W V z I C 8 + P C 9 J d G V t P j x J d G V t P j x J d G V t T G 9 j Y X R p b 2 4 + P E l 0 Z W 1 U e X B l P k Z v c m 1 1 b G E 8 L 0 l 0 Z W 1 U e X B l P j x J d G V t U G F 0 a D 5 T Z W N 0 a W 9 u M S 9 E T k E v Q 2 h h b m d l Z C U y M F R 5 c G U z P C 9 J d G V t U G F 0 a D 4 8 L 0 l 0 Z W 1 M b 2 N h d G l v b j 4 8 U 3 R h Y m x l R W 5 0 c m l l c y A v P j w v S X R l b T 4 8 S X R l b T 4 8 S X R l b U x v Y 2 F 0 a W 9 u P j x J d G V t V H l w Z T 5 G b 3 J t d W x h P C 9 J d G V t V H l w Z T 4 8 S X R l b V B h d G g + U 2 V j d G l v b j E v R E 5 B L 0 N o Y W 5 n Z W Q l M j B U e X B l N D w v S X R l b V B h d G g + P C 9 J d G V t T G 9 j Y X R p b 2 4 + P F N 0 Y W J s Z U V u d H J p Z X M g L z 4 8 L 0 l 0 Z W 0 + P E l 0 Z W 0 + P E l 0 Z W 1 M b 2 N h d G l v b j 4 8 S X R l b V R 5 c G U + R m 9 y b X V s Y T w v S X R l b V R 5 c G U + P E l 0 Z W 1 Q Y X R o P l N l Y 3 R p b 2 4 x L 0 R O Q S 9 D a G F u Z 2 V k J T I w V H l w Z T U 8 L 0 l 0 Z W 1 Q Y X R o P j w v S X R l b U x v Y 2 F 0 a W 9 u P j x T d G F i b G V F b n R y a W V z I C 8 + P C 9 J d G V t P j x J d G V t P j x J d G V t T G 9 j Y X R p b 2 4 + P E l 0 Z W 1 U e X B l P k Z v c m 1 1 b G E 8 L 0 l 0 Z W 1 U e X B l P j x J d G V t U G F 0 a D 5 T Z W N 0 a W 9 u M S 9 C a W 9 w c 3 k v U 2 9 1 c m N l P C 9 J d G V t U G F 0 a D 4 8 L 0 l 0 Z W 1 M b 2 N h d G l v b j 4 8 U 3 R h Y m x l R W 5 0 c m l l c y A v P j w v S X R l b T 4 8 S X R l b T 4 8 S X R l b U x v Y 2 F 0 a W 9 u P j x J d G V t V H l w Z T 5 G b 3 J t d W x h P C 9 J d G V t V H l w Z T 4 8 S X R l b V B h d G g + U 2 V j d G l v b j E v Q m l v c H N 5 L 0 N o Y W 5 n Z W Q l M j B U e X B l P C 9 J d G V t U G F 0 a D 4 8 L 0 l 0 Z W 1 M b 2 N h d G l v b j 4 8 U 3 R h Y m x l R W 5 0 c m l l c y A v P j w v S X R l b T 4 8 S X R l b T 4 8 S X R l b U x v Y 2 F 0 a W 9 u P j x J d G V t V H l w Z T 5 G b 3 J t d W x h P C 9 J d G V t V H l w Z T 4 8 S X R l b V B h d G g + U 2 V j d G l v b j E v Q m l v c H N 5 L 0 N o Y W 5 n Z W Q l M j B U e X B l M T w v S X R l b V B h d G g + P C 9 J d G V t T G 9 j Y X R p b 2 4 + P F N 0 Y W J s Z U V u d H J p Z X M g L z 4 8 L 0 l 0 Z W 0 + P E l 0 Z W 0 + P E l 0 Z W 1 M b 2 N h d G l v b j 4 8 S X R l b V R 5 c G U + R m 9 y b X V s Y T w v S X R l b V R 5 c G U + P E l 0 Z W 1 Q Y X R o P l N l Y 3 R p b 2 4 x L 0 J p b 3 B z e S 9 D a G F u Z 2 V k J T I w V H l w Z T I 8 L 0 l 0 Z W 1 Q Y X R o P j w v S X R l b U x v Y 2 F 0 a W 9 u P j x T d G F i b G V F b n R y a W V z I C 8 + P C 9 J d G V t P j x J d G V t P j x J d G V t T G 9 j Y X R p b 2 4 + P E l 0 Z W 1 U e X B l P k Z v c m 1 1 b G E 8 L 0 l 0 Z W 1 U e X B l P j x J d G V t U G F 0 a D 5 T Z W N 0 a W 9 u M S 9 C a W 9 w c 3 k v Q 2 h h b m d l Z C U y M F R 5 c G U z P C 9 J d G V t U G F 0 a D 4 8 L 0 l 0 Z W 1 M b 2 N h d G l v b j 4 8 U 3 R h Y m x l R W 5 0 c m l l c y A v P j w v S X R l b T 4 8 S X R l b T 4 8 S X R l b U x v Y 2 F 0 a W 9 u P j x J d G V t V H l w Z T 5 G b 3 J t d W x h P C 9 J d G V t V H l w Z T 4 8 S X R l b V B h d G g + U 2 V j d G l v b j E v Q m l v c H N 5 L 0 N o Y W 5 n Z W Q l M j B U e X B l N D w v S X R l b V B h d G g + P C 9 J d G V t T G 9 j Y X R p b 2 4 + P F N 0 Y W J s Z U V u d H J p Z X M g L z 4 8 L 0 l 0 Z W 0 + P E l 0 Z W 0 + P E l 0 Z W 1 M b 2 N h d G l v b j 4 8 S X R l b V R 5 c G U + R m 9 y b X V s Y T w v S X R l b V R 5 c G U + P E l 0 Z W 1 Q Y X R o P l N l Y 3 R p b 2 4 x L 0 J p b 3 B z e S 9 D a G F u Z 2 V k J T I w V H l w Z T U 8 L 0 l 0 Z W 1 Q Y X R o P j w v S X R l b U x v Y 2 F 0 a W 9 u P j x T d G F i b G V F b n R y a W V z I C 8 + P C 9 J d G V t P j x J d G V t P j x J d G V t T G 9 j Y X R p b 2 4 + P E l 0 Z W 1 U e X B l P k Z v c m 1 1 b G E 8 L 0 l 0 Z W 1 U e X B l P j x J d G V t U G F 0 a D 5 T Z W N 0 a W 9 u M S 9 C a W 9 w c 3 k v Q 2 h h b m d l Z C U y M F R 5 c G U 2 P C 9 J d G V t U G F 0 a D 4 8 L 0 l 0 Z W 1 M b 2 N h d G l v b j 4 8 U 3 R h Y m x l R W 5 0 c m l l c y A v P j w v S X R l b T 4 8 S X R l b T 4 8 S X R l b U x v Y 2 F 0 a W 9 u P j x J d G V t V H l w Z T 5 G b 3 J t d W x h P C 9 J d G V t V H l w Z T 4 8 S X R l b V B h d G g + U 2 V j d G l v b j E v U G l w Z X R 0 Z S 9 T b 3 V y Y 2 U 8 L 0 l 0 Z W 1 Q Y X R o P j w v S X R l b U x v Y 2 F 0 a W 9 u P j x T d G F i b G V F b n R y a W V z I C 8 + P C 9 J d G V t P j x J d G V t P j x J d G V t T G 9 j Y X R p b 2 4 + P E l 0 Z W 1 U e X B l P k Z v c m 1 1 b G E 8 L 0 l 0 Z W 1 U e X B l P j x J d G V t U G F 0 a D 5 T Z W N 0 a W 9 u M S 9 Q a X B l d H R l L 0 N o Y W 5 n Z W Q l M j B U e X B l P C 9 J d G V t U G F 0 a D 4 8 L 0 l 0 Z W 1 M b 2 N h d G l v b j 4 8 U 3 R h Y m x l R W 5 0 c m l l c y A v P j w v S X R l b T 4 8 S X R l b T 4 8 S X R l b U x v Y 2 F 0 a W 9 u P j x J d G V t V H l w Z T 5 G b 3 J t d W x h P C 9 J d G V t V H l w Z T 4 8 S X R l b V B h d G g + U 2 V j d G l v b j E v U G l w Z X R 0 Z S 9 D a G F u Z 2 V k J T I w V H l w Z T E 8 L 0 l 0 Z W 1 Q Y X R o P j w v S X R l b U x v Y 2 F 0 a W 9 u P j x T d G F i b G V F b n R y a W V z I C 8 + P C 9 J d G V t P j x J d G V t P j x J d G V t T G 9 j Y X R p b 2 4 + P E l 0 Z W 1 U e X B l P k Z v c m 1 1 b G E 8 L 0 l 0 Z W 1 U e X B l P j x J d G V t U G F 0 a D 5 T Z W N 0 a W 9 u M S 9 Q a X B l d H R l L 0 N o Y W 5 n Z W Q l M j B U e X B l M j w v S X R l b V B h d G g + P C 9 J d G V t T G 9 j Y X R p b 2 4 + P F N 0 Y W J s Z U V u d H J p Z X M g L z 4 8 L 0 l 0 Z W 0 + P E l 0 Z W 0 + P E l 0 Z W 1 M b 2 N h d G l v b j 4 8 S X R l b V R 5 c G U + R m 9 y b X V s Y T w v S X R l b V R 5 c G U + P E l 0 Z W 1 Q Y X R o P l N l Y 3 R p b 2 4 x L 1 B p c G V 0 d G U v Q 2 h h b m d l Z C U y M F R 5 c G U z P C 9 J d G V t U G F 0 a D 4 8 L 0 l 0 Z W 1 M b 2 N h d G l v b j 4 8 U 3 R h Y m x l R W 5 0 c m l l c y A v P j w v S X R l b T 4 8 S X R l b T 4 8 S X R l b U x v Y 2 F 0 a W 9 u P j x J d G V t V H l w Z T 5 G b 3 J t d W x h P C 9 J d G V t V H l w Z T 4 8 S X R l b V B h d G g + U 2 V j d G l v b j E v U G l w Z X R 0 Z S 9 D a G F u Z 2 V k J T I w V H l w Z T Q 8 L 0 l 0 Z W 1 Q Y X R o P j w v S X R l b U x v Y 2 F 0 a W 9 u P j x T d G F i b G V F b n R y a W V z I C 8 + P C 9 J d G V t P j x J d G V t P j x J d G V t T G 9 j Y X R p b 2 4 + P E l 0 Z W 1 U e X B l P k Z v c m 1 1 b G E 8 L 0 l 0 Z W 1 U e X B l P j x J d G V t U G F 0 a D 5 T Z W N 0 a W 9 u M S 9 Q a X B l d H R l L 0 N o Y W 5 n Z W Q l M j B U e X B l N T w v S X R l b V B h d G g + P C 9 J d G V t T G 9 j Y X R p b 2 4 + P F N 0 Y W J s Z U V u d H J p Z X M g L z 4 8 L 0 l 0 Z W 0 + P E l 0 Z W 0 + P E l 0 Z W 1 M b 2 N h d G l v b j 4 8 S X R l b V R 5 c G U + R m 9 y b X V s Y T w v S X R l b V R 5 c G U + P E l 0 Z W 1 Q Y X R o P l N l Y 3 R p b 2 4 x L 1 B p c G V 0 d G U v Q 2 h h b m d l Z C U y M F R 5 c G U 2 P C 9 J d G V t U G F 0 a D 4 8 L 0 l 0 Z W 1 M b 2 N h d G l v b j 4 8 U 3 R h Y m x l R W 5 0 c m l l c y A v P j w v S X R l b T 4 8 S X R l b T 4 8 S X R l b U x v Y 2 F 0 a W 9 u P j x J d G V t V H l w Z T 5 G b 3 J t d W x h P C 9 J d G V t V H l w Z T 4 8 S X R l b V B h d G g + U 2 V j d G l v b j E v U G l w Z X R 0 Z S 9 D a G F u Z 2 V k J T I w V H l w Z T c 8 L 0 l 0 Z W 1 Q Y X R o P j w v S X R l b U x v Y 2 F 0 a W 9 u P j x T d G F i b G V F b n R y a W V z I C 8 + P C 9 J d G V t P j x J d G V t P j x J d G V t T G 9 j Y X R p b 2 4 + P E l 0 Z W 1 U e X B l P k Z v c m 1 1 b G E 8 L 0 l 0 Z W 1 U e X B l P j x J d G V t U G F 0 a D 5 T Z W N 0 a W 9 u M S 9 G b 3 J t Y W x p b i 9 T b 3 V y Y 2 U 8 L 0 l 0 Z W 1 Q Y X R o P j w v S X R l b U x v Y 2 F 0 a W 9 u P j x T d G F i b G V F b n R y a W V z I C 8 + P C 9 J d G V t P j x J d G V t P j x J d G V t T G 9 j Y X R p b 2 4 + P E l 0 Z W 1 U e X B l P k Z v c m 1 1 b G E 8 L 0 l 0 Z W 1 U e X B l P j x J d G V t U G F 0 a D 5 T Z W N 0 a W 9 u M S 9 G b 3 J t Y W x p b i 9 D a G F u Z 2 V k J T I w V H l w Z T w v S X R l b V B h d G g + P C 9 J d G V t T G 9 j Y X R p b 2 4 + P F N 0 Y W J s Z U V u d H J p Z X M g L z 4 8 L 0 l 0 Z W 0 + P E l 0 Z W 0 + P E l 0 Z W 1 M b 2 N h d G l v b j 4 8 S X R l b V R 5 c G U + R m 9 y b X V s Y T w v S X R l b V R 5 c G U + P E l 0 Z W 1 Q Y X R o P l N l Y 3 R p b 2 4 x L 0 Z v c m 1 h b G l u L 0 N o Y W 5 n Z W Q l M j B U e X B l M T w v S X R l b V B h d G g + P C 9 J d G V t T G 9 j Y X R p b 2 4 + P F N 0 Y W J s Z U V u d H J p Z X M g L z 4 8 L 0 l 0 Z W 0 + P E l 0 Z W 0 + P E l 0 Z W 1 M b 2 N h d G l v b j 4 8 S X R l b V R 5 c G U + R m 9 y b X V s Y T w v S X R l b V R 5 c G U + P E l 0 Z W 1 Q Y X R o P l N l Y 3 R p b 2 4 x L 0 Z v c m 1 h b G l u L 0 N o Y W 5 n Z W Q l M j B U e X B l M j w v S X R l b V B h d G g + P C 9 J d G V t T G 9 j Y X R p b 2 4 + P F N 0 Y W J s Z U V u d H J p Z X M g L z 4 8 L 0 l 0 Z W 0 + P E l 0 Z W 0 + P E l 0 Z W 1 M b 2 N h d G l v b j 4 8 S X R l b V R 5 c G U + R m 9 y b X V s Y T w v S X R l b V R 5 c G U + P E l 0 Z W 1 Q Y X R o P l N l Y 3 R p b 2 4 x L 0 Z v c m 1 h b G l u L 0 N o Y W 5 n Z W Q l M j B U e X B l M z w v S X R l b V B h d G g + P C 9 J d G V t T G 9 j Y X R p b 2 4 + P F N 0 Y W J s Z U V u d H J p Z X M g L z 4 8 L 0 l 0 Z W 0 + P E l 0 Z W 0 + P E l 0 Z W 1 M b 2 N h d G l v b j 4 8 S X R l b V R 5 c G U + R m 9 y b X V s Y T w v S X R l b V R 5 c G U + P E l 0 Z W 1 Q Y X R o P l N l Y 3 R p b 2 4 x L 0 Z v c m 1 h b G l u L 0 N o Y W 5 n Z W Q l M j B U e X B l N D w v S X R l b V B h d G g + P C 9 J d G V t T G 9 j Y X R p b 2 4 + P F N 0 Y W J s Z U V u d H J p Z X M g L z 4 8 L 0 l 0 Z W 0 + P E l 0 Z W 0 + P E l 0 Z W 1 M b 2 N h d G l v b j 4 8 S X R l b V R 5 c G U + R m 9 y b X V s Y T w v S X R l b V R 5 c G U + P E l 0 Z W 1 Q Y X R o P l N l Y 3 R p b 2 4 x L 0 Z v c m 1 h b G l u L 0 N o Y W 5 n Z W Q l M j B U e X B l N T w v S X R l b V B h d G g + P C 9 J d G V t T G 9 j Y X R p b 2 4 + P F N 0 Y W J s Z U V u d H J p Z X M g L z 4 8 L 0 l 0 Z W 0 + P E l 0 Z W 0 + P E l 0 Z W 1 M b 2 N h d G l v b j 4 8 S X R l b V R 5 c G U + R m 9 y b X V s Y T w v S X R l b V R 5 c G U + P E l 0 Z W 1 Q Y X R o P l N l Y 3 R p b 2 4 x L 0 Z v c m 1 h b G l u L 0 N o Y W 5 n Z W Q l M j B U e X B l N j w v S X R l b V B h d G g + P C 9 J d G V t T G 9 j Y X R p b 2 4 + P F N 0 Y W J s Z U V u d H J p Z X M g L z 4 8 L 0 l 0 Z W 0 + P E l 0 Z W 0 + P E l 0 Z W 1 M b 2 N h d G l v b j 4 8 S X R l b V R 5 c G U + R m 9 y b X V s Y T w v S X R l b V R 5 c G U + P E l 0 Z W 1 Q Y X R o P l N l Y 3 R p b 2 4 x L 0 Z v c m 1 h b G l u L 0 N o Y W 5 n Z W Q l M j B U e X B l N z w v S X R l b V B h d G g + P C 9 J d G V t T G 9 j Y X R p b 2 4 + P F N 0 Y W J s Z U V u d H J p Z X M g L z 4 8 L 0 l 0 Z W 0 + P E l 0 Z W 0 + P E l 0 Z W 1 M b 2 N h d G l v b j 4 8 S X R l b V R 5 c G U + R m 9 y b X V s Y T w v S X R l b V R 5 c G U + P E l 0 Z W 1 Q Y X R o P l N l Y 3 R p b 2 4 x L 0 Z v c m 1 h b G l u L 0 N o Y W 5 n Z W Q l M j B U e X B l O D w v S X R l b V B h d G g + P C 9 J d G V t T G 9 j Y X R p b 2 4 + P F N 0 Y W J s Z U V u d H J p Z X M g L z 4 8 L 0 l 0 Z W 0 + P E l 0 Z W 0 + P E l 0 Z W 1 M b 2 N h d G l v b j 4 8 S X R l b V R 5 c G U + R m 9 y b X V s Y T w v S X R l b V R 5 c G U + P E l 0 Z W 1 Q Y X R o P l N l Y 3 R p b 2 4 x L 1 d o a X R l V G 9 w L 1 N v d X J j Z T w v S X R l b V B h d G g + P C 9 J d G V t T G 9 j Y X R p b 2 4 + P F N 0 Y W J s Z U V u d H J p Z X M g L z 4 8 L 0 l 0 Z W 0 + P E l 0 Z W 0 + P E l 0 Z W 1 M b 2 N h d G l v b j 4 8 S X R l b V R 5 c G U + R m 9 y b X V s Y T w v S X R l b V R 5 c G U + P E l 0 Z W 1 Q Y X R o P l N l Y 3 R p b 2 4 x L 1 d o a X R l V G 9 w L 0 N o Y W 5 n Z W Q l M j B U e X B l P C 9 J d G V t U G F 0 a D 4 8 L 0 l 0 Z W 1 M b 2 N h d G l v b j 4 8 U 3 R h Y m x l R W 5 0 c m l l c y A v P j w v S X R l b T 4 8 S X R l b T 4 8 S X R l b U x v Y 2 F 0 a W 9 u P j x J d G V t V H l w Z T 5 G b 3 J t d W x h P C 9 J d G V t V H l w Z T 4 8 S X R l b V B h d G g + U 2 V j d G l v b j E v V 2 h p d G V U b 3 A v Q 2 h h b m d l Z C U y M F R 5 c G U x P C 9 J d G V t U G F 0 a D 4 8 L 0 l 0 Z W 1 M b 2 N h d G l v b j 4 8 U 3 R h Y m x l R W 5 0 c m l l c y A v P j w v S X R l b T 4 8 S X R l b T 4 8 S X R l b U x v Y 2 F 0 a W 9 u P j x J d G V t V H l w Z T 5 G b 3 J t d W x h P C 9 J d G V t V H l w Z T 4 8 S X R l b V B h d G g + U 2 V j d G l v b j E v V 2 h p d G V U b 3 A v Q 2 h h b m d l Z C U y M F R 5 c G U y P C 9 J d G V t U G F 0 a D 4 8 L 0 l 0 Z W 1 M b 2 N h d G l v b j 4 8 U 3 R h Y m x l R W 5 0 c m l l c y A v P j w v S X R l b T 4 8 S X R l b T 4 8 S X R l b U x v Y 2 F 0 a W 9 u P j x J d G V t V H l w Z T 5 G b 3 J t d W x h P C 9 J d G V t V H l w Z T 4 8 S X R l b V B h d G g + U 2 V j d G l v b j E v V 2 h p d G V U b 3 A v Q 2 h h b m d l Z C U y M F R 5 c G U z P C 9 J d G V t U G F 0 a D 4 8 L 0 l 0 Z W 1 M b 2 N h d G l v b j 4 8 U 3 R h Y m x l R W 5 0 c m l l c y A v P j w v S X R l b T 4 8 S X R l b T 4 8 S X R l b U x v Y 2 F 0 a W 9 u P j x J d G V t V H l w Z T 5 G b 3 J t d W x h P C 9 J d G V t V H l w Z T 4 8 S X R l b V B h d G g + U 2 V j d G l v b j E v V 2 h p d G V U b 3 A v Q 2 h h b m d l Z C U y M F R 5 c G U 0 P C 9 J d G V t U G F 0 a D 4 8 L 0 l 0 Z W 1 M b 2 N h d G l v b j 4 8 U 3 R h Y m x l R W 5 0 c m l l c y A v P j w v S X R l b T 4 8 S X R l b T 4 8 S X R l b U x v Y 2 F 0 a W 9 u P j x J d G V t V H l w Z T 5 G b 3 J t d W x h P C 9 J d G V t V H l w Z T 4 8 S X R l b V B h d G g + U 2 V j d G l v b j E v V 2 h p d G V U b 3 A v Q 2 h h b m d l Z C U y M F R 5 c G U 1 P C 9 J d G V t U G F 0 a D 4 8 L 0 l 0 Z W 1 M b 2 N h d G l v b j 4 8 U 3 R h Y m x l R W 5 0 c m l l c y A v P j w v S X R l b T 4 8 S X R l b T 4 8 S X R l b U x v Y 2 F 0 a W 9 u P j x J d G V t V H l w Z T 5 G b 3 J t d W x h P C 9 J d G V t V H l w Z T 4 8 S X R l b V B h d G g + U 2 V j d G l v b j E v V 2 h p d G V U b 3 A v Q 2 h h b m d l Z C U y M F R 5 c G U 2 P C 9 J d G V t U G F 0 a D 4 8 L 0 l 0 Z W 1 M b 2 N h d G l v b j 4 8 U 3 R h Y m x l R W 5 0 c m l l c y A v P j w v S X R l b T 4 8 S X R l b T 4 8 S X R l b U x v Y 2 F 0 a W 9 u P j x J d G V t V H l w Z T 5 G b 3 J t d W x h P C 9 J d G V t V H l w Z T 4 8 S X R l b V B h d G g + U 2 V j d G l v b j E v V 2 h p d G V U b 3 A v Q 2 h h b m d l Z C U y M F R 5 c G U 3 P C 9 J d G V t U G F 0 a D 4 8 L 0 l 0 Z W 1 M b 2 N h d G l v b j 4 8 U 3 R h Y m x l R W 5 0 c m l l c y A v P j w v S X R l b T 4 8 S X R l b T 4 8 S X R l b U x v Y 2 F 0 a W 9 u P j x J d G V t V H l w Z T 5 G b 3 J t d W x h P C 9 J d G V t V H l w Z T 4 8 S X R l b V B h d G g + U 2 V j d G l v b j E v V 2 h p d G V U b 3 A v Q 2 h h b m d l Z C U y M F R 5 c G U 4 P C 9 J d G V t U G F 0 a D 4 8 L 0 l 0 Z W 1 M b 2 N h d G l v b j 4 8 U 3 R h Y m x l R W 5 0 c m l l c y A v P j w v S X R l b T 4 8 S X R l b T 4 8 S X R l b U x v Y 2 F 0 a W 9 u P j x J d G V t V H l w Z T 5 G b 3 J t d W x h P C 9 J d G V t V H l w Z T 4 8 S X R l b V B h d G g + U 2 V j d G l v b j E v V 2 h p d G V U b 3 A v Q 2 h h b m d l Z C U y M F R 5 c G U 5 P C 9 J d G V t U G F 0 a D 4 8 L 0 l 0 Z W 1 M b 2 N h d G l v b j 4 8 U 3 R h Y m x l R W 5 0 c m l l c y A v P j w v S X R l b T 4 8 S X R l b T 4 8 S X R l b U x v Y 2 F 0 a W 9 u P j x J d G V t V H l w Z T 5 G b 3 J t d W x h P C 9 J d G V t V H l w Z T 4 8 S X R l b V B h d G g + U 2 V j d G l v b j E v V 2 h p d G V U b 3 A v Q 2 h h b m d l Z C U y M F R 5 c G U x M D w v S X R l b V B h d G g + P C 9 J d G V t T G 9 j Y X R p b 2 4 + P F N 0 Y W J s Z U V u d H J p Z X M g L z 4 8 L 0 l 0 Z W 0 + P E l 0 Z W 0 + P E l 0 Z W 1 M b 2 N h d G l v b j 4 8 S X R l b V R 5 c G U + R m 9 y b X V s Y T w v S X R l b V R 5 c G U + P E l 0 Z W 1 Q Y X R o P l N l Y 3 R p b 2 4 x L 1 l l b G x v d 1 R v c C 9 T b 3 V y Y 2 U 8 L 0 l 0 Z W 1 Q Y X R o P j w v S X R l b U x v Y 2 F 0 a W 9 u P j x T d G F i b G V F b n R y a W V z I C 8 + P C 9 J d G V t P j x J d G V t P j x J d G V t T G 9 j Y X R p b 2 4 + P E l 0 Z W 1 U e X B l P k Z v c m 1 1 b G E 8 L 0 l 0 Z W 1 U e X B l P j x J d G V t U G F 0 a D 5 T Z W N 0 a W 9 u M S 9 Z Z W x s b 3 d U b 3 A v Q 2 h h b m d l Z C U y M F R 5 c G U 8 L 0 l 0 Z W 1 Q Y X R o P j w v S X R l b U x v Y 2 F 0 a W 9 u P j x T d G F i b G V F b n R y a W V z I C 8 + P C 9 J d G V t P j x J d G V t P j x J d G V t T G 9 j Y X R p b 2 4 + P E l 0 Z W 1 U e X B l P k Z v c m 1 1 b G E 8 L 0 l 0 Z W 1 U e X B l P j x J d G V t U G F 0 a D 5 T Z W N 0 a W 9 u M S 9 Z Z W x s b 3 d U b 3 A v Q 2 h h b m d l Z C U y M F R 5 c G U x P C 9 J d G V t U G F 0 a D 4 8 L 0 l 0 Z W 1 M b 2 N h d G l v b j 4 8 U 3 R h Y m x l R W 5 0 c m l l c y A v P j w v S X R l b T 4 8 S X R l b T 4 8 S X R l b U x v Y 2 F 0 a W 9 u P j x J d G V t V H l w Z T 5 G b 3 J t d W x h P C 9 J d G V t V H l w Z T 4 8 S X R l b V B h d G g + U 2 V j d G l v b j E v W W V s b G 9 3 V G 9 w L 0 N o Y W 5 n Z W Q l M j B U e X B l M j w v S X R l b V B h d G g + P C 9 J d G V t T G 9 j Y X R p b 2 4 + P F N 0 Y W J s Z U V u d H J p Z X M g L z 4 8 L 0 l 0 Z W 0 + P E l 0 Z W 0 + P E l 0 Z W 1 M b 2 N h d G l v b j 4 8 S X R l b V R 5 c G U + R m 9 y b X V s Y T w v S X R l b V R 5 c G U + P E l 0 Z W 1 Q Y X R o P l N l Y 3 R p b 2 4 x L 1 l l b G x v d 1 R v c C 9 D a G F u Z 2 V k J T I w V H l w Z T M 8 L 0 l 0 Z W 1 Q Y X R o P j w v S X R l b U x v Y 2 F 0 a W 9 u P j x T d G F i b G V F b n R y a W V z I C 8 + P C 9 J d G V t P j x J d G V t P j x J d G V t T G 9 j Y X R p b 2 4 + P E l 0 Z W 1 U e X B l P k Z v c m 1 1 b G E 8 L 0 l 0 Z W 1 U e X B l P j x J d G V t U G F 0 a D 5 T Z W N 0 a W 9 u M S 9 Z Z W x s b 3 d U b 3 A v Q 2 h h b m d l Z C U y M F R 5 c G U 0 P C 9 J d G V t U G F 0 a D 4 8 L 0 l 0 Z W 1 M b 2 N h d G l v b j 4 8 U 3 R h Y m x l R W 5 0 c m l l c y A v P j w v S X R l b T 4 8 S X R l b T 4 8 S X R l b U x v Y 2 F 0 a W 9 u P j x J d G V t V H l w Z T 5 G b 3 J t d W x h P C 9 J d G V t V H l w Z T 4 8 S X R l b V B h d G g + U 2 V j d G l v b j E v W W V s b G 9 3 V G 9 w L 0 N o Y W 5 n Z W Q l M j B U e X B l N T w v S X R l b V B h d G g + P C 9 J d G V t T G 9 j Y X R p b 2 4 + P F N 0 Y W J s Z U V u d H J p Z X M g L z 4 8 L 0 l 0 Z W 0 + P E l 0 Z W 0 + P E l 0 Z W 1 M b 2 N h d G l v b j 4 8 S X R l b V R 5 c G U + R m 9 y b X V s Y T w v S X R l b V R 5 c G U + P E l 0 Z W 1 Q Y X R o P l N l Y 3 R p b 2 4 x L 1 l l b G x v d 1 R v c C 9 D a G F u Z 2 V k J T I w V H l w Z T Y 8 L 0 l 0 Z W 1 Q Y X R o P j w v S X R l b U x v Y 2 F 0 a W 9 u P j x T d G F i b G V F b n R y a W V z I C 8 + P C 9 J d G V t P j x J d G V t P j x J d G V t T G 9 j Y X R p b 2 4 + P E l 0 Z W 1 U e X B l P k Z v c m 1 1 b G E 8 L 0 l 0 Z W 1 U e X B l P j x J d G V t U G F 0 a D 5 T Z W N 0 a W 9 u M S 9 Z Z W x s b 3 d U b 3 A v Q 2 h h b m d l Z C U y M F R 5 c G U 3 P C 9 J d G V t U G F 0 a D 4 8 L 0 l 0 Z W 1 M b 2 N h d G l v b j 4 8 U 3 R h Y m x l R W 5 0 c m l l c y A v P j w v S X R l b T 4 8 S X R l b T 4 8 S X R l b U x v Y 2 F 0 a W 9 u P j x J d G V t V H l w Z T 5 G b 3 J t d W x h P C 9 J d G V t V H l w Z T 4 8 S X R l b V B h d G g + U 2 V j d G l v b j E v W W V s b G 9 3 V G 9 w L 0 N o Y W 5 n Z W Q l M j B U e X B l O D w v S X R l b V B h d G g + P C 9 J d G V t T G 9 j Y X R p b 2 4 + P F N 0 Y W J s Z U V u d H J p Z X M g L z 4 8 L 0 l 0 Z W 0 + P E l 0 Z W 0 + P E l 0 Z W 1 M b 2 N h d G l v b j 4 8 S X R l b V R 5 c G U + R m 9 y b X V s Y T w v S X R l b V R 5 c G U + P E l 0 Z W 1 Q Y X R o P l N l Y 3 R p b 2 4 x L 1 l l b G x v d 1 R v c C 9 D a G F u Z 2 V k J T I w V H l w Z T k 8 L 0 l 0 Z W 1 Q Y X R o P j w v S X R l b U x v Y 2 F 0 a W 9 u P j x T d G F i b G V F b n R y a W V z I C 8 + P C 9 J d G V t P j x J d G V t P j x J d G V t T G 9 j Y X R p b 2 4 + P E l 0 Z W 1 U e X B l P k Z v c m 1 1 b G E 8 L 0 l 0 Z W 1 U e X B l P j x J d G V t U G F 0 a D 5 T Z W N 0 a W 9 u M S 9 Z Z W x s b 3 d U b 3 A v Q 2 h h b m d l Z C U y M F R 5 c G U x M D w v S X R l b V B h d G g + P C 9 J d G V t T G 9 j Y X R p b 2 4 + P F N 0 Y W J s Z U V u d H J p Z X M g L z 4 8 L 0 l 0 Z W 0 + P E l 0 Z W 0 + P E l 0 Z W 1 M b 2 N h d G l v b j 4 8 S X R l b V R 5 c G U + R m 9 y b X V s Y T w v S X R l b V R 5 c G U + P E l 0 Z W 1 Q Y X R o P l N l Y 3 R p b 2 4 x L 1 l l b G x v d 1 R v c C 9 D a G F u Z 2 V k J T I w V H l w Z T E x P C 9 J d G V t U G F 0 a D 4 8 L 0 l 0 Z W 1 M b 2 N h d G l v b j 4 8 U 3 R h Y m x l R W 5 0 c m l l c y A v P j w v S X R l b T 4 8 S X R l b T 4 8 S X R l b U x v Y 2 F 0 a W 9 u P j x J d G V t V H l w Z T 5 G b 3 J t d W x h P C 9 J d G V t V H l w Z T 4 8 S X R l b V B h d G g + U 2 V j d G l v b j E v T G 9 C a W 5 k L 1 N v d X J j Z T w v S X R l b V B h d G g + P C 9 J d G V t T G 9 j Y X R p b 2 4 + P F N 0 Y W J s Z U V u d H J p Z X M g L z 4 8 L 0 l 0 Z W 0 + P E l 0 Z W 0 + P E l 0 Z W 1 M b 2 N h d G l v b j 4 8 S X R l b V R 5 c G U + R m 9 y b X V s Y T w v S X R l b V R 5 c G U + P E l 0 Z W 1 Q Y X R o P l N l Y 3 R p b 2 4 x L 0 x v Q m l u Z C 9 D a G F u Z 2 V k J T I w V H l w Z T w v S X R l b V B h d G g + P C 9 J d G V t T G 9 j Y X R p b 2 4 + P F N 0 Y W J s Z U V u d H J p Z X M g L z 4 8 L 0 l 0 Z W 0 + P E l 0 Z W 0 + P E l 0 Z W 1 M b 2 N h d G l v b j 4 8 S X R l b V R 5 c G U + R m 9 y b X V s Y T w v S X R l b V R 5 c G U + P E l 0 Z W 1 Q Y X R o P l N l Y 3 R p b 2 4 x L 0 x v Q m l u Z C 9 D a G F u Z 2 V k J T I w V H l w Z T E 8 L 0 l 0 Z W 1 Q Y X R o P j w v S X R l b U x v Y 2 F 0 a W 9 u P j x T d G F i b G V F b n R y a W V z I C 8 + P C 9 J d G V t P j x J d G V t P j x J d G V t T G 9 j Y X R p b 2 4 + P E l 0 Z W 1 U e X B l P k Z v c m 1 1 b G E 8 L 0 l 0 Z W 1 U e X B l P j x J d G V t U G F 0 a D 5 T Z W N 0 a W 9 u M S 9 M b 0 J p b m Q v Q 2 h h b m d l Z C U y M F R 5 c G U y P C 9 J d G V t U G F 0 a D 4 8 L 0 l 0 Z W 1 M b 2 N h d G l v b j 4 8 U 3 R h Y m x l R W 5 0 c m l l c y A v P j w v S X R l b T 4 8 S X R l b T 4 8 S X R l b U x v Y 2 F 0 a W 9 u P j x J d G V t V H l w Z T 5 G b 3 J t d W x h P C 9 J d G V t V H l w Z T 4 8 S X R l b V B h d G g + U 2 V j d G l v b j E v T G 9 C a W 5 k L 0 N o Y W 5 n Z W Q l M j B U e X B l M z w v S X R l b V B h d G g + P C 9 J d G V t T G 9 j Y X R p b 2 4 + P F N 0 Y W J s Z U V u d H J p Z X M g L z 4 8 L 0 l 0 Z W 0 + P E l 0 Z W 0 + P E l 0 Z W 1 M b 2 N h d G l v b j 4 8 S X R l b V R 5 c G U + R m 9 y b X V s Y T w v S X R l b V R 5 c G U + P E l 0 Z W 1 Q Y X R o P l N l Y 3 R p b 2 4 x L 0 x v Q m l u Z C 9 D a G F u Z 2 V k J T I w V H l w Z T Q 8 L 0 l 0 Z W 1 Q Y X R o P j w v S X R l b U x v Y 2 F 0 a W 9 u P j x T d G F i b G V F b n R y a W V z I C 8 + P C 9 J d G V t P j x J d G V t P j x J d G V t T G 9 j Y X R p b 2 4 + P E l 0 Z W 1 U e X B l P k Z v c m 1 1 b G E 8 L 0 l 0 Z W 1 U e X B l P j x J d G V t U G F 0 a D 5 T Z W N 0 a W 9 u M S 9 M b 0 J p b m Q v Q 2 h h b m d l Z C U y M F R 5 c G U 1 P C 9 J d G V t U G F 0 a D 4 8 L 0 l 0 Z W 1 M b 2 N h d G l v b j 4 8 U 3 R h Y m x l R W 5 0 c m l l c y A v P j w v S X R l b T 4 8 S X R l b T 4 8 S X R l b U x v Y 2 F 0 a W 9 u P j x J d G V t V H l w Z T 5 G b 3 J t d W x h P C 9 J d G V t V H l w Z T 4 8 S X R l b V B h d G g + U 2 V j d G l v b j E v T G 9 C a W 5 k L 0 N o Y W 5 n Z W Q l M j B U e X B l N j w v S X R l b V B h d G g + P C 9 J d G V t T G 9 j Y X R p b 2 4 + P F N 0 Y W J s Z U V u d H J p Z X M g L z 4 8 L 0 l 0 Z W 0 + P E l 0 Z W 0 + P E l 0 Z W 1 M b 2 N h d G l v b j 4 8 S X R l b V R 5 c G U + R m 9 y b X V s Y T w v S X R l b V R 5 c G U + P E l 0 Z W 1 Q Y X R o P l N l Y 3 R p b 2 4 x L 0 x v Q m l u Z C 9 D a G F u Z 2 V k J T I w V H l w Z T c 8 L 0 l 0 Z W 1 Q Y X R o P j w v S X R l b U x v Y 2 F 0 a W 9 u P j x T d G F i b G V F b n R y a W V z I C 8 + P C 9 J d G V t P j x J d G V t P j x J d G V t T G 9 j Y X R p b 2 4 + P E l 0 Z W 1 U e X B l P k Z v c m 1 1 b G E 8 L 0 l 0 Z W 1 U e X B l P j x J d G V t U G F 0 a D 5 T Z W N 0 a W 9 u M S 9 M b 0 J p b m Q v Q 2 h h b m d l Z C U y M F R 5 c G U 4 P C 9 J d G V t U G F 0 a D 4 8 L 0 l 0 Z W 1 M b 2 N h d G l v b j 4 8 U 3 R h Y m x l R W 5 0 c m l l c y A v P j w v S X R l b T 4 8 S X R l b T 4 8 S X R l b U x v Y 2 F 0 a W 9 u P j x J d G V t V H l w Z T 5 G b 3 J t d W x h P C 9 J d G V t V H l w Z T 4 8 S X R l b V B h d G g + U 2 V j d G l v b j E v T G 9 C a W 5 k L 0 N o Y W 5 n Z W Q l M j B U e X B l O T w v S X R l b V B h d G g + P C 9 J d G V t T G 9 j Y X R p b 2 4 + P F N 0 Y W J s Z U V u d H J p Z X M g L z 4 8 L 0 l 0 Z W 0 + P E l 0 Z W 0 + P E l 0 Z W 1 M b 2 N h d G l v b j 4 8 S X R l b V R 5 c G U + R m 9 y b X V s Y T w v S X R l b V R 5 c G U + P E l 0 Z W 1 Q Y X R o P l N l Y 3 R p b 2 4 x L 0 x v Q m l u Z C 9 D a G F u Z 2 V k J T I w V H l w Z T E w P C 9 J d G V t U G F 0 a D 4 8 L 0 l 0 Z W 1 M b 2 N h d G l v b j 4 8 U 3 R h Y m x l R W 5 0 c m l l c y A v P j w v S X R l b T 4 8 S X R l b T 4 8 S X R l b U x v Y 2 F 0 a W 9 u P j x J d G V t V H l w Z T 5 G b 3 J t d W x h P C 9 J d G V t V H l w Z T 4 8 S X R l b V B h d G g + U 2 V j d G l v b j E v T G 9 C a W 5 k L 0 N o Y W 5 n Z W Q l M j B U e X B l M T E 8 L 0 l 0 Z W 1 Q Y X R o P j w v S X R l b U x v Y 2 F 0 a W 9 u P j x T d G F i b G V F b n R y a W V z I C 8 + P C 9 J d G V t P j x J d G V t P j x J d G V t T G 9 j Y X R p b 2 4 + P E l 0 Z W 1 U e X B l P k Z v c m 1 1 b G E 8 L 0 l 0 Z W 1 U e X B l P j x J d G V t U G F 0 a D 5 T Z W N 0 a W 9 u M S 9 M b 0 J p b m Q v Q 2 h h b m d l Z C U y M F R 5 c G U x M j w v S X R l b V B h d G g + P C 9 J d G V t T G 9 j Y X R p b 2 4 + P F N 0 Y W J s Z U V u d H J p Z X M g L z 4 8 L 0 l 0 Z W 0 + P E l 0 Z W 0 + P E l 0 Z W 1 M b 2 N h d G l v b j 4 8 S X R l b V R 5 c G U + R m 9 y b X V s Y T w v S X R l b V R 5 c G U + P E l 0 Z W 1 Q Y X R o P l N l Y 3 R p b 2 4 x L 0 h v b G R l c n M v U 2 9 1 c m N l P C 9 J d G V t U G F 0 a D 4 8 L 0 l 0 Z W 1 M b 2 N h d G l v b j 4 8 U 3 R h Y m x l R W 5 0 c m l l c y A v P j w v S X R l b T 4 8 S X R l b T 4 8 S X R l b U x v Y 2 F 0 a W 9 u P j x J d G V t V H l w Z T 5 G b 3 J t d W x h P C 9 J d G V t V H l w Z T 4 8 S X R l b V B h d G g + U 2 V j d G l v b j E v S G 9 s Z G V y c y 9 D a G F u Z 2 V k J T I w V H l w Z T w v S X R l b V B h d G g + P C 9 J d G V t T G 9 j Y X R p b 2 4 + P F N 0 Y W J s Z U V u d H J p Z X M g L z 4 8 L 0 l 0 Z W 0 + P E l 0 Z W 0 + P E l 0 Z W 1 M b 2 N h d G l v b j 4 8 S X R l b V R 5 c G U + R m 9 y b X V s Y T w v S X R l b V R 5 c G U + P E l 0 Z W 1 Q Y X R o P l N l Y 3 R p b 2 4 x L 0 h v b G R l c n M v Q 2 h h b m d l Z C U y M F R 5 c G U x P C 9 J d G V t U G F 0 a D 4 8 L 0 l 0 Z W 1 M b 2 N h d G l v b j 4 8 U 3 R h Y m x l R W 5 0 c m l l c y A v P j w v S X R l b T 4 8 S X R l b T 4 8 S X R l b U x v Y 2 F 0 a W 9 u P j x J d G V t V H l w Z T 5 G b 3 J t d W x h P C 9 J d G V t V H l w Z T 4 8 S X R l b V B h d G g + U 2 V j d G l v b j E v S G 9 s Z G V y c y 9 D a G F u Z 2 V k J T I w V H l w Z T I 8 L 0 l 0 Z W 1 Q Y X R o P j w v S X R l b U x v Y 2 F 0 a W 9 u P j x T d G F i b G V F b n R y a W V z I C 8 + P C 9 J d G V t P j x J d G V t P j x J d G V t T G 9 j Y X R p b 2 4 + P E l 0 Z W 1 U e X B l P k Z v c m 1 1 b G E 8 L 0 l 0 Z W 1 U e X B l P j x J d G V t U G F 0 a D 5 T Z W N 0 a W 9 u M S 9 I b 2 x k Z X J z L 0 N o Y W 5 n Z W Q l M j B U e X B l M z w v S X R l b V B h d G g + P C 9 J d G V t T G 9 j Y X R p b 2 4 + P F N 0 Y W J s Z U V u d H J p Z X M g L z 4 8 L 0 l 0 Z W 0 + P E l 0 Z W 0 + P E l 0 Z W 1 M b 2 N h d G l v b j 4 8 S X R l b V R 5 c G U + R m 9 y b X V s Y T w v S X R l b V R 5 c G U + P E l 0 Z W 1 Q Y X R o P l N l Y 3 R p b 2 4 x L 0 h v b G R l c n M v Q 2 h h b m d l Z C U y M F R 5 c G U 0 P C 9 J d G V t U G F 0 a D 4 8 L 0 l 0 Z W 1 M b 2 N h d G l v b j 4 8 U 3 R h Y m x l R W 5 0 c m l l c y A v P j w v S X R l b T 4 8 S X R l b T 4 8 S X R l b U x v Y 2 F 0 a W 9 u P j x J d G V t V H l w Z T 5 G b 3 J t d W x h P C 9 J d G V t V H l w Z T 4 8 S X R l b V B h d G g + U 2 V j d G l v b j E v S G 9 s Z G V y c y 9 D a G F u Z 2 V k J T I w V H l w Z T U 8 L 0 l 0 Z W 1 Q Y X R o P j w v S X R l b U x v Y 2 F 0 a W 9 u P j x T d G F i b G V F b n R y a W V z I C 8 + P C 9 J d G V t P j x J d G V t P j x J d G V t T G 9 j Y X R p b 2 4 + P E l 0 Z W 1 U e X B l P k Z v c m 1 1 b G E 8 L 0 l 0 Z W 1 U e X B l P j x J d G V t U G F 0 a D 5 T Z W N 0 a W 9 u M S 9 I b 2 x k Z X J z L 0 N o Y W 5 n Z W Q l M j B U e X B l N j w v S X R l b V B h d G g + P C 9 J d G V t T G 9 j Y X R p b 2 4 + P F N 0 Y W J s Z U V u d H J p Z X M g L z 4 8 L 0 l 0 Z W 0 + P E l 0 Z W 0 + P E l 0 Z W 1 M b 2 N h d G l v b j 4 8 S X R l b V R 5 c G U + R m 9 y b X V s Y T w v S X R l b V R 5 c G U + P E l 0 Z W 1 Q Y X R o P l N l Y 3 R p b 2 4 x L 0 h v b G R l c n M v Q 2 h h b m d l Z C U y M F R 5 c G U 3 P C 9 J d G V t U G F 0 a D 4 8 L 0 l 0 Z W 1 M b 2 N h d G l v b j 4 8 U 3 R h Y m x l R W 5 0 c m l l c y A v P j w v S X R l b T 4 8 S X R l b T 4 8 S X R l b U x v Y 2 F 0 a W 9 u P j x J d G V t V H l w Z T 5 G b 3 J t d W x h P C 9 J d G V t V H l w Z T 4 8 S X R l b V B h d G g + U 2 V j d G l v b j E v S G 9 s Z G V y c y 9 D a G F u Z 2 V k J T I w V H l w Z T g 8 L 0 l 0 Z W 1 Q Y X R o P j w v S X R l b U x v Y 2 F 0 a W 9 u P j x T d G F i b G V F b n R y a W V z I C 8 + P C 9 J d G V t P j x J d G V t P j x J d G V t T G 9 j Y X R p b 2 4 + P E l 0 Z W 1 U e X B l P k Z v c m 1 1 b G E 8 L 0 l 0 Z W 1 U e X B l P j x J d G V t U G F 0 a D 5 T Z W N 0 a W 9 u M S 9 I b 2 x k Z X J z L 0 N o Y W 5 n Z W Q l M j B U e X B l O T w v S X R l b V B h d G g + P C 9 J d G V t T G 9 j Y X R p b 2 4 + P F N 0 Y W J s Z U V u d H J p Z X M g L z 4 8 L 0 l 0 Z W 0 + P E l 0 Z W 0 + P E l 0 Z W 1 M b 2 N h d G l v b j 4 8 S X R l b V R 5 c G U + R m 9 y b X V s Y T w v S X R l b V R 5 c G U + P E l 0 Z W 1 Q Y X R o P l N l Y 3 R p b 2 4 x L 0 h v b G R l c n M v Q 2 h h b m d l Z C U y M F R 5 c G U x M D w v S X R l b V B h d G g + P C 9 J d G V t T G 9 j Y X R p b 2 4 + P F N 0 Y W J s Z U V u d H J p Z X M g L z 4 8 L 0 l 0 Z W 0 + P E l 0 Z W 0 + P E l 0 Z W 1 M b 2 N h d G l v b j 4 8 S X R l b V R 5 c G U + R m 9 y b X V s Y T w v S X R l b V R 5 c G U + P E l 0 Z W 1 Q Y X R o P l N l Y 3 R p b 2 4 x L 0 h v b G R l c n M v Q 2 h h b m d l Z C U y M F R 5 c G U x M T w v S X R l b V B h d G g + P C 9 J d G V t T G 9 j Y X R p b 2 4 + P F N 0 Y W J s Z U V u d H J p Z X M g L z 4 8 L 0 l 0 Z W 0 + P E l 0 Z W 0 + P E l 0 Z W 1 M b 2 N h d G l v b j 4 8 S X R l b V R 5 c G U + R m 9 y b X V s Y T w v S X R l b V R 5 c G U + P E l 0 Z W 1 Q Y X R o P l N l Y 3 R p b 2 4 x L 0 h v b G R l c n M v Q 2 h h b m d l Z C U y M F R 5 c G U x M j w v S X R l b V B h d G g + P C 9 J d G V t T G 9 j Y X R p b 2 4 + P F N 0 Y W J s Z U V u d H J p Z X M g L z 4 8 L 0 l 0 Z W 0 + P E l 0 Z W 0 + P E l 0 Z W 1 M b 2 N h d G l v b j 4 8 S X R l b V R 5 c G U + R m 9 y b X V s Y T w v S X R l b V R 5 c G U + P E l 0 Z W 1 Q Y X R o P l N l Y 3 R p b 2 4 x L 0 h v b G R l c n M v Q 2 h h b m d l Z C U y M F R 5 c G U x M z w v S X R l b V B h d G g + P C 9 J d G V t T G 9 j Y X R p b 2 4 + P F N 0 Y W J s Z U V u d H J p Z X M g L z 4 8 L 0 l 0 Z W 0 + P E l 0 Z W 0 + P E l 0 Z W 1 M b 2 N h d G l v b j 4 8 S X R l b V R 5 c G U + R m 9 y b X V s Y T w v S X R l b V R 5 c G U + P E l 0 Z W 1 Q Y X R o P l N l Y 3 R p b 2 4 x L 1 N h Z m V M b 2 N r L 1 N v d X J j Z T w v S X R l b V B h d G g + P C 9 J d G V t T G 9 j Y X R p b 2 4 + P F N 0 Y W J s Z U V u d H J p Z X M g L z 4 8 L 0 l 0 Z W 0 + P E l 0 Z W 0 + P E l 0 Z W 1 M b 2 N h d G l v b j 4 8 S X R l b V R 5 c G U + R m 9 y b X V s Y T w v S X R l b V R 5 c G U + P E l 0 Z W 1 Q Y X R o P l N l Y 3 R p b 2 4 x L 1 N h Z m V M b 2 N r L 0 N o Y W 5 n Z W Q l M j B U e X B l P C 9 J d G V t U G F 0 a D 4 8 L 0 l 0 Z W 1 M b 2 N h d G l v b j 4 8 U 3 R h Y m x l R W 5 0 c m l l c y A v P j w v S X R l b T 4 8 S X R l b T 4 8 S X R l b U x v Y 2 F 0 a W 9 u P j x J d G V t V H l w Z T 5 G b 3 J t d W x h P C 9 J d G V t V H l w Z T 4 8 S X R l b V B h d G g + U 2 V j d G l v b j E v U 2 F m Z U x v Y 2 s v Q 2 h h b m d l Z C U y M F R 5 c G U x P C 9 J d G V t U G F 0 a D 4 8 L 0 l 0 Z W 1 M b 2 N h d G l v b j 4 8 U 3 R h Y m x l R W 5 0 c m l l c y A v P j w v S X R l b T 4 8 S X R l b T 4 8 S X R l b U x v Y 2 F 0 a W 9 u P j x J d G V t V H l w Z T 5 G b 3 J t d W x h P C 9 J d G V t V H l w Z T 4 8 S X R l b V B h d G g + U 2 V j d G l v b j E v U 2 F m Z U x v Y 2 s v Q 2 h h b m d l Z C U y M F R 5 c G U y P C 9 J d G V t U G F 0 a D 4 8 L 0 l 0 Z W 1 M b 2 N h d G l v b j 4 8 U 3 R h Y m x l R W 5 0 c m l l c y A v P j w v S X R l b T 4 8 S X R l b T 4 8 S X R l b U x v Y 2 F 0 a W 9 u P j x J d G V t V H l w Z T 5 G b 3 J t d W x h P C 9 J d G V t V H l w Z T 4 8 S X R l b V B h d G g + U 2 V j d G l v b j E v U 2 F m Z U x v Y 2 s v Q 2 h h b m d l Z C U y M F R 5 c G U z P C 9 J d G V t U G F 0 a D 4 8 L 0 l 0 Z W 1 M b 2 N h d G l v b j 4 8 U 3 R h Y m x l R W 5 0 c m l l c y A v P j w v S X R l b T 4 8 S X R l b T 4 8 S X R l b U x v Y 2 F 0 a W 9 u P j x J d G V t V H l w Z T 5 G b 3 J t d W x h P C 9 J d G V t V H l w Z T 4 8 S X R l b V B h d G g + U 2 V j d G l v b j E v U 2 F m Z U x v Y 2 s v Q 2 h h b m d l Z C U y M F R 5 c G U 0 P C 9 J d G V t U G F 0 a D 4 8 L 0 l 0 Z W 1 M b 2 N h d G l v b j 4 8 U 3 R h Y m x l R W 5 0 c m l l c y A v P j w v S X R l b T 4 8 S X R l b T 4 8 S X R l b U x v Y 2 F 0 a W 9 u P j x J d G V t V H l w Z T 5 G b 3 J t d W x h P C 9 J d G V t V H l w Z T 4 8 S X R l b V B h d G g + U 2 V j d G l v b j E v U 2 F m Z U x v Y 2 s v Q 2 h h b m d l Z C U y M F R 5 c G U 1 P C 9 J d G V t U G F 0 a D 4 8 L 0 l 0 Z W 1 M b 2 N h d G l v b j 4 8 U 3 R h Y m x l R W 5 0 c m l l c y A v P j w v S X R l b T 4 8 S X R l b T 4 8 S X R l b U x v Y 2 F 0 a W 9 u P j x J d G V t V H l w Z T 5 G b 3 J t d W x h P C 9 J d G V t V H l w Z T 4 8 S X R l b V B h d G g + U 2 V j d G l v b j E v U 2 F m Z U x v Y 2 s v Q 2 h h b m d l Z C U y M F R 5 c G U 2 P C 9 J d G V t U G F 0 a D 4 8 L 0 l 0 Z W 1 M b 2 N h d G l v b j 4 8 U 3 R h Y m x l R W 5 0 c m l l c y A v P j w v S X R l b T 4 8 S X R l b T 4 8 S X R l b U x v Y 2 F 0 a W 9 u P j x J d G V t V H l w Z T 5 G b 3 J t d W x h P C 9 J d G V t V H l w Z T 4 8 S X R l b V B h d G g + U 2 V j d G l v b j E v U 2 F m Z U x v Y 2 s v Q 2 h h b m d l Z C U y M F R 5 c G U 3 P C 9 J d G V t U G F 0 a D 4 8 L 0 l 0 Z W 1 M b 2 N h d G l v b j 4 8 U 3 R h Y m x l R W 5 0 c m l l c y A v P j w v S X R l b T 4 8 S X R l b T 4 8 S X R l b U x v Y 2 F 0 a W 9 u P j x J d G V t V H l w Z T 5 G b 3 J t d W x h P C 9 J d G V t V H l w Z T 4 8 S X R l b V B h d G g + U 2 V j d G l v b j E v U 2 F m Z U x v Y 2 s v Q 2 h h b m d l Z C U y M F R 5 c G U 4 P C 9 J d G V t U G F 0 a D 4 8 L 0 l 0 Z W 1 M b 2 N h d G l v b j 4 8 U 3 R h Y m x l R W 5 0 c m l l c y A v P j w v S X R l b T 4 8 S X R l b T 4 8 S X R l b U x v Y 2 F 0 a W 9 u P j x J d G V t V H l w Z T 5 G b 3 J t d W x h P C 9 J d G V t V H l w Z T 4 8 S X R l b V B h d G g + U 2 V j d G l v b j E v U 2 F m Z U x v Y 2 s v Q 2 h h b m d l Z C U y M F R 5 c G U 5 P C 9 J d G V t U G F 0 a D 4 8 L 0 l 0 Z W 1 M b 2 N h d G l v b j 4 8 U 3 R h Y m x l R W 5 0 c m l l c y A v P j w v S X R l b T 4 8 S X R l b T 4 8 S X R l b U x v Y 2 F 0 a W 9 u P j x J d G V t V H l w Z T 5 G b 3 J t d W x h P C 9 J d G V t V H l w Z T 4 8 S X R l b V B h d G g + U 2 V j d G l v b j E v U 2 F m Z U x v Y 2 s v Q 2 h h b m d l Z C U y M F R 5 c G U x M D w v S X R l b V B h d G g + P C 9 J d G V t T G 9 j Y X R p b 2 4 + P F N 0 Y W J s Z U V u d H J p Z X M g L z 4 8 L 0 l 0 Z W 0 + P E l 0 Z W 0 + P E l 0 Z W 1 M b 2 N h d G l v b j 4 8 S X R l b V R 5 c G U + R m 9 y b X V s Y T w v S X R l b V R 5 c G U + P E l 0 Z W 1 Q Y X R o P l N l Y 3 R p b 2 4 x L 1 N h Z m V M b 2 N r L 0 N o Y W 5 n Z W Q l M j B U e X B l M T E 8 L 0 l 0 Z W 1 Q Y X R o P j w v S X R l b U x v Y 2 F 0 a W 9 u P j x T d G F i b G V F b n R y a W V z I C 8 + P C 9 J d G V t P j x J d G V t P j x J d G V t T G 9 j Y X R p b 2 4 + P E l 0 Z W 1 U e X B l P k Z v c m 1 1 b G E 8 L 0 l 0 Z W 1 U e X B l P j x J d G V t U G F 0 a D 5 T Z W N 0 a W 9 u M S 9 T Y W Z l T G 9 j a y 9 D a G F u Z 2 V k J T I w V H l w Z T E y P C 9 J d G V t U G F 0 a D 4 8 L 0 l 0 Z W 1 M b 2 N h d G l v b j 4 8 U 3 R h Y m x l R W 5 0 c m l l c y A v P j w v S X R l b T 4 8 S X R l b T 4 8 S X R l b U x v Y 2 F 0 a W 9 u P j x J d G V t V H l w Z T 5 G b 3 J t d W x h P C 9 J d G V t V H l w Z T 4 8 S X R l b V B h d G g + U 2 V j d G l v b j E v U 2 F m Z U x v Y 2 s v Q 2 h h b m d l Z C U y M F R 5 c G U x M z w v S X R l b V B h d G g + P C 9 J d G V t T G 9 j Y X R p b 2 4 + P F N 0 Y W J s Z U V u d H J p Z X M g L z 4 8 L 0 l 0 Z W 0 + P E l 0 Z W 0 + P E l 0 Z W 1 M b 2 N h d G l v b j 4 8 S X R l b V R 5 c G U + R m 9 y b X V s Y T w v S X R l b V R 5 c G U + P E l 0 Z W 1 Q Y X R o P l N l Y 3 R p b 2 4 x L 1 N h Z m V M b 2 N r L 0 N o Y W 5 n Z W Q l M j B U e X B l M T Q 8 L 0 l 0 Z W 1 Q Y X R o P j w v S X R l b U x v Y 2 F 0 a W 9 u P j x T d G F i b G V F b n R y a W V z I C 8 + P C 9 J d G V t P j x J d G V t P j x J d G V t T G 9 j Y X R p b 2 4 + P E l 0 Z W 1 U e X B l P k Z v c m 1 1 b G E 8 L 0 l 0 Z W 1 U e X B l P j x J d G V t U G F 0 a D 5 T Z W N 0 a W 9 u M S 9 O Z W V k b G V z L 1 N v d X J j Z T w v S X R l b V B h d G g + P C 9 J d G V t T G 9 j Y X R p b 2 4 + P F N 0 Y W J s Z U V u d H J p Z X M g L z 4 8 L 0 l 0 Z W 0 + P E l 0 Z W 0 + P E l 0 Z W 1 M b 2 N h d G l v b j 4 8 S X R l b V R 5 c G U + R m 9 y b X V s Y T w v S X R l b V R 5 c G U + P E l 0 Z W 1 Q Y X R o P l N l Y 3 R p b 2 4 x L 0 5 l Z W R s Z X M v Q 2 h h b m d l Z C U y M F R 5 c G U 8 L 0 l 0 Z W 1 Q Y X R o P j w v S X R l b U x v Y 2 F 0 a W 9 u P j x T d G F i b G V F b n R y a W V z I C 8 + P C 9 J d G V t P j x J d G V t P j x J d G V t T G 9 j Y X R p b 2 4 + P E l 0 Z W 1 U e X B l P k Z v c m 1 1 b G E 8 L 0 l 0 Z W 1 U e X B l P j x J d G V t U G F 0 a D 5 T Z W N 0 a W 9 u M S 9 O Z W V k b G V z L 0 N o Y W 5 n Z W Q l M j B U e X B l M T w v S X R l b V B h d G g + P C 9 J d G V t T G 9 j Y X R p b 2 4 + P F N 0 Y W J s Z U V u d H J p Z X M g L z 4 8 L 0 l 0 Z W 0 + P E l 0 Z W 0 + P E l 0 Z W 1 M b 2 N h d G l v b j 4 8 S X R l b V R 5 c G U + R m 9 y b X V s Y T w v S X R l b V R 5 c G U + P E l 0 Z W 1 Q Y X R o P l N l Y 3 R p b 2 4 x L 0 5 l Z W R s Z X M v Q 2 h h b m d l Z C U y M F R 5 c G U y P C 9 J d G V t U G F 0 a D 4 8 L 0 l 0 Z W 1 M b 2 N h d G l v b j 4 8 U 3 R h Y m x l R W 5 0 c m l l c y A v P j w v S X R l b T 4 8 S X R l b T 4 8 S X R l b U x v Y 2 F 0 a W 9 u P j x J d G V t V H l w Z T 5 G b 3 J t d W x h P C 9 J d G V t V H l w Z T 4 8 S X R l b V B h d G g + U 2 V j d G l v b j E v T m V l Z G x l c y 9 D a G F u Z 2 V k J T I w V H l w Z T M 8 L 0 l 0 Z W 1 Q Y X R o P j w v S X R l b U x v Y 2 F 0 a W 9 u P j x T d G F i b G V F b n R y a W V z I C 8 + P C 9 J d G V t P j x J d G V t P j x J d G V t T G 9 j Y X R p b 2 4 + P E l 0 Z W 1 U e X B l P k Z v c m 1 1 b G E 8 L 0 l 0 Z W 1 U e X B l P j x J d G V t U G F 0 a D 5 T Z W N 0 a W 9 u M S 9 O Z W V k b G V z L 0 N o Y W 5 n Z W Q l M j B U e X B l N D w v S X R l b V B h d G g + P C 9 J d G V t T G 9 j Y X R p b 2 4 + P F N 0 Y W J s Z U V u d H J p Z X M g L z 4 8 L 0 l 0 Z W 0 + P E l 0 Z W 0 + P E l 0 Z W 1 M b 2 N h d G l v b j 4 8 S X R l b V R 5 c G U + R m 9 y b X V s Y T w v S X R l b V R 5 c G U + P E l 0 Z W 1 Q Y X R o P l N l Y 3 R p b 2 4 x L 0 5 l Z W R s Z X M v Q 2 h h b m d l Z C U y M F R 5 c G U 1 P C 9 J d G V t U G F 0 a D 4 8 L 0 l 0 Z W 1 M b 2 N h d G l v b j 4 8 U 3 R h Y m x l R W 5 0 c m l l c y A v P j w v S X R l b T 4 8 S X R l b T 4 8 S X R l b U x v Y 2 F 0 a W 9 u P j x J d G V t V H l w Z T 5 G b 3 J t d W x h P C 9 J d G V t V H l w Z T 4 8 S X R l b V B h d G g + U 2 V j d G l v b j E v T m V l Z G x l c y 9 D a G F u Z 2 V k J T I w V H l w Z T Y 8 L 0 l 0 Z W 1 Q Y X R o P j w v S X R l b U x v Y 2 F 0 a W 9 u P j x T d G F i b G V F b n R y a W V z I C 8 + P C 9 J d G V t P j x J d G V t P j x J d G V t T G 9 j Y X R p b 2 4 + P E l 0 Z W 1 U e X B l P k Z v c m 1 1 b G E 8 L 0 l 0 Z W 1 U e X B l P j x J d G V t U G F 0 a D 5 T Z W N 0 a W 9 u M S 9 O Z W V k b G V z L 0 N o Y W 5 n Z W Q l M j B U e X B l N z w v S X R l b V B h d G g + P C 9 J d G V t T G 9 j Y X R p b 2 4 + P F N 0 Y W J s Z U V u d H J p Z X M g L z 4 8 L 0 l 0 Z W 0 + P E l 0 Z W 0 + P E l 0 Z W 1 M b 2 N h d G l v b j 4 8 S X R l b V R 5 c G U + R m 9 y b X V s Y T w v S X R l b V R 5 c G U + P E l 0 Z W 1 Q Y X R o P l N l Y 3 R p b 2 4 x L 0 5 l Z W R s Z X M v Q 2 h h b m d l Z C U y M F R 5 c G U 4 P C 9 J d G V t U G F 0 a D 4 8 L 0 l 0 Z W 1 M b 2 N h d G l v b j 4 8 U 3 R h Y m x l R W 5 0 c m l l c y A v P j w v S X R l b T 4 8 S X R l b T 4 8 S X R l b U x v Y 2 F 0 a W 9 u P j x J d G V t V H l w Z T 5 G b 3 J t d W x h P C 9 J d G V t V H l w Z T 4 8 S X R l b V B h d G g + U 2 V j d G l v b j E v T m V l Z G x l c y 9 D a G F u Z 2 V k J T I w V H l w Z T k 8 L 0 l 0 Z W 1 Q Y X R o P j w v S X R l b U x v Y 2 F 0 a W 9 u P j x T d G F i b G V F b n R y a W V z I C 8 + P C 9 J d G V t P j x J d G V t P j x J d G V t T G 9 j Y X R p b 2 4 + P E l 0 Z W 1 U e X B l P k Z v c m 1 1 b G E 8 L 0 l 0 Z W 1 U e X B l P j x J d G V t U G F 0 a D 5 T Z W N 0 a W 9 u M S 9 O Z W V k b G V z L 0 N o Y W 5 n Z W Q l M j B U e X B l M T A 8 L 0 l 0 Z W 1 Q Y X R o P j w v S X R l b U x v Y 2 F 0 a W 9 u P j x T d G F i b G V F b n R y a W V z I C 8 + P C 9 J d G V t P j x J d G V t P j x J d G V t T G 9 j Y X R p b 2 4 + P E l 0 Z W 1 U e X B l P k Z v c m 1 1 b G E 8 L 0 l 0 Z W 1 U e X B l P j x J d G V t U G F 0 a D 5 T Z W N 0 a W 9 u M S 9 O Z W V k b G V z L 0 N o Y W 5 n Z W Q l M j B U e X B l M T E 8 L 0 l 0 Z W 1 Q Y X R o P j w v S X R l b U x v Y 2 F 0 a W 9 u P j x T d G F i b G V F b n R y a W V z I C 8 + P C 9 J d G V t P j x J d G V t P j x J d G V t T G 9 j Y X R p b 2 4 + P E l 0 Z W 1 U e X B l P k Z v c m 1 1 b G E 8 L 0 l 0 Z W 1 U e X B l P j x J d G V t U G F 0 a D 5 T Z W N 0 a W 9 u M S 9 O Z W V k b G V z L 0 N o Y W 5 n Z W Q l M j B U e X B l M T I 8 L 0 l 0 Z W 1 Q Y X R o P j w v S X R l b U x v Y 2 F 0 a W 9 u P j x T d G F i b G V F b n R y a W V z I C 8 + P C 9 J d G V t P j x J d G V t P j x J d G V t T G 9 j Y X R p b 2 4 + P E l 0 Z W 1 U e X B l P k Z v c m 1 1 b G E 8 L 0 l 0 Z W 1 U e X B l P j x J d G V t U G F 0 a D 5 T Z W N 0 a W 9 u M S 9 O Z W V k b G V z L 0 N o Y W 5 n Z W Q l M j B U e X B l M T M 8 L 0 l 0 Z W 1 Q Y X R o P j w v S X R l b U x v Y 2 F 0 a W 9 u P j x T d G F i b G V F b n R y a W V z I C 8 + P C 9 J d G V t P j x J d G V t P j x J d G V t T G 9 j Y X R p b 2 4 + P E l 0 Z W 1 U e X B l P k Z v c m 1 1 b G E 8 L 0 l 0 Z W 1 U e X B l P j x J d G V t U G F 0 a D 5 T Z W N 0 a W 9 u M S 9 O Z W V k b G V z L 0 N o Y W 5 n Z W Q l M j B U e X B l M T Q 8 L 0 l 0 Z W 1 Q Y X R o P j w v S X R l b U x v Y 2 F 0 a W 9 u P j x T d G F i b G V F b n R y a W V z I C 8 + P C 9 J d G V t P j x J d G V t P j x J d G V t T G 9 j Y X R p b 2 4 + P E l 0 Z W 1 U e X B l P k Z v c m 1 1 b G E 8 L 0 l 0 Z W 1 U e X B l P j x J d G V t U G F 0 a D 5 T Z W N 0 a W 9 u M S 9 O Z W V k b G V z L 0 N o Y W 5 n Z W Q l M j B U e X B l M T U 8 L 0 l 0 Z W 1 Q Y X R o P j w v S X R l b U x v Y 2 F 0 a W 9 u P j x T d G F i b G V F b n R y a W V z I C 8 + P C 9 J d G V t P j x J d G V t P j x J d G V t T G 9 j Y X R p b 2 4 + P E l 0 Z W 1 U e X B l P k Z v c m 1 1 b G E 8 L 0 l 0 Z W 1 U e X B l P j x J d G V t U G F 0 a D 5 T Z W N 0 a W 9 u M S 9 T d X B l c k Z y b 3 N 0 L 1 N v d X J j Z T w v S X R l b V B h d G g + P C 9 J d G V t T G 9 j Y X R p b 2 4 + P F N 0 Y W J s Z U V u d H J p Z X M g L z 4 8 L 0 l 0 Z W 0 + P E l 0 Z W 0 + P E l 0 Z W 1 M b 2 N h d G l v b j 4 8 S X R l b V R 5 c G U + R m 9 y b X V s Y T w v S X R l b V R 5 c G U + P E l 0 Z W 1 Q Y X R o P l N l Y 3 R p b 2 4 x L 1 N 1 c G V y R n J v c 3 Q v Q 2 h h b m d l Z C U y M F R 5 c G U 8 L 0 l 0 Z W 1 Q Y X R o P j w v S X R l b U x v Y 2 F 0 a W 9 u P j x T d G F i b G V F b n R y a W V z I C 8 + P C 9 J d G V t P j x J d G V t P j x J d G V t T G 9 j Y X R p b 2 4 + P E l 0 Z W 1 U e X B l P k Z v c m 1 1 b G E 8 L 0 l 0 Z W 1 U e X B l P j x J d G V t U G F 0 a D 5 T Z W N 0 a W 9 u M S 9 T d X B l c k Z y b 3 N 0 L 0 N o Y W 5 n Z W Q l M j B U e X B l M T w v S X R l b V B h d G g + P C 9 J d G V t T G 9 j Y X R p b 2 4 + P F N 0 Y W J s Z U V u d H J p Z X M g L z 4 8 L 0 l 0 Z W 0 + P E l 0 Z W 0 + P E l 0 Z W 1 M b 2 N h d G l v b j 4 8 S X R l b V R 5 c G U + R m 9 y b X V s Y T w v S X R l b V R 5 c G U + P E l 0 Z W 1 Q Y X R o P l N l Y 3 R p b 2 4 x L 1 N 1 c G V y R n J v c 3 Q v Q 2 h h b m d l Z C U y M F R 5 c G U y P C 9 J d G V t U G F 0 a D 4 8 L 0 l 0 Z W 1 M b 2 N h d G l v b j 4 8 U 3 R h Y m x l R W 5 0 c m l l c y A v P j w v S X R l b T 4 8 S X R l b T 4 8 S X R l b U x v Y 2 F 0 a W 9 u P j x J d G V t V H l w Z T 5 G b 3 J t d W x h P C 9 J d G V t V H l w Z T 4 8 S X R l b V B h d G g + U 2 V j d G l v b j E v U 3 V w Z X J G c m 9 z d C 9 D a G F u Z 2 V k J T I w V H l w Z T M 8 L 0 l 0 Z W 1 Q Y X R o P j w v S X R l b U x v Y 2 F 0 a W 9 u P j x T d G F i b G V F b n R y a W V z I C 8 + P C 9 J d G V t P j x J d G V t P j x J d G V t T G 9 j Y X R p b 2 4 + P E l 0 Z W 1 U e X B l P k Z v c m 1 1 b G E 8 L 0 l 0 Z W 1 U e X B l P j x J d G V t U G F 0 a D 5 T Z W N 0 a W 9 u M S 9 T d X B l c k Z y b 3 N 0 L 0 N o Y W 5 n Z W Q l M j B U e X B l N D w v S X R l b V B h d G g + P C 9 J d G V t T G 9 j Y X R p b 2 4 + P F N 0 Y W J s Z U V u d H J p Z X M g L z 4 8 L 0 l 0 Z W 0 + P E l 0 Z W 0 + P E l 0 Z W 1 M b 2 N h d G l v b j 4 8 S X R l b V R 5 c G U + R m 9 y b X V s Y T w v S X R l b V R 5 c G U + P E l 0 Z W 1 Q Y X R o P l N l Y 3 R p b 2 4 x L 1 N 1 c G V y R n J v c 3 Q v Q 2 h h b m d l Z C U y M F R 5 c G U 1 P C 9 J d G V t U G F 0 a D 4 8 L 0 l 0 Z W 1 M b 2 N h d G l v b j 4 8 U 3 R h Y m x l R W 5 0 c m l l c y A v P j w v S X R l b T 4 8 S X R l b T 4 8 S X R l b U x v Y 2 F 0 a W 9 u P j x J d G V t V H l w Z T 5 G b 3 J t d W x h P C 9 J d G V t V H l w Z T 4 8 S X R l b V B h d G g + U 2 V j d G l v b j E v U 3 V w Z X J G c m 9 z d C 9 D a G F u Z 2 V k J T I w V H l w Z T Y 8 L 0 l 0 Z W 1 Q Y X R o P j w v S X R l b U x v Y 2 F 0 a W 9 u P j x T d G F i b G V F b n R y a W V z I C 8 + P C 9 J d G V t P j x J d G V t P j x J d G V t T G 9 j Y X R p b 2 4 + P E l 0 Z W 1 U e X B l P k Z v c m 1 1 b G E 8 L 0 l 0 Z W 1 U e X B l P j x J d G V t U G F 0 a D 5 T Z W N 0 a W 9 u M S 9 T d X B l c k Z y b 3 N 0 L 0 N o Y W 5 n Z W Q l M j B U e X B l N z w v S X R l b V B h d G g + P C 9 J d G V t T G 9 j Y X R p b 2 4 + P F N 0 Y W J s Z U V u d H J p Z X M g L z 4 8 L 0 l 0 Z W 0 + P E l 0 Z W 0 + P E l 0 Z W 1 M b 2 N h d G l v b j 4 8 S X R l b V R 5 c G U + R m 9 y b X V s Y T w v S X R l b V R 5 c G U + P E l 0 Z W 1 Q Y X R o P l N l Y 3 R p b 2 4 x L 1 N 1 c G V y R n J v c 3 Q v Q 2 h h b m d l Z C U y M F R 5 c G U 4 P C 9 J d G V t U G F 0 a D 4 8 L 0 l 0 Z W 1 M b 2 N h d G l v b j 4 8 U 3 R h Y m x l R W 5 0 c m l l c y A v P j w v S X R l b T 4 8 S X R l b T 4 8 S X R l b U x v Y 2 F 0 a W 9 u P j x J d G V t V H l w Z T 5 G b 3 J t d W x h P C 9 J d G V t V H l w Z T 4 8 S X R l b V B h d G g + U 2 V j d G l v b j E v U 3 V w Z X J G c m 9 z d C 9 D a G F u Z 2 V k J T I w V H l w Z T k 8 L 0 l 0 Z W 1 Q Y X R o P j w v S X R l b U x v Y 2 F 0 a W 9 u P j x T d G F i b G V F b n R y a W V z I C 8 + P C 9 J d G V t P j x J d G V t P j x J d G V t T G 9 j Y X R p b 2 4 + P E l 0 Z W 1 U e X B l P k Z v c m 1 1 b G E 8 L 0 l 0 Z W 1 U e X B l P j x J d G V t U G F 0 a D 5 T Z W N 0 a W 9 u M S 9 T d X B l c k Z y b 3 N 0 L 0 N o Y W 5 n Z W Q l M j B U e X B l M T A 8 L 0 l 0 Z W 1 Q Y X R o P j w v S X R l b U x v Y 2 F 0 a W 9 u P j x T d G F i b G V F b n R y a W V z I C 8 + P C 9 J d G V t P j x J d G V t P j x J d G V t T G 9 j Y X R p b 2 4 + P E l 0 Z W 1 U e X B l P k Z v c m 1 1 b G E 8 L 0 l 0 Z W 1 U e X B l P j x J d G V t U G F 0 a D 5 T Z W N 0 a W 9 u M S 9 T d X B l c k Z y b 3 N 0 L 0 N o Y W 5 n Z W Q l M j B U e X B l M T E 8 L 0 l 0 Z W 1 Q Y X R o P j w v S X R l b U x v Y 2 F 0 a W 9 u P j x T d G F i b G V F b n R y a W V z I C 8 + P C 9 J d G V t P j x J d G V t P j x J d G V t T G 9 j Y X R p b 2 4 + P E l 0 Z W 1 U e X B l P k Z v c m 1 1 b G E 8 L 0 l 0 Z W 1 U e X B l P j x J d G V t U G F 0 a D 5 T Z W N 0 a W 9 u M S 9 T d X B l c k Z y b 3 N 0 L 0 N o Y W 5 n Z W Q l M j B U e X B l M T I 8 L 0 l 0 Z W 1 Q Y X R o P j w v S X R l b U x v Y 2 F 0 a W 9 u P j x T d G F i b G V F b n R y a W V z I C 8 + P C 9 J d G V t P j x J d G V t P j x J d G V t T G 9 j Y X R p b 2 4 + P E l 0 Z W 1 U e X B l P k Z v c m 1 1 b G E 8 L 0 l 0 Z W 1 U e X B l P j x J d G V t U G F 0 a D 5 T Z W N 0 a W 9 u M S 9 T d X B l c k Z y b 3 N 0 L 0 N o Y W 5 n Z W Q l M j B U e X B l M T M 8 L 0 l 0 Z W 1 Q Y X R o P j w v S X R l b U x v Y 2 F 0 a W 9 u P j x T d G F i b G V F b n R y a W V z I C 8 + P C 9 J d G V t P j x J d G V t P j x J d G V t T G 9 j Y X R p b 2 4 + P E l 0 Z W 1 U e X B l P k Z v c m 1 1 b G E 8 L 0 l 0 Z W 1 U e X B l P j x J d G V t U G F 0 a D 5 T Z W N 0 a W 9 u M S 9 T d X B l c k Z y b 3 N 0 L 0 N o Y W 5 n Z W Q l M j B U e X B l M T Q 8 L 0 l 0 Z W 1 Q Y X R o P j w v S X R l b U x v Y 2 F 0 a W 9 u P j x T d G F i b G V F b n R y a W V z I C 8 + P C 9 J d G V t P j x J d G V t P j x J d G V t T G 9 j Y X R p b 2 4 + P E l 0 Z W 1 U e X B l P k Z v c m 1 1 b G E 8 L 0 l 0 Z W 1 U e X B l P j x J d G V t U G F 0 a D 5 T Z W N 0 a W 9 u M S 9 T d X B l c k Z y b 3 N 0 L 0 N o Y W 5 n Z W Q l M j B U e X B l M T U 8 L 0 l 0 Z W 1 Q Y X R o P j w v S X R l b U x v Y 2 F 0 a W 9 u P j x T d G F i b G V F b n R y a W V z I C 8 + P C 9 J d G V t P j x J d G V t P j x J d G V t T G 9 j Y X R p b 2 4 + P E l 0 Z W 1 U e X B l P k Z v c m 1 1 b G E 8 L 0 l 0 Z W 1 U e X B l P j x J d G V t U G F 0 a D 5 T Z W N 0 a W 9 u M S 9 T d X B l c k Z y b 3 N 0 L 0 N o Y W 5 n Z W Q l M j B U e X B l M T Y 8 L 0 l 0 Z W 1 Q Y X R o P j w v S X R l b U x v Y 2 F 0 a W 9 u P j x T d G F i b G V F b n R y a W V z I C 8 + P C 9 J d G V t P j x J d G V t P j x J d G V t T G 9 j Y X R p b 2 4 + P E l 0 Z W 1 U e X B l P k Z v c m 1 1 b G E 8 L 0 l 0 Z W 1 U e X B l P j x J d G V t U G F 0 a D 5 T Z W N 0 a W 9 u M S 9 D Z W 5 0 c m k v U 2 9 1 c m N l P C 9 J d G V t U G F 0 a D 4 8 L 0 l 0 Z W 1 M b 2 N h d G l v b j 4 8 U 3 R h Y m x l R W 5 0 c m l l c y A v P j w v S X R l b T 4 8 S X R l b T 4 8 S X R l b U x v Y 2 F 0 a W 9 u P j x J d G V t V H l w Z T 5 G b 3 J t d W x h P C 9 J d G V t V H l w Z T 4 8 S X R l b V B h d G g + U 2 V j d G l v b j E v Q 2 V u d H J p L 0 N o Y W 5 n Z W Q l M j B U e X B l P C 9 J d G V t U G F 0 a D 4 8 L 0 l 0 Z W 1 M b 2 N h d G l v b j 4 8 U 3 R h Y m x l R W 5 0 c m l l c y A v P j w v S X R l b T 4 8 S X R l b T 4 8 S X R l b U x v Y 2 F 0 a W 9 u P j x J d G V t V H l w Z T 5 G b 3 J t d W x h P C 9 J d G V t V H l w Z T 4 8 S X R l b V B h d G g + U 2 V j d G l v b j E v Q 2 V u d H J p L 0 N o Y W 5 n Z W Q l M j B U e X B l M T w v S X R l b V B h d G g + P C 9 J d G V t T G 9 j Y X R p b 2 4 + P F N 0 Y W J s Z U V u d H J p Z X M g L z 4 8 L 0 l 0 Z W 0 + P E l 0 Z W 0 + P E l 0 Z W 1 M b 2 N h d G l v b j 4 8 S X R l b V R 5 c G U + R m 9 y b X V s Y T w v S X R l b V R 5 c G U + P E l 0 Z W 1 Q Y X R o P l N l Y 3 R p b 2 4 x L 0 N l b n R y a S 9 D a G F u Z 2 V k J T I w V H l w Z T I 8 L 0 l 0 Z W 1 Q Y X R o P j w v S X R l b U x v Y 2 F 0 a W 9 u P j x T d G F i b G V F b n R y a W V z I C 8 + P C 9 J d G V t P j x J d G V t P j x J d G V t T G 9 j Y X R p b 2 4 + P E l 0 Z W 1 U e X B l P k Z v c m 1 1 b G E 8 L 0 l 0 Z W 1 U e X B l P j x J d G V t U G F 0 a D 5 T Z W N 0 a W 9 u M S 9 D Z W 5 0 c m k v Q 2 h h b m d l Z C U y M F R 5 c G U z P C 9 J d G V t U G F 0 a D 4 8 L 0 l 0 Z W 1 M b 2 N h d G l v b j 4 8 U 3 R h Y m x l R W 5 0 c m l l c y A v P j w v S X R l b T 4 8 S X R l b T 4 8 S X R l b U x v Y 2 F 0 a W 9 u P j x J d G V t V H l w Z T 5 G b 3 J t d W x h P C 9 J d G V t V H l w Z T 4 8 S X R l b V B h d G g + U 2 V j d G l v b j E v Q 2 V u d H J p L 0 N o Y W 5 n Z W Q l M j B U e X B l N D w v S X R l b V B h d G g + P C 9 J d G V t T G 9 j Y X R p b 2 4 + P F N 0 Y W J s Z U V u d H J p Z X M g L z 4 8 L 0 l 0 Z W 0 + P E l 0 Z W 0 + P E l 0 Z W 1 M b 2 N h d G l v b j 4 8 S X R l b V R 5 c G U + R m 9 y b X V s Y T w v S X R l b V R 5 c G U + P E l 0 Z W 1 Q Y X R o P l N l Y 3 R p b 2 4 x L 0 N l b n R y a S 9 D a G F u Z 2 V k J T I w V H l w Z T U 8 L 0 l 0 Z W 1 Q Y X R o P j w v S X R l b U x v Y 2 F 0 a W 9 u P j x T d G F i b G V F b n R y a W V z I C 8 + P C 9 J d G V t P j x J d G V t P j x J d G V t T G 9 j Y X R p b 2 4 + P E l 0 Z W 1 U e X B l P k Z v c m 1 1 b G E 8 L 0 l 0 Z W 1 U e X B l P j x J d G V t U G F 0 a D 5 T Z W N 0 a W 9 u M S 9 D Z W 5 0 c m k v Q 2 h h b m d l Z C U y M F R 5 c G U 2 P C 9 J d G V t U G F 0 a D 4 8 L 0 l 0 Z W 1 M b 2 N h d G l v b j 4 8 U 3 R h Y m x l R W 5 0 c m l l c y A v P j w v S X R l b T 4 8 S X R l b T 4 8 S X R l b U x v Y 2 F 0 a W 9 u P j x J d G V t V H l w Z T 5 G b 3 J t d W x h P C 9 J d G V t V H l w Z T 4 8 S X R l b V B h d G g + U 2 V j d G l v b j E v Q 2 V u d H J p L 0 N o Y W 5 n Z W Q l M j B U e X B l N z w v S X R l b V B h d G g + P C 9 J d G V t T G 9 j Y X R p b 2 4 + P F N 0 Y W J s Z U V u d H J p Z X M g L z 4 8 L 0 l 0 Z W 0 + P E l 0 Z W 0 + P E l 0 Z W 1 M b 2 N h d G l v b j 4 8 S X R l b V R 5 c G U + R m 9 y b X V s Y T w v S X R l b V R 5 c G U + P E l 0 Z W 1 Q Y X R o P l N l Y 3 R p b 2 4 x L 0 N l b n R y a S 9 D a G F u Z 2 V k J T I w V H l w Z T g 8 L 0 l 0 Z W 1 Q Y X R o P j w v S X R l b U x v Y 2 F 0 a W 9 u P j x T d G F i b G V F b n R y a W V z I C 8 + P C 9 J d G V t P j x J d G V t P j x J d G V t T G 9 j Y X R p b 2 4 + P E l 0 Z W 1 U e X B l P k Z v c m 1 1 b G E 8 L 0 l 0 Z W 1 U e X B l P j x J d G V t U G F 0 a D 5 T Z W N 0 a W 9 u M S 9 D Z W 5 0 c m k v Q 2 h h b m d l Z C U y M F R 5 c G U 5 P C 9 J d G V t U G F 0 a D 4 8 L 0 l 0 Z W 1 M b 2 N h d G l v b j 4 8 U 3 R h Y m x l R W 5 0 c m l l c y A v P j w v S X R l b T 4 8 S X R l b T 4 8 S X R l b U x v Y 2 F 0 a W 9 u P j x J d G V t V H l w Z T 5 G b 3 J t d W x h P C 9 J d G V t V H l w Z T 4 8 S X R l b V B h d G g + U 2 V j d G l v b j E v Q 2 V u d H J p L 0 N o Y W 5 n Z W Q l M j B U e X B l M T A 8 L 0 l 0 Z W 1 Q Y X R o P j w v S X R l b U x v Y 2 F 0 a W 9 u P j x T d G F i b G V F b n R y a W V z I C 8 + P C 9 J d G V t P j x J d G V t P j x J d G V t T G 9 j Y X R p b 2 4 + P E l 0 Z W 1 U e X B l P k Z v c m 1 1 b G E 8 L 0 l 0 Z W 1 U e X B l P j x J d G V t U G F 0 a D 5 T Z W N 0 a W 9 u M S 9 D Z W 5 0 c m k v Q 2 h h b m d l Z C U y M F R 5 c G U x M T w v S X R l b V B h d G g + P C 9 J d G V t T G 9 j Y X R p b 2 4 + P F N 0 Y W J s Z U V u d H J p Z X M g L z 4 8 L 0 l 0 Z W 0 + P E l 0 Z W 0 + P E l 0 Z W 1 M b 2 N h d G l v b j 4 8 S X R l b V R 5 c G U + R m 9 y b X V s Y T w v S X R l b V R 5 c G U + P E l 0 Z W 1 Q Y X R o P l N l Y 3 R p b 2 4 x L 0 N l b n R y a S 9 D a G F u Z 2 V k J T I w V H l w Z T E y P C 9 J d G V t U G F 0 a D 4 8 L 0 l 0 Z W 1 M b 2 N h d G l v b j 4 8 U 3 R h Y m x l R W 5 0 c m l l c y A v P j w v S X R l b T 4 8 S X R l b T 4 8 S X R l b U x v Y 2 F 0 a W 9 u P j x J d G V t V H l w Z T 5 G b 3 J t d W x h P C 9 J d G V t V H l w Z T 4 8 S X R l b V B h d G g + U 2 V j d G l v b j E v Q 2 V u d H J p L 0 N o Y W 5 n Z W Q l M j B U e X B l M T M 8 L 0 l 0 Z W 1 Q Y X R o P j w v S X R l b U x v Y 2 F 0 a W 9 u P j x T d G F i b G V F b n R y a W V z I C 8 + P C 9 J d G V t P j x J d G V t P j x J d G V t T G 9 j Y X R p b 2 4 + P E l 0 Z W 1 U e X B l P k Z v c m 1 1 b G E 8 L 0 l 0 Z W 1 U e X B l P j x J d G V t U G F 0 a D 5 T Z W N 0 a W 9 u M S 9 D Z W 5 0 c m k v Q 2 h h b m d l Z C U y M F R 5 c G U x N D w v S X R l b V B h d G g + P C 9 J d G V t T G 9 j Y X R p b 2 4 + P F N 0 Y W J s Z U V u d H J p Z X M g L z 4 8 L 0 l 0 Z W 0 + P E l 0 Z W 0 + P E l 0 Z W 1 M b 2 N h d G l v b j 4 8 S X R l b V R 5 c G U + R m 9 y b X V s Y T w v S X R l b V R 5 c G U + P E l 0 Z W 1 Q Y X R o P l N l Y 3 R p b 2 4 x L 0 N l b n R y a S 9 D a G F u Z 2 V k J T I w V H l w Z T E 1 P C 9 J d G V t U G F 0 a D 4 8 L 0 l 0 Z W 1 M b 2 N h d G l v b j 4 8 U 3 R h Y m x l R W 5 0 c m l l c y A v P j w v S X R l b T 4 8 S X R l b T 4 8 S X R l b U x v Y 2 F 0 a W 9 u P j x J d G V t V H l w Z T 5 G b 3 J t d W x h P C 9 J d G V t V H l w Z T 4 8 S X R l b V B h d G g + U 2 V j d G l v b j E v Q 2 V u d H J p L 0 N o Y W 5 n Z W Q l M j B U e X B l M T Y 8 L 0 l 0 Z W 1 Q Y X R o P j w v S X R l b U x v Y 2 F 0 a W 9 u P j x T d G F i b G V F b n R y a W V z I C 8 + P C 9 J d G V t P j x J d G V t P j x J d G V t T G 9 j Y X R p b 2 4 + P E l 0 Z W 1 U e X B l P k Z v c m 1 1 b G E 8 L 0 l 0 Z W 1 U e X B l P j x J d G V t U G F 0 a D 5 T Z W N 0 a W 9 u M S 9 D Z W 5 0 c m k v Q 2 h h b m d l Z C U y M F R 5 c G U x N z w v S X R l b V B h d G g + P C 9 J d G V t T G 9 j Y X R p b 2 4 + P F N 0 Y W J s Z U V u d H J p Z X M g L z 4 8 L 0 l 0 Z W 0 + P E l 0 Z W 0 + P E l 0 Z W 1 M b 2 N h d G l v b j 4 8 S X R l b V R 5 c G U + R m 9 y b X V s Y T w v S X R l b V R 5 c G U + P E l 0 Z W 1 Q Y X R o P l N l Y 3 R p b 2 4 x L 0 9 y Y W 5 n Z V R v c C 9 T b 3 V y Y 2 U 8 L 0 l 0 Z W 1 Q Y X R o P j w v S X R l b U x v Y 2 F 0 a W 9 u P j x T d G F i b G V F b n R y a W V z I C 8 + P C 9 J d G V t P j x J d G V t P j x J d G V t T G 9 j Y X R p b 2 4 + P E l 0 Z W 1 U e X B l P k Z v c m 1 1 b G E 8 L 0 l 0 Z W 1 U e X B l P j x J d G V t U G F 0 a D 5 T Z W N 0 a W 9 u M S 9 P c m F u Z 2 V U b 3 A v Q 2 h h b m d l Z C U y M F R 5 c G U 8 L 0 l 0 Z W 1 Q Y X R o P j w v S X R l b U x v Y 2 F 0 a W 9 u P j x T d G F i b G V F b n R y a W V z I C 8 + P C 9 J d G V t P j x J d G V t P j x J d G V t T G 9 j Y X R p b 2 4 + P E l 0 Z W 1 U e X B l P k Z v c m 1 1 b G E 8 L 0 l 0 Z W 1 U e X B l P j x J d G V t U G F 0 a D 5 T Z W N 0 a W 9 u M S 9 P c m F u Z 2 V U b 3 A v Q 2 h h b m d l Z C U y M F R 5 c G U x P C 9 J d G V t U G F 0 a D 4 8 L 0 l 0 Z W 1 M b 2 N h d G l v b j 4 8 U 3 R h Y m x l R W 5 0 c m l l c y A v P j w v S X R l b T 4 8 S X R l b T 4 8 S X R l b U x v Y 2 F 0 a W 9 u P j x J d G V t V H l w Z T 5 G b 3 J t d W x h P C 9 J d G V t V H l w Z T 4 8 S X R l b V B h d G g + U 2 V j d G l v b j E v T 3 J h b m d l V G 9 w L 0 N o Y W 5 n Z W Q l M j B U e X B l M j w v S X R l b V B h d G g + P C 9 J d G V t T G 9 j Y X R p b 2 4 + P F N 0 Y W J s Z U V u d H J p Z X M g L z 4 8 L 0 l 0 Z W 0 + P E l 0 Z W 0 + P E l 0 Z W 1 M b 2 N h d G l v b j 4 8 S X R l b V R 5 c G U + R m 9 y b X V s Y T w v S X R l b V R 5 c G U + P E l 0 Z W 1 Q Y X R o P l N l Y 3 R p b 2 4 x L 0 9 y Y W 5 n Z V R v c C 9 D a G F u Z 2 V k J T I w V H l w Z T M 8 L 0 l 0 Z W 1 Q Y X R o P j w v S X R l b U x v Y 2 F 0 a W 9 u P j x T d G F i b G V F b n R y a W V z I C 8 + P C 9 J d G V t P j x J d G V t P j x J d G V t T G 9 j Y X R p b 2 4 + P E l 0 Z W 1 U e X B l P k Z v c m 1 1 b G E 8 L 0 l 0 Z W 1 U e X B l P j x J d G V t U G F 0 a D 5 T Z W N 0 a W 9 u M S 9 P c m F u Z 2 V U b 3 A v Q 2 h h b m d l Z C U y M F R 5 c G U 0 P C 9 J d G V t U G F 0 a D 4 8 L 0 l 0 Z W 1 M b 2 N h d G l v b j 4 8 U 3 R h Y m x l R W 5 0 c m l l c y A v P j w v S X R l b T 4 8 S X R l b T 4 8 S X R l b U x v Y 2 F 0 a W 9 u P j x J d G V t V H l w Z T 5 G b 3 J t d W x h P C 9 J d G V t V H l w Z T 4 8 S X R l b V B h d G g + U 2 V j d G l v b j E v T 3 J h b m d l V G 9 w L 0 N o Y W 5 n Z W Q l M j B U e X B l N T w v S X R l b V B h d G g + P C 9 J d G V t T G 9 j Y X R p b 2 4 + P F N 0 Y W J s Z U V u d H J p Z X M g L z 4 8 L 0 l 0 Z W 0 + P E l 0 Z W 0 + P E l 0 Z W 1 M b 2 N h d G l v b j 4 8 S X R l b V R 5 c G U + R m 9 y b X V s Y T w v S X R l b V R 5 c G U + P E l 0 Z W 1 Q Y X R o P l N l Y 3 R p b 2 4 x L 0 9 y Y W 5 n Z V R v c C 9 D a G F u Z 2 V k J T I w V H l w Z T Y 8 L 0 l 0 Z W 1 Q Y X R o P j w v S X R l b U x v Y 2 F 0 a W 9 u P j x T d G F i b G V F b n R y a W V z I C 8 + P C 9 J d G V t P j x J d G V t P j x J d G V t T G 9 j Y X R p b 2 4 + P E l 0 Z W 1 U e X B l P k Z v c m 1 1 b G E 8 L 0 l 0 Z W 1 U e X B l P j x J d G V t U G F 0 a D 5 T Z W N 0 a W 9 u M S 9 P c m F u Z 2 V U b 3 A v Q 2 h h b m d l Z C U y M F R 5 c G U 3 P C 9 J d G V t U G F 0 a D 4 8 L 0 l 0 Z W 1 M b 2 N h d G l v b j 4 8 U 3 R h Y m x l R W 5 0 c m l l c y A v P j w v S X R l b T 4 8 S X R l b T 4 8 S X R l b U x v Y 2 F 0 a W 9 u P j x J d G V t V H l w Z T 5 G b 3 J t d W x h P C 9 J d G V t V H l w Z T 4 8 S X R l b V B h d G g + U 2 V j d G l v b j E v T 3 J h b m d l V G 9 w L 0 N o Y W 5 n Z W Q l M j B U e X B l O D w v S X R l b V B h d G g + P C 9 J d G V t T G 9 j Y X R p b 2 4 + P F N 0 Y W J s Z U V u d H J p Z X M g L z 4 8 L 0 l 0 Z W 0 + P E l 0 Z W 0 + P E l 0 Z W 1 M b 2 N h d G l v b j 4 8 S X R l b V R 5 c G U + R m 9 y b X V s Y T w v S X R l b V R 5 c G U + P E l 0 Z W 1 Q Y X R o P l N l Y 3 R p b 2 4 x L 0 9 y Y W 5 n Z V R v c C 9 D a G F u Z 2 V k J T I w V H l w Z T k 8 L 0 l 0 Z W 1 Q Y X R o P j w v S X R l b U x v Y 2 F 0 a W 9 u P j x T d G F i b G V F b n R y a W V z I C 8 + P C 9 J d G V t P j x J d G V t P j x J d G V t T G 9 j Y X R p b 2 4 + P E l 0 Z W 1 U e X B l P k Z v c m 1 1 b G E 8 L 0 l 0 Z W 1 U e X B l P j x J d G V t U G F 0 a D 5 T Z W N 0 a W 9 u M S 9 P c m F u Z 2 V U b 3 A v Q 2 h h b m d l Z C U y M F R 5 c G U x M 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C b G 9 j a 0 1 h a W x l c n M 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S U Q i I F Z h b H V l P S J z M m V h O D M x Z G E t Z j g 2 M i 0 0 Y j c 0 L W J m M 2 Q t O T k 4 Y j F j Y m U 4 O D d h I i A v P j x F b n R y e S B U e X B l P S J S Z X N 1 b H R U e X B l I i B W Y W x 1 Z T 0 i c 1 R h Y m x l I i A v P j x F b n R y e S B U e X B l P S J O Y X Z p Z 2 F 0 a W 9 u U 3 R l c E 5 h b W U i I F Z h b H V l P S J z T m F 2 a W d h d G l v b i I g L z 4 8 R W 5 0 c n k g V H l w Z T 0 i R m l s b E 9 i a m V j d F R 5 c G U i I F Z h b H V l P S J z Q 2 9 u b m V j d G l v b k 9 u b H k i I C 8 + P E V u d H J 5 I F R 5 c G U 9 I k 5 h b W V V c G R h d G V k Q W Z 0 Z X J G a W x s I i B W Y W x 1 Z T 0 i b D E i I C 8 + P E V u d H J 5 I F R 5 c G U 9 I k x v Y W R l Z F R v Q W 5 h b H l z a X N T Z X J 2 a W N l c y 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1 N U X 1 F 1 Z X J 5 L C B L M k V E V E E g U X V l c n k v Q X V 0 b 1 J l b W 9 2 Z W R D b 2 x 1 b W 5 z M S 5 7 U 3 R 1 Z H k g T n V t Y m V y L D B 9 J n F 1 b 3 Q 7 L C Z x d W 9 0 O 1 N l Y 3 R p b 2 4 x L 1 N T V F 9 R d W V y e S w g S z J F R F R B I F F 1 Z X J 5 L 0 F 1 d G 9 S Z W 1 v d m V k Q 2 9 s d W 1 u c z E u e 1 B h c n Q g T m F t Z S w x f S Z x d W 9 0 O y w m c X V v d D t T Z W N 0 a W 9 u M S 9 T U 1 R f U X V l c n k s I E s y R U R U Q S B R d W V y e S 9 B d X R v U m V t b 3 Z l Z E N v b H V t b n M x L n t M b 3 R f I y w y f S Z x d W 9 0 O y w m c X V v d D t T Z W N 0 a W 9 u M S 9 T U 1 R f U X V l c n k s I E s y R U R U Q S B R d W V y e S 9 B d X R v U m V t b 3 Z l Z E N v b H V t b n M x L n t F e H B p c m F 0 a W 9 u I E R h d G U s M 3 0 m c X V v d D s s J n F 1 b 3 Q 7 U 2 V j d G l v b j E v U 1 N U X 1 F 1 Z X J 5 L C B L M k V E V E E g U X V l c n k v Q X V 0 b 1 J l b W 9 2 Z W R D b 2 x 1 b W 5 z M S 5 7 U X V h b n R p d H k s N H 0 m c X V v d D s s J n F 1 b 3 Q 7 U 2 V j d G l v b j E v U 1 N U X 1 F 1 Z X J 5 L C B L M k V E V E E g U X V l c n k v Q X V 0 b 1 J l b W 9 2 Z W R D b 2 x 1 b W 5 z M S 5 7 Q W N 0 a W 9 u L D V 9 J n F 1 b 3 Q 7 L C Z x d W 9 0 O 1 N l Y 3 R p b 2 4 x L 1 N T V F 9 R d W V y e S w g S z J F R F R B I F F 1 Z X J 5 L 0 F 1 d G 9 S Z W 1 v d m V k Q 2 9 s d W 1 u c z E u e 0 R h d G U s N n 0 m c X V v d D s s J n F 1 b 3 Q 7 U 2 V j d G l v b j E v U 1 N U X 1 F 1 Z X J 5 L C B L M k V E V E E g U X V l c n k v Q X V 0 b 1 J l b W 9 2 Z W R D b 2 x 1 b W 5 z M S 5 7 V G l t Z S B U a W x s I E V 4 c G l y Y X R p b 2 4 g K E R h e X M p L D d 9 J n F 1 b 3 Q 7 L C Z x d W 9 0 O 1 N l Y 3 R p b 2 4 x L 1 N T V F 9 R d W V y e S w g S z J F R F R B I F F 1 Z X J 5 L 0 F 1 d G 9 S Z W 1 v d m V k Q 2 9 s d W 1 u c z E u e 1 V z Z X I s O H 0 m c X V v d D s s J n F 1 b 3 Q 7 U 2 V j d G l v b j E v U 1 N U X 1 F 1 Z X J 5 L C B L M k V E V E E g U X V l c n k v Q X V 0 b 1 J l b W 9 2 Z W R D b 2 x 1 b W 5 z M S 5 7 T m 9 0 Z X M s O X 0 m c X V v d D t d L C Z x d W 9 0 O 0 N v b H V t b k N v d W 5 0 J n F 1 b 3 Q 7 O j E w L C Z x d W 9 0 O 0 t l e U N v b H V t b k 5 h b W V z J n F 1 b 3 Q 7 O l t d L C Z x d W 9 0 O 0 N v b H V t b k l k Z W 5 0 a X R p Z X M m c X V v d D s 6 W y Z x d W 9 0 O 1 N l Y 3 R p b 2 4 x L 1 N T V F 9 R d W V y e S w g S z J F R F R B I F F 1 Z X J 5 L 0 F 1 d G 9 S Z W 1 v d m V k Q 2 9 s d W 1 u c z E u e 1 N 0 d W R 5 I E 5 1 b W J l c i w w f S Z x d W 9 0 O y w m c X V v d D t T Z W N 0 a W 9 u M S 9 T U 1 R f U X V l c n k s I E s y R U R U Q S B R d W V y e S 9 B d X R v U m V t b 3 Z l Z E N v b H V t b n M x L n t Q Y X J 0 I E 5 h b W U s M X 0 m c X V v d D s s J n F 1 b 3 Q 7 U 2 V j d G l v b j E v U 1 N U X 1 F 1 Z X J 5 L C B L M k V E V E E g U X V l c n k v Q X V 0 b 1 J l b W 9 2 Z W R D b 2 x 1 b W 5 z M S 5 7 T G 9 0 X y M s M n 0 m c X V v d D s s J n F 1 b 3 Q 7 U 2 V j d G l v b j E v U 1 N U X 1 F 1 Z X J 5 L C B L M k V E V E E g U X V l c n k v Q X V 0 b 1 J l b W 9 2 Z W R D b 2 x 1 b W 5 z M S 5 7 R X h w a X J h d G l v b i B E Y X R l L D N 9 J n F 1 b 3 Q 7 L C Z x d W 9 0 O 1 N l Y 3 R p b 2 4 x L 1 N T V F 9 R d W V y e S w g S z J F R F R B I F F 1 Z X J 5 L 0 F 1 d G 9 S Z W 1 v d m V k Q 2 9 s d W 1 u c z E u e 1 F 1 Y W 5 0 a X R 5 L D R 9 J n F 1 b 3 Q 7 L C Z x d W 9 0 O 1 N l Y 3 R p b 2 4 x L 1 N T V F 9 R d W V y e S w g S z J F R F R B I F F 1 Z X J 5 L 0 F 1 d G 9 S Z W 1 v d m V k Q 2 9 s d W 1 u c z E u e 0 F j d G l v b i w 1 f S Z x d W 9 0 O y w m c X V v d D t T Z W N 0 a W 9 u M S 9 T U 1 R f U X V l c n k s I E s y R U R U Q S B R d W V y e S 9 B d X R v U m V t b 3 Z l Z E N v b H V t b n M x L n t E Y X R l L D Z 9 J n F 1 b 3 Q 7 L C Z x d W 9 0 O 1 N l Y 3 R p b 2 4 x L 1 N T V F 9 R d W V y e S w g S z J F R F R B I F F 1 Z X J 5 L 0 F 1 d G 9 S Z W 1 v d m V k Q 2 9 s d W 1 u c z E u e 1 R p b W U g V G l s b C B F e H B p c m F 0 a W 9 u I C h E Y X l z K S w 3 f S Z x d W 9 0 O y w m c X V v d D t T Z W N 0 a W 9 u M S 9 T U 1 R f U X V l c n k s I E s y R U R U Q S B R d W V y e S 9 B d X R v U m V t b 3 Z l Z E N v b H V t b n M x L n t V c 2 V y L D h 9 J n F 1 b 3 Q 7 L C Z x d W 9 0 O 1 N l Y 3 R p b 2 4 x L 1 N T V F 9 R d W V y e S w g S z J F R F R B I F F 1 Z X J 5 L 0 F 1 d G 9 S Z W 1 v d m V k Q 2 9 s d W 1 u c z E u e 0 5 v d G V z L D l 9 J n F 1 b 3 Q 7 X S w m c X V v d D t S Z W x h d G l v b n N o a X B J b m Z v J n F 1 b 3 Q 7 O l t d f S I g L z 4 8 R W 5 0 c n k g V H l w Z T 0 i R m l s b E x h c 3 R V c G R h d G V k I i B W Y W x 1 Z T 0 i Z D I w M j U t M D c t M T F U M T U 6 M j Y 6 N T U u M z I 3 N T Q 3 N V o i I C 8 + P E V u d H J 5 I F R 5 c G U 9 I k Z p b G x F c n J v c k N v Z G U i I F Z h b H V l P S J z V W 5 r b m 9 3 b i I g L z 4 8 R W 5 0 c n k g V H l w Z T 0 i Q W R k Z W R U b 0 R h d G F N b 2 R l b C I g V m F s d W U 9 I m w w I i A v P j w v U 3 R h Y m x l R W 5 0 c m l l c z 4 8 L 0 l 0 Z W 0 + P E l 0 Z W 0 + P E l 0 Z W 1 M b 2 N h d G l v b j 4 8 S X R l b V R 5 c G U + R m 9 y b X V s Y T w v S X R l b V R 5 c G U + P E l 0 Z W 1 Q Y X R o P l N l Y 3 R p b 2 4 x L 0 J s b 2 N r T W F p b G V y c y 9 T b 3 V y Y 2 U 8 L 0 l 0 Z W 1 Q Y X R o P j w v S X R l b U x v Y 2 F 0 a W 9 u P j x T d G F i b G V F b n R y a W V z I C 8 + P C 9 J d G V t P j x J d G V t P j x J d G V t T G 9 j Y X R p b 2 4 + P E l 0 Z W 1 U e X B l P k Z v c m 1 1 b G E 8 L 0 l 0 Z W 1 U e X B l P j x J d G V t U G F 0 a D 5 T Z W N 0 a W 9 u M S 9 C b G 9 j a 0 1 h a W x l c n M v Q 2 h h b m d l Z C U y M F R 5 c G U 8 L 0 l 0 Z W 1 Q Y X R o P j w v S X R l b U x v Y 2 F 0 a W 9 u P j x T d G F i b G V F b n R y a W V z I C 8 + P C 9 J d G V t P j x J d G V t P j x J d G V t T G 9 j Y X R p b 2 4 + P E l 0 Z W 1 U e X B l P k Z v c m 1 1 b G E 8 L 0 l 0 Z W 1 U e X B l P j x J d G V t U G F 0 a D 5 T Z W N 0 a W 9 u M S 9 C b G 9 j a 0 1 h a W x l c n M v Q 2 h h b m d l Z C U y M F R 5 c G U x P C 9 J d G V t U G F 0 a D 4 8 L 0 l 0 Z W 1 M b 2 N h d G l v b j 4 8 U 3 R h Y m x l R W 5 0 c m l l c y A v P j w v S X R l b T 4 8 S X R l b T 4 8 S X R l b U x v Y 2 F 0 a W 9 u P j x J d G V t V H l w Z T 5 G b 3 J t d W x h P C 9 J d G V t V H l w Z T 4 8 S X R l b V B h d G g + U 2 V j d G l v b j E v Q m x v Y 2 t N Y W l s Z X J z L 0 N o Y W 5 n Z W Q l M j B U e X B l M j w v S X R l b V B h d G g + P C 9 J d G V t T G 9 j Y X R p b 2 4 + P F N 0 Y W J s Z U V u d H J p Z X M g L z 4 8 L 0 l 0 Z W 0 + P E l 0 Z W 0 + P E l 0 Z W 1 M b 2 N h d G l v b j 4 8 S X R l b V R 5 c G U + R m 9 y b X V s Y T w v S X R l b V R 5 c G U + P E l 0 Z W 1 Q Y X R o P l N l Y 3 R p b 2 4 x L 0 J s b 2 N r T W F p b G V y c y 9 D a G F u Z 2 V k J T I w V H l w Z T M 8 L 0 l 0 Z W 1 Q Y X R o P j w v S X R l b U x v Y 2 F 0 a W 9 u P j x T d G F i b G V F b n R y a W V z I C 8 + P C 9 J d G V t P j x J d G V t P j x J d G V t T G 9 j Y X R p b 2 4 + P E l 0 Z W 1 U e X B l P k Z v c m 1 1 b G E 8 L 0 l 0 Z W 1 U e X B l P j x J d G V t U G F 0 a D 5 T Z W N 0 a W 9 u M S 9 C b G 9 j a 0 1 h a W x l c n M v Q 2 h h b m d l Z C U y M F R 5 c G U 0 P C 9 J d G V t U G F 0 a D 4 8 L 0 l 0 Z W 1 M b 2 N h d G l v b j 4 8 U 3 R h Y m x l R W 5 0 c m l l c y A v P j w v S X R l b T 4 8 S X R l b T 4 8 S X R l b U x v Y 2 F 0 a W 9 u P j x J d G V t V H l w Z T 5 G b 3 J t d W x h P C 9 J d G V t V H l w Z T 4 8 S X R l b V B h d G g + U 2 V j d G l v b j E v Q m x v Y 2 t N Y W l s Z X J z L 0 N o Y W 5 n Z W Q l M j B U e X B l N 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h M 2 U x O T M 2 Y i 0 x M D M 1 L T Q x O G E t Y j c 0 N i 0 z M z M w Y T B k M T B i Y 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R m l s b E x h c 3 R V c G R h d G V k I i B W Y W x 1 Z T 0 i Z D I w M j U t M D c t M T F U M T U 6 M j c 6 M D A u N z E 0 M D k 0 O V o i I C 8 + P E V u d H J 5 I F R 5 c G U 9 I k Z p b G x D b 2 x 1 b W 5 U e X B l c y I g V m F s d W U 9 I n N C Z 0 F K Q X c 9 P S I g L z 4 8 R W 5 0 c n k g V H l w Z T 0 i R m l s b E N v b H V t b k 5 h b W V z I i B W Y W x 1 Z T 0 i c 1 s m c X V v d D t Q Y X J 0 I E 5 h b W U m c X V v d D s s J n F 1 b 3 Q 7 T G 9 0 X y M m c X V v d D s s J n F 1 b 3 Q 7 R X h w a X J h d G l v b i B E Y X R l J n F 1 b 3 Q 7 L C Z x d W 9 0 O 1 F 1 Y W 5 0 a X R 5 J n F 1 b 3 Q 7 X S I g L z 4 8 R W 5 0 c n k g V H l w Z T 0 i R m l s b E V y c m 9 y Q 2 9 1 b n Q i I F Z h b H V l P S J s M j k 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F w c G V u Z D E v Q X V 0 b 1 J l b W 9 2 Z W R D b 2 x 1 b W 5 z M S 5 7 U G F y d C B O Y W 1 l L D B 9 J n F 1 b 3 Q 7 L C Z x d W 9 0 O 1 N l Y 3 R p b 2 4 x L 0 F w c G V u Z D E v Q X V 0 b 1 J l b W 9 2 Z W R D b 2 x 1 b W 5 z M S 5 7 T G 9 0 X y M s M X 0 m c X V v d D s s J n F 1 b 3 Q 7 U 2 V j d G l v b j E v Q X B w Z W 5 k M S 9 B d X R v U m V t b 3 Z l Z E N v b H V t b n M x L n t F e H B p c m F 0 a W 9 u I E R h d G U s M n 0 m c X V v d D s s J n F 1 b 3 Q 7 U 2 V j d G l v b j E v Q X B w Z W 5 k M S 9 B d X R v U m V t b 3 Z l Z E N v b H V t b n M x L n t R d W F u d G l 0 e S w z f S Z x d W 9 0 O 1 0 s J n F 1 b 3 Q 7 Q 2 9 s d W 1 u Q 2 9 1 b n Q m c X V v d D s 6 N C w m c X V v d D t L Z X l D b 2 x 1 b W 5 O Y W 1 l c y Z x d W 9 0 O z p b X S w m c X V v d D t D b 2 x 1 b W 5 J Z G V u d G l 0 a W V z J n F 1 b 3 Q 7 O l s m c X V v d D t T Z W N 0 a W 9 u M S 9 B c H B l b m Q x L 0 F 1 d G 9 S Z W 1 v d m V k Q 2 9 s d W 1 u c z E u e 1 B h c n Q g T m F t Z S w w f S Z x d W 9 0 O y w m c X V v d D t T Z W N 0 a W 9 u M S 9 B c H B l b m Q x L 0 F 1 d G 9 S Z W 1 v d m V k Q 2 9 s d W 1 u c z E u e 0 x v d F 8 j L D F 9 J n F 1 b 3 Q 7 L C Z x d W 9 0 O 1 N l Y 3 R p b 2 4 x L 0 F w c G V u Z D E v Q X V 0 b 1 J l b W 9 2 Z W R D b 2 x 1 b W 5 z M S 5 7 R X h w a X J h d G l v b i B E Y X R l L D J 9 J n F 1 b 3 Q 7 L C Z x d W 9 0 O 1 N l Y 3 R p b 2 4 x L 0 F w c G V u Z D E v Q X V 0 b 1 J l b W 9 2 Z W R D b 2 x 1 b W 5 z M S 5 7 U X V h b n R p d H k s M 3 0 m c X V v d D t d L C Z x d W 9 0 O 1 J l b G F 0 a W 9 u c 2 h p c E l u Z m 8 m c X V v d D s 6 W 1 1 9 I i A v P j x F b n R y e S B U e X B l P S J G a W x s R X J y b 3 J D b 2 R l I i B W Y W x 1 Z T 0 i c 1 V u a 2 5 v d 2 4 i I C 8 + P E V u d H J 5 I F R 5 c G U 9 I k Z p b G x D b 3 V u d C I g V m F s d W U 9 I m w x O T k i I C 8 + P E V u d H J 5 I F R 5 c G U 9 I k F k Z G V k V G 9 E Y X R h T W 9 k Z W w i I F Z h b H V l P S J s M C 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V t b 3 Z l Z C U y M E N v b H V t b n M 8 L 0 l 0 Z W 1 Q Y X R o P j w v S X R l b U x v Y 2 F 0 a W 9 u P j x T d G F i b G V F b n R y a W V z I C 8 + P C 9 J d G V t P j x J d G V t P j x J d G V t T G 9 j Y X R p b 2 4 + P E l 0 Z W 1 U e X B l P k Z v c m 1 1 b G E 8 L 0 l 0 Z W 1 U e X B l P j x J d G V t U G F 0 a D 5 T Z W N 0 a W 9 u M S 9 B c H B l b m Q x L 0 N o Y W 5 n Z W Q l M j B U e X B l P C 9 J d G V t U G F 0 a D 4 8 L 0 l 0 Z W 1 M b 2 N h d G l v b j 4 8 U 3 R h Y m x l R W 5 0 c m l l c y A v P j w v S X R l b T 4 8 S X R l b T 4 8 S X R l b U x v Y 2 F 0 a W 9 u P j x J d G V t V H l w Z T 5 G b 3 J t d W x h P C 9 J d G V t V H l w Z T 4 8 S X R l b V B h d G g + U 2 V j d G l v b j E v Q X B w Z W 5 k M S 9 S Z W 1 v d m V k J T I w Q 2 9 s d W 1 u c z E 8 L 0 l 0 Z W 1 Q Y X R o P j w v S X R l b U x v Y 2 F 0 a W 9 u P j x T d G F i b G V F b n R y a W V z I C 8 + P C 9 J d G V t P j w v S X R l b X M + P C 9 M b 2 N h b F B h Y 2 t h Z 2 V N Z X R h Z G F 0 Y U Z p b G U + F g A A A F B L B Q Y A A A A A A A A A A A A A A A A A A A A A A A D a A A A A A Q A A A N C M n d 8 B F d E R j H o A w E / C l + s B A A A A k n S / K N 5 j v 0 C K e M q 6 G j h + q g A A A A A C A A A A A A A D Z g A A w A A A A B A A A A D 8 q + j G l Q 2 R r a W T F u 9 I 9 g 4 K A A A A A A S A A A C g A A A A E A A A A C Q / y j W N i C y w y E + d t i X N A U h Q A A A A G V n / 4 f Y f k t S y w H k X L G o d X 6 X a + H B 3 M X g m 6 s / M + 2 L r e f R I K y x 0 / 9 h I 4 1 + 9 b d T Q O 6 I F x J X F Y A i b X p h G p L 4 X c g n d T Q A 0 Q y J W c z y 3 t x C R g M s 5 Z x U U A A A A L H i z h P V X l d G 6 u B J m 9 3 M J 5 G T w K P Q = < / D a t a M a s h u p > 
</file>

<file path=customXml/itemProps1.xml><?xml version="1.0" encoding="utf-8"?>
<ds:datastoreItem xmlns:ds="http://schemas.openxmlformats.org/officeDocument/2006/customXml" ds:itemID="{FEB0AD94-1E26-4D28-AC28-87DA8AB030CA}">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6db87c36-b8cb-41a1-b1cb-b2afba2d09a1"/>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F8F5BAC-78D5-4284-8C15-DF77D1E980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b87c36-b8cb-41a1-b1cb-b2afba2d09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6A8002-4DC9-4DA7-8D7E-A7A9337171CC}">
  <ds:schemaRefs>
    <ds:schemaRef ds:uri="http://schemas.microsoft.com/sharepoint/v3/contenttype/forms"/>
  </ds:schemaRefs>
</ds:datastoreItem>
</file>

<file path=customXml/itemProps4.xml><?xml version="1.0" encoding="utf-8"?>
<ds:datastoreItem xmlns:ds="http://schemas.openxmlformats.org/officeDocument/2006/customXml" ds:itemID="{C6D562B7-9CB0-4B75-8CF6-A7A5540A9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Centri</vt:lpstr>
      <vt:lpstr>SuperFrost</vt:lpstr>
      <vt:lpstr>Needles</vt:lpstr>
      <vt:lpstr>SafeLock</vt:lpstr>
      <vt:lpstr>Holders</vt:lpstr>
      <vt:lpstr>LoBind</vt:lpstr>
      <vt:lpstr>YellowTop</vt:lpstr>
      <vt:lpstr>WhiteTop</vt:lpstr>
      <vt:lpstr>OrangeTop</vt:lpstr>
      <vt:lpstr>Formalin</vt:lpstr>
      <vt:lpstr>Pipette</vt:lpstr>
      <vt:lpstr>Biopsy</vt:lpstr>
      <vt:lpstr>DNA</vt:lpstr>
      <vt:lpstr>RNA</vt:lpstr>
      <vt:lpstr>SodiumHep</vt:lpstr>
      <vt:lpstr>SodiumFL</vt:lpstr>
      <vt:lpstr>Streck</vt:lpstr>
      <vt:lpstr>RedTop</vt:lpstr>
      <vt:lpstr>2025 General Inventory Tracker</vt:lpstr>
      <vt:lpstr>Append1</vt:lpstr>
      <vt:lpstr>SST Tubes</vt:lpstr>
      <vt:lpstr>K2EDTA Tubes</vt:lpstr>
      <vt:lpstr>5-Slide Mailers</vt:lpstr>
      <vt:lpstr>Red Top Serum Tubes</vt:lpstr>
      <vt:lpstr>Streck Tubes</vt:lpstr>
      <vt:lpstr>Sodium Flouride Tubes</vt:lpstr>
      <vt:lpstr>Orange Cryovials</vt:lpstr>
      <vt:lpstr>White Cryovials</vt:lpstr>
      <vt:lpstr>Yellow Cryovials</vt:lpstr>
      <vt:lpstr>Sodium Heparin Tubes</vt:lpstr>
      <vt:lpstr>Paxgene RNA Tubes</vt:lpstr>
      <vt:lpstr>Paxgene DNA Tubes</vt:lpstr>
      <vt:lpstr>Pipettes</vt:lpstr>
      <vt:lpstr>Formalin Jars</vt:lpstr>
      <vt:lpstr>Biopsy Capsules</vt:lpstr>
      <vt:lpstr>6-Slot Block Mailers</vt:lpstr>
      <vt:lpstr>Protein LoBind Tubes</vt:lpstr>
      <vt:lpstr>One Use Holders</vt:lpstr>
      <vt:lpstr>Safe-Lock Tubes</vt:lpstr>
      <vt:lpstr>Safety-lok Needles</vt:lpstr>
      <vt:lpstr>Superfrost Slides</vt:lpstr>
      <vt:lpstr>Centri Tubes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Jacqueline (Jackie) Hobbins</dc:creator>
  <cp:keywords/>
  <dc:description/>
  <cp:lastModifiedBy>Jiayin (Julie) Zou</cp:lastModifiedBy>
  <cp:revision/>
  <dcterms:created xsi:type="dcterms:W3CDTF">2025-01-13T19:45:35Z</dcterms:created>
  <dcterms:modified xsi:type="dcterms:W3CDTF">2025-07-12T21:09:52Z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0x0101006D123D568AA6E4458F5D5B564F4126BE</vt:lpwstr>
  </property>
</Properties>
</file>