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bravo\Dropbox\PC\Desktop\I_EM-CURSO\I.1-Investigacao\I.1.a-Projetos\I.1.a.1-.Projetos FCT\I.1.a.1.2-FCT-UM\b. Projeto\DocTec\TrabalhoExperimental\LNEC\Inicial\"/>
    </mc:Choice>
  </mc:AlternateContent>
  <xr:revisionPtr revIDLastSave="0" documentId="13_ncr:1_{E5C43821-BDDB-4FA8-B486-B2F8A71CF8F6}" xr6:coauthVersionLast="47" xr6:coauthVersionMax="47" xr10:uidLastSave="{00000000-0000-0000-0000-000000000000}"/>
  <bookViews>
    <workbookView xWindow="28800" yWindow="1500" windowWidth="28800" windowHeight="13260" activeTab="2" xr2:uid="{00000000-000D-0000-FFFF-FFFF00000000}"/>
  </bookViews>
  <sheets>
    <sheet name="ADH1" sheetId="2" r:id="rId1"/>
    <sheet name="ADH2" sheetId="3" r:id="rId2"/>
    <sheet name="WaterImmersion_ADH1" sheetId="11" r:id="rId3"/>
    <sheet name="WaterImmersion_ADH2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3" i="3" l="1"/>
  <c r="C83" i="3" s="1"/>
  <c r="A83" i="3"/>
  <c r="A84" i="3" s="1"/>
  <c r="B84" i="3" s="1"/>
  <c r="C84" i="3" s="1"/>
  <c r="B82" i="3"/>
  <c r="C82" i="3" s="1"/>
  <c r="B81" i="3"/>
  <c r="C81" i="3" s="1"/>
  <c r="B80" i="3"/>
  <c r="C80" i="3" s="1"/>
  <c r="B79" i="3"/>
  <c r="C79" i="3" s="1"/>
  <c r="B78" i="3"/>
  <c r="C78" i="3" s="1"/>
  <c r="C77" i="3"/>
  <c r="B77" i="3"/>
  <c r="B76" i="3"/>
  <c r="C76" i="3" s="1"/>
  <c r="C75" i="3"/>
  <c r="B75" i="3"/>
  <c r="B74" i="3"/>
  <c r="C74" i="3" s="1"/>
  <c r="B73" i="3"/>
  <c r="C73" i="3" s="1"/>
  <c r="Y72" i="3"/>
  <c r="X72" i="3"/>
  <c r="Z72" i="3" s="1"/>
  <c r="Q72" i="3"/>
  <c r="P72" i="3"/>
  <c r="R72" i="3" s="1"/>
  <c r="J72" i="3"/>
  <c r="I72" i="3"/>
  <c r="H72" i="3"/>
  <c r="C72" i="3"/>
  <c r="B72" i="3"/>
  <c r="Y71" i="3"/>
  <c r="X71" i="3"/>
  <c r="Q71" i="3"/>
  <c r="P71" i="3"/>
  <c r="R71" i="3" s="1"/>
  <c r="I71" i="3"/>
  <c r="H71" i="3"/>
  <c r="J71" i="3" s="1"/>
  <c r="B71" i="3"/>
  <c r="C71" i="3" s="1"/>
  <c r="Y70" i="3"/>
  <c r="Z70" i="3" s="1"/>
  <c r="X70" i="3"/>
  <c r="R70" i="3"/>
  <c r="Q70" i="3"/>
  <c r="P70" i="3"/>
  <c r="I70" i="3"/>
  <c r="H70" i="3"/>
  <c r="J70" i="3" s="1"/>
  <c r="B70" i="3"/>
  <c r="C70" i="3" s="1"/>
  <c r="Z69" i="3"/>
  <c r="Y69" i="3"/>
  <c r="X69" i="3"/>
  <c r="Q69" i="3"/>
  <c r="P69" i="3"/>
  <c r="I69" i="3"/>
  <c r="H69" i="3"/>
  <c r="B69" i="3"/>
  <c r="C69" i="3" s="1"/>
  <c r="Y68" i="3"/>
  <c r="X68" i="3"/>
  <c r="Z68" i="3" s="1"/>
  <c r="Q68" i="3"/>
  <c r="P68" i="3"/>
  <c r="R68" i="3" s="1"/>
  <c r="I68" i="3"/>
  <c r="H68" i="3"/>
  <c r="J68" i="3" s="1"/>
  <c r="B68" i="3"/>
  <c r="C68" i="3" s="1"/>
  <c r="Y67" i="3"/>
  <c r="X67" i="3"/>
  <c r="Z67" i="3" s="1"/>
  <c r="Q67" i="3"/>
  <c r="P67" i="3"/>
  <c r="R67" i="3" s="1"/>
  <c r="I67" i="3"/>
  <c r="J67" i="3" s="1"/>
  <c r="H67" i="3"/>
  <c r="B67" i="3"/>
  <c r="C67" i="3" s="1"/>
  <c r="Z66" i="3"/>
  <c r="Y66" i="3"/>
  <c r="X66" i="3"/>
  <c r="Q66" i="3"/>
  <c r="P66" i="3"/>
  <c r="R66" i="3" s="1"/>
  <c r="I66" i="3"/>
  <c r="H66" i="3"/>
  <c r="J66" i="3" s="1"/>
  <c r="B66" i="3"/>
  <c r="C66" i="3" s="1"/>
  <c r="Y65" i="3"/>
  <c r="X65" i="3"/>
  <c r="Z65" i="3" s="1"/>
  <c r="Q65" i="3"/>
  <c r="P65" i="3"/>
  <c r="R65" i="3" s="1"/>
  <c r="I65" i="3"/>
  <c r="H65" i="3"/>
  <c r="J65" i="3" s="1"/>
  <c r="B65" i="3"/>
  <c r="C65" i="3" s="1"/>
  <c r="Y64" i="3"/>
  <c r="X64" i="3"/>
  <c r="Z64" i="3" s="1"/>
  <c r="Q64" i="3"/>
  <c r="P64" i="3"/>
  <c r="I64" i="3"/>
  <c r="J64" i="3" s="1"/>
  <c r="H64" i="3"/>
  <c r="C64" i="3"/>
  <c r="B64" i="3"/>
  <c r="Y63" i="3"/>
  <c r="X63" i="3"/>
  <c r="Z63" i="3" s="1"/>
  <c r="Q63" i="3"/>
  <c r="P63" i="3"/>
  <c r="R63" i="3" s="1"/>
  <c r="J63" i="3"/>
  <c r="I63" i="3"/>
  <c r="H63" i="3"/>
  <c r="B63" i="3"/>
  <c r="C63" i="3" s="1"/>
  <c r="Y62" i="3"/>
  <c r="X62" i="3"/>
  <c r="Z62" i="3" s="1"/>
  <c r="Q62" i="3"/>
  <c r="P62" i="3"/>
  <c r="R62" i="3" s="1"/>
  <c r="I62" i="3"/>
  <c r="H62" i="3"/>
  <c r="J62" i="3" s="1"/>
  <c r="C62" i="3"/>
  <c r="B62" i="3"/>
  <c r="Y61" i="3"/>
  <c r="Z61" i="3" s="1"/>
  <c r="X61" i="3"/>
  <c r="Q61" i="3"/>
  <c r="P61" i="3"/>
  <c r="I61" i="3"/>
  <c r="H61" i="3"/>
  <c r="J61" i="3" s="1"/>
  <c r="B61" i="3"/>
  <c r="C61" i="3" s="1"/>
  <c r="Y60" i="3"/>
  <c r="X60" i="3"/>
  <c r="Q60" i="3"/>
  <c r="P60" i="3"/>
  <c r="R60" i="3" s="1"/>
  <c r="J60" i="3"/>
  <c r="I60" i="3"/>
  <c r="H60" i="3"/>
  <c r="B60" i="3"/>
  <c r="C60" i="3" s="1"/>
  <c r="Z59" i="3"/>
  <c r="Q59" i="3"/>
  <c r="P59" i="3"/>
  <c r="R59" i="3" s="1"/>
  <c r="I59" i="3"/>
  <c r="H59" i="3"/>
  <c r="J59" i="3" s="1"/>
  <c r="B59" i="3"/>
  <c r="C59" i="3" s="1"/>
  <c r="Y58" i="3"/>
  <c r="X58" i="3"/>
  <c r="Q58" i="3"/>
  <c r="P58" i="3"/>
  <c r="I58" i="3"/>
  <c r="J58" i="3" s="1"/>
  <c r="B58" i="3"/>
  <c r="C58" i="3" s="1"/>
  <c r="Y57" i="3"/>
  <c r="X57" i="3"/>
  <c r="Z57" i="3" s="1"/>
  <c r="Q57" i="3"/>
  <c r="P57" i="3"/>
  <c r="R57" i="3" s="1"/>
  <c r="I57" i="3"/>
  <c r="H57" i="3"/>
  <c r="J57" i="3" s="1"/>
  <c r="B57" i="3"/>
  <c r="C57" i="3" s="1"/>
  <c r="Y56" i="3"/>
  <c r="X56" i="3"/>
  <c r="Z56" i="3" s="1"/>
  <c r="Q56" i="3"/>
  <c r="P56" i="3"/>
  <c r="I56" i="3"/>
  <c r="H56" i="3"/>
  <c r="J56" i="3" s="1"/>
  <c r="C56" i="3"/>
  <c r="B56" i="3"/>
  <c r="Y55" i="3"/>
  <c r="X55" i="3"/>
  <c r="Q55" i="3"/>
  <c r="P55" i="3"/>
  <c r="R55" i="3" s="1"/>
  <c r="I55" i="3"/>
  <c r="H55" i="3"/>
  <c r="J55" i="3" s="1"/>
  <c r="C55" i="3"/>
  <c r="B55" i="3"/>
  <c r="Y54" i="3"/>
  <c r="X54" i="3"/>
  <c r="Z54" i="3" s="1"/>
  <c r="Q54" i="3"/>
  <c r="P54" i="3"/>
  <c r="R54" i="3" s="1"/>
  <c r="I54" i="3"/>
  <c r="H54" i="3"/>
  <c r="J54" i="3" s="1"/>
  <c r="B54" i="3"/>
  <c r="C54" i="3" s="1"/>
  <c r="Y53" i="3"/>
  <c r="Z53" i="3" s="1"/>
  <c r="X53" i="3"/>
  <c r="Q53" i="3"/>
  <c r="R53" i="3" s="1"/>
  <c r="P53" i="3"/>
  <c r="I53" i="3"/>
  <c r="H53" i="3"/>
  <c r="B53" i="3"/>
  <c r="C53" i="3" s="1"/>
  <c r="Y52" i="3"/>
  <c r="X52" i="3"/>
  <c r="Z52" i="3" s="1"/>
  <c r="Q52" i="3"/>
  <c r="P52" i="3"/>
  <c r="I52" i="3"/>
  <c r="H52" i="3"/>
  <c r="J52" i="3" s="1"/>
  <c r="B52" i="3"/>
  <c r="C52" i="3" s="1"/>
  <c r="Y51" i="3"/>
  <c r="X51" i="3"/>
  <c r="Z51" i="3" s="1"/>
  <c r="Q51" i="3"/>
  <c r="P51" i="3"/>
  <c r="R51" i="3" s="1"/>
  <c r="I51" i="3"/>
  <c r="H51" i="3"/>
  <c r="J51" i="3" s="1"/>
  <c r="B51" i="3"/>
  <c r="C51" i="3" s="1"/>
  <c r="Y50" i="3"/>
  <c r="X50" i="3"/>
  <c r="R50" i="3"/>
  <c r="Q50" i="3"/>
  <c r="P50" i="3"/>
  <c r="I50" i="3"/>
  <c r="H50" i="3"/>
  <c r="J50" i="3" s="1"/>
  <c r="B50" i="3"/>
  <c r="C50" i="3" s="1"/>
  <c r="Z49" i="3"/>
  <c r="Y49" i="3"/>
  <c r="X49" i="3"/>
  <c r="R49" i="3"/>
  <c r="Q49" i="3"/>
  <c r="P49" i="3"/>
  <c r="I49" i="3"/>
  <c r="H49" i="3"/>
  <c r="J49" i="3" s="1"/>
  <c r="B49" i="3"/>
  <c r="C49" i="3" s="1"/>
  <c r="Y48" i="3"/>
  <c r="X48" i="3"/>
  <c r="Z48" i="3" s="1"/>
  <c r="Q48" i="3"/>
  <c r="P48" i="3"/>
  <c r="R48" i="3" s="1"/>
  <c r="I48" i="3"/>
  <c r="H48" i="3"/>
  <c r="C48" i="3"/>
  <c r="B48" i="3"/>
  <c r="Z47" i="3"/>
  <c r="Q47" i="3"/>
  <c r="P47" i="3"/>
  <c r="R47" i="3" s="1"/>
  <c r="I47" i="3"/>
  <c r="H47" i="3"/>
  <c r="B47" i="3"/>
  <c r="C47" i="3" s="1"/>
  <c r="Z46" i="3"/>
  <c r="Y46" i="3"/>
  <c r="X46" i="3"/>
  <c r="Q46" i="3"/>
  <c r="P46" i="3"/>
  <c r="R46" i="3" s="1"/>
  <c r="I46" i="3"/>
  <c r="H46" i="3"/>
  <c r="J46" i="3" s="1"/>
  <c r="B46" i="3"/>
  <c r="C46" i="3" s="1"/>
  <c r="Y45" i="3"/>
  <c r="X45" i="3"/>
  <c r="Q45" i="3"/>
  <c r="P45" i="3"/>
  <c r="R45" i="3" s="1"/>
  <c r="I45" i="3"/>
  <c r="H45" i="3"/>
  <c r="J45" i="3" s="1"/>
  <c r="B45" i="3"/>
  <c r="C45" i="3" s="1"/>
  <c r="Y44" i="3"/>
  <c r="X44" i="3"/>
  <c r="Z44" i="3" s="1"/>
  <c r="Q44" i="3"/>
  <c r="R44" i="3" s="1"/>
  <c r="P44" i="3"/>
  <c r="I44" i="3"/>
  <c r="H44" i="3"/>
  <c r="B44" i="3"/>
  <c r="C44" i="3" s="1"/>
  <c r="Y43" i="3"/>
  <c r="X43" i="3"/>
  <c r="W43" i="3"/>
  <c r="Z43" i="3" s="1"/>
  <c r="Q43" i="3"/>
  <c r="P43" i="3"/>
  <c r="O43" i="3"/>
  <c r="R43" i="3" s="1"/>
  <c r="I43" i="3"/>
  <c r="H43" i="3"/>
  <c r="J43" i="3" s="1"/>
  <c r="G43" i="3"/>
  <c r="C43" i="3"/>
  <c r="B43" i="3"/>
  <c r="Z42" i="3"/>
  <c r="Q42" i="3"/>
  <c r="P42" i="3"/>
  <c r="O42" i="3"/>
  <c r="I42" i="3"/>
  <c r="H42" i="3"/>
  <c r="G42" i="3"/>
  <c r="B42" i="3"/>
  <c r="C42" i="3" s="1"/>
  <c r="Y41" i="3"/>
  <c r="X41" i="3"/>
  <c r="W41" i="3"/>
  <c r="Q41" i="3"/>
  <c r="P41" i="3"/>
  <c r="O41" i="3"/>
  <c r="I41" i="3"/>
  <c r="H41" i="3"/>
  <c r="G41" i="3"/>
  <c r="J41" i="3" s="1"/>
  <c r="B41" i="3"/>
  <c r="C41" i="3" s="1"/>
  <c r="Y40" i="3"/>
  <c r="X40" i="3"/>
  <c r="W40" i="3"/>
  <c r="Q40" i="3"/>
  <c r="P40" i="3"/>
  <c r="O40" i="3"/>
  <c r="I40" i="3"/>
  <c r="H40" i="3"/>
  <c r="G40" i="3"/>
  <c r="B40" i="3"/>
  <c r="C40" i="3" s="1"/>
  <c r="Y39" i="3"/>
  <c r="X39" i="3"/>
  <c r="W39" i="3"/>
  <c r="Q39" i="3"/>
  <c r="P39" i="3"/>
  <c r="O39" i="3"/>
  <c r="I39" i="3"/>
  <c r="H39" i="3"/>
  <c r="G39" i="3"/>
  <c r="B39" i="3"/>
  <c r="C39" i="3" s="1"/>
  <c r="Y38" i="3"/>
  <c r="X38" i="3"/>
  <c r="W38" i="3"/>
  <c r="Q38" i="3"/>
  <c r="R38" i="3" s="1"/>
  <c r="P38" i="3"/>
  <c r="O38" i="3"/>
  <c r="I38" i="3"/>
  <c r="J38" i="3" s="1"/>
  <c r="H38" i="3"/>
  <c r="G38" i="3"/>
  <c r="B38" i="3"/>
  <c r="C38" i="3" s="1"/>
  <c r="Y37" i="3"/>
  <c r="X37" i="3"/>
  <c r="W37" i="3"/>
  <c r="Z37" i="3" s="1"/>
  <c r="Q37" i="3"/>
  <c r="P37" i="3"/>
  <c r="O37" i="3"/>
  <c r="I37" i="3"/>
  <c r="H37" i="3"/>
  <c r="G37" i="3"/>
  <c r="J37" i="3" s="1"/>
  <c r="B37" i="3"/>
  <c r="C37" i="3" s="1"/>
  <c r="Y36" i="3"/>
  <c r="Z36" i="3" s="1"/>
  <c r="X36" i="3"/>
  <c r="W36" i="3"/>
  <c r="Q36" i="3"/>
  <c r="P36" i="3"/>
  <c r="O36" i="3"/>
  <c r="I36" i="3"/>
  <c r="H36" i="3"/>
  <c r="G36" i="3"/>
  <c r="B36" i="3"/>
  <c r="C36" i="3" s="1"/>
  <c r="Y35" i="3"/>
  <c r="X35" i="3"/>
  <c r="W35" i="3"/>
  <c r="Q35" i="3"/>
  <c r="P35" i="3"/>
  <c r="O35" i="3"/>
  <c r="I35" i="3"/>
  <c r="H35" i="3"/>
  <c r="G35" i="3"/>
  <c r="J35" i="3" s="1"/>
  <c r="B35" i="3"/>
  <c r="C35" i="3" s="1"/>
  <c r="Y34" i="3"/>
  <c r="X34" i="3"/>
  <c r="W34" i="3"/>
  <c r="Q34" i="3"/>
  <c r="P34" i="3"/>
  <c r="O34" i="3"/>
  <c r="I34" i="3"/>
  <c r="H34" i="3"/>
  <c r="G34" i="3"/>
  <c r="B34" i="3"/>
  <c r="C34" i="3" s="1"/>
  <c r="Y33" i="3"/>
  <c r="X33" i="3"/>
  <c r="W33" i="3"/>
  <c r="Q33" i="3"/>
  <c r="P33" i="3"/>
  <c r="O33" i="3"/>
  <c r="I33" i="3"/>
  <c r="H33" i="3"/>
  <c r="G33" i="3"/>
  <c r="B33" i="3"/>
  <c r="C33" i="3" s="1"/>
  <c r="Y32" i="3"/>
  <c r="X32" i="3"/>
  <c r="W32" i="3"/>
  <c r="P32" i="3"/>
  <c r="R32" i="3" s="1"/>
  <c r="O32" i="3"/>
  <c r="I32" i="3"/>
  <c r="H32" i="3"/>
  <c r="J32" i="3" s="1"/>
  <c r="G32" i="3"/>
  <c r="B32" i="3"/>
  <c r="C32" i="3" s="1"/>
  <c r="Y31" i="3"/>
  <c r="X31" i="3"/>
  <c r="W31" i="3"/>
  <c r="Z31" i="3" s="1"/>
  <c r="Q31" i="3"/>
  <c r="P31" i="3"/>
  <c r="O31" i="3"/>
  <c r="R31" i="3" s="1"/>
  <c r="I31" i="3"/>
  <c r="H31" i="3"/>
  <c r="G31" i="3"/>
  <c r="C31" i="3"/>
  <c r="B31" i="3"/>
  <c r="Y30" i="3"/>
  <c r="X30" i="3"/>
  <c r="W30" i="3"/>
  <c r="Q30" i="3"/>
  <c r="P30" i="3"/>
  <c r="O30" i="3"/>
  <c r="R30" i="3" s="1"/>
  <c r="I30" i="3"/>
  <c r="H30" i="3"/>
  <c r="G30" i="3"/>
  <c r="B30" i="3"/>
  <c r="C30" i="3" s="1"/>
  <c r="Y29" i="3"/>
  <c r="X29" i="3"/>
  <c r="W29" i="3"/>
  <c r="Q29" i="3"/>
  <c r="P29" i="3"/>
  <c r="O29" i="3"/>
  <c r="R29" i="3" s="1"/>
  <c r="I29" i="3"/>
  <c r="H29" i="3"/>
  <c r="G29" i="3"/>
  <c r="J29" i="3" s="1"/>
  <c r="C29" i="3"/>
  <c r="B29" i="3"/>
  <c r="Y28" i="3"/>
  <c r="X28" i="3"/>
  <c r="W28" i="3"/>
  <c r="Q28" i="3"/>
  <c r="P28" i="3"/>
  <c r="O28" i="3"/>
  <c r="I28" i="3"/>
  <c r="H28" i="3"/>
  <c r="G28" i="3"/>
  <c r="J28" i="3" s="1"/>
  <c r="B28" i="3"/>
  <c r="C28" i="3" s="1"/>
  <c r="Y27" i="3"/>
  <c r="X27" i="3"/>
  <c r="W27" i="3"/>
  <c r="Q27" i="3"/>
  <c r="P27" i="3"/>
  <c r="O27" i="3"/>
  <c r="I27" i="3"/>
  <c r="H27" i="3"/>
  <c r="G27" i="3"/>
  <c r="J27" i="3" s="1"/>
  <c r="B27" i="3"/>
  <c r="C27" i="3" s="1"/>
  <c r="Y26" i="3"/>
  <c r="X26" i="3"/>
  <c r="W26" i="3"/>
  <c r="Q26" i="3"/>
  <c r="P26" i="3"/>
  <c r="O26" i="3"/>
  <c r="I26" i="3"/>
  <c r="H26" i="3"/>
  <c r="G26" i="3"/>
  <c r="B26" i="3"/>
  <c r="C26" i="3" s="1"/>
  <c r="Y25" i="3"/>
  <c r="X25" i="3"/>
  <c r="W25" i="3"/>
  <c r="Z25" i="3" s="1"/>
  <c r="Q25" i="3"/>
  <c r="P25" i="3"/>
  <c r="O25" i="3"/>
  <c r="I25" i="3"/>
  <c r="H25" i="3"/>
  <c r="G25" i="3"/>
  <c r="B25" i="3"/>
  <c r="C25" i="3" s="1"/>
  <c r="Y24" i="3"/>
  <c r="X24" i="3"/>
  <c r="W24" i="3"/>
  <c r="Q24" i="3"/>
  <c r="P24" i="3"/>
  <c r="O24" i="3"/>
  <c r="I24" i="3"/>
  <c r="H24" i="3"/>
  <c r="G24" i="3"/>
  <c r="B24" i="3"/>
  <c r="C24" i="3" s="1"/>
  <c r="Y23" i="3"/>
  <c r="X23" i="3"/>
  <c r="W23" i="3"/>
  <c r="Z23" i="3" s="1"/>
  <c r="Q23" i="3"/>
  <c r="P23" i="3"/>
  <c r="O23" i="3"/>
  <c r="R23" i="3" s="1"/>
  <c r="I23" i="3"/>
  <c r="H23" i="3"/>
  <c r="G23" i="3"/>
  <c r="C23" i="3"/>
  <c r="B23" i="3"/>
  <c r="Y22" i="3"/>
  <c r="X22" i="3"/>
  <c r="W22" i="3"/>
  <c r="Q22" i="3"/>
  <c r="P22" i="3"/>
  <c r="O22" i="3"/>
  <c r="R22" i="3" s="1"/>
  <c r="I22" i="3"/>
  <c r="H22" i="3"/>
  <c r="G22" i="3"/>
  <c r="B22" i="3"/>
  <c r="C22" i="3" s="1"/>
  <c r="Y21" i="3"/>
  <c r="X21" i="3"/>
  <c r="W21" i="3"/>
  <c r="Q21" i="3"/>
  <c r="P21" i="3"/>
  <c r="O21" i="3"/>
  <c r="R21" i="3" s="1"/>
  <c r="I21" i="3"/>
  <c r="H21" i="3"/>
  <c r="G21" i="3"/>
  <c r="J21" i="3" s="1"/>
  <c r="C21" i="3"/>
  <c r="B21" i="3"/>
  <c r="Y20" i="3"/>
  <c r="X20" i="3"/>
  <c r="W20" i="3"/>
  <c r="Q20" i="3"/>
  <c r="P20" i="3"/>
  <c r="O20" i="3"/>
  <c r="I20" i="3"/>
  <c r="H20" i="3"/>
  <c r="G20" i="3"/>
  <c r="J20" i="3" s="1"/>
  <c r="B20" i="3"/>
  <c r="C20" i="3" s="1"/>
  <c r="Y19" i="3"/>
  <c r="X19" i="3"/>
  <c r="W19" i="3"/>
  <c r="Q19" i="3"/>
  <c r="P19" i="3"/>
  <c r="O19" i="3"/>
  <c r="I19" i="3"/>
  <c r="H19" i="3"/>
  <c r="G19" i="3"/>
  <c r="J19" i="3" s="1"/>
  <c r="B19" i="3"/>
  <c r="C19" i="3" s="1"/>
  <c r="Y18" i="3"/>
  <c r="X18" i="3"/>
  <c r="W18" i="3"/>
  <c r="Q18" i="3"/>
  <c r="P18" i="3"/>
  <c r="O18" i="3"/>
  <c r="I18" i="3"/>
  <c r="H18" i="3"/>
  <c r="G18" i="3"/>
  <c r="B18" i="3"/>
  <c r="C18" i="3" s="1"/>
  <c r="Y17" i="3"/>
  <c r="X17" i="3"/>
  <c r="W17" i="3"/>
  <c r="Z17" i="3" s="1"/>
  <c r="Q17" i="3"/>
  <c r="P17" i="3"/>
  <c r="O17" i="3"/>
  <c r="I17" i="3"/>
  <c r="H17" i="3"/>
  <c r="G17" i="3"/>
  <c r="B17" i="3"/>
  <c r="C17" i="3" s="1"/>
  <c r="Y16" i="3"/>
  <c r="X16" i="3"/>
  <c r="W16" i="3"/>
  <c r="Q16" i="3"/>
  <c r="P16" i="3"/>
  <c r="O16" i="3"/>
  <c r="I16" i="3"/>
  <c r="H16" i="3"/>
  <c r="G16" i="3"/>
  <c r="B16" i="3"/>
  <c r="C16" i="3" s="1"/>
  <c r="Y15" i="3"/>
  <c r="X15" i="3"/>
  <c r="W15" i="3"/>
  <c r="Z15" i="3" s="1"/>
  <c r="Q15" i="3"/>
  <c r="P15" i="3"/>
  <c r="O15" i="3"/>
  <c r="R15" i="3" s="1"/>
  <c r="I15" i="3"/>
  <c r="H15" i="3"/>
  <c r="G15" i="3"/>
  <c r="C15" i="3"/>
  <c r="B15" i="3"/>
  <c r="Y14" i="3"/>
  <c r="X14" i="3"/>
  <c r="W14" i="3"/>
  <c r="Q14" i="3"/>
  <c r="P14" i="3"/>
  <c r="O14" i="3"/>
  <c r="R14" i="3" s="1"/>
  <c r="I14" i="3"/>
  <c r="H14" i="3"/>
  <c r="G14" i="3"/>
  <c r="B14" i="3"/>
  <c r="C14" i="3" s="1"/>
  <c r="Y13" i="3"/>
  <c r="X13" i="3"/>
  <c r="W13" i="3"/>
  <c r="Q13" i="3"/>
  <c r="P13" i="3"/>
  <c r="O13" i="3"/>
  <c r="R13" i="3" s="1"/>
  <c r="I13" i="3"/>
  <c r="H13" i="3"/>
  <c r="G13" i="3"/>
  <c r="J13" i="3" s="1"/>
  <c r="C13" i="3"/>
  <c r="B13" i="3"/>
  <c r="Y12" i="3"/>
  <c r="X12" i="3"/>
  <c r="W12" i="3"/>
  <c r="Q12" i="3"/>
  <c r="P12" i="3"/>
  <c r="O12" i="3"/>
  <c r="I12" i="3"/>
  <c r="H12" i="3"/>
  <c r="G12" i="3"/>
  <c r="J12" i="3" s="1"/>
  <c r="B12" i="3"/>
  <c r="C12" i="3" s="1"/>
  <c r="Y11" i="3"/>
  <c r="X11" i="3"/>
  <c r="W11" i="3"/>
  <c r="Q11" i="3"/>
  <c r="P11" i="3"/>
  <c r="O11" i="3"/>
  <c r="I11" i="3"/>
  <c r="H11" i="3"/>
  <c r="G11" i="3"/>
  <c r="J11" i="3" s="1"/>
  <c r="B11" i="3"/>
  <c r="C11" i="3" s="1"/>
  <c r="Y10" i="3"/>
  <c r="X10" i="3"/>
  <c r="W10" i="3"/>
  <c r="Q10" i="3"/>
  <c r="P10" i="3"/>
  <c r="O10" i="3"/>
  <c r="R10" i="3" s="1"/>
  <c r="I10" i="3"/>
  <c r="H10" i="3"/>
  <c r="G10" i="3"/>
  <c r="B10" i="3"/>
  <c r="C10" i="3" s="1"/>
  <c r="Y9" i="3"/>
  <c r="X9" i="3"/>
  <c r="W9" i="3"/>
  <c r="Z9" i="3" s="1"/>
  <c r="R9" i="3"/>
  <c r="Q9" i="3"/>
  <c r="P9" i="3"/>
  <c r="O9" i="3"/>
  <c r="I9" i="3"/>
  <c r="H9" i="3"/>
  <c r="G9" i="3"/>
  <c r="J9" i="3" s="1"/>
  <c r="B9" i="3"/>
  <c r="C9" i="3" s="1"/>
  <c r="W8" i="3"/>
  <c r="Z8" i="3" s="1"/>
  <c r="O8" i="3"/>
  <c r="R8" i="3" s="1"/>
  <c r="G8" i="3"/>
  <c r="J8" i="3" s="1"/>
  <c r="C8" i="3"/>
  <c r="Z72" i="2"/>
  <c r="Y72" i="2"/>
  <c r="X72" i="2"/>
  <c r="Q72" i="2"/>
  <c r="P72" i="2"/>
  <c r="R72" i="2" s="1"/>
  <c r="I72" i="2"/>
  <c r="H72" i="2"/>
  <c r="J72" i="2" s="1"/>
  <c r="Y71" i="2"/>
  <c r="Z71" i="2" s="1"/>
  <c r="X71" i="2"/>
  <c r="Q71" i="2"/>
  <c r="R71" i="2" s="1"/>
  <c r="P71" i="2"/>
  <c r="I71" i="2"/>
  <c r="H71" i="2"/>
  <c r="Y70" i="2"/>
  <c r="X70" i="2"/>
  <c r="Z70" i="2" s="1"/>
  <c r="Q70" i="2"/>
  <c r="P70" i="2"/>
  <c r="R70" i="2" s="1"/>
  <c r="I70" i="2"/>
  <c r="H70" i="2"/>
  <c r="Z69" i="2"/>
  <c r="Y69" i="2"/>
  <c r="X69" i="2"/>
  <c r="Q69" i="2"/>
  <c r="P69" i="2"/>
  <c r="R69" i="2" s="1"/>
  <c r="I69" i="2"/>
  <c r="H69" i="2"/>
  <c r="Y68" i="2"/>
  <c r="Z68" i="2" s="1"/>
  <c r="X68" i="2"/>
  <c r="Q68" i="2"/>
  <c r="R68" i="2" s="1"/>
  <c r="P68" i="2"/>
  <c r="I68" i="2"/>
  <c r="H68" i="2"/>
  <c r="Y67" i="2"/>
  <c r="X67" i="2"/>
  <c r="Z67" i="2" s="1"/>
  <c r="Q67" i="2"/>
  <c r="P67" i="2"/>
  <c r="R67" i="2" s="1"/>
  <c r="I67" i="2"/>
  <c r="H67" i="2"/>
  <c r="J67" i="2" s="1"/>
  <c r="Z66" i="2"/>
  <c r="Y66" i="2"/>
  <c r="X66" i="2"/>
  <c r="Q66" i="2"/>
  <c r="P66" i="2"/>
  <c r="R66" i="2" s="1"/>
  <c r="I66" i="2"/>
  <c r="H66" i="2"/>
  <c r="Y65" i="2"/>
  <c r="Z65" i="2" s="1"/>
  <c r="X65" i="2"/>
  <c r="Q65" i="2"/>
  <c r="R65" i="2" s="1"/>
  <c r="P65" i="2"/>
  <c r="I65" i="2"/>
  <c r="H65" i="2"/>
  <c r="Y64" i="2"/>
  <c r="X64" i="2"/>
  <c r="Z64" i="2" s="1"/>
  <c r="Q64" i="2"/>
  <c r="P64" i="2"/>
  <c r="J64" i="2"/>
  <c r="Y63" i="2"/>
  <c r="X63" i="2"/>
  <c r="Z63" i="2" s="1"/>
  <c r="Q63" i="2"/>
  <c r="P63" i="2"/>
  <c r="I63" i="2"/>
  <c r="J63" i="2" s="1"/>
  <c r="H63" i="2"/>
  <c r="Y62" i="2"/>
  <c r="X62" i="2"/>
  <c r="Z62" i="2" s="1"/>
  <c r="Q62" i="2"/>
  <c r="P62" i="2"/>
  <c r="R62" i="2" s="1"/>
  <c r="H62" i="2"/>
  <c r="J62" i="2" s="1"/>
  <c r="Y61" i="2"/>
  <c r="X61" i="2"/>
  <c r="Z61" i="2" s="1"/>
  <c r="Q61" i="2"/>
  <c r="P61" i="2"/>
  <c r="I61" i="2"/>
  <c r="H61" i="2"/>
  <c r="J61" i="2" s="1"/>
  <c r="Y60" i="2"/>
  <c r="X60" i="2"/>
  <c r="Z60" i="2" s="1"/>
  <c r="Q60" i="2"/>
  <c r="P60" i="2"/>
  <c r="I60" i="2"/>
  <c r="H60" i="2"/>
  <c r="J60" i="2" s="1"/>
  <c r="Y59" i="2"/>
  <c r="X59" i="2"/>
  <c r="Q59" i="2"/>
  <c r="R59" i="2" s="1"/>
  <c r="P59" i="2"/>
  <c r="I59" i="2"/>
  <c r="H59" i="2"/>
  <c r="J59" i="2" s="1"/>
  <c r="Y58" i="2"/>
  <c r="X58" i="2"/>
  <c r="Z58" i="2" s="1"/>
  <c r="R58" i="2"/>
  <c r="Q58" i="2"/>
  <c r="P58" i="2"/>
  <c r="I58" i="2"/>
  <c r="H58" i="2"/>
  <c r="Z57" i="2"/>
  <c r="Y57" i="2"/>
  <c r="X57" i="2"/>
  <c r="Q57" i="2"/>
  <c r="P57" i="2"/>
  <c r="I57" i="2"/>
  <c r="H57" i="2"/>
  <c r="J57" i="2" s="1"/>
  <c r="Z56" i="2"/>
  <c r="Y56" i="2"/>
  <c r="X56" i="2"/>
  <c r="Q56" i="2"/>
  <c r="R56" i="2" s="1"/>
  <c r="P56" i="2"/>
  <c r="I56" i="2"/>
  <c r="H56" i="2"/>
  <c r="Y55" i="2"/>
  <c r="X55" i="2"/>
  <c r="Z55" i="2" s="1"/>
  <c r="Q55" i="2"/>
  <c r="P55" i="2"/>
  <c r="I55" i="2"/>
  <c r="J55" i="2" s="1"/>
  <c r="H55" i="2"/>
  <c r="Y54" i="2"/>
  <c r="X54" i="2"/>
  <c r="Z54" i="2" s="1"/>
  <c r="Q54" i="2"/>
  <c r="P54" i="2"/>
  <c r="R54" i="2" s="1"/>
  <c r="I54" i="2"/>
  <c r="H54" i="2"/>
  <c r="Y53" i="2"/>
  <c r="X53" i="2"/>
  <c r="Z53" i="2" s="1"/>
  <c r="Q53" i="2"/>
  <c r="R53" i="2" s="1"/>
  <c r="P53" i="2"/>
  <c r="I53" i="2"/>
  <c r="H53" i="2"/>
  <c r="J53" i="2" s="1"/>
  <c r="Y52" i="2"/>
  <c r="X52" i="2"/>
  <c r="Z52" i="2" s="1"/>
  <c r="Q52" i="2"/>
  <c r="P52" i="2"/>
  <c r="I52" i="2"/>
  <c r="H52" i="2"/>
  <c r="J52" i="2" s="1"/>
  <c r="Y51" i="2"/>
  <c r="X51" i="2"/>
  <c r="Z51" i="2" s="1"/>
  <c r="R51" i="2"/>
  <c r="I51" i="2"/>
  <c r="H51" i="2"/>
  <c r="J51" i="2" s="1"/>
  <c r="Y50" i="2"/>
  <c r="X50" i="2"/>
  <c r="Q50" i="2"/>
  <c r="P50" i="2"/>
  <c r="R50" i="2" s="1"/>
  <c r="I50" i="2"/>
  <c r="H50" i="2"/>
  <c r="J50" i="2" s="1"/>
  <c r="Y49" i="2"/>
  <c r="X49" i="2"/>
  <c r="Z49" i="2" s="1"/>
  <c r="Q49" i="2"/>
  <c r="P49" i="2"/>
  <c r="I49" i="2"/>
  <c r="H49" i="2"/>
  <c r="Y48" i="2"/>
  <c r="Z48" i="2" s="1"/>
  <c r="X48" i="2"/>
  <c r="Q48" i="2"/>
  <c r="P48" i="2"/>
  <c r="R48" i="2" s="1"/>
  <c r="I48" i="2"/>
  <c r="H48" i="2"/>
  <c r="J48" i="2" s="1"/>
  <c r="Y47" i="2"/>
  <c r="X47" i="2"/>
  <c r="Q47" i="2"/>
  <c r="P47" i="2"/>
  <c r="I47" i="2"/>
  <c r="H47" i="2"/>
  <c r="J47" i="2" s="1"/>
  <c r="Y46" i="2"/>
  <c r="X46" i="2"/>
  <c r="Q46" i="2"/>
  <c r="P46" i="2"/>
  <c r="R46" i="2" s="1"/>
  <c r="I46" i="2"/>
  <c r="H46" i="2"/>
  <c r="J46" i="2" s="1"/>
  <c r="Y45" i="2"/>
  <c r="X45" i="2"/>
  <c r="Z45" i="2" s="1"/>
  <c r="Q45" i="2"/>
  <c r="P45" i="2"/>
  <c r="I45" i="2"/>
  <c r="H45" i="2"/>
  <c r="Y44" i="2"/>
  <c r="X44" i="2"/>
  <c r="Q44" i="2"/>
  <c r="P44" i="2"/>
  <c r="R44" i="2" s="1"/>
  <c r="I44" i="2"/>
  <c r="J44" i="2" s="1"/>
  <c r="H44" i="2"/>
  <c r="A44" i="2"/>
  <c r="A45" i="2" s="1"/>
  <c r="A46" i="2" s="1"/>
  <c r="A47" i="2" s="1"/>
  <c r="A48" i="2" s="1"/>
  <c r="A49" i="2" s="1"/>
  <c r="A50" i="2" s="1"/>
  <c r="A51" i="2" s="1"/>
  <c r="A52" i="2" s="1"/>
  <c r="A53" i="2" s="1"/>
  <c r="Y43" i="2"/>
  <c r="X43" i="2"/>
  <c r="W43" i="2"/>
  <c r="Q43" i="2"/>
  <c r="P43" i="2"/>
  <c r="O43" i="2"/>
  <c r="I43" i="2"/>
  <c r="H43" i="2"/>
  <c r="G43" i="2"/>
  <c r="Z42" i="2"/>
  <c r="Q42" i="2"/>
  <c r="P42" i="2"/>
  <c r="O42" i="2"/>
  <c r="R42" i="2" s="1"/>
  <c r="I42" i="2"/>
  <c r="H42" i="2"/>
  <c r="G42" i="2"/>
  <c r="Y41" i="2"/>
  <c r="W41" i="2"/>
  <c r="Z41" i="2" s="1"/>
  <c r="Q41" i="2"/>
  <c r="P41" i="2"/>
  <c r="O41" i="2"/>
  <c r="R41" i="2" s="1"/>
  <c r="I41" i="2"/>
  <c r="H41" i="2"/>
  <c r="G41" i="2"/>
  <c r="J41" i="2" s="1"/>
  <c r="Y40" i="2"/>
  <c r="X40" i="2"/>
  <c r="W40" i="2"/>
  <c r="Q40" i="2"/>
  <c r="P40" i="2"/>
  <c r="O40" i="2"/>
  <c r="I40" i="2"/>
  <c r="H40" i="2"/>
  <c r="J40" i="2" s="1"/>
  <c r="G40" i="2"/>
  <c r="Y39" i="2"/>
  <c r="X39" i="2"/>
  <c r="W39" i="2"/>
  <c r="Q39" i="2"/>
  <c r="P39" i="2"/>
  <c r="O39" i="2"/>
  <c r="I39" i="2"/>
  <c r="H39" i="2"/>
  <c r="G39" i="2"/>
  <c r="Y38" i="2"/>
  <c r="Z38" i="2" s="1"/>
  <c r="X38" i="2"/>
  <c r="W38" i="2"/>
  <c r="R38" i="2"/>
  <c r="Q38" i="2"/>
  <c r="P38" i="2"/>
  <c r="O38" i="2"/>
  <c r="I38" i="2"/>
  <c r="H38" i="2"/>
  <c r="G38" i="2"/>
  <c r="J38" i="2" s="1"/>
  <c r="Y37" i="2"/>
  <c r="X37" i="2"/>
  <c r="W37" i="2"/>
  <c r="Q37" i="2"/>
  <c r="P37" i="2"/>
  <c r="O37" i="2"/>
  <c r="I37" i="2"/>
  <c r="J37" i="2" s="1"/>
  <c r="H37" i="2"/>
  <c r="G37" i="2"/>
  <c r="Y36" i="2"/>
  <c r="X36" i="2"/>
  <c r="W36" i="2"/>
  <c r="Z36" i="2" s="1"/>
  <c r="R36" i="2"/>
  <c r="Q36" i="2"/>
  <c r="P36" i="2"/>
  <c r="O36" i="2"/>
  <c r="I36" i="2"/>
  <c r="J36" i="2" s="1"/>
  <c r="H36" i="2"/>
  <c r="G36" i="2"/>
  <c r="Y35" i="2"/>
  <c r="X35" i="2"/>
  <c r="W35" i="2"/>
  <c r="Q35" i="2"/>
  <c r="P35" i="2"/>
  <c r="O35" i="2"/>
  <c r="I35" i="2"/>
  <c r="H35" i="2"/>
  <c r="G35" i="2"/>
  <c r="Y34" i="2"/>
  <c r="X34" i="2"/>
  <c r="W34" i="2"/>
  <c r="Q34" i="2"/>
  <c r="P34" i="2"/>
  <c r="O34" i="2"/>
  <c r="I34" i="2"/>
  <c r="H34" i="2"/>
  <c r="J34" i="2" s="1"/>
  <c r="G34" i="2"/>
  <c r="Y33" i="2"/>
  <c r="Z33" i="2" s="1"/>
  <c r="X33" i="2"/>
  <c r="W33" i="2"/>
  <c r="Q33" i="2"/>
  <c r="P33" i="2"/>
  <c r="O33" i="2"/>
  <c r="R33" i="2" s="1"/>
  <c r="I33" i="2"/>
  <c r="H33" i="2"/>
  <c r="J33" i="2" s="1"/>
  <c r="G33" i="2"/>
  <c r="Y32" i="2"/>
  <c r="X32" i="2"/>
  <c r="Z32" i="2" s="1"/>
  <c r="W32" i="2"/>
  <c r="P32" i="2"/>
  <c r="O32" i="2"/>
  <c r="I32" i="2"/>
  <c r="H32" i="2"/>
  <c r="G32" i="2"/>
  <c r="J32" i="2" s="1"/>
  <c r="Y31" i="2"/>
  <c r="X31" i="2"/>
  <c r="W31" i="2"/>
  <c r="Z31" i="2" s="1"/>
  <c r="Q31" i="2"/>
  <c r="P31" i="2"/>
  <c r="O31" i="2"/>
  <c r="I31" i="2"/>
  <c r="H31" i="2"/>
  <c r="G31" i="2"/>
  <c r="Y30" i="2"/>
  <c r="X30" i="2"/>
  <c r="W30" i="2"/>
  <c r="Z30" i="2" s="1"/>
  <c r="Q30" i="2"/>
  <c r="R30" i="2" s="1"/>
  <c r="P30" i="2"/>
  <c r="O30" i="2"/>
  <c r="J30" i="2"/>
  <c r="I30" i="2"/>
  <c r="H30" i="2"/>
  <c r="G30" i="2"/>
  <c r="Y29" i="2"/>
  <c r="X29" i="2"/>
  <c r="W29" i="2"/>
  <c r="Q29" i="2"/>
  <c r="P29" i="2"/>
  <c r="O29" i="2"/>
  <c r="I29" i="2"/>
  <c r="H29" i="2"/>
  <c r="G29" i="2"/>
  <c r="Y28" i="2"/>
  <c r="X28" i="2"/>
  <c r="W28" i="2"/>
  <c r="Q28" i="2"/>
  <c r="P28" i="2"/>
  <c r="O28" i="2"/>
  <c r="I28" i="2"/>
  <c r="H28" i="2"/>
  <c r="G28" i="2"/>
  <c r="Y27" i="2"/>
  <c r="X27" i="2"/>
  <c r="W27" i="2"/>
  <c r="Z27" i="2" s="1"/>
  <c r="Q27" i="2"/>
  <c r="P27" i="2"/>
  <c r="O27" i="2"/>
  <c r="R27" i="2" s="1"/>
  <c r="I27" i="2"/>
  <c r="H27" i="2"/>
  <c r="G27" i="2"/>
  <c r="J27" i="2" s="1"/>
  <c r="Y26" i="2"/>
  <c r="X26" i="2"/>
  <c r="W26" i="2"/>
  <c r="Q26" i="2"/>
  <c r="P26" i="2"/>
  <c r="O26" i="2"/>
  <c r="I26" i="2"/>
  <c r="H26" i="2"/>
  <c r="G26" i="2"/>
  <c r="J26" i="2" s="1"/>
  <c r="Y25" i="2"/>
  <c r="X25" i="2"/>
  <c r="Z25" i="2" s="1"/>
  <c r="W25" i="2"/>
  <c r="R25" i="2"/>
  <c r="I25" i="2"/>
  <c r="H25" i="2"/>
  <c r="G25" i="2"/>
  <c r="Y24" i="2"/>
  <c r="X24" i="2"/>
  <c r="W24" i="2"/>
  <c r="Z24" i="2" s="1"/>
  <c r="Q24" i="2"/>
  <c r="P24" i="2"/>
  <c r="O24" i="2"/>
  <c r="R24" i="2" s="1"/>
  <c r="I24" i="2"/>
  <c r="H24" i="2"/>
  <c r="G24" i="2"/>
  <c r="Y23" i="2"/>
  <c r="X23" i="2"/>
  <c r="W23" i="2"/>
  <c r="Q23" i="2"/>
  <c r="P23" i="2"/>
  <c r="O23" i="2"/>
  <c r="R23" i="2" s="1"/>
  <c r="I23" i="2"/>
  <c r="H23" i="2"/>
  <c r="G23" i="2"/>
  <c r="Y22" i="2"/>
  <c r="X22" i="2"/>
  <c r="W22" i="2"/>
  <c r="Q22" i="2"/>
  <c r="P22" i="2"/>
  <c r="O22" i="2"/>
  <c r="I22" i="2"/>
  <c r="H22" i="2"/>
  <c r="G22" i="2"/>
  <c r="J22" i="2" s="1"/>
  <c r="Y21" i="2"/>
  <c r="X21" i="2"/>
  <c r="W21" i="2"/>
  <c r="Z21" i="2" s="1"/>
  <c r="Q21" i="2"/>
  <c r="P21" i="2"/>
  <c r="O21" i="2"/>
  <c r="R21" i="2" s="1"/>
  <c r="I21" i="2"/>
  <c r="H21" i="2"/>
  <c r="G21" i="2"/>
  <c r="J21" i="2" s="1"/>
  <c r="Y20" i="2"/>
  <c r="X20" i="2"/>
  <c r="W20" i="2"/>
  <c r="Q20" i="2"/>
  <c r="P20" i="2"/>
  <c r="O20" i="2"/>
  <c r="I20" i="2"/>
  <c r="H20" i="2"/>
  <c r="G20" i="2"/>
  <c r="Y19" i="2"/>
  <c r="X19" i="2"/>
  <c r="W19" i="2"/>
  <c r="Q19" i="2"/>
  <c r="P19" i="2"/>
  <c r="O19" i="2"/>
  <c r="R19" i="2" s="1"/>
  <c r="I19" i="2"/>
  <c r="H19" i="2"/>
  <c r="G19" i="2"/>
  <c r="Y18" i="2"/>
  <c r="X18" i="2"/>
  <c r="W18" i="2"/>
  <c r="Q18" i="2"/>
  <c r="P18" i="2"/>
  <c r="O18" i="2"/>
  <c r="R18" i="2" s="1"/>
  <c r="I18" i="2"/>
  <c r="H18" i="2"/>
  <c r="G18" i="2"/>
  <c r="J18" i="2" s="1"/>
  <c r="Y17" i="2"/>
  <c r="X17" i="2"/>
  <c r="W17" i="2"/>
  <c r="Z17" i="2" s="1"/>
  <c r="Q17" i="2"/>
  <c r="P17" i="2"/>
  <c r="R17" i="2" s="1"/>
  <c r="O17" i="2"/>
  <c r="I17" i="2"/>
  <c r="H17" i="2"/>
  <c r="G17" i="2"/>
  <c r="J17" i="2" s="1"/>
  <c r="Y16" i="2"/>
  <c r="X16" i="2"/>
  <c r="W16" i="2"/>
  <c r="Q16" i="2"/>
  <c r="P16" i="2"/>
  <c r="O16" i="2"/>
  <c r="I16" i="2"/>
  <c r="H16" i="2"/>
  <c r="G16" i="2"/>
  <c r="Y15" i="2"/>
  <c r="X15" i="2"/>
  <c r="W15" i="2"/>
  <c r="Q15" i="2"/>
  <c r="P15" i="2"/>
  <c r="O15" i="2"/>
  <c r="I15" i="2"/>
  <c r="H15" i="2"/>
  <c r="G15" i="2"/>
  <c r="Y14" i="2"/>
  <c r="X14" i="2"/>
  <c r="W14" i="2"/>
  <c r="Z14" i="2" s="1"/>
  <c r="Q14" i="2"/>
  <c r="P14" i="2"/>
  <c r="O14" i="2"/>
  <c r="R14" i="2" s="1"/>
  <c r="I14" i="2"/>
  <c r="H14" i="2"/>
  <c r="G14" i="2"/>
  <c r="Z13" i="2"/>
  <c r="Y13" i="2"/>
  <c r="X13" i="2"/>
  <c r="W13" i="2"/>
  <c r="Q13" i="2"/>
  <c r="P13" i="2"/>
  <c r="O13" i="2"/>
  <c r="R13" i="2" s="1"/>
  <c r="I13" i="2"/>
  <c r="J13" i="2" s="1"/>
  <c r="H13" i="2"/>
  <c r="G13" i="2"/>
  <c r="Y12" i="2"/>
  <c r="X12" i="2"/>
  <c r="W12" i="2"/>
  <c r="Q12" i="2"/>
  <c r="P12" i="2"/>
  <c r="O12" i="2"/>
  <c r="R12" i="2" s="1"/>
  <c r="I12" i="2"/>
  <c r="H12" i="2"/>
  <c r="G12" i="2"/>
  <c r="J12" i="2" s="1"/>
  <c r="Y11" i="2"/>
  <c r="X11" i="2"/>
  <c r="W11" i="2"/>
  <c r="Q11" i="2"/>
  <c r="P11" i="2"/>
  <c r="O11" i="2"/>
  <c r="I11" i="2"/>
  <c r="H11" i="2"/>
  <c r="G11" i="2"/>
  <c r="J11" i="2" s="1"/>
  <c r="Y10" i="2"/>
  <c r="X10" i="2"/>
  <c r="W10" i="2"/>
  <c r="Z10" i="2" s="1"/>
  <c r="Q10" i="2"/>
  <c r="P10" i="2"/>
  <c r="O10" i="2"/>
  <c r="R10" i="2" s="1"/>
  <c r="I10" i="2"/>
  <c r="H10" i="2"/>
  <c r="G10" i="2"/>
  <c r="Y9" i="2"/>
  <c r="X9" i="2"/>
  <c r="W9" i="2"/>
  <c r="Z9" i="2" s="1"/>
  <c r="Q9" i="2"/>
  <c r="R9" i="2" s="1"/>
  <c r="P9" i="2"/>
  <c r="O9" i="2"/>
  <c r="J9" i="2"/>
  <c r="I9" i="2"/>
  <c r="H9" i="2"/>
  <c r="G9" i="2"/>
  <c r="W8" i="2"/>
  <c r="Z8" i="2" s="1"/>
  <c r="O8" i="2"/>
  <c r="R8" i="2" s="1"/>
  <c r="G8" i="2"/>
  <c r="J8" i="2" s="1"/>
  <c r="C8" i="2"/>
  <c r="A8" i="2"/>
  <c r="B43" i="2" s="1"/>
  <c r="C43" i="2" s="1"/>
  <c r="J36" i="3" l="1"/>
  <c r="Z37" i="2"/>
  <c r="R60" i="2"/>
  <c r="J43" i="2"/>
  <c r="R64" i="2"/>
  <c r="R40" i="2"/>
  <c r="R57" i="2"/>
  <c r="R36" i="3"/>
  <c r="R42" i="3"/>
  <c r="R34" i="2"/>
  <c r="R43" i="2"/>
  <c r="R52" i="2"/>
  <c r="J54" i="2"/>
  <c r="R12" i="3"/>
  <c r="J18" i="3"/>
  <c r="R20" i="3"/>
  <c r="J26" i="3"/>
  <c r="R28" i="3"/>
  <c r="J33" i="3"/>
  <c r="J34" i="3"/>
  <c r="J39" i="3"/>
  <c r="J40" i="3"/>
  <c r="R29" i="2"/>
  <c r="R55" i="2"/>
  <c r="Z38" i="3"/>
  <c r="J10" i="2"/>
  <c r="Z28" i="2"/>
  <c r="J31" i="2"/>
  <c r="R32" i="2"/>
  <c r="Z34" i="2"/>
  <c r="Z40" i="2"/>
  <c r="J45" i="2"/>
  <c r="J56" i="2"/>
  <c r="J65" i="2"/>
  <c r="J68" i="2"/>
  <c r="J71" i="2"/>
  <c r="J10" i="3"/>
  <c r="J53" i="3"/>
  <c r="Z55" i="3"/>
  <c r="R58" i="3"/>
  <c r="R61" i="3"/>
  <c r="J69" i="3"/>
  <c r="Z71" i="3"/>
  <c r="Z12" i="2"/>
  <c r="R16" i="2"/>
  <c r="J20" i="2"/>
  <c r="R22" i="2"/>
  <c r="J25" i="2"/>
  <c r="R11" i="3"/>
  <c r="Z13" i="3"/>
  <c r="J17" i="3"/>
  <c r="R19" i="3"/>
  <c r="Z21" i="3"/>
  <c r="J25" i="3"/>
  <c r="R27" i="3"/>
  <c r="Z29" i="3"/>
  <c r="Z35" i="3"/>
  <c r="Z41" i="3"/>
  <c r="J42" i="3"/>
  <c r="A11" i="2"/>
  <c r="A12" i="2" s="1"/>
  <c r="B12" i="2" s="1"/>
  <c r="C12" i="2" s="1"/>
  <c r="Z32" i="3"/>
  <c r="Z29" i="2"/>
  <c r="R11" i="2"/>
  <c r="Z18" i="2"/>
  <c r="R26" i="2"/>
  <c r="J35" i="2"/>
  <c r="Z39" i="2"/>
  <c r="Z43" i="2"/>
  <c r="J49" i="2"/>
  <c r="Z50" i="2"/>
  <c r="J58" i="2"/>
  <c r="Z59" i="2"/>
  <c r="R61" i="2"/>
  <c r="R63" i="2"/>
  <c r="J16" i="3"/>
  <c r="R18" i="3"/>
  <c r="J24" i="3"/>
  <c r="R26" i="3"/>
  <c r="R34" i="3"/>
  <c r="R40" i="3"/>
  <c r="J48" i="3"/>
  <c r="Z50" i="3"/>
  <c r="Z11" i="2"/>
  <c r="J14" i="2"/>
  <c r="R15" i="2"/>
  <c r="Z16" i="2"/>
  <c r="Z22" i="2"/>
  <c r="J29" i="2"/>
  <c r="R37" i="2"/>
  <c r="Z11" i="3"/>
  <c r="J15" i="3"/>
  <c r="R17" i="3"/>
  <c r="Z19" i="3"/>
  <c r="J23" i="3"/>
  <c r="R25" i="3"/>
  <c r="Z27" i="3"/>
  <c r="J31" i="3"/>
  <c r="J44" i="3"/>
  <c r="Z26" i="2"/>
  <c r="R35" i="2"/>
  <c r="Z47" i="2"/>
  <c r="J14" i="3"/>
  <c r="R16" i="3"/>
  <c r="J22" i="3"/>
  <c r="R24" i="3"/>
  <c r="J30" i="3"/>
  <c r="Z33" i="3"/>
  <c r="Z34" i="3"/>
  <c r="Z39" i="3"/>
  <c r="Z40" i="3"/>
  <c r="Z45" i="3"/>
  <c r="R52" i="3"/>
  <c r="R64" i="3"/>
  <c r="A85" i="3"/>
  <c r="A86" i="3"/>
  <c r="B85" i="3"/>
  <c r="C85" i="3" s="1"/>
  <c r="Z10" i="3"/>
  <c r="Z12" i="3"/>
  <c r="Z14" i="3"/>
  <c r="Z16" i="3"/>
  <c r="Z18" i="3"/>
  <c r="Z20" i="3"/>
  <c r="Z22" i="3"/>
  <c r="Z24" i="3"/>
  <c r="Z26" i="3"/>
  <c r="Z28" i="3"/>
  <c r="Z30" i="3"/>
  <c r="R33" i="3"/>
  <c r="R35" i="3"/>
  <c r="R37" i="3"/>
  <c r="R39" i="3"/>
  <c r="R41" i="3"/>
  <c r="J47" i="3"/>
  <c r="R56" i="3"/>
  <c r="Z58" i="3"/>
  <c r="Z60" i="3"/>
  <c r="R69" i="3"/>
  <c r="B53" i="2"/>
  <c r="C53" i="2" s="1"/>
  <c r="A54" i="2"/>
  <c r="B52" i="2"/>
  <c r="C52" i="2" s="1"/>
  <c r="A10" i="2"/>
  <c r="B10" i="2" s="1"/>
  <c r="C10" i="2" s="1"/>
  <c r="B11" i="2"/>
  <c r="C11" i="2" s="1"/>
  <c r="Z15" i="2"/>
  <c r="J16" i="2"/>
  <c r="J19" i="2"/>
  <c r="Z20" i="2"/>
  <c r="Z23" i="2"/>
  <c r="J24" i="2"/>
  <c r="B44" i="2"/>
  <c r="C44" i="2" s="1"/>
  <c r="Z46" i="2"/>
  <c r="B48" i="2"/>
  <c r="C48" i="2" s="1"/>
  <c r="A9" i="2"/>
  <c r="B9" i="2" s="1"/>
  <c r="C9" i="2" s="1"/>
  <c r="R20" i="2"/>
  <c r="J15" i="2"/>
  <c r="Z19" i="2"/>
  <c r="J23" i="2"/>
  <c r="R31" i="2"/>
  <c r="Z44" i="2"/>
  <c r="B46" i="2"/>
  <c r="C46" i="2" s="1"/>
  <c r="B50" i="2"/>
  <c r="C50" i="2" s="1"/>
  <c r="R28" i="2"/>
  <c r="R39" i="2"/>
  <c r="J42" i="2"/>
  <c r="B45" i="2"/>
  <c r="C45" i="2" s="1"/>
  <c r="B47" i="2"/>
  <c r="C47" i="2" s="1"/>
  <c r="B49" i="2"/>
  <c r="C49" i="2" s="1"/>
  <c r="B51" i="2"/>
  <c r="C51" i="2" s="1"/>
  <c r="J69" i="2"/>
  <c r="J28" i="2"/>
  <c r="Z35" i="2"/>
  <c r="J39" i="2"/>
  <c r="R45" i="2"/>
  <c r="R47" i="2"/>
  <c r="R49" i="2"/>
  <c r="J66" i="2"/>
  <c r="J70" i="2"/>
  <c r="A13" i="2" l="1"/>
  <c r="A87" i="3"/>
  <c r="B86" i="3"/>
  <c r="C86" i="3" s="1"/>
  <c r="B54" i="2"/>
  <c r="C54" i="2" s="1"/>
  <c r="A55" i="2"/>
  <c r="A14" i="2"/>
  <c r="B13" i="2"/>
  <c r="C13" i="2" s="1"/>
  <c r="B87" i="3" l="1"/>
  <c r="C87" i="3" s="1"/>
  <c r="A88" i="3"/>
  <c r="B14" i="2"/>
  <c r="C14" i="2" s="1"/>
  <c r="A15" i="2"/>
  <c r="A56" i="2"/>
  <c r="B55" i="2"/>
  <c r="C55" i="2" s="1"/>
  <c r="B88" i="3" l="1"/>
  <c r="C88" i="3" s="1"/>
  <c r="A89" i="3"/>
  <c r="A57" i="2"/>
  <c r="B56" i="2"/>
  <c r="C56" i="2" s="1"/>
  <c r="A16" i="2"/>
  <c r="B15" i="2"/>
  <c r="C15" i="2" s="1"/>
  <c r="A90" i="3" l="1"/>
  <c r="B89" i="3"/>
  <c r="C89" i="3" s="1"/>
  <c r="A17" i="2"/>
  <c r="B16" i="2"/>
  <c r="C16" i="2" s="1"/>
  <c r="B57" i="2"/>
  <c r="C57" i="2" s="1"/>
  <c r="A58" i="2"/>
  <c r="A91" i="3" l="1"/>
  <c r="B90" i="3"/>
  <c r="C90" i="3" s="1"/>
  <c r="B17" i="2"/>
  <c r="C17" i="2" s="1"/>
  <c r="A18" i="2"/>
  <c r="B58" i="2"/>
  <c r="C58" i="2" s="1"/>
  <c r="A59" i="2"/>
  <c r="B91" i="3" l="1"/>
  <c r="C91" i="3" s="1"/>
  <c r="A92" i="3"/>
  <c r="B92" i="3" s="1"/>
  <c r="C92" i="3" s="1"/>
  <c r="A60" i="2"/>
  <c r="B59" i="2"/>
  <c r="C59" i="2" s="1"/>
  <c r="B18" i="2"/>
  <c r="C18" i="2" s="1"/>
  <c r="A19" i="2"/>
  <c r="A20" i="2" l="1"/>
  <c r="B19" i="2"/>
  <c r="C19" i="2" s="1"/>
  <c r="A61" i="2"/>
  <c r="B60" i="2"/>
  <c r="C60" i="2" s="1"/>
  <c r="B61" i="2" l="1"/>
  <c r="C61" i="2" s="1"/>
  <c r="A62" i="2"/>
  <c r="A21" i="2"/>
  <c r="B20" i="2"/>
  <c r="C20" i="2" s="1"/>
  <c r="B21" i="2" l="1"/>
  <c r="C21" i="2" s="1"/>
  <c r="A22" i="2"/>
  <c r="A63" i="2"/>
  <c r="B62" i="2"/>
  <c r="C62" i="2" s="1"/>
  <c r="A64" i="2" l="1"/>
  <c r="B63" i="2"/>
  <c r="C63" i="2" s="1"/>
  <c r="B22" i="2"/>
  <c r="C22" i="2" s="1"/>
  <c r="A23" i="2"/>
  <c r="A24" i="2" l="1"/>
  <c r="B23" i="2"/>
  <c r="C23" i="2" s="1"/>
  <c r="A65" i="2"/>
  <c r="B64" i="2"/>
  <c r="C64" i="2" s="1"/>
  <c r="B65" i="2" l="1"/>
  <c r="C65" i="2" s="1"/>
  <c r="A66" i="2"/>
  <c r="A25" i="2"/>
  <c r="B24" i="2"/>
  <c r="C24" i="2" s="1"/>
  <c r="A26" i="2" l="1"/>
  <c r="B25" i="2"/>
  <c r="C25" i="2" s="1"/>
  <c r="B66" i="2"/>
  <c r="C66" i="2" s="1"/>
  <c r="A67" i="2"/>
  <c r="B67" i="2" l="1"/>
  <c r="C67" i="2" s="1"/>
  <c r="A68" i="2"/>
  <c r="A27" i="2"/>
  <c r="B26" i="2"/>
  <c r="C26" i="2" s="1"/>
  <c r="B27" i="2" l="1"/>
  <c r="C27" i="2" s="1"/>
  <c r="A28" i="2"/>
  <c r="B68" i="2"/>
  <c r="C68" i="2" s="1"/>
  <c r="A69" i="2"/>
  <c r="B69" i="2" l="1"/>
  <c r="C69" i="2" s="1"/>
  <c r="A70" i="2"/>
  <c r="B28" i="2"/>
  <c r="C28" i="2" s="1"/>
  <c r="A29" i="2"/>
  <c r="A30" i="2" l="1"/>
  <c r="B29" i="2"/>
  <c r="C29" i="2" s="1"/>
  <c r="B70" i="2"/>
  <c r="C70" i="2" s="1"/>
  <c r="A71" i="2"/>
  <c r="B71" i="2" l="1"/>
  <c r="C71" i="2" s="1"/>
  <c r="A72" i="2"/>
  <c r="B30" i="2"/>
  <c r="C30" i="2" s="1"/>
  <c r="A31" i="2"/>
  <c r="B31" i="2" l="1"/>
  <c r="C31" i="2" s="1"/>
  <c r="A32" i="2"/>
  <c r="B72" i="2"/>
  <c r="C72" i="2" s="1"/>
  <c r="A73" i="2"/>
  <c r="A74" i="2" l="1"/>
  <c r="B73" i="2"/>
  <c r="C73" i="2" s="1"/>
  <c r="A33" i="2"/>
  <c r="B32" i="2"/>
  <c r="C32" i="2" s="1"/>
  <c r="B33" i="2" l="1"/>
  <c r="C33" i="2" s="1"/>
  <c r="A34" i="2"/>
  <c r="A75" i="2"/>
  <c r="B74" i="2"/>
  <c r="C74" i="2" s="1"/>
  <c r="B75" i="2" l="1"/>
  <c r="C75" i="2" s="1"/>
  <c r="A76" i="2"/>
  <c r="B34" i="2"/>
  <c r="C34" i="2" s="1"/>
  <c r="A35" i="2"/>
  <c r="A36" i="2" l="1"/>
  <c r="B35" i="2"/>
  <c r="C35" i="2" s="1"/>
  <c r="B76" i="2"/>
  <c r="C76" i="2" s="1"/>
  <c r="A77" i="2"/>
  <c r="A78" i="2" l="1"/>
  <c r="B77" i="2"/>
  <c r="C77" i="2" s="1"/>
  <c r="A37" i="2"/>
  <c r="B36" i="2"/>
  <c r="C36" i="2" s="1"/>
  <c r="A38" i="2" l="1"/>
  <c r="B37" i="2"/>
  <c r="C37" i="2" s="1"/>
  <c r="A79" i="2"/>
  <c r="B78" i="2"/>
  <c r="C78" i="2" s="1"/>
  <c r="B79" i="2" l="1"/>
  <c r="C79" i="2" s="1"/>
  <c r="A80" i="2"/>
  <c r="B38" i="2"/>
  <c r="C38" i="2" s="1"/>
  <c r="A39" i="2"/>
  <c r="B39" i="2" l="1"/>
  <c r="C39" i="2" s="1"/>
  <c r="A40" i="2"/>
  <c r="B80" i="2"/>
  <c r="C80" i="2" s="1"/>
  <c r="A81" i="2"/>
  <c r="A41" i="2" l="1"/>
  <c r="B40" i="2"/>
  <c r="C40" i="2" s="1"/>
  <c r="A82" i="2"/>
  <c r="B81" i="2"/>
  <c r="C81" i="2" s="1"/>
  <c r="A83" i="2" l="1"/>
  <c r="B82" i="2"/>
  <c r="C82" i="2" s="1"/>
  <c r="B41" i="2"/>
  <c r="C41" i="2" s="1"/>
  <c r="A42" i="2"/>
  <c r="B42" i="2" s="1"/>
  <c r="C42" i="2" s="1"/>
  <c r="B83" i="2" l="1"/>
  <c r="C83" i="2" s="1"/>
  <c r="A84" i="2"/>
  <c r="B84" i="2" l="1"/>
  <c r="C84" i="2" s="1"/>
  <c r="A85" i="2"/>
  <c r="A86" i="2" l="1"/>
  <c r="B85" i="2"/>
  <c r="C85" i="2" s="1"/>
  <c r="A87" i="2" l="1"/>
  <c r="B86" i="2"/>
  <c r="C86" i="2" s="1"/>
  <c r="B87" i="2" l="1"/>
  <c r="C87" i="2" s="1"/>
  <c r="A88" i="2"/>
  <c r="B88" i="2" l="1"/>
  <c r="C88" i="2" s="1"/>
  <c r="A89" i="2"/>
  <c r="A90" i="2" l="1"/>
  <c r="B89" i="2"/>
  <c r="C89" i="2" s="1"/>
  <c r="A91" i="2" l="1"/>
  <c r="B90" i="2"/>
  <c r="C90" i="2" s="1"/>
  <c r="B91" i="2" l="1"/>
  <c r="C91" i="2" s="1"/>
  <c r="A92" i="2"/>
  <c r="B92" i="2" s="1"/>
  <c r="C92" i="2" s="1"/>
</calcChain>
</file>

<file path=xl/sharedStrings.xml><?xml version="1.0" encoding="utf-8"?>
<sst xmlns="http://schemas.openxmlformats.org/spreadsheetml/2006/main" count="71" uniqueCount="31">
  <si>
    <t>WATER ABSORPTION</t>
  </si>
  <si>
    <t xml:space="preserve">Fabrico: </t>
  </si>
  <si>
    <t>20ºC</t>
  </si>
  <si>
    <t>40 ºC</t>
  </si>
  <si>
    <t>60 ºC</t>
  </si>
  <si>
    <t>Massa (g)</t>
  </si>
  <si>
    <t>Variação de massa total (%)</t>
  </si>
  <si>
    <t>Data</t>
  </si>
  <si>
    <t>Média</t>
  </si>
  <si>
    <t>PROVETES 1,2,3 e 40-1</t>
  </si>
  <si>
    <t>Tempo</t>
  </si>
  <si>
    <t>B-20-1</t>
  </si>
  <si>
    <t>B-20-2</t>
  </si>
  <si>
    <t>B-20-3</t>
  </si>
  <si>
    <t>B-40-1</t>
  </si>
  <si>
    <t>B-40-2</t>
  </si>
  <si>
    <t>B-40-3</t>
  </si>
  <si>
    <t>B-60-1</t>
  </si>
  <si>
    <t>B-60-2</t>
  </si>
  <si>
    <t>B-60-3</t>
  </si>
  <si>
    <t>C-20-1</t>
  </si>
  <si>
    <t>C-20-2</t>
  </si>
  <si>
    <t>C-20-3</t>
  </si>
  <si>
    <t>C-40-1</t>
  </si>
  <si>
    <t>C-40-2</t>
  </si>
  <si>
    <t>C-40-3</t>
  </si>
  <si>
    <t>C-60-1</t>
  </si>
  <si>
    <t>C-60-2</t>
  </si>
  <si>
    <t>C-60-3</t>
  </si>
  <si>
    <t>ADH1</t>
  </si>
  <si>
    <t>ADH2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</si>
</sst>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color indexed="62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color indexed="62"/>
      <name val="Arial"/>
      <family val="2"/>
    </font>
    <font>
      <sz val="10"/>
      <color theme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0" xfId="0" quotePrefix="1" applyFont="1" applyAlignment="1">
      <alignment horizontal="center"/>
    </xf>
    <xf numFmtId="0" fontId="3" fillId="0" borderId="2" xfId="0" quotePrefix="1" applyFont="1" applyBorder="1" applyAlignment="1">
      <alignment horizontal="center"/>
    </xf>
    <xf numFmtId="0" fontId="1" fillId="0" borderId="0" xfId="0" applyFont="1"/>
    <xf numFmtId="14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/>
    <xf numFmtId="0" fontId="1" fillId="2" borderId="7" xfId="0" applyFont="1" applyFill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1" fontId="0" fillId="3" borderId="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4" fontId="5" fillId="0" borderId="7" xfId="0" applyNumberFormat="1" applyFont="1" applyBorder="1" applyAlignment="1">
      <alignment horizontal="center"/>
    </xf>
    <xf numFmtId="2" fontId="0" fillId="3" borderId="7" xfId="0" quotePrefix="1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1" fillId="3" borderId="7" xfId="0" quotePrefix="1" applyNumberFormat="1" applyFont="1" applyFill="1" applyBorder="1" applyAlignment="1">
      <alignment horizontal="center"/>
    </xf>
    <xf numFmtId="2" fontId="0" fillId="0" borderId="0" xfId="0" applyNumberFormat="1"/>
    <xf numFmtId="2" fontId="1" fillId="3" borderId="7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3" xfId="0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45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PT"/>
              <a:t>Water Immersion at 40 ºC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'ADH1'!$O$6</c:f>
              <c:strCache>
                <c:ptCount val="1"/>
                <c:pt idx="0">
                  <c:v>B-40-1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'ADH1'!$B$8:$B$88</c:f>
              <c:numCache>
                <c:formatCode>0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72</c:v>
                </c:pt>
                <c:pt idx="3">
                  <c:v>168</c:v>
                </c:pt>
                <c:pt idx="4">
                  <c:v>336</c:v>
                </c:pt>
                <c:pt idx="5">
                  <c:v>504</c:v>
                </c:pt>
                <c:pt idx="6">
                  <c:v>672</c:v>
                </c:pt>
                <c:pt idx="7">
                  <c:v>840</c:v>
                </c:pt>
                <c:pt idx="8">
                  <c:v>1008</c:v>
                </c:pt>
                <c:pt idx="9">
                  <c:v>1176</c:v>
                </c:pt>
                <c:pt idx="10">
                  <c:v>1344</c:v>
                </c:pt>
                <c:pt idx="11">
                  <c:v>1512</c:v>
                </c:pt>
                <c:pt idx="12">
                  <c:v>1680</c:v>
                </c:pt>
                <c:pt idx="13">
                  <c:v>1848</c:v>
                </c:pt>
                <c:pt idx="14">
                  <c:v>2016</c:v>
                </c:pt>
                <c:pt idx="15">
                  <c:v>2184</c:v>
                </c:pt>
                <c:pt idx="16">
                  <c:v>2376</c:v>
                </c:pt>
                <c:pt idx="17">
                  <c:v>2520</c:v>
                </c:pt>
                <c:pt idx="18">
                  <c:v>2688</c:v>
                </c:pt>
                <c:pt idx="19">
                  <c:v>2856</c:v>
                </c:pt>
                <c:pt idx="20">
                  <c:v>3024</c:v>
                </c:pt>
                <c:pt idx="21">
                  <c:v>3192</c:v>
                </c:pt>
                <c:pt idx="22">
                  <c:v>3360</c:v>
                </c:pt>
                <c:pt idx="23">
                  <c:v>3528</c:v>
                </c:pt>
                <c:pt idx="24">
                  <c:v>3696</c:v>
                </c:pt>
                <c:pt idx="25">
                  <c:v>3864</c:v>
                </c:pt>
                <c:pt idx="26">
                  <c:v>4080</c:v>
                </c:pt>
                <c:pt idx="27">
                  <c:v>4368</c:v>
                </c:pt>
                <c:pt idx="28">
                  <c:v>4536</c:v>
                </c:pt>
                <c:pt idx="29">
                  <c:v>4704</c:v>
                </c:pt>
                <c:pt idx="30">
                  <c:v>4872</c:v>
                </c:pt>
                <c:pt idx="31">
                  <c:v>5040</c:v>
                </c:pt>
                <c:pt idx="32">
                  <c:v>5208</c:v>
                </c:pt>
                <c:pt idx="33">
                  <c:v>5376</c:v>
                </c:pt>
                <c:pt idx="34">
                  <c:v>5544</c:v>
                </c:pt>
                <c:pt idx="35">
                  <c:v>5760</c:v>
                </c:pt>
                <c:pt idx="36">
                  <c:v>5880</c:v>
                </c:pt>
                <c:pt idx="37">
                  <c:v>6048</c:v>
                </c:pt>
                <c:pt idx="38">
                  <c:v>6312</c:v>
                </c:pt>
                <c:pt idx="39">
                  <c:v>6552</c:v>
                </c:pt>
                <c:pt idx="40">
                  <c:v>6720</c:v>
                </c:pt>
                <c:pt idx="41">
                  <c:v>6888</c:v>
                </c:pt>
                <c:pt idx="42">
                  <c:v>7056</c:v>
                </c:pt>
                <c:pt idx="43">
                  <c:v>7224</c:v>
                </c:pt>
                <c:pt idx="44">
                  <c:v>7392</c:v>
                </c:pt>
                <c:pt idx="45">
                  <c:v>7560</c:v>
                </c:pt>
                <c:pt idx="46">
                  <c:v>7728</c:v>
                </c:pt>
                <c:pt idx="47">
                  <c:v>7896</c:v>
                </c:pt>
                <c:pt idx="48">
                  <c:v>8064</c:v>
                </c:pt>
                <c:pt idx="49">
                  <c:v>8232</c:v>
                </c:pt>
                <c:pt idx="50">
                  <c:v>8400</c:v>
                </c:pt>
                <c:pt idx="51">
                  <c:v>8568</c:v>
                </c:pt>
                <c:pt idx="52">
                  <c:v>8736</c:v>
                </c:pt>
                <c:pt idx="53">
                  <c:v>8904</c:v>
                </c:pt>
                <c:pt idx="54">
                  <c:v>9072</c:v>
                </c:pt>
                <c:pt idx="55">
                  <c:v>9240</c:v>
                </c:pt>
                <c:pt idx="56">
                  <c:v>9408</c:v>
                </c:pt>
                <c:pt idx="57">
                  <c:v>9576</c:v>
                </c:pt>
                <c:pt idx="58">
                  <c:v>9744</c:v>
                </c:pt>
                <c:pt idx="59">
                  <c:v>9912</c:v>
                </c:pt>
                <c:pt idx="60">
                  <c:v>10080</c:v>
                </c:pt>
                <c:pt idx="61">
                  <c:v>10248</c:v>
                </c:pt>
                <c:pt idx="62">
                  <c:v>10416</c:v>
                </c:pt>
                <c:pt idx="63">
                  <c:v>10584</c:v>
                </c:pt>
                <c:pt idx="64">
                  <c:v>10752</c:v>
                </c:pt>
                <c:pt idx="65">
                  <c:v>10920</c:v>
                </c:pt>
                <c:pt idx="66">
                  <c:v>11088</c:v>
                </c:pt>
                <c:pt idx="67">
                  <c:v>11256</c:v>
                </c:pt>
                <c:pt idx="68">
                  <c:v>11424</c:v>
                </c:pt>
                <c:pt idx="69">
                  <c:v>11592</c:v>
                </c:pt>
                <c:pt idx="70">
                  <c:v>11760</c:v>
                </c:pt>
                <c:pt idx="71">
                  <c:v>11928</c:v>
                </c:pt>
                <c:pt idx="72">
                  <c:v>12096</c:v>
                </c:pt>
                <c:pt idx="73">
                  <c:v>12264</c:v>
                </c:pt>
                <c:pt idx="74">
                  <c:v>12432</c:v>
                </c:pt>
                <c:pt idx="75">
                  <c:v>12600</c:v>
                </c:pt>
                <c:pt idx="76">
                  <c:v>12768</c:v>
                </c:pt>
                <c:pt idx="77">
                  <c:v>12936</c:v>
                </c:pt>
                <c:pt idx="78">
                  <c:v>13104</c:v>
                </c:pt>
                <c:pt idx="79">
                  <c:v>13272</c:v>
                </c:pt>
                <c:pt idx="80">
                  <c:v>13440</c:v>
                </c:pt>
              </c:numCache>
            </c:numRef>
          </c:xVal>
          <c:yVal>
            <c:numRef>
              <c:f>'ADH1'!$O$8:$O$88</c:f>
              <c:numCache>
                <c:formatCode>0.00</c:formatCode>
                <c:ptCount val="81"/>
                <c:pt idx="0">
                  <c:v>0</c:v>
                </c:pt>
                <c:pt idx="1">
                  <c:v>0.9825423282744109</c:v>
                </c:pt>
                <c:pt idx="2">
                  <c:v>1.4808316518992979</c:v>
                </c:pt>
                <c:pt idx="3">
                  <c:v>2.1896657601544076</c:v>
                </c:pt>
                <c:pt idx="4">
                  <c:v>2.8002456355820722</c:v>
                </c:pt>
                <c:pt idx="5">
                  <c:v>3.2809895604877672</c:v>
                </c:pt>
                <c:pt idx="6">
                  <c:v>3.6599701728221876</c:v>
                </c:pt>
                <c:pt idx="7">
                  <c:v>3.7740152644968954</c:v>
                </c:pt>
                <c:pt idx="8">
                  <c:v>4.1143959996491031</c:v>
                </c:pt>
                <c:pt idx="9">
                  <c:v>4.2091411527327036</c:v>
                </c:pt>
                <c:pt idx="10">
                  <c:v>4.3424861829985177</c:v>
                </c:pt>
                <c:pt idx="11">
                  <c:v>4.5003947714711963</c:v>
                </c:pt>
                <c:pt idx="12">
                  <c:v>4.6477761207123578</c:v>
                </c:pt>
                <c:pt idx="13">
                  <c:v>4.614439863145904</c:v>
                </c:pt>
                <c:pt idx="14">
                  <c:v>4.8091937889288658</c:v>
                </c:pt>
                <c:pt idx="15">
                  <c:v>5.0706202298447343</c:v>
                </c:pt>
                <c:pt idx="16">
                  <c:v>4.9671023774015293</c:v>
                </c:pt>
                <c:pt idx="17">
                  <c:v>5</c:v>
                </c:pt>
                <c:pt idx="18">
                  <c:v>5.0583384507413012</c:v>
                </c:pt>
                <c:pt idx="19">
                  <c:v>4.9846477761207204</c:v>
                </c:pt>
                <c:pt idx="20">
                  <c:v>5.2144924993420503</c:v>
                </c:pt>
                <c:pt idx="21">
                  <c:v>5.1758926221598536</c:v>
                </c:pt>
                <c:pt idx="22">
                  <c:v>5.0829020089481665</c:v>
                </c:pt>
                <c:pt idx="23">
                  <c:v>5.2285288183173977</c:v>
                </c:pt>
                <c:pt idx="24">
                  <c:v>5.086411088691996</c:v>
                </c:pt>
                <c:pt idx="25">
                  <c:v>5.2688832353715238</c:v>
                </c:pt>
                <c:pt idx="26">
                  <c:v>5.2039652601105475</c:v>
                </c:pt>
                <c:pt idx="27">
                  <c:v>5.2039652601105475</c:v>
                </c:pt>
                <c:pt idx="28">
                  <c:v>5.3373102903763607</c:v>
                </c:pt>
                <c:pt idx="29">
                  <c:v>5.29344679357839</c:v>
                </c:pt>
                <c:pt idx="30">
                  <c:v>5.1881744012632698</c:v>
                </c:pt>
                <c:pt idx="31">
                  <c:v>5.1057110272831014</c:v>
                </c:pt>
                <c:pt idx="32">
                  <c:v>5.2267742784454825</c:v>
                </c:pt>
                <c:pt idx="33">
                  <c:v>5.1934380208790296</c:v>
                </c:pt>
                <c:pt idx="34">
                  <c:v>5.2688832353715238</c:v>
                </c:pt>
                <c:pt idx="35">
                  <c:v>5.2109834195982208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1-49EE-B493-481C01BC83D7}"/>
            </c:ext>
          </c:extLst>
        </c:ser>
        <c:ser>
          <c:idx val="1"/>
          <c:order val="1"/>
          <c:tx>
            <c:strRef>
              <c:f>'ADH1'!$P$6</c:f>
              <c:strCache>
                <c:ptCount val="1"/>
                <c:pt idx="0">
                  <c:v>B-40-2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'ADH1'!$B$8:$B$88</c:f>
              <c:numCache>
                <c:formatCode>0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72</c:v>
                </c:pt>
                <c:pt idx="3">
                  <c:v>168</c:v>
                </c:pt>
                <c:pt idx="4">
                  <c:v>336</c:v>
                </c:pt>
                <c:pt idx="5">
                  <c:v>504</c:v>
                </c:pt>
                <c:pt idx="6">
                  <c:v>672</c:v>
                </c:pt>
                <c:pt idx="7">
                  <c:v>840</c:v>
                </c:pt>
                <c:pt idx="8">
                  <c:v>1008</c:v>
                </c:pt>
                <c:pt idx="9">
                  <c:v>1176</c:v>
                </c:pt>
                <c:pt idx="10">
                  <c:v>1344</c:v>
                </c:pt>
                <c:pt idx="11">
                  <c:v>1512</c:v>
                </c:pt>
                <c:pt idx="12">
                  <c:v>1680</c:v>
                </c:pt>
                <c:pt idx="13">
                  <c:v>1848</c:v>
                </c:pt>
                <c:pt idx="14">
                  <c:v>2016</c:v>
                </c:pt>
                <c:pt idx="15">
                  <c:v>2184</c:v>
                </c:pt>
                <c:pt idx="16">
                  <c:v>2376</c:v>
                </c:pt>
                <c:pt idx="17">
                  <c:v>2520</c:v>
                </c:pt>
                <c:pt idx="18">
                  <c:v>2688</c:v>
                </c:pt>
                <c:pt idx="19">
                  <c:v>2856</c:v>
                </c:pt>
                <c:pt idx="20">
                  <c:v>3024</c:v>
                </c:pt>
                <c:pt idx="21">
                  <c:v>3192</c:v>
                </c:pt>
                <c:pt idx="22">
                  <c:v>3360</c:v>
                </c:pt>
                <c:pt idx="23">
                  <c:v>3528</c:v>
                </c:pt>
                <c:pt idx="24">
                  <c:v>3696</c:v>
                </c:pt>
                <c:pt idx="25">
                  <c:v>3864</c:v>
                </c:pt>
                <c:pt idx="26">
                  <c:v>4080</c:v>
                </c:pt>
                <c:pt idx="27">
                  <c:v>4368</c:v>
                </c:pt>
                <c:pt idx="28">
                  <c:v>4536</c:v>
                </c:pt>
                <c:pt idx="29">
                  <c:v>4704</c:v>
                </c:pt>
                <c:pt idx="30">
                  <c:v>4872</c:v>
                </c:pt>
                <c:pt idx="31">
                  <c:v>5040</c:v>
                </c:pt>
                <c:pt idx="32">
                  <c:v>5208</c:v>
                </c:pt>
                <c:pt idx="33">
                  <c:v>5376</c:v>
                </c:pt>
                <c:pt idx="34">
                  <c:v>5544</c:v>
                </c:pt>
                <c:pt idx="35">
                  <c:v>5760</c:v>
                </c:pt>
                <c:pt idx="36">
                  <c:v>5880</c:v>
                </c:pt>
                <c:pt idx="37">
                  <c:v>6048</c:v>
                </c:pt>
                <c:pt idx="38">
                  <c:v>6312</c:v>
                </c:pt>
                <c:pt idx="39">
                  <c:v>6552</c:v>
                </c:pt>
                <c:pt idx="40">
                  <c:v>6720</c:v>
                </c:pt>
                <c:pt idx="41">
                  <c:v>6888</c:v>
                </c:pt>
                <c:pt idx="42">
                  <c:v>7056</c:v>
                </c:pt>
                <c:pt idx="43">
                  <c:v>7224</c:v>
                </c:pt>
                <c:pt idx="44">
                  <c:v>7392</c:v>
                </c:pt>
                <c:pt idx="45">
                  <c:v>7560</c:v>
                </c:pt>
                <c:pt idx="46">
                  <c:v>7728</c:v>
                </c:pt>
                <c:pt idx="47">
                  <c:v>7896</c:v>
                </c:pt>
                <c:pt idx="48">
                  <c:v>8064</c:v>
                </c:pt>
                <c:pt idx="49">
                  <c:v>8232</c:v>
                </c:pt>
                <c:pt idx="50">
                  <c:v>8400</c:v>
                </c:pt>
                <c:pt idx="51">
                  <c:v>8568</c:v>
                </c:pt>
                <c:pt idx="52">
                  <c:v>8736</c:v>
                </c:pt>
                <c:pt idx="53">
                  <c:v>8904</c:v>
                </c:pt>
                <c:pt idx="54">
                  <c:v>9072</c:v>
                </c:pt>
                <c:pt idx="55">
                  <c:v>9240</c:v>
                </c:pt>
                <c:pt idx="56">
                  <c:v>9408</c:v>
                </c:pt>
                <c:pt idx="57">
                  <c:v>9576</c:v>
                </c:pt>
                <c:pt idx="58">
                  <c:v>9744</c:v>
                </c:pt>
                <c:pt idx="59">
                  <c:v>9912</c:v>
                </c:pt>
                <c:pt idx="60">
                  <c:v>10080</c:v>
                </c:pt>
                <c:pt idx="61">
                  <c:v>10248</c:v>
                </c:pt>
                <c:pt idx="62">
                  <c:v>10416</c:v>
                </c:pt>
                <c:pt idx="63">
                  <c:v>10584</c:v>
                </c:pt>
                <c:pt idx="64">
                  <c:v>10752</c:v>
                </c:pt>
                <c:pt idx="65">
                  <c:v>10920</c:v>
                </c:pt>
                <c:pt idx="66">
                  <c:v>11088</c:v>
                </c:pt>
                <c:pt idx="67">
                  <c:v>11256</c:v>
                </c:pt>
                <c:pt idx="68">
                  <c:v>11424</c:v>
                </c:pt>
                <c:pt idx="69">
                  <c:v>11592</c:v>
                </c:pt>
                <c:pt idx="70">
                  <c:v>11760</c:v>
                </c:pt>
                <c:pt idx="71">
                  <c:v>11928</c:v>
                </c:pt>
                <c:pt idx="72">
                  <c:v>12096</c:v>
                </c:pt>
                <c:pt idx="73">
                  <c:v>12264</c:v>
                </c:pt>
                <c:pt idx="74">
                  <c:v>12432</c:v>
                </c:pt>
                <c:pt idx="75">
                  <c:v>12600</c:v>
                </c:pt>
                <c:pt idx="76">
                  <c:v>12768</c:v>
                </c:pt>
                <c:pt idx="77">
                  <c:v>12936</c:v>
                </c:pt>
                <c:pt idx="78">
                  <c:v>13104</c:v>
                </c:pt>
                <c:pt idx="79">
                  <c:v>13272</c:v>
                </c:pt>
                <c:pt idx="80">
                  <c:v>13440</c:v>
                </c:pt>
              </c:numCache>
            </c:numRef>
          </c:xVal>
          <c:yVal>
            <c:numRef>
              <c:f>'ADH1'!$P$8:$P$88</c:f>
              <c:numCache>
                <c:formatCode>0.00</c:formatCode>
                <c:ptCount val="81"/>
                <c:pt idx="0">
                  <c:v>0</c:v>
                </c:pt>
                <c:pt idx="1">
                  <c:v>0.87695408246636941</c:v>
                </c:pt>
                <c:pt idx="2">
                  <c:v>1.3254171432721535</c:v>
                </c:pt>
                <c:pt idx="3">
                  <c:v>2.0026508342865537</c:v>
                </c:pt>
                <c:pt idx="4">
                  <c:v>2.7325380830473716</c:v>
                </c:pt>
                <c:pt idx="5">
                  <c:v>3.1592134647856707</c:v>
                </c:pt>
                <c:pt idx="6">
                  <c:v>3.5241570891660876</c:v>
                </c:pt>
                <c:pt idx="7">
                  <c:v>3.6821177624053578</c:v>
                </c:pt>
                <c:pt idx="8">
                  <c:v>3.8654973945567175</c:v>
                </c:pt>
                <c:pt idx="9">
                  <c:v>3.978067069738731</c:v>
                </c:pt>
                <c:pt idx="10">
                  <c:v>4.1487372224340531</c:v>
                </c:pt>
                <c:pt idx="11">
                  <c:v>4.2722007371498183</c:v>
                </c:pt>
                <c:pt idx="12">
                  <c:v>4.3775078526426698</c:v>
                </c:pt>
                <c:pt idx="13">
                  <c:v>4.4228988506999256</c:v>
                </c:pt>
                <c:pt idx="14">
                  <c:v>4.5300216061150804</c:v>
                </c:pt>
                <c:pt idx="15">
                  <c:v>4.682535359587491</c:v>
                </c:pt>
                <c:pt idx="16">
                  <c:v>4.6135410425404473</c:v>
                </c:pt>
                <c:pt idx="17">
                  <c:v>4.5999999999999996</c:v>
                </c:pt>
                <c:pt idx="18">
                  <c:v>4.6534851208308439</c:v>
                </c:pt>
                <c:pt idx="19">
                  <c:v>4.6879822793543662</c:v>
                </c:pt>
                <c:pt idx="20">
                  <c:v>4.9058590700292317</c:v>
                </c:pt>
                <c:pt idx="21">
                  <c:v>4.7678704359351443</c:v>
                </c:pt>
                <c:pt idx="22">
                  <c:v>4.7224794378778885</c:v>
                </c:pt>
                <c:pt idx="23">
                  <c:v>4.7370045572562116</c:v>
                </c:pt>
                <c:pt idx="24">
                  <c:v>4.7043230386549766</c:v>
                </c:pt>
                <c:pt idx="25">
                  <c:v>4.7497140367122483</c:v>
                </c:pt>
                <c:pt idx="26">
                  <c:v>4.7351889173339252</c:v>
                </c:pt>
                <c:pt idx="27">
                  <c:v>4.7642391560905715</c:v>
                </c:pt>
                <c:pt idx="28">
                  <c:v>4.8187083537592921</c:v>
                </c:pt>
                <c:pt idx="29">
                  <c:v>4.6897979192766526</c:v>
                </c:pt>
                <c:pt idx="30">
                  <c:v>4.7025073987326893</c:v>
                </c:pt>
                <c:pt idx="31">
                  <c:v>4.7261107177224604</c:v>
                </c:pt>
                <c:pt idx="32">
                  <c:v>4.7333732774116228</c:v>
                </c:pt>
                <c:pt idx="33">
                  <c:v>4.6625633204422918</c:v>
                </c:pt>
                <c:pt idx="34">
                  <c:v>4.6988761188881005</c:v>
                </c:pt>
                <c:pt idx="35">
                  <c:v>4.6680102402091679</c:v>
                </c:pt>
                <c:pt idx="36">
                  <c:v>4.6553007607531312</c:v>
                </c:pt>
                <c:pt idx="37">
                  <c:v>4.626250521996484</c:v>
                </c:pt>
                <c:pt idx="38">
                  <c:v>4.6371443615302192</c:v>
                </c:pt>
                <c:pt idx="39">
                  <c:v>4.626250521996484</c:v>
                </c:pt>
                <c:pt idx="40">
                  <c:v>4.6516694809085424</c:v>
                </c:pt>
                <c:pt idx="41">
                  <c:v>4.6099097626958585</c:v>
                </c:pt>
                <c:pt idx="42">
                  <c:v>4.5790438840169259</c:v>
                </c:pt>
                <c:pt idx="43">
                  <c:v>4.5999999999999996</c:v>
                </c:pt>
                <c:pt idx="44">
                  <c:v>4.6444069212193799</c:v>
                </c:pt>
                <c:pt idx="45">
                  <c:v>4.5735969642500507</c:v>
                </c:pt>
                <c:pt idx="46">
                  <c:v>4.5735969642500507</c:v>
                </c:pt>
                <c:pt idx="47">
                  <c:v>4.5663344045608882</c:v>
                </c:pt>
                <c:pt idx="48">
                  <c:v>4.5590718448717267</c:v>
                </c:pt>
                <c:pt idx="49">
                  <c:v>4.5463623654156908</c:v>
                </c:pt>
                <c:pt idx="50">
                  <c:v>4.5645187646386027</c:v>
                </c:pt>
                <c:pt idx="51">
                  <c:v>4.4773680483686462</c:v>
                </c:pt>
                <c:pt idx="52">
                  <c:v>4.5064182871252934</c:v>
                </c:pt>
                <c:pt idx="53">
                  <c:v>4.5409154456488148</c:v>
                </c:pt>
                <c:pt idx="54">
                  <c:v>4.5100495669698821</c:v>
                </c:pt>
                <c:pt idx="55">
                  <c:v>4.5572562049494403</c:v>
                </c:pt>
                <c:pt idx="56">
                  <c:v>4.4737367685240743</c:v>
                </c:pt>
                <c:pt idx="57">
                  <c:v>4.5227590464259189</c:v>
                </c:pt>
                <c:pt idx="58">
                  <c:v>4.4955244475915581</c:v>
                </c:pt>
                <c:pt idx="59">
                  <c:v>4.537284165804242</c:v>
                </c:pt>
                <c:pt idx="60">
                  <c:v>4.5681500444831746</c:v>
                </c:pt>
                <c:pt idx="61">
                  <c:v>4.359351453419757</c:v>
                </c:pt>
                <c:pt idx="62">
                  <c:v>4.5227590464259189</c:v>
                </c:pt>
                <c:pt idx="63">
                  <c:v>4.448317809612</c:v>
                </c:pt>
                <c:pt idx="64">
                  <c:v>4.4646585689126095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1-49EE-B493-481C01BC83D7}"/>
            </c:ext>
          </c:extLst>
        </c:ser>
        <c:ser>
          <c:idx val="2"/>
          <c:order val="2"/>
          <c:tx>
            <c:strRef>
              <c:f>'ADH1'!$Q$6</c:f>
              <c:strCache>
                <c:ptCount val="1"/>
                <c:pt idx="0">
                  <c:v>B-40-3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'ADH1'!$B$8:$B$88</c:f>
              <c:numCache>
                <c:formatCode>0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72</c:v>
                </c:pt>
                <c:pt idx="3">
                  <c:v>168</c:v>
                </c:pt>
                <c:pt idx="4">
                  <c:v>336</c:v>
                </c:pt>
                <c:pt idx="5">
                  <c:v>504</c:v>
                </c:pt>
                <c:pt idx="6">
                  <c:v>672</c:v>
                </c:pt>
                <c:pt idx="7">
                  <c:v>840</c:v>
                </c:pt>
                <c:pt idx="8">
                  <c:v>1008</c:v>
                </c:pt>
                <c:pt idx="9">
                  <c:v>1176</c:v>
                </c:pt>
                <c:pt idx="10">
                  <c:v>1344</c:v>
                </c:pt>
                <c:pt idx="11">
                  <c:v>1512</c:v>
                </c:pt>
                <c:pt idx="12">
                  <c:v>1680</c:v>
                </c:pt>
                <c:pt idx="13">
                  <c:v>1848</c:v>
                </c:pt>
                <c:pt idx="14">
                  <c:v>2016</c:v>
                </c:pt>
                <c:pt idx="15">
                  <c:v>2184</c:v>
                </c:pt>
                <c:pt idx="16">
                  <c:v>2376</c:v>
                </c:pt>
                <c:pt idx="17">
                  <c:v>2520</c:v>
                </c:pt>
                <c:pt idx="18">
                  <c:v>2688</c:v>
                </c:pt>
                <c:pt idx="19">
                  <c:v>2856</c:v>
                </c:pt>
                <c:pt idx="20">
                  <c:v>3024</c:v>
                </c:pt>
                <c:pt idx="21">
                  <c:v>3192</c:v>
                </c:pt>
                <c:pt idx="22">
                  <c:v>3360</c:v>
                </c:pt>
                <c:pt idx="23">
                  <c:v>3528</c:v>
                </c:pt>
                <c:pt idx="24">
                  <c:v>3696</c:v>
                </c:pt>
                <c:pt idx="25">
                  <c:v>3864</c:v>
                </c:pt>
                <c:pt idx="26">
                  <c:v>4080</c:v>
                </c:pt>
                <c:pt idx="27">
                  <c:v>4368</c:v>
                </c:pt>
                <c:pt idx="28">
                  <c:v>4536</c:v>
                </c:pt>
                <c:pt idx="29">
                  <c:v>4704</c:v>
                </c:pt>
                <c:pt idx="30">
                  <c:v>4872</c:v>
                </c:pt>
                <c:pt idx="31">
                  <c:v>5040</c:v>
                </c:pt>
                <c:pt idx="32">
                  <c:v>5208</c:v>
                </c:pt>
                <c:pt idx="33">
                  <c:v>5376</c:v>
                </c:pt>
                <c:pt idx="34">
                  <c:v>5544</c:v>
                </c:pt>
                <c:pt idx="35">
                  <c:v>5760</c:v>
                </c:pt>
                <c:pt idx="36">
                  <c:v>5880</c:v>
                </c:pt>
                <c:pt idx="37">
                  <c:v>6048</c:v>
                </c:pt>
                <c:pt idx="38">
                  <c:v>6312</c:v>
                </c:pt>
                <c:pt idx="39">
                  <c:v>6552</c:v>
                </c:pt>
                <c:pt idx="40">
                  <c:v>6720</c:v>
                </c:pt>
                <c:pt idx="41">
                  <c:v>6888</c:v>
                </c:pt>
                <c:pt idx="42">
                  <c:v>7056</c:v>
                </c:pt>
                <c:pt idx="43">
                  <c:v>7224</c:v>
                </c:pt>
                <c:pt idx="44">
                  <c:v>7392</c:v>
                </c:pt>
                <c:pt idx="45">
                  <c:v>7560</c:v>
                </c:pt>
                <c:pt idx="46">
                  <c:v>7728</c:v>
                </c:pt>
                <c:pt idx="47">
                  <c:v>7896</c:v>
                </c:pt>
                <c:pt idx="48">
                  <c:v>8064</c:v>
                </c:pt>
                <c:pt idx="49">
                  <c:v>8232</c:v>
                </c:pt>
                <c:pt idx="50">
                  <c:v>8400</c:v>
                </c:pt>
                <c:pt idx="51">
                  <c:v>8568</c:v>
                </c:pt>
                <c:pt idx="52">
                  <c:v>8736</c:v>
                </c:pt>
                <c:pt idx="53">
                  <c:v>8904</c:v>
                </c:pt>
                <c:pt idx="54">
                  <c:v>9072</c:v>
                </c:pt>
                <c:pt idx="55">
                  <c:v>9240</c:v>
                </c:pt>
                <c:pt idx="56">
                  <c:v>9408</c:v>
                </c:pt>
                <c:pt idx="57">
                  <c:v>9576</c:v>
                </c:pt>
                <c:pt idx="58">
                  <c:v>9744</c:v>
                </c:pt>
                <c:pt idx="59">
                  <c:v>9912</c:v>
                </c:pt>
                <c:pt idx="60">
                  <c:v>10080</c:v>
                </c:pt>
                <c:pt idx="61">
                  <c:v>10248</c:v>
                </c:pt>
                <c:pt idx="62">
                  <c:v>10416</c:v>
                </c:pt>
                <c:pt idx="63">
                  <c:v>10584</c:v>
                </c:pt>
                <c:pt idx="64">
                  <c:v>10752</c:v>
                </c:pt>
                <c:pt idx="65">
                  <c:v>10920</c:v>
                </c:pt>
                <c:pt idx="66">
                  <c:v>11088</c:v>
                </c:pt>
                <c:pt idx="67">
                  <c:v>11256</c:v>
                </c:pt>
                <c:pt idx="68">
                  <c:v>11424</c:v>
                </c:pt>
                <c:pt idx="69">
                  <c:v>11592</c:v>
                </c:pt>
                <c:pt idx="70">
                  <c:v>11760</c:v>
                </c:pt>
                <c:pt idx="71">
                  <c:v>11928</c:v>
                </c:pt>
                <c:pt idx="72">
                  <c:v>12096</c:v>
                </c:pt>
                <c:pt idx="73">
                  <c:v>12264</c:v>
                </c:pt>
                <c:pt idx="74">
                  <c:v>12432</c:v>
                </c:pt>
                <c:pt idx="75">
                  <c:v>12600</c:v>
                </c:pt>
                <c:pt idx="76">
                  <c:v>12768</c:v>
                </c:pt>
                <c:pt idx="77">
                  <c:v>12936</c:v>
                </c:pt>
                <c:pt idx="78">
                  <c:v>13104</c:v>
                </c:pt>
                <c:pt idx="79">
                  <c:v>13272</c:v>
                </c:pt>
                <c:pt idx="80">
                  <c:v>13440</c:v>
                </c:pt>
              </c:numCache>
            </c:numRef>
          </c:xVal>
          <c:yVal>
            <c:numRef>
              <c:f>'ADH1'!$Q$8:$Q$88</c:f>
              <c:numCache>
                <c:formatCode>0.00</c:formatCode>
                <c:ptCount val="81"/>
                <c:pt idx="0">
                  <c:v>0</c:v>
                </c:pt>
                <c:pt idx="1">
                  <c:v>0.89237327938148647</c:v>
                </c:pt>
                <c:pt idx="2">
                  <c:v>1.3349470717872769</c:v>
                </c:pt>
                <c:pt idx="3">
                  <c:v>2.1333863217601809</c:v>
                </c:pt>
                <c:pt idx="4">
                  <c:v>2.8035694931175219</c:v>
                </c:pt>
                <c:pt idx="5">
                  <c:v>3.1865313053217261</c:v>
                </c:pt>
                <c:pt idx="6">
                  <c:v>3.587557353950646</c:v>
                </c:pt>
                <c:pt idx="7">
                  <c:v>3.7537483290581264</c:v>
                </c:pt>
                <c:pt idx="8">
                  <c:v>3.9470356588026965</c:v>
                </c:pt>
                <c:pt idx="9">
                  <c:v>4.0626467719209485</c:v>
                </c:pt>
                <c:pt idx="10">
                  <c:v>4.1439358358322202</c:v>
                </c:pt>
                <c:pt idx="11">
                  <c:v>4.3354167419343224</c:v>
                </c:pt>
                <c:pt idx="12">
                  <c:v>4.2739983380902515</c:v>
                </c:pt>
                <c:pt idx="13">
                  <c:v>4.3155460818671214</c:v>
                </c:pt>
                <c:pt idx="14">
                  <c:v>4.4311571949853734</c:v>
                </c:pt>
                <c:pt idx="15">
                  <c:v>4.4835434806170698</c:v>
                </c:pt>
                <c:pt idx="16">
                  <c:v>4.516059106181582</c:v>
                </c:pt>
                <c:pt idx="17">
                  <c:v>4.55</c:v>
                </c:pt>
                <c:pt idx="18">
                  <c:v>4.5792839336681208</c:v>
                </c:pt>
                <c:pt idx="19">
                  <c:v>4.5576068499584519</c:v>
                </c:pt>
                <c:pt idx="20">
                  <c:v>4.8014740416922503</c:v>
                </c:pt>
                <c:pt idx="21">
                  <c:v>4.6804436576465926</c:v>
                </c:pt>
                <c:pt idx="22">
                  <c:v>4.4745113624047113</c:v>
                </c:pt>
                <c:pt idx="23">
                  <c:v>4.6081867119476794</c:v>
                </c:pt>
                <c:pt idx="24">
                  <c:v>4.45</c:v>
                </c:pt>
                <c:pt idx="25">
                  <c:v>4.4618663969074008</c:v>
                </c:pt>
                <c:pt idx="26">
                  <c:v>4.4940207377434156</c:v>
                </c:pt>
                <c:pt idx="27">
                  <c:v>4.4979948697568499</c:v>
                </c:pt>
                <c:pt idx="28">
                  <c:v>4.5630261208858727</c:v>
                </c:pt>
                <c:pt idx="29">
                  <c:v>4.4672856678348225</c:v>
                </c:pt>
                <c:pt idx="30">
                  <c:v>4.4456085841251527</c:v>
                </c:pt>
                <c:pt idx="31">
                  <c:v>4.516059106181582</c:v>
                </c:pt>
                <c:pt idx="32">
                  <c:v>4.4456085841251527</c:v>
                </c:pt>
                <c:pt idx="33">
                  <c:v>4.4871563279020226</c:v>
                </c:pt>
                <c:pt idx="34">
                  <c:v>4.4907691751869594</c:v>
                </c:pt>
                <c:pt idx="35">
                  <c:v>4.4058672639907508</c:v>
                </c:pt>
                <c:pt idx="36">
                  <c:v>4.4419957368401999</c:v>
                </c:pt>
                <c:pt idx="37">
                  <c:v>4.3480617074316328</c:v>
                </c:pt>
                <c:pt idx="38">
                  <c:v>4.4257379240579517</c:v>
                </c:pt>
                <c:pt idx="39">
                  <c:v>4.3480617074316328</c:v>
                </c:pt>
                <c:pt idx="40">
                  <c:v>4.3914158748509715</c:v>
                </c:pt>
                <c:pt idx="41">
                  <c:v>4.3173525055095894</c:v>
                </c:pt>
                <c:pt idx="42">
                  <c:v>4.3354167419343224</c:v>
                </c:pt>
                <c:pt idx="43">
                  <c:v>4.32</c:v>
                </c:pt>
                <c:pt idx="44">
                  <c:v>4.2992882690848573</c:v>
                </c:pt>
                <c:pt idx="45">
                  <c:v>4.3480617074316328</c:v>
                </c:pt>
                <c:pt idx="46">
                  <c:v>4.2685790671628299</c:v>
                </c:pt>
                <c:pt idx="47">
                  <c:v>4.2685790671628299</c:v>
                </c:pt>
                <c:pt idx="48">
                  <c:v>4.1818707323241373</c:v>
                </c:pt>
                <c:pt idx="49">
                  <c:v>4.2685790671628299</c:v>
                </c:pt>
                <c:pt idx="50">
                  <c:v>4.3299974710069007</c:v>
                </c:pt>
                <c:pt idx="51">
                  <c:v>4.2360634415983185</c:v>
                </c:pt>
                <c:pt idx="52">
                  <c:v>4.3010946927273421</c:v>
                </c:pt>
                <c:pt idx="53">
                  <c:v>4.2812240326601412</c:v>
                </c:pt>
                <c:pt idx="54">
                  <c:v>4.2469019834531609</c:v>
                </c:pt>
                <c:pt idx="55">
                  <c:v>4.3318038946493695</c:v>
                </c:pt>
                <c:pt idx="56">
                  <c:v>4.1728386141117788</c:v>
                </c:pt>
                <c:pt idx="57">
                  <c:v>4.3119332345821686</c:v>
                </c:pt>
                <c:pt idx="58">
                  <c:v>4.2685790671628299</c:v>
                </c:pt>
                <c:pt idx="59">
                  <c:v>4.2613533725929402</c:v>
                </c:pt>
                <c:pt idx="60">
                  <c:v>4.4383828895552631</c:v>
                </c:pt>
                <c:pt idx="61">
                  <c:v>4.1258715994074882</c:v>
                </c:pt>
                <c:pt idx="62">
                  <c:v>4.34444886014668</c:v>
                </c:pt>
                <c:pt idx="63">
                  <c:v>4.1367101412623306</c:v>
                </c:pt>
                <c:pt idx="64">
                  <c:v>4.2161927815311175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1-49EE-B493-481C01BC8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24144"/>
        <c:axId val="1"/>
      </c:scatterChart>
      <c:valAx>
        <c:axId val="36282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Time (h)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Mass uptake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36282414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28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PT"/>
              <a:t>Water Immersion at 60 ºC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'ADH1'!$W$6</c:f>
              <c:strCache>
                <c:ptCount val="1"/>
                <c:pt idx="0">
                  <c:v>B-60-1</c:v>
                </c:pt>
              </c:strCache>
            </c:strRef>
          </c:tx>
          <c:spPr>
            <a:ln w="19050" cap="rnd">
              <a:solidFill>
                <a:srgbClr val="FF33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'ADH1'!$B$8:$B$85</c:f>
              <c:numCache>
                <c:formatCode>0</c:formatCode>
                <c:ptCount val="78"/>
                <c:pt idx="0">
                  <c:v>0</c:v>
                </c:pt>
                <c:pt idx="1">
                  <c:v>24</c:v>
                </c:pt>
                <c:pt idx="2">
                  <c:v>72</c:v>
                </c:pt>
                <c:pt idx="3">
                  <c:v>168</c:v>
                </c:pt>
                <c:pt idx="4">
                  <c:v>336</c:v>
                </c:pt>
                <c:pt idx="5">
                  <c:v>504</c:v>
                </c:pt>
                <c:pt idx="6">
                  <c:v>672</c:v>
                </c:pt>
                <c:pt idx="7">
                  <c:v>840</c:v>
                </c:pt>
                <c:pt idx="8">
                  <c:v>1008</c:v>
                </c:pt>
                <c:pt idx="9">
                  <c:v>1176</c:v>
                </c:pt>
                <c:pt idx="10">
                  <c:v>1344</c:v>
                </c:pt>
                <c:pt idx="11">
                  <c:v>1512</c:v>
                </c:pt>
                <c:pt idx="12">
                  <c:v>1680</c:v>
                </c:pt>
                <c:pt idx="13">
                  <c:v>1848</c:v>
                </c:pt>
                <c:pt idx="14">
                  <c:v>2016</c:v>
                </c:pt>
                <c:pt idx="15">
                  <c:v>2184</c:v>
                </c:pt>
                <c:pt idx="16">
                  <c:v>2376</c:v>
                </c:pt>
                <c:pt idx="17">
                  <c:v>2520</c:v>
                </c:pt>
                <c:pt idx="18">
                  <c:v>2688</c:v>
                </c:pt>
                <c:pt idx="19">
                  <c:v>2856</c:v>
                </c:pt>
                <c:pt idx="20">
                  <c:v>3024</c:v>
                </c:pt>
                <c:pt idx="21">
                  <c:v>3192</c:v>
                </c:pt>
                <c:pt idx="22">
                  <c:v>3360</c:v>
                </c:pt>
                <c:pt idx="23">
                  <c:v>3528</c:v>
                </c:pt>
                <c:pt idx="24">
                  <c:v>3696</c:v>
                </c:pt>
                <c:pt idx="25">
                  <c:v>3864</c:v>
                </c:pt>
                <c:pt idx="26">
                  <c:v>4080</c:v>
                </c:pt>
                <c:pt idx="27">
                  <c:v>4368</c:v>
                </c:pt>
                <c:pt idx="28">
                  <c:v>4536</c:v>
                </c:pt>
                <c:pt idx="29">
                  <c:v>4704</c:v>
                </c:pt>
                <c:pt idx="30">
                  <c:v>4872</c:v>
                </c:pt>
                <c:pt idx="31">
                  <c:v>5040</c:v>
                </c:pt>
                <c:pt idx="32">
                  <c:v>5208</c:v>
                </c:pt>
                <c:pt idx="33">
                  <c:v>5376</c:v>
                </c:pt>
                <c:pt idx="34">
                  <c:v>5544</c:v>
                </c:pt>
                <c:pt idx="35">
                  <c:v>5760</c:v>
                </c:pt>
                <c:pt idx="36">
                  <c:v>5880</c:v>
                </c:pt>
                <c:pt idx="37">
                  <c:v>6048</c:v>
                </c:pt>
                <c:pt idx="38">
                  <c:v>6312</c:v>
                </c:pt>
                <c:pt idx="39">
                  <c:v>6552</c:v>
                </c:pt>
                <c:pt idx="40">
                  <c:v>6720</c:v>
                </c:pt>
                <c:pt idx="41">
                  <c:v>6888</c:v>
                </c:pt>
                <c:pt idx="42">
                  <c:v>7056</c:v>
                </c:pt>
                <c:pt idx="43">
                  <c:v>7224</c:v>
                </c:pt>
                <c:pt idx="44">
                  <c:v>7392</c:v>
                </c:pt>
                <c:pt idx="45">
                  <c:v>7560</c:v>
                </c:pt>
                <c:pt idx="46">
                  <c:v>7728</c:v>
                </c:pt>
                <c:pt idx="47">
                  <c:v>7896</c:v>
                </c:pt>
                <c:pt idx="48">
                  <c:v>8064</c:v>
                </c:pt>
                <c:pt idx="49">
                  <c:v>8232</c:v>
                </c:pt>
                <c:pt idx="50">
                  <c:v>8400</c:v>
                </c:pt>
                <c:pt idx="51">
                  <c:v>8568</c:v>
                </c:pt>
                <c:pt idx="52">
                  <c:v>8736</c:v>
                </c:pt>
                <c:pt idx="53">
                  <c:v>8904</c:v>
                </c:pt>
                <c:pt idx="54">
                  <c:v>9072</c:v>
                </c:pt>
                <c:pt idx="55">
                  <c:v>9240</c:v>
                </c:pt>
                <c:pt idx="56">
                  <c:v>9408</c:v>
                </c:pt>
                <c:pt idx="57">
                  <c:v>9576</c:v>
                </c:pt>
                <c:pt idx="58">
                  <c:v>9744</c:v>
                </c:pt>
                <c:pt idx="59">
                  <c:v>9912</c:v>
                </c:pt>
                <c:pt idx="60">
                  <c:v>10080</c:v>
                </c:pt>
                <c:pt idx="61">
                  <c:v>10248</c:v>
                </c:pt>
                <c:pt idx="62">
                  <c:v>10416</c:v>
                </c:pt>
                <c:pt idx="63">
                  <c:v>10584</c:v>
                </c:pt>
                <c:pt idx="64">
                  <c:v>10752</c:v>
                </c:pt>
                <c:pt idx="65">
                  <c:v>10920</c:v>
                </c:pt>
                <c:pt idx="66">
                  <c:v>11088</c:v>
                </c:pt>
                <c:pt idx="67">
                  <c:v>11256</c:v>
                </c:pt>
                <c:pt idx="68">
                  <c:v>11424</c:v>
                </c:pt>
                <c:pt idx="69">
                  <c:v>11592</c:v>
                </c:pt>
                <c:pt idx="70">
                  <c:v>11760</c:v>
                </c:pt>
                <c:pt idx="71">
                  <c:v>11928</c:v>
                </c:pt>
                <c:pt idx="72">
                  <c:v>12096</c:v>
                </c:pt>
                <c:pt idx="73">
                  <c:v>12264</c:v>
                </c:pt>
                <c:pt idx="74">
                  <c:v>12432</c:v>
                </c:pt>
                <c:pt idx="75">
                  <c:v>12600</c:v>
                </c:pt>
                <c:pt idx="76">
                  <c:v>12768</c:v>
                </c:pt>
                <c:pt idx="77">
                  <c:v>12936</c:v>
                </c:pt>
              </c:numCache>
            </c:numRef>
          </c:xVal>
          <c:yVal>
            <c:numRef>
              <c:f>'ADH1'!$W$8:$W$85</c:f>
              <c:numCache>
                <c:formatCode>0.00</c:formatCode>
                <c:ptCount val="78"/>
                <c:pt idx="0">
                  <c:v>0</c:v>
                </c:pt>
                <c:pt idx="1">
                  <c:v>1.2727431008966685</c:v>
                </c:pt>
                <c:pt idx="2">
                  <c:v>2.0388264995211935</c:v>
                </c:pt>
                <c:pt idx="3">
                  <c:v>3.0051362409680524</c:v>
                </c:pt>
                <c:pt idx="4">
                  <c:v>3.809523809523808</c:v>
                </c:pt>
                <c:pt idx="5">
                  <c:v>4.2865848350309035</c:v>
                </c:pt>
                <c:pt idx="6">
                  <c:v>4.481587881953506</c:v>
                </c:pt>
                <c:pt idx="7">
                  <c:v>4.6435100548446098</c:v>
                </c:pt>
                <c:pt idx="8">
                  <c:v>4.6435100548446098</c:v>
                </c:pt>
                <c:pt idx="9">
                  <c:v>4.6243579698789947</c:v>
                </c:pt>
                <c:pt idx="10">
                  <c:v>4.5773483067815812</c:v>
                </c:pt>
                <c:pt idx="11">
                  <c:v>4.5233742491512183</c:v>
                </c:pt>
                <c:pt idx="12">
                  <c:v>4.4606946983546578</c:v>
                </c:pt>
                <c:pt idx="13">
                  <c:v>4.3875685557586799</c:v>
                </c:pt>
                <c:pt idx="14">
                  <c:v>4.3440410899277495</c:v>
                </c:pt>
                <c:pt idx="15">
                  <c:v>4.3806041612257305</c:v>
                </c:pt>
                <c:pt idx="16">
                  <c:v>4.2918081309306206</c:v>
                </c:pt>
                <c:pt idx="17">
                  <c:v>4.2952903281970869</c:v>
                </c:pt>
                <c:pt idx="18">
                  <c:v>4.2239052842343581</c:v>
                </c:pt>
                <c:pt idx="19">
                  <c:v>4.2082353965352102</c:v>
                </c:pt>
                <c:pt idx="20">
                  <c:v>4.2535039609993897</c:v>
                </c:pt>
                <c:pt idx="21">
                  <c:v>4.3214068076956522</c:v>
                </c:pt>
                <c:pt idx="22">
                  <c:v>4.2134586924349264</c:v>
                </c:pt>
                <c:pt idx="23">
                  <c:v>4.1368503525724662</c:v>
                </c:pt>
                <c:pt idx="24">
                  <c:v>4.11247497170715</c:v>
                </c:pt>
                <c:pt idx="25">
                  <c:v>4.0933228867415359</c:v>
                </c:pt>
                <c:pt idx="26">
                  <c:v>4.0846173935753525</c:v>
                </c:pt>
                <c:pt idx="27">
                  <c:v>4.0811351963088702</c:v>
                </c:pt>
                <c:pt idx="28">
                  <c:v>4.0776529990423871</c:v>
                </c:pt>
                <c:pt idx="29">
                  <c:v>4.0097501523461254</c:v>
                </c:pt>
                <c:pt idx="30">
                  <c:v>4.0358666318446899</c:v>
                </c:pt>
                <c:pt idx="31">
                  <c:v>3.9923391660137595</c:v>
                </c:pt>
                <c:pt idx="32">
                  <c:v>3.9818925742143274</c:v>
                </c:pt>
                <c:pt idx="33">
                  <c:v>4.1002872812744844</c:v>
                </c:pt>
                <c:pt idx="34">
                  <c:v>4</c:v>
                </c:pt>
                <c:pt idx="35">
                  <c:v>3.9853747714808105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5-484F-8BCE-699CA9707587}"/>
            </c:ext>
          </c:extLst>
        </c:ser>
        <c:ser>
          <c:idx val="1"/>
          <c:order val="1"/>
          <c:tx>
            <c:strRef>
              <c:f>'ADH1'!$X$6</c:f>
              <c:strCache>
                <c:ptCount val="1"/>
                <c:pt idx="0">
                  <c:v>B-60-2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6"/>
            <c:spPr>
              <a:noFill/>
              <a:ln w="9525">
                <a:solidFill>
                  <a:srgbClr val="FF3300"/>
                </a:solidFill>
              </a:ln>
              <a:effectLst/>
            </c:spPr>
          </c:marker>
          <c:xVal>
            <c:numRef>
              <c:f>'ADH1'!$B$8:$B$85</c:f>
              <c:numCache>
                <c:formatCode>0</c:formatCode>
                <c:ptCount val="78"/>
                <c:pt idx="0">
                  <c:v>0</c:v>
                </c:pt>
                <c:pt idx="1">
                  <c:v>24</c:v>
                </c:pt>
                <c:pt idx="2">
                  <c:v>72</c:v>
                </c:pt>
                <c:pt idx="3">
                  <c:v>168</c:v>
                </c:pt>
                <c:pt idx="4">
                  <c:v>336</c:v>
                </c:pt>
                <c:pt idx="5">
                  <c:v>504</c:v>
                </c:pt>
                <c:pt idx="6">
                  <c:v>672</c:v>
                </c:pt>
                <c:pt idx="7">
                  <c:v>840</c:v>
                </c:pt>
                <c:pt idx="8">
                  <c:v>1008</c:v>
                </c:pt>
                <c:pt idx="9">
                  <c:v>1176</c:v>
                </c:pt>
                <c:pt idx="10">
                  <c:v>1344</c:v>
                </c:pt>
                <c:pt idx="11">
                  <c:v>1512</c:v>
                </c:pt>
                <c:pt idx="12">
                  <c:v>1680</c:v>
                </c:pt>
                <c:pt idx="13">
                  <c:v>1848</c:v>
                </c:pt>
                <c:pt idx="14">
                  <c:v>2016</c:v>
                </c:pt>
                <c:pt idx="15">
                  <c:v>2184</c:v>
                </c:pt>
                <c:pt idx="16">
                  <c:v>2376</c:v>
                </c:pt>
                <c:pt idx="17">
                  <c:v>2520</c:v>
                </c:pt>
                <c:pt idx="18">
                  <c:v>2688</c:v>
                </c:pt>
                <c:pt idx="19">
                  <c:v>2856</c:v>
                </c:pt>
                <c:pt idx="20">
                  <c:v>3024</c:v>
                </c:pt>
                <c:pt idx="21">
                  <c:v>3192</c:v>
                </c:pt>
                <c:pt idx="22">
                  <c:v>3360</c:v>
                </c:pt>
                <c:pt idx="23">
                  <c:v>3528</c:v>
                </c:pt>
                <c:pt idx="24">
                  <c:v>3696</c:v>
                </c:pt>
                <c:pt idx="25">
                  <c:v>3864</c:v>
                </c:pt>
                <c:pt idx="26">
                  <c:v>4080</c:v>
                </c:pt>
                <c:pt idx="27">
                  <c:v>4368</c:v>
                </c:pt>
                <c:pt idx="28">
                  <c:v>4536</c:v>
                </c:pt>
                <c:pt idx="29">
                  <c:v>4704</c:v>
                </c:pt>
                <c:pt idx="30">
                  <c:v>4872</c:v>
                </c:pt>
                <c:pt idx="31">
                  <c:v>5040</c:v>
                </c:pt>
                <c:pt idx="32">
                  <c:v>5208</c:v>
                </c:pt>
                <c:pt idx="33">
                  <c:v>5376</c:v>
                </c:pt>
                <c:pt idx="34">
                  <c:v>5544</c:v>
                </c:pt>
                <c:pt idx="35">
                  <c:v>5760</c:v>
                </c:pt>
                <c:pt idx="36">
                  <c:v>5880</c:v>
                </c:pt>
                <c:pt idx="37">
                  <c:v>6048</c:v>
                </c:pt>
                <c:pt idx="38">
                  <c:v>6312</c:v>
                </c:pt>
                <c:pt idx="39">
                  <c:v>6552</c:v>
                </c:pt>
                <c:pt idx="40">
                  <c:v>6720</c:v>
                </c:pt>
                <c:pt idx="41">
                  <c:v>6888</c:v>
                </c:pt>
                <c:pt idx="42">
                  <c:v>7056</c:v>
                </c:pt>
                <c:pt idx="43">
                  <c:v>7224</c:v>
                </c:pt>
                <c:pt idx="44">
                  <c:v>7392</c:v>
                </c:pt>
                <c:pt idx="45">
                  <c:v>7560</c:v>
                </c:pt>
                <c:pt idx="46">
                  <c:v>7728</c:v>
                </c:pt>
                <c:pt idx="47">
                  <c:v>7896</c:v>
                </c:pt>
                <c:pt idx="48">
                  <c:v>8064</c:v>
                </c:pt>
                <c:pt idx="49">
                  <c:v>8232</c:v>
                </c:pt>
                <c:pt idx="50">
                  <c:v>8400</c:v>
                </c:pt>
                <c:pt idx="51">
                  <c:v>8568</c:v>
                </c:pt>
                <c:pt idx="52">
                  <c:v>8736</c:v>
                </c:pt>
                <c:pt idx="53">
                  <c:v>8904</c:v>
                </c:pt>
                <c:pt idx="54">
                  <c:v>9072</c:v>
                </c:pt>
                <c:pt idx="55">
                  <c:v>9240</c:v>
                </c:pt>
                <c:pt idx="56">
                  <c:v>9408</c:v>
                </c:pt>
                <c:pt idx="57">
                  <c:v>9576</c:v>
                </c:pt>
                <c:pt idx="58">
                  <c:v>9744</c:v>
                </c:pt>
                <c:pt idx="59">
                  <c:v>9912</c:v>
                </c:pt>
                <c:pt idx="60">
                  <c:v>10080</c:v>
                </c:pt>
                <c:pt idx="61">
                  <c:v>10248</c:v>
                </c:pt>
                <c:pt idx="62">
                  <c:v>10416</c:v>
                </c:pt>
                <c:pt idx="63">
                  <c:v>10584</c:v>
                </c:pt>
                <c:pt idx="64">
                  <c:v>10752</c:v>
                </c:pt>
                <c:pt idx="65">
                  <c:v>10920</c:v>
                </c:pt>
                <c:pt idx="66">
                  <c:v>11088</c:v>
                </c:pt>
                <c:pt idx="67">
                  <c:v>11256</c:v>
                </c:pt>
                <c:pt idx="68">
                  <c:v>11424</c:v>
                </c:pt>
                <c:pt idx="69">
                  <c:v>11592</c:v>
                </c:pt>
                <c:pt idx="70">
                  <c:v>11760</c:v>
                </c:pt>
                <c:pt idx="71">
                  <c:v>11928</c:v>
                </c:pt>
                <c:pt idx="72">
                  <c:v>12096</c:v>
                </c:pt>
                <c:pt idx="73">
                  <c:v>12264</c:v>
                </c:pt>
                <c:pt idx="74">
                  <c:v>12432</c:v>
                </c:pt>
                <c:pt idx="75">
                  <c:v>12600</c:v>
                </c:pt>
                <c:pt idx="76">
                  <c:v>12768</c:v>
                </c:pt>
                <c:pt idx="77">
                  <c:v>12936</c:v>
                </c:pt>
              </c:numCache>
            </c:numRef>
          </c:xVal>
          <c:yVal>
            <c:numRef>
              <c:f>'ADH1'!$X$8:$X$85</c:f>
              <c:numCache>
                <c:formatCode>0.00</c:formatCode>
                <c:ptCount val="78"/>
                <c:pt idx="0">
                  <c:v>0</c:v>
                </c:pt>
                <c:pt idx="1">
                  <c:v>1.2100460713837691</c:v>
                </c:pt>
                <c:pt idx="2">
                  <c:v>1.9898535396088533</c:v>
                </c:pt>
                <c:pt idx="3">
                  <c:v>2.9417564490974017</c:v>
                </c:pt>
                <c:pt idx="4">
                  <c:v>3.746661169173414</c:v>
                </c:pt>
                <c:pt idx="5">
                  <c:v>4.1840704157180593</c:v>
                </c:pt>
                <c:pt idx="6">
                  <c:v>4.4009823781438921</c:v>
                </c:pt>
                <c:pt idx="7">
                  <c:v>4.5175053331660306</c:v>
                </c:pt>
                <c:pt idx="8">
                  <c:v>4.4959934030080992</c:v>
                </c:pt>
                <c:pt idx="9">
                  <c:v>4.4655181686176855</c:v>
                </c:pt>
                <c:pt idx="10">
                  <c:v>4.4296649516877995</c:v>
                </c:pt>
                <c:pt idx="11">
                  <c:v>4.3615438395210111</c:v>
                </c:pt>
                <c:pt idx="12">
                  <c:v>4.3364465876700828</c:v>
                </c:pt>
                <c:pt idx="13">
                  <c:v>4.2754961188892704</c:v>
                </c:pt>
                <c:pt idx="14">
                  <c:v>4.2683254755032936</c:v>
                </c:pt>
                <c:pt idx="15">
                  <c:v>4.2396429019593853</c:v>
                </c:pt>
                <c:pt idx="16">
                  <c:v>4.1822777548715688</c:v>
                </c:pt>
                <c:pt idx="17">
                  <c:v>4.2037896850295002</c:v>
                </c:pt>
                <c:pt idx="18">
                  <c:v>4.1858630765645497</c:v>
                </c:pt>
                <c:pt idx="19">
                  <c:v>4.1231199469372468</c:v>
                </c:pt>
                <c:pt idx="20">
                  <c:v>4.1535951813276455</c:v>
                </c:pt>
                <c:pt idx="21">
                  <c:v>4.1464245379416687</c:v>
                </c:pt>
                <c:pt idx="22">
                  <c:v>4.0800960866213849</c:v>
                </c:pt>
                <c:pt idx="23">
                  <c:v>4.0478281913844807</c:v>
                </c:pt>
                <c:pt idx="24">
                  <c:v>4.0101823136080892</c:v>
                </c:pt>
                <c:pt idx="25">
                  <c:v>4.0496208522309711</c:v>
                </c:pt>
                <c:pt idx="26">
                  <c:v>4.0890593908538522</c:v>
                </c:pt>
                <c:pt idx="27">
                  <c:v>3.9635731315992464</c:v>
                </c:pt>
                <c:pt idx="28">
                  <c:v>3.9259272538228549</c:v>
                </c:pt>
                <c:pt idx="29">
                  <c:v>3.8900740368929703</c:v>
                </c:pt>
                <c:pt idx="30">
                  <c:v>3.9044153236649239</c:v>
                </c:pt>
                <c:pt idx="31">
                  <c:v>3.9151712887438976</c:v>
                </c:pt>
                <c:pt idx="32">
                  <c:v>3.8398795331911311</c:v>
                </c:pt>
                <c:pt idx="33">
                  <c:v>3.83</c:v>
                </c:pt>
                <c:pt idx="34">
                  <c:v>3.81</c:v>
                </c:pt>
                <c:pt idx="35">
                  <c:v>3.8201602638796897</c:v>
                </c:pt>
                <c:pt idx="36">
                  <c:v>3.7807217252568082</c:v>
                </c:pt>
                <c:pt idx="37">
                  <c:v>3.7753437427173213</c:v>
                </c:pt>
                <c:pt idx="38">
                  <c:v>3.7735510818708318</c:v>
                </c:pt>
                <c:pt idx="39">
                  <c:v>3.7753437427173213</c:v>
                </c:pt>
                <c:pt idx="40">
                  <c:v>3.7699657601778345</c:v>
                </c:pt>
                <c:pt idx="41">
                  <c:v>3.7448685083269235</c:v>
                </c:pt>
                <c:pt idx="42">
                  <c:v>3.7179785956295057</c:v>
                </c:pt>
                <c:pt idx="43">
                  <c:v>3.7556244734058808</c:v>
                </c:pt>
                <c:pt idx="44">
                  <c:v>3.7269418998619726</c:v>
                </c:pt>
                <c:pt idx="45">
                  <c:v>3.7215639173224861</c:v>
                </c:pt>
                <c:pt idx="46">
                  <c:v>3.6892960220855815</c:v>
                </c:pt>
                <c:pt idx="47">
                  <c:v>3.7126006130900189</c:v>
                </c:pt>
                <c:pt idx="48">
                  <c:v>3.6785400570066242</c:v>
                </c:pt>
                <c:pt idx="49">
                  <c:v>3.6785400570066242</c:v>
                </c:pt>
                <c:pt idx="50">
                  <c:v>3.7036373088575512</c:v>
                </c:pt>
                <c:pt idx="51">
                  <c:v>3.7807217252568082</c:v>
                </c:pt>
                <c:pt idx="52">
                  <c:v>3.7233565781689766</c:v>
                </c:pt>
                <c:pt idx="53">
                  <c:v>3.6391015183837423</c:v>
                </c:pt>
                <c:pt idx="54">
                  <c:v>3.6534428051556969</c:v>
                </c:pt>
                <c:pt idx="55">
                  <c:v>3.64806482261621</c:v>
                </c:pt>
                <c:pt idx="56">
                  <c:v>3.7215639173224861</c:v>
                </c:pt>
                <c:pt idx="57">
                  <c:v>3.7807217252568082</c:v>
                </c:pt>
                <c:pt idx="58">
                  <c:v>3.6910886829320879</c:v>
                </c:pt>
                <c:pt idx="59">
                  <c:v>3.7520391517129008</c:v>
                </c:pt>
                <c:pt idx="60">
                  <c:v>3.7359052040944403</c:v>
                </c:pt>
                <c:pt idx="61">
                  <c:v>3.6677840919276505</c:v>
                </c:pt>
                <c:pt idx="62">
                  <c:v>3.6462721617697196</c:v>
                </c:pt>
                <c:pt idx="63">
                  <c:v>3.7036373088575512</c:v>
                </c:pt>
                <c:pt idx="64">
                  <c:v>3.6570281268486928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5-484F-8BCE-699CA9707587}"/>
            </c:ext>
          </c:extLst>
        </c:ser>
        <c:ser>
          <c:idx val="2"/>
          <c:order val="2"/>
          <c:tx>
            <c:strRef>
              <c:f>'ADH1'!$Y$6</c:f>
              <c:strCache>
                <c:ptCount val="1"/>
                <c:pt idx="0">
                  <c:v>B-60-3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'ADH1'!$B$8:$B$85</c:f>
              <c:numCache>
                <c:formatCode>0</c:formatCode>
                <c:ptCount val="78"/>
                <c:pt idx="0">
                  <c:v>0</c:v>
                </c:pt>
                <c:pt idx="1">
                  <c:v>24</c:v>
                </c:pt>
                <c:pt idx="2">
                  <c:v>72</c:v>
                </c:pt>
                <c:pt idx="3">
                  <c:v>168</c:v>
                </c:pt>
                <c:pt idx="4">
                  <c:v>336</c:v>
                </c:pt>
                <c:pt idx="5">
                  <c:v>504</c:v>
                </c:pt>
                <c:pt idx="6">
                  <c:v>672</c:v>
                </c:pt>
                <c:pt idx="7">
                  <c:v>840</c:v>
                </c:pt>
                <c:pt idx="8">
                  <c:v>1008</c:v>
                </c:pt>
                <c:pt idx="9">
                  <c:v>1176</c:v>
                </c:pt>
                <c:pt idx="10">
                  <c:v>1344</c:v>
                </c:pt>
                <c:pt idx="11">
                  <c:v>1512</c:v>
                </c:pt>
                <c:pt idx="12">
                  <c:v>1680</c:v>
                </c:pt>
                <c:pt idx="13">
                  <c:v>1848</c:v>
                </c:pt>
                <c:pt idx="14">
                  <c:v>2016</c:v>
                </c:pt>
                <c:pt idx="15">
                  <c:v>2184</c:v>
                </c:pt>
                <c:pt idx="16">
                  <c:v>2376</c:v>
                </c:pt>
                <c:pt idx="17">
                  <c:v>2520</c:v>
                </c:pt>
                <c:pt idx="18">
                  <c:v>2688</c:v>
                </c:pt>
                <c:pt idx="19">
                  <c:v>2856</c:v>
                </c:pt>
                <c:pt idx="20">
                  <c:v>3024</c:v>
                </c:pt>
                <c:pt idx="21">
                  <c:v>3192</c:v>
                </c:pt>
                <c:pt idx="22">
                  <c:v>3360</c:v>
                </c:pt>
                <c:pt idx="23">
                  <c:v>3528</c:v>
                </c:pt>
                <c:pt idx="24">
                  <c:v>3696</c:v>
                </c:pt>
                <c:pt idx="25">
                  <c:v>3864</c:v>
                </c:pt>
                <c:pt idx="26">
                  <c:v>4080</c:v>
                </c:pt>
                <c:pt idx="27">
                  <c:v>4368</c:v>
                </c:pt>
                <c:pt idx="28">
                  <c:v>4536</c:v>
                </c:pt>
                <c:pt idx="29">
                  <c:v>4704</c:v>
                </c:pt>
                <c:pt idx="30">
                  <c:v>4872</c:v>
                </c:pt>
                <c:pt idx="31">
                  <c:v>5040</c:v>
                </c:pt>
                <c:pt idx="32">
                  <c:v>5208</c:v>
                </c:pt>
                <c:pt idx="33">
                  <c:v>5376</c:v>
                </c:pt>
                <c:pt idx="34">
                  <c:v>5544</c:v>
                </c:pt>
                <c:pt idx="35">
                  <c:v>5760</c:v>
                </c:pt>
                <c:pt idx="36">
                  <c:v>5880</c:v>
                </c:pt>
                <c:pt idx="37">
                  <c:v>6048</c:v>
                </c:pt>
                <c:pt idx="38">
                  <c:v>6312</c:v>
                </c:pt>
                <c:pt idx="39">
                  <c:v>6552</c:v>
                </c:pt>
                <c:pt idx="40">
                  <c:v>6720</c:v>
                </c:pt>
                <c:pt idx="41">
                  <c:v>6888</c:v>
                </c:pt>
                <c:pt idx="42">
                  <c:v>7056</c:v>
                </c:pt>
                <c:pt idx="43">
                  <c:v>7224</c:v>
                </c:pt>
                <c:pt idx="44">
                  <c:v>7392</c:v>
                </c:pt>
                <c:pt idx="45">
                  <c:v>7560</c:v>
                </c:pt>
                <c:pt idx="46">
                  <c:v>7728</c:v>
                </c:pt>
                <c:pt idx="47">
                  <c:v>7896</c:v>
                </c:pt>
                <c:pt idx="48">
                  <c:v>8064</c:v>
                </c:pt>
                <c:pt idx="49">
                  <c:v>8232</c:v>
                </c:pt>
                <c:pt idx="50">
                  <c:v>8400</c:v>
                </c:pt>
                <c:pt idx="51">
                  <c:v>8568</c:v>
                </c:pt>
                <c:pt idx="52">
                  <c:v>8736</c:v>
                </c:pt>
                <c:pt idx="53">
                  <c:v>8904</c:v>
                </c:pt>
                <c:pt idx="54">
                  <c:v>9072</c:v>
                </c:pt>
                <c:pt idx="55">
                  <c:v>9240</c:v>
                </c:pt>
                <c:pt idx="56">
                  <c:v>9408</c:v>
                </c:pt>
                <c:pt idx="57">
                  <c:v>9576</c:v>
                </c:pt>
                <c:pt idx="58">
                  <c:v>9744</c:v>
                </c:pt>
                <c:pt idx="59">
                  <c:v>9912</c:v>
                </c:pt>
                <c:pt idx="60">
                  <c:v>10080</c:v>
                </c:pt>
                <c:pt idx="61">
                  <c:v>10248</c:v>
                </c:pt>
                <c:pt idx="62">
                  <c:v>10416</c:v>
                </c:pt>
                <c:pt idx="63">
                  <c:v>10584</c:v>
                </c:pt>
                <c:pt idx="64">
                  <c:v>10752</c:v>
                </c:pt>
                <c:pt idx="65">
                  <c:v>10920</c:v>
                </c:pt>
                <c:pt idx="66">
                  <c:v>11088</c:v>
                </c:pt>
                <c:pt idx="67">
                  <c:v>11256</c:v>
                </c:pt>
                <c:pt idx="68">
                  <c:v>11424</c:v>
                </c:pt>
                <c:pt idx="69">
                  <c:v>11592</c:v>
                </c:pt>
                <c:pt idx="70">
                  <c:v>11760</c:v>
                </c:pt>
                <c:pt idx="71">
                  <c:v>11928</c:v>
                </c:pt>
                <c:pt idx="72">
                  <c:v>12096</c:v>
                </c:pt>
                <c:pt idx="73">
                  <c:v>12264</c:v>
                </c:pt>
                <c:pt idx="74">
                  <c:v>12432</c:v>
                </c:pt>
                <c:pt idx="75">
                  <c:v>12600</c:v>
                </c:pt>
                <c:pt idx="76">
                  <c:v>12768</c:v>
                </c:pt>
                <c:pt idx="77">
                  <c:v>12936</c:v>
                </c:pt>
              </c:numCache>
            </c:numRef>
          </c:xVal>
          <c:yVal>
            <c:numRef>
              <c:f>'ADH1'!$Y$8:$Y$85</c:f>
              <c:numCache>
                <c:formatCode>0.00</c:formatCode>
                <c:ptCount val="78"/>
                <c:pt idx="0">
                  <c:v>0</c:v>
                </c:pt>
                <c:pt idx="1">
                  <c:v>1.3213111035499703</c:v>
                </c:pt>
                <c:pt idx="2">
                  <c:v>2.1984045971797048</c:v>
                </c:pt>
                <c:pt idx="3">
                  <c:v>3.209708517636392</c:v>
                </c:pt>
                <c:pt idx="4">
                  <c:v>4.0792408604589747</c:v>
                </c:pt>
                <c:pt idx="5">
                  <c:v>4.6198631431704023</c:v>
                </c:pt>
                <c:pt idx="6">
                  <c:v>4.7540735699973551</c:v>
                </c:pt>
                <c:pt idx="7">
                  <c:v>4.8769422706135881</c:v>
                </c:pt>
                <c:pt idx="8">
                  <c:v>4.7332804052777</c:v>
                </c:pt>
                <c:pt idx="9">
                  <c:v>4.8429170919814117</c:v>
                </c:pt>
                <c:pt idx="10">
                  <c:v>4.8410268042796112</c:v>
                </c:pt>
                <c:pt idx="11">
                  <c:v>4.7446221314884189</c:v>
                </c:pt>
                <c:pt idx="12">
                  <c:v>4.7691958716116751</c:v>
                </c:pt>
                <c:pt idx="13">
                  <c:v>4.6198631431704023</c:v>
                </c:pt>
                <c:pt idx="14">
                  <c:v>4.6841329250312027</c:v>
                </c:pt>
                <c:pt idx="15">
                  <c:v>4.6274242939775547</c:v>
                </c:pt>
                <c:pt idx="16">
                  <c:v>4.5896185399417941</c:v>
                </c:pt>
                <c:pt idx="17">
                  <c:v>4.6444368832936425</c:v>
                </c:pt>
                <c:pt idx="18">
                  <c:v>4.5423613473970814</c:v>
                </c:pt>
                <c:pt idx="19">
                  <c:v>4.529129333484561</c:v>
                </c:pt>
                <c:pt idx="20">
                  <c:v>4.6501077463990104</c:v>
                </c:pt>
                <c:pt idx="21">
                  <c:v>4.5971796907489466</c:v>
                </c:pt>
                <c:pt idx="22">
                  <c:v>4.4969944425541701</c:v>
                </c:pt>
                <c:pt idx="23">
                  <c:v>4.4176023590790656</c:v>
                </c:pt>
                <c:pt idx="24">
                  <c:v>4.3476617141128964</c:v>
                </c:pt>
                <c:pt idx="25">
                  <c:v>4.478091565536281</c:v>
                </c:pt>
                <c:pt idx="26">
                  <c:v>4.3608937280254167</c:v>
                </c:pt>
                <c:pt idx="27">
                  <c:v>4.3230879739896571</c:v>
                </c:pt>
                <c:pt idx="28">
                  <c:v>4.2796113568485286</c:v>
                </c:pt>
                <c:pt idx="29">
                  <c:v>4.2625987675324239</c:v>
                </c:pt>
                <c:pt idx="30">
                  <c:v>4.334429700200376</c:v>
                </c:pt>
                <c:pt idx="31">
                  <c:v>4.241805602812752</c:v>
                </c:pt>
                <c:pt idx="32">
                  <c:v>4.1926581225662547</c:v>
                </c:pt>
                <c:pt idx="33">
                  <c:v>4.3382102756039602</c:v>
                </c:pt>
                <c:pt idx="34">
                  <c:v>4.22</c:v>
                </c:pt>
                <c:pt idx="35">
                  <c:v>4.2021095610752077</c:v>
                </c:pt>
                <c:pt idx="36">
                  <c:v>4.1680843824430154</c:v>
                </c:pt>
                <c:pt idx="37">
                  <c:v>4.1832066840573185</c:v>
                </c:pt>
                <c:pt idx="38">
                  <c:v>4.1189369021965181</c:v>
                </c:pt>
                <c:pt idx="39">
                  <c:v>4.1832066840573185</c:v>
                </c:pt>
                <c:pt idx="40">
                  <c:v>4.1737552455483833</c:v>
                </c:pt>
                <c:pt idx="41">
                  <c:v>4.1661940947412308</c:v>
                </c:pt>
                <c:pt idx="42">
                  <c:v>4.1057048882839977</c:v>
                </c:pt>
                <c:pt idx="43">
                  <c:v>4.2588181921288566</c:v>
                </c:pt>
                <c:pt idx="44">
                  <c:v>4.1775358209519515</c:v>
                </c:pt>
                <c:pt idx="45">
                  <c:v>4.2229027257948797</c:v>
                </c:pt>
                <c:pt idx="46">
                  <c:v>4.1132660390911502</c:v>
                </c:pt>
                <c:pt idx="47">
                  <c:v>4.1227174776001023</c:v>
                </c:pt>
                <c:pt idx="48">
                  <c:v>4.0754602850553896</c:v>
                </c:pt>
                <c:pt idx="49">
                  <c:v>4.1472912177233434</c:v>
                </c:pt>
                <c:pt idx="50">
                  <c:v>4.1416203546179746</c:v>
                </c:pt>
                <c:pt idx="51">
                  <c:v>4.1227174776001023</c:v>
                </c:pt>
                <c:pt idx="52">
                  <c:v>4.1246077653018869</c:v>
                </c:pt>
                <c:pt idx="53">
                  <c:v>4.0981437374768461</c:v>
                </c:pt>
                <c:pt idx="54">
                  <c:v>4.0622282711428701</c:v>
                </c:pt>
                <c:pt idx="55">
                  <c:v>4.0376545310196299</c:v>
                </c:pt>
                <c:pt idx="56">
                  <c:v>4.0962534497750624</c:v>
                </c:pt>
                <c:pt idx="57">
                  <c:v>4.2493667536199036</c:v>
                </c:pt>
                <c:pt idx="58">
                  <c:v>4.1019243128804304</c:v>
                </c:pt>
                <c:pt idx="59">
                  <c:v>4.1964386979698389</c:v>
                </c:pt>
                <c:pt idx="60">
                  <c:v>4.1605232316358629</c:v>
                </c:pt>
                <c:pt idx="61">
                  <c:v>4.2588181921288566</c:v>
                </c:pt>
                <c:pt idx="62">
                  <c:v>4.0376545310196299</c:v>
                </c:pt>
                <c:pt idx="63">
                  <c:v>4.067899134248238</c:v>
                </c:pt>
                <c:pt idx="64">
                  <c:v>4.1246077653018869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95-484F-8BCE-699CA9707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35784"/>
        <c:axId val="1"/>
      </c:scatterChart>
      <c:valAx>
        <c:axId val="46153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Time (h)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Mass uptake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4615357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28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PT"/>
              <a:t>Water Immersion at 20 ºC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A-20-1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Lit>
              <c:formatCode>General</c:formatCode>
              <c:ptCount val="85"/>
              <c:pt idx="0">
                <c:v>0</c:v>
              </c:pt>
              <c:pt idx="1">
                <c:v>24</c:v>
              </c:pt>
              <c:pt idx="2">
                <c:v>72</c:v>
              </c:pt>
              <c:pt idx="3">
                <c:v>168</c:v>
              </c:pt>
              <c:pt idx="4">
                <c:v>336</c:v>
              </c:pt>
              <c:pt idx="5">
                <c:v>504</c:v>
              </c:pt>
              <c:pt idx="6">
                <c:v>672</c:v>
              </c:pt>
              <c:pt idx="7">
                <c:v>840</c:v>
              </c:pt>
              <c:pt idx="8">
                <c:v>1008</c:v>
              </c:pt>
              <c:pt idx="9">
                <c:v>1176</c:v>
              </c:pt>
              <c:pt idx="10">
                <c:v>1344</c:v>
              </c:pt>
              <c:pt idx="11">
                <c:v>1512</c:v>
              </c:pt>
              <c:pt idx="12">
                <c:v>1680</c:v>
              </c:pt>
              <c:pt idx="13">
                <c:v>1848</c:v>
              </c:pt>
              <c:pt idx="14">
                <c:v>2016</c:v>
              </c:pt>
              <c:pt idx="15">
                <c:v>2184</c:v>
              </c:pt>
              <c:pt idx="16">
                <c:v>2376</c:v>
              </c:pt>
              <c:pt idx="17">
                <c:v>2520</c:v>
              </c:pt>
              <c:pt idx="18">
                <c:v>2688</c:v>
              </c:pt>
              <c:pt idx="19">
                <c:v>2856</c:v>
              </c:pt>
              <c:pt idx="20">
                <c:v>3024</c:v>
              </c:pt>
              <c:pt idx="21">
                <c:v>3192</c:v>
              </c:pt>
              <c:pt idx="22">
                <c:v>3360</c:v>
              </c:pt>
              <c:pt idx="23">
                <c:v>3528</c:v>
              </c:pt>
              <c:pt idx="24">
                <c:v>3696</c:v>
              </c:pt>
              <c:pt idx="25">
                <c:v>3864</c:v>
              </c:pt>
              <c:pt idx="26">
                <c:v>4080</c:v>
              </c:pt>
              <c:pt idx="27">
                <c:v>4368</c:v>
              </c:pt>
              <c:pt idx="28">
                <c:v>4536</c:v>
              </c:pt>
              <c:pt idx="29">
                <c:v>4704</c:v>
              </c:pt>
              <c:pt idx="30">
                <c:v>4872</c:v>
              </c:pt>
              <c:pt idx="31">
                <c:v>5040</c:v>
              </c:pt>
              <c:pt idx="32">
                <c:v>5208</c:v>
              </c:pt>
              <c:pt idx="33">
                <c:v>5376</c:v>
              </c:pt>
              <c:pt idx="34">
                <c:v>5544</c:v>
              </c:pt>
              <c:pt idx="35">
                <c:v>5760</c:v>
              </c:pt>
              <c:pt idx="36">
                <c:v>5880</c:v>
              </c:pt>
              <c:pt idx="37">
                <c:v>6048</c:v>
              </c:pt>
              <c:pt idx="38">
                <c:v>6312</c:v>
              </c:pt>
              <c:pt idx="39">
                <c:v>6552</c:v>
              </c:pt>
              <c:pt idx="40">
                <c:v>6720</c:v>
              </c:pt>
              <c:pt idx="41">
                <c:v>6888</c:v>
              </c:pt>
              <c:pt idx="42">
                <c:v>7056</c:v>
              </c:pt>
              <c:pt idx="43">
                <c:v>7224</c:v>
              </c:pt>
              <c:pt idx="44">
                <c:v>7392</c:v>
              </c:pt>
              <c:pt idx="45">
                <c:v>7560</c:v>
              </c:pt>
              <c:pt idx="46">
                <c:v>7728</c:v>
              </c:pt>
              <c:pt idx="47">
                <c:v>7896</c:v>
              </c:pt>
              <c:pt idx="48">
                <c:v>8064</c:v>
              </c:pt>
              <c:pt idx="49">
                <c:v>8232</c:v>
              </c:pt>
              <c:pt idx="50">
                <c:v>8400</c:v>
              </c:pt>
              <c:pt idx="51">
                <c:v>8568</c:v>
              </c:pt>
              <c:pt idx="52">
                <c:v>8736</c:v>
              </c:pt>
              <c:pt idx="53">
                <c:v>8904</c:v>
              </c:pt>
              <c:pt idx="54">
                <c:v>9072</c:v>
              </c:pt>
              <c:pt idx="55">
                <c:v>9240</c:v>
              </c:pt>
              <c:pt idx="56">
                <c:v>9408</c:v>
              </c:pt>
              <c:pt idx="57">
                <c:v>9576</c:v>
              </c:pt>
              <c:pt idx="58">
                <c:v>9744</c:v>
              </c:pt>
              <c:pt idx="59">
                <c:v>9912</c:v>
              </c:pt>
              <c:pt idx="60">
                <c:v>10080</c:v>
              </c:pt>
              <c:pt idx="61">
                <c:v>10248</c:v>
              </c:pt>
              <c:pt idx="62">
                <c:v>10416</c:v>
              </c:pt>
              <c:pt idx="63">
                <c:v>10584</c:v>
              </c:pt>
              <c:pt idx="64">
                <c:v>10752</c:v>
              </c:pt>
              <c:pt idx="65">
                <c:v>10920</c:v>
              </c:pt>
              <c:pt idx="66">
                <c:v>11088</c:v>
              </c:pt>
              <c:pt idx="67">
                <c:v>11256</c:v>
              </c:pt>
              <c:pt idx="68">
                <c:v>11424</c:v>
              </c:pt>
              <c:pt idx="69">
                <c:v>11592</c:v>
              </c:pt>
              <c:pt idx="70">
                <c:v>11760</c:v>
              </c:pt>
              <c:pt idx="71">
                <c:v>11928</c:v>
              </c:pt>
              <c:pt idx="72">
                <c:v>12096</c:v>
              </c:pt>
              <c:pt idx="73">
                <c:v>12264</c:v>
              </c:pt>
              <c:pt idx="74">
                <c:v>12432</c:v>
              </c:pt>
              <c:pt idx="75">
                <c:v>12600</c:v>
              </c:pt>
              <c:pt idx="76">
                <c:v>12768</c:v>
              </c:pt>
              <c:pt idx="77">
                <c:v>12936</c:v>
              </c:pt>
              <c:pt idx="78">
                <c:v>13104</c:v>
              </c:pt>
              <c:pt idx="79">
                <c:v>13272</c:v>
              </c:pt>
              <c:pt idx="80">
                <c:v>13440</c:v>
              </c:pt>
              <c:pt idx="81">
                <c:v>13608</c:v>
              </c:pt>
              <c:pt idx="82">
                <c:v>13776</c:v>
              </c:pt>
              <c:pt idx="83">
                <c:v>13944</c:v>
              </c:pt>
              <c:pt idx="84">
                <c:v>14112</c:v>
              </c:pt>
            </c:numLit>
          </c:xVal>
          <c:yVal>
            <c:numLit>
              <c:formatCode>General</c:formatCode>
              <c:ptCount val="85"/>
              <c:pt idx="0">
                <c:v>0</c:v>
              </c:pt>
              <c:pt idx="1">
                <c:v>0.36641221374045935</c:v>
              </c:pt>
              <c:pt idx="2">
                <c:v>0.62477980035230274</c:v>
              </c:pt>
              <c:pt idx="3">
                <c:v>0.8314738696418108</c:v>
              </c:pt>
              <c:pt idx="4">
                <c:v>1.0569583088667041</c:v>
              </c:pt>
              <c:pt idx="5">
                <c:v>1.3317674691720329</c:v>
              </c:pt>
              <c:pt idx="6">
                <c:v>1.4280681150910044</c:v>
              </c:pt>
              <c:pt idx="7">
                <c:v>1.5971814445096797</c:v>
              </c:pt>
              <c:pt idx="8">
                <c:v>1.7287140340575429</c:v>
              </c:pt>
              <c:pt idx="9">
                <c:v>1.8156194950088114</c:v>
              </c:pt>
              <c:pt idx="10">
                <c:v>1.9166177334116241</c:v>
              </c:pt>
              <c:pt idx="11">
                <c:v>2.0387551379917634</c:v>
              </c:pt>
              <c:pt idx="12">
                <c:v>2.0833822665883575</c:v>
              </c:pt>
              <c:pt idx="13">
                <c:v>2.1843805049911911</c:v>
              </c:pt>
              <c:pt idx="14">
                <c:v>2.2642395772166775</c:v>
              </c:pt>
              <c:pt idx="15">
                <c:v>2.6658837345860285</c:v>
              </c:pt>
              <c:pt idx="16">
                <c:v>2.4075161479741638</c:v>
              </c:pt>
              <c:pt idx="17">
                <c:v>2.5366999412800859</c:v>
              </c:pt>
              <c:pt idx="18">
                <c:v>2.4803288314738676</c:v>
              </c:pt>
              <c:pt idx="19">
                <c:v>2.604815032295948</c:v>
              </c:pt>
              <c:pt idx="20">
                <c:v>2.6964180857310578</c:v>
              </c:pt>
              <c:pt idx="21">
                <c:v>2.7856723429242467</c:v>
              </c:pt>
              <c:pt idx="22">
                <c:v>2.8373458602466237</c:v>
              </c:pt>
              <c:pt idx="23">
                <c:v>2.9312977099236539</c:v>
              </c:pt>
              <c:pt idx="24">
                <c:v>2.8209042865531382</c:v>
              </c:pt>
              <c:pt idx="25">
                <c:v>2.8678802113916535</c:v>
              </c:pt>
              <c:pt idx="26">
                <c:v>2.9712272460364075</c:v>
              </c:pt>
              <c:pt idx="27">
                <c:v>3.1074574280681118</c:v>
              </c:pt>
              <c:pt idx="28">
                <c:v>3.0393423370522492</c:v>
              </c:pt>
              <c:pt idx="29">
                <c:v>3.0792718731650024</c:v>
              </c:pt>
              <c:pt idx="30">
                <c:v>3.1802701115678151</c:v>
              </c:pt>
              <c:pt idx="31">
                <c:v>3.1920140927774385</c:v>
              </c:pt>
              <c:pt idx="32">
                <c:v>3.2201996476805479</c:v>
              </c:pt>
              <c:pt idx="33">
                <c:v>3.2671755725190836</c:v>
              </c:pt>
              <c:pt idx="34">
                <c:v>3.28831473869641</c:v>
              </c:pt>
              <c:pt idx="35">
                <c:v>3.253082795067519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6D8-43F6-870B-7F30AAFEDC47}"/>
            </c:ext>
          </c:extLst>
        </c:ser>
        <c:ser>
          <c:idx val="1"/>
          <c:order val="1"/>
          <c:tx>
            <c:v>A-20-2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Lit>
              <c:formatCode>General</c:formatCode>
              <c:ptCount val="85"/>
              <c:pt idx="0">
                <c:v>0</c:v>
              </c:pt>
              <c:pt idx="1">
                <c:v>24</c:v>
              </c:pt>
              <c:pt idx="2">
                <c:v>72</c:v>
              </c:pt>
              <c:pt idx="3">
                <c:v>168</c:v>
              </c:pt>
              <c:pt idx="4">
                <c:v>336</c:v>
              </c:pt>
              <c:pt idx="5">
                <c:v>504</c:v>
              </c:pt>
              <c:pt idx="6">
                <c:v>672</c:v>
              </c:pt>
              <c:pt idx="7">
                <c:v>840</c:v>
              </c:pt>
              <c:pt idx="8">
                <c:v>1008</c:v>
              </c:pt>
              <c:pt idx="9">
                <c:v>1176</c:v>
              </c:pt>
              <c:pt idx="10">
                <c:v>1344</c:v>
              </c:pt>
              <c:pt idx="11">
                <c:v>1512</c:v>
              </c:pt>
              <c:pt idx="12">
                <c:v>1680</c:v>
              </c:pt>
              <c:pt idx="13">
                <c:v>1848</c:v>
              </c:pt>
              <c:pt idx="14">
                <c:v>2016</c:v>
              </c:pt>
              <c:pt idx="15">
                <c:v>2184</c:v>
              </c:pt>
              <c:pt idx="16">
                <c:v>2376</c:v>
              </c:pt>
              <c:pt idx="17">
                <c:v>2520</c:v>
              </c:pt>
              <c:pt idx="18">
                <c:v>2688</c:v>
              </c:pt>
              <c:pt idx="19">
                <c:v>2856</c:v>
              </c:pt>
              <c:pt idx="20">
                <c:v>3024</c:v>
              </c:pt>
              <c:pt idx="21">
                <c:v>3192</c:v>
              </c:pt>
              <c:pt idx="22">
                <c:v>3360</c:v>
              </c:pt>
              <c:pt idx="23">
                <c:v>3528</c:v>
              </c:pt>
              <c:pt idx="24">
                <c:v>3696</c:v>
              </c:pt>
              <c:pt idx="25">
                <c:v>3864</c:v>
              </c:pt>
              <c:pt idx="26">
                <c:v>4080</c:v>
              </c:pt>
              <c:pt idx="27">
                <c:v>4368</c:v>
              </c:pt>
              <c:pt idx="28">
                <c:v>4536</c:v>
              </c:pt>
              <c:pt idx="29">
                <c:v>4704</c:v>
              </c:pt>
              <c:pt idx="30">
                <c:v>4872</c:v>
              </c:pt>
              <c:pt idx="31">
                <c:v>5040</c:v>
              </c:pt>
              <c:pt idx="32">
                <c:v>5208</c:v>
              </c:pt>
              <c:pt idx="33">
                <c:v>5376</c:v>
              </c:pt>
              <c:pt idx="34">
                <c:v>5544</c:v>
              </c:pt>
              <c:pt idx="35">
                <c:v>5760</c:v>
              </c:pt>
              <c:pt idx="36">
                <c:v>5880</c:v>
              </c:pt>
              <c:pt idx="37">
                <c:v>6048</c:v>
              </c:pt>
              <c:pt idx="38">
                <c:v>6312</c:v>
              </c:pt>
              <c:pt idx="39">
                <c:v>6552</c:v>
              </c:pt>
              <c:pt idx="40">
                <c:v>6720</c:v>
              </c:pt>
              <c:pt idx="41">
                <c:v>6888</c:v>
              </c:pt>
              <c:pt idx="42">
                <c:v>7056</c:v>
              </c:pt>
              <c:pt idx="43">
                <c:v>7224</c:v>
              </c:pt>
              <c:pt idx="44">
                <c:v>7392</c:v>
              </c:pt>
              <c:pt idx="45">
                <c:v>7560</c:v>
              </c:pt>
              <c:pt idx="46">
                <c:v>7728</c:v>
              </c:pt>
              <c:pt idx="47">
                <c:v>7896</c:v>
              </c:pt>
              <c:pt idx="48">
                <c:v>8064</c:v>
              </c:pt>
              <c:pt idx="49">
                <c:v>8232</c:v>
              </c:pt>
              <c:pt idx="50">
                <c:v>8400</c:v>
              </c:pt>
              <c:pt idx="51">
                <c:v>8568</c:v>
              </c:pt>
              <c:pt idx="52">
                <c:v>8736</c:v>
              </c:pt>
              <c:pt idx="53">
                <c:v>8904</c:v>
              </c:pt>
              <c:pt idx="54">
                <c:v>9072</c:v>
              </c:pt>
              <c:pt idx="55">
                <c:v>9240</c:v>
              </c:pt>
              <c:pt idx="56">
                <c:v>9408</c:v>
              </c:pt>
              <c:pt idx="57">
                <c:v>9576</c:v>
              </c:pt>
              <c:pt idx="58">
                <c:v>9744</c:v>
              </c:pt>
              <c:pt idx="59">
                <c:v>9912</c:v>
              </c:pt>
              <c:pt idx="60">
                <c:v>10080</c:v>
              </c:pt>
              <c:pt idx="61">
                <c:v>10248</c:v>
              </c:pt>
              <c:pt idx="62">
                <c:v>10416</c:v>
              </c:pt>
              <c:pt idx="63">
                <c:v>10584</c:v>
              </c:pt>
              <c:pt idx="64">
                <c:v>10752</c:v>
              </c:pt>
              <c:pt idx="65">
                <c:v>10920</c:v>
              </c:pt>
              <c:pt idx="66">
                <c:v>11088</c:v>
              </c:pt>
              <c:pt idx="67">
                <c:v>11256</c:v>
              </c:pt>
              <c:pt idx="68">
                <c:v>11424</c:v>
              </c:pt>
              <c:pt idx="69">
                <c:v>11592</c:v>
              </c:pt>
              <c:pt idx="70">
                <c:v>11760</c:v>
              </c:pt>
              <c:pt idx="71">
                <c:v>11928</c:v>
              </c:pt>
              <c:pt idx="72">
                <c:v>12096</c:v>
              </c:pt>
              <c:pt idx="73">
                <c:v>12264</c:v>
              </c:pt>
              <c:pt idx="74">
                <c:v>12432</c:v>
              </c:pt>
              <c:pt idx="75">
                <c:v>12600</c:v>
              </c:pt>
              <c:pt idx="76">
                <c:v>12768</c:v>
              </c:pt>
              <c:pt idx="77">
                <c:v>12936</c:v>
              </c:pt>
              <c:pt idx="78">
                <c:v>13104</c:v>
              </c:pt>
              <c:pt idx="79">
                <c:v>13272</c:v>
              </c:pt>
              <c:pt idx="80">
                <c:v>13440</c:v>
              </c:pt>
              <c:pt idx="81">
                <c:v>13608</c:v>
              </c:pt>
              <c:pt idx="82">
                <c:v>13776</c:v>
              </c:pt>
              <c:pt idx="83">
                <c:v>13944</c:v>
              </c:pt>
              <c:pt idx="84">
                <c:v>14112</c:v>
              </c:pt>
            </c:numLit>
          </c:xVal>
          <c:yVal>
            <c:numLit>
              <c:formatCode>General</c:formatCode>
              <c:ptCount val="85"/>
              <c:pt idx="0">
                <c:v>0</c:v>
              </c:pt>
              <c:pt idx="1">
                <c:v>0.40833372001298868</c:v>
              </c:pt>
              <c:pt idx="2">
                <c:v>0.570739176836351</c:v>
              </c:pt>
              <c:pt idx="3">
                <c:v>0.7563454132058931</c:v>
              </c:pt>
              <c:pt idx="4">
                <c:v>1.004593754350154</c:v>
              </c:pt>
              <c:pt idx="5">
                <c:v>1.292283420722933</c:v>
              </c:pt>
              <c:pt idx="6">
                <c:v>1.4384483318639572</c:v>
              </c:pt>
              <c:pt idx="7">
                <c:v>1.5962136327780503</c:v>
              </c:pt>
              <c:pt idx="8">
                <c:v>1.6310148020973407</c:v>
              </c:pt>
              <c:pt idx="9">
                <c:v>1.8305415061946075</c:v>
              </c:pt>
              <c:pt idx="10">
                <c:v>1.7678994014198888</c:v>
              </c:pt>
              <c:pt idx="11">
                <c:v>1.9836666511994732</c:v>
              </c:pt>
              <c:pt idx="12">
                <c:v>1.9697461834717693</c:v>
              </c:pt>
              <c:pt idx="13">
                <c:v>2.0184678205187634</c:v>
              </c:pt>
              <c:pt idx="14">
                <c:v>2.1483921859774489</c:v>
              </c:pt>
              <c:pt idx="15">
                <c:v>2.3641594357570335</c:v>
              </c:pt>
              <c:pt idx="16">
                <c:v>2.3502389680293296</c:v>
              </c:pt>
              <c:pt idx="17">
                <c:v>2.4824834114426291</c:v>
              </c:pt>
              <c:pt idx="18">
                <c:v>2.4685629437149048</c:v>
              </c:pt>
              <c:pt idx="19">
                <c:v>2.5172845807619195</c:v>
              </c:pt>
              <c:pt idx="20">
                <c:v>2.644888868265971</c:v>
              </c:pt>
              <c:pt idx="21">
                <c:v>2.7052108950860756</c:v>
              </c:pt>
              <c:pt idx="22">
                <c:v>2.8351352605447615</c:v>
              </c:pt>
              <c:pt idx="23">
                <c:v>2.8235348707716508</c:v>
              </c:pt>
              <c:pt idx="24">
                <c:v>2.740012064405366</c:v>
              </c:pt>
              <c:pt idx="25">
                <c:v>2.7539325321330703</c:v>
              </c:pt>
              <c:pt idx="26">
                <c:v>2.9882604055496271</c:v>
              </c:pt>
              <c:pt idx="27">
                <c:v>2.9905804835042407</c:v>
              </c:pt>
              <c:pt idx="28">
                <c:v>2.9859403275950132</c:v>
              </c:pt>
              <c:pt idx="29">
                <c:v>3.0137812630504413</c:v>
              </c:pt>
              <c:pt idx="30">
                <c:v>3.0393021205512558</c:v>
              </c:pt>
              <c:pt idx="31">
                <c:v>3.0369820425966214</c:v>
              </c:pt>
              <c:pt idx="32">
                <c:v>3.094983991462112</c:v>
              </c:pt>
              <c:pt idx="33">
                <c:v>3.1019442253259744</c:v>
              </c:pt>
              <c:pt idx="34">
                <c:v>3.1344253166906304</c:v>
              </c:pt>
              <c:pt idx="35">
                <c:v>3.1390654725998788</c:v>
              </c:pt>
              <c:pt idx="36">
                <c:v>3.1205048489629266</c:v>
              </c:pt>
              <c:pt idx="37">
                <c:v>3.3177114751055585</c:v>
              </c:pt>
              <c:pt idx="38">
                <c:v>3.2620296041947023</c:v>
              </c:pt>
              <c:pt idx="39">
                <c:v>3.2898705396501304</c:v>
              </c:pt>
              <c:pt idx="40">
                <c:v>3.4012342814718641</c:v>
              </c:pt>
              <c:pt idx="41">
                <c:v>3.3525126444248494</c:v>
              </c:pt>
              <c:pt idx="42">
                <c:v>3.3826736578349124</c:v>
              </c:pt>
              <c:pt idx="43">
                <c:v>3.540438958749005</c:v>
              </c:pt>
              <c:pt idx="44">
                <c:v>3.4986775555658731</c:v>
              </c:pt>
              <c:pt idx="45">
                <c:v>3.4847570878381489</c:v>
              </c:pt>
              <c:pt idx="46">
                <c:v>3.5659598162498196</c:v>
              </c:pt>
              <c:pt idx="47">
                <c:v>3.7098046494362298</c:v>
              </c:pt>
              <c:pt idx="48">
                <c:v>3.7214050392093196</c:v>
              </c:pt>
              <c:pt idx="49">
                <c:v>3.8397290148948953</c:v>
              </c:pt>
              <c:pt idx="50">
                <c:v>4.0438958749013887</c:v>
              </c:pt>
              <c:pt idx="51">
                <c:v>3.8513294046680051</c:v>
              </c:pt>
              <c:pt idx="52">
                <c:v>3.8165282353487151</c:v>
              </c:pt>
              <c:pt idx="53">
                <c:v>3.9441325228527662</c:v>
              </c:pt>
              <c:pt idx="54">
                <c:v>3.8304487030764189</c:v>
              </c:pt>
              <c:pt idx="55">
                <c:v>3.9487726787620145</c:v>
              </c:pt>
              <c:pt idx="56">
                <c:v>4.0485360308106371</c:v>
              </c:pt>
              <c:pt idx="57">
                <c:v>4.0044545496728707</c:v>
              </c:pt>
              <c:pt idx="58">
                <c:v>3.7817270660294242</c:v>
              </c:pt>
              <c:pt idx="59">
                <c:v>3.7863672219386526</c:v>
              </c:pt>
              <c:pt idx="60">
                <c:v>3.7933274558025145</c:v>
              </c:pt>
              <c:pt idx="61">
                <c:v>3.9742935362628082</c:v>
              </c:pt>
              <c:pt idx="62">
                <c:v>3.955732912625856</c:v>
              </c:pt>
              <c:pt idx="63">
                <c:v>3.9000510417149998</c:v>
              </c:pt>
              <c:pt idx="64">
                <c:v>4.1900607860424133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6D8-43F6-870B-7F30AAFEDC47}"/>
            </c:ext>
          </c:extLst>
        </c:ser>
        <c:ser>
          <c:idx val="2"/>
          <c:order val="2"/>
          <c:tx>
            <c:v>A-20-3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Lit>
              <c:formatCode>General</c:formatCode>
              <c:ptCount val="85"/>
              <c:pt idx="0">
                <c:v>0</c:v>
              </c:pt>
              <c:pt idx="1">
                <c:v>24</c:v>
              </c:pt>
              <c:pt idx="2">
                <c:v>72</c:v>
              </c:pt>
              <c:pt idx="3">
                <c:v>168</c:v>
              </c:pt>
              <c:pt idx="4">
                <c:v>336</c:v>
              </c:pt>
              <c:pt idx="5">
                <c:v>504</c:v>
              </c:pt>
              <c:pt idx="6">
                <c:v>672</c:v>
              </c:pt>
              <c:pt idx="7">
                <c:v>840</c:v>
              </c:pt>
              <c:pt idx="8">
                <c:v>1008</c:v>
              </c:pt>
              <c:pt idx="9">
                <c:v>1176</c:v>
              </c:pt>
              <c:pt idx="10">
                <c:v>1344</c:v>
              </c:pt>
              <c:pt idx="11">
                <c:v>1512</c:v>
              </c:pt>
              <c:pt idx="12">
                <c:v>1680</c:v>
              </c:pt>
              <c:pt idx="13">
                <c:v>1848</c:v>
              </c:pt>
              <c:pt idx="14">
                <c:v>2016</c:v>
              </c:pt>
              <c:pt idx="15">
                <c:v>2184</c:v>
              </c:pt>
              <c:pt idx="16">
                <c:v>2376</c:v>
              </c:pt>
              <c:pt idx="17">
                <c:v>2520</c:v>
              </c:pt>
              <c:pt idx="18">
                <c:v>2688</c:v>
              </c:pt>
              <c:pt idx="19">
                <c:v>2856</c:v>
              </c:pt>
              <c:pt idx="20">
                <c:v>3024</c:v>
              </c:pt>
              <c:pt idx="21">
                <c:v>3192</c:v>
              </c:pt>
              <c:pt idx="22">
                <c:v>3360</c:v>
              </c:pt>
              <c:pt idx="23">
                <c:v>3528</c:v>
              </c:pt>
              <c:pt idx="24">
                <c:v>3696</c:v>
              </c:pt>
              <c:pt idx="25">
                <c:v>3864</c:v>
              </c:pt>
              <c:pt idx="26">
                <c:v>4080</c:v>
              </c:pt>
              <c:pt idx="27">
                <c:v>4368</c:v>
              </c:pt>
              <c:pt idx="28">
                <c:v>4536</c:v>
              </c:pt>
              <c:pt idx="29">
                <c:v>4704</c:v>
              </c:pt>
              <c:pt idx="30">
                <c:v>4872</c:v>
              </c:pt>
              <c:pt idx="31">
                <c:v>5040</c:v>
              </c:pt>
              <c:pt idx="32">
                <c:v>5208</c:v>
              </c:pt>
              <c:pt idx="33">
                <c:v>5376</c:v>
              </c:pt>
              <c:pt idx="34">
                <c:v>5544</c:v>
              </c:pt>
              <c:pt idx="35">
                <c:v>5760</c:v>
              </c:pt>
              <c:pt idx="36">
                <c:v>5880</c:v>
              </c:pt>
              <c:pt idx="37">
                <c:v>6048</c:v>
              </c:pt>
              <c:pt idx="38">
                <c:v>6312</c:v>
              </c:pt>
              <c:pt idx="39">
                <c:v>6552</c:v>
              </c:pt>
              <c:pt idx="40">
                <c:v>6720</c:v>
              </c:pt>
              <c:pt idx="41">
                <c:v>6888</c:v>
              </c:pt>
              <c:pt idx="42">
                <c:v>7056</c:v>
              </c:pt>
              <c:pt idx="43">
                <c:v>7224</c:v>
              </c:pt>
              <c:pt idx="44">
                <c:v>7392</c:v>
              </c:pt>
              <c:pt idx="45">
                <c:v>7560</c:v>
              </c:pt>
              <c:pt idx="46">
                <c:v>7728</c:v>
              </c:pt>
              <c:pt idx="47">
                <c:v>7896</c:v>
              </c:pt>
              <c:pt idx="48">
                <c:v>8064</c:v>
              </c:pt>
              <c:pt idx="49">
                <c:v>8232</c:v>
              </c:pt>
              <c:pt idx="50">
                <c:v>8400</c:v>
              </c:pt>
              <c:pt idx="51">
                <c:v>8568</c:v>
              </c:pt>
              <c:pt idx="52">
                <c:v>8736</c:v>
              </c:pt>
              <c:pt idx="53">
                <c:v>8904</c:v>
              </c:pt>
              <c:pt idx="54">
                <c:v>9072</c:v>
              </c:pt>
              <c:pt idx="55">
                <c:v>9240</c:v>
              </c:pt>
              <c:pt idx="56">
                <c:v>9408</c:v>
              </c:pt>
              <c:pt idx="57">
                <c:v>9576</c:v>
              </c:pt>
              <c:pt idx="58">
                <c:v>9744</c:v>
              </c:pt>
              <c:pt idx="59">
                <c:v>9912</c:v>
              </c:pt>
              <c:pt idx="60">
                <c:v>10080</c:v>
              </c:pt>
              <c:pt idx="61">
                <c:v>10248</c:v>
              </c:pt>
              <c:pt idx="62">
                <c:v>10416</c:v>
              </c:pt>
              <c:pt idx="63">
                <c:v>10584</c:v>
              </c:pt>
              <c:pt idx="64">
                <c:v>10752</c:v>
              </c:pt>
              <c:pt idx="65">
                <c:v>10920</c:v>
              </c:pt>
              <c:pt idx="66">
                <c:v>11088</c:v>
              </c:pt>
              <c:pt idx="67">
                <c:v>11256</c:v>
              </c:pt>
              <c:pt idx="68">
                <c:v>11424</c:v>
              </c:pt>
              <c:pt idx="69">
                <c:v>11592</c:v>
              </c:pt>
              <c:pt idx="70">
                <c:v>11760</c:v>
              </c:pt>
              <c:pt idx="71">
                <c:v>11928</c:v>
              </c:pt>
              <c:pt idx="72">
                <c:v>12096</c:v>
              </c:pt>
              <c:pt idx="73">
                <c:v>12264</c:v>
              </c:pt>
              <c:pt idx="74">
                <c:v>12432</c:v>
              </c:pt>
              <c:pt idx="75">
                <c:v>12600</c:v>
              </c:pt>
              <c:pt idx="76">
                <c:v>12768</c:v>
              </c:pt>
              <c:pt idx="77">
                <c:v>12936</c:v>
              </c:pt>
              <c:pt idx="78">
                <c:v>13104</c:v>
              </c:pt>
              <c:pt idx="79">
                <c:v>13272</c:v>
              </c:pt>
              <c:pt idx="80">
                <c:v>13440</c:v>
              </c:pt>
              <c:pt idx="81">
                <c:v>13608</c:v>
              </c:pt>
              <c:pt idx="82">
                <c:v>13776</c:v>
              </c:pt>
              <c:pt idx="83">
                <c:v>13944</c:v>
              </c:pt>
              <c:pt idx="84">
                <c:v>14112</c:v>
              </c:pt>
            </c:numLit>
          </c:xVal>
          <c:yVal>
            <c:numLit>
              <c:formatCode>General</c:formatCode>
              <c:ptCount val="85"/>
              <c:pt idx="0">
                <c:v>0</c:v>
              </c:pt>
              <c:pt idx="1">
                <c:v>0.3944278516221823</c:v>
              </c:pt>
              <c:pt idx="2">
                <c:v>0.55630286587173061</c:v>
              </c:pt>
              <c:pt idx="3">
                <c:v>0.84129408814208884</c:v>
              </c:pt>
              <c:pt idx="4">
                <c:v>1.0738469255147025</c:v>
              </c:pt>
              <c:pt idx="5">
                <c:v>0.86637331570188236</c:v>
              </c:pt>
              <c:pt idx="6">
                <c:v>1.5161533024782938</c:v>
              </c:pt>
              <c:pt idx="7">
                <c:v>1.648389229611734</c:v>
              </c:pt>
              <c:pt idx="8">
                <c:v>1.6689085976151918</c:v>
              </c:pt>
              <c:pt idx="9">
                <c:v>1.794304735414159</c:v>
              </c:pt>
              <c:pt idx="10">
                <c:v>1.9083012243222983</c:v>
              </c:pt>
              <c:pt idx="11">
                <c:v>1.9037413647659631</c:v>
              </c:pt>
              <c:pt idx="12">
                <c:v>2.1043751852442907</c:v>
              </c:pt>
              <c:pt idx="13">
                <c:v>2.1134949043569407</c:v>
              </c:pt>
              <c:pt idx="14">
                <c:v>2.2297713230432579</c:v>
              </c:pt>
              <c:pt idx="15">
                <c:v>2.398486126627299</c:v>
              </c:pt>
              <c:pt idx="16">
                <c:v>2.3528875310640474</c:v>
              </c:pt>
              <c:pt idx="17">
                <c:v>2.5945600875493113</c:v>
              </c:pt>
              <c:pt idx="18">
                <c:v>2.4760037390848368</c:v>
              </c:pt>
              <c:pt idx="19">
                <c:v>2.6105195959964544</c:v>
              </c:pt>
              <c:pt idx="20">
                <c:v>2.6583981213378638</c:v>
              </c:pt>
              <c:pt idx="21">
                <c:v>2.7039967169011154</c:v>
              </c:pt>
              <c:pt idx="22">
                <c:v>2.8316727844782399</c:v>
              </c:pt>
              <c:pt idx="23">
                <c:v>2.6697977702286715</c:v>
              </c:pt>
              <c:pt idx="24">
                <c:v>2.7746745400241601</c:v>
              </c:pt>
              <c:pt idx="25">
                <c:v>2.7792343995804956</c:v>
              </c:pt>
              <c:pt idx="26">
                <c:v>2.9183101160484286</c:v>
              </c:pt>
              <c:pt idx="27">
                <c:v>3.0573858325163612</c:v>
              </c:pt>
              <c:pt idx="28">
                <c:v>2.9889879391714733</c:v>
              </c:pt>
              <c:pt idx="29">
                <c:v>3.0391463942910604</c:v>
              </c:pt>
              <c:pt idx="30">
                <c:v>3.0733453409635043</c:v>
              </c:pt>
              <c:pt idx="31">
                <c:v>2.9844280796151583</c:v>
              </c:pt>
              <c:pt idx="32">
                <c:v>3.1349034449738986</c:v>
              </c:pt>
              <c:pt idx="33">
                <c:v>3.1531428831991994</c:v>
              </c:pt>
              <c:pt idx="34">
                <c:v>3.2648594423291812</c:v>
              </c:pt>
              <c:pt idx="35">
                <c:v>3.139463304530214</c:v>
              </c:pt>
              <c:pt idx="36">
                <c:v>3.2808189507763243</c:v>
              </c:pt>
              <c:pt idx="37">
                <c:v>3.3423770547867195</c:v>
              </c:pt>
              <c:pt idx="38">
                <c:v>3.3970953694626207</c:v>
              </c:pt>
              <c:pt idx="39">
                <c:v>3.3446569845648768</c:v>
              </c:pt>
              <c:pt idx="40">
                <c:v>3.5475707348213614</c:v>
              </c:pt>
              <c:pt idx="41">
                <c:v>3.4860126308109667</c:v>
              </c:pt>
              <c:pt idx="42">
                <c:v>3.5224915072615879</c:v>
              </c:pt>
              <c:pt idx="43">
                <c:v>3.415334807687922</c:v>
              </c:pt>
              <c:pt idx="44">
                <c:v>3.5224915072615879</c:v>
              </c:pt>
              <c:pt idx="45">
                <c:v>3.6638471535076786</c:v>
              </c:pt>
              <c:pt idx="46">
                <c:v>3.622808417500742</c:v>
              </c:pt>
              <c:pt idx="47">
                <c:v>3.6592872939513432</c:v>
              </c:pt>
              <c:pt idx="48">
                <c:v>3.7915232210847831</c:v>
              </c:pt>
              <c:pt idx="49">
                <c:v>3.7915232210847831</c:v>
              </c:pt>
              <c:pt idx="50">
                <c:v>3.7755637126376604</c:v>
              </c:pt>
              <c:pt idx="51">
                <c:v>3.9260390779964007</c:v>
              </c:pt>
              <c:pt idx="52">
                <c:v>3.8644809739860055</c:v>
              </c:pt>
              <c:pt idx="53">
                <c:v>3.9442785162217011</c:v>
              </c:pt>
              <c:pt idx="54">
                <c:v>3.9169193588837503</c:v>
              </c:pt>
              <c:pt idx="55">
                <c:v>4.0286359180137321</c:v>
              </c:pt>
              <c:pt idx="56">
                <c:v>4.021796128679239</c:v>
              </c:pt>
              <c:pt idx="57">
                <c:v>4.0445954264608748</c:v>
              </c:pt>
              <c:pt idx="58">
                <c:v>3.8439616059825479</c:v>
              </c:pt>
              <c:pt idx="59">
                <c:v>3.8713207633204987</c:v>
              </c:pt>
              <c:pt idx="60">
                <c:v>3.8644809739860055</c:v>
              </c:pt>
              <c:pt idx="61">
                <c:v>4.1084334602494277</c:v>
              </c:pt>
              <c:pt idx="62">
                <c:v>4.0856341624677919</c:v>
              </c:pt>
              <c:pt idx="63">
                <c:v>4.1175531793620781</c:v>
              </c:pt>
              <c:pt idx="64">
                <c:v>4.0719545837988269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6D8-43F6-870B-7F30AAFED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53112"/>
        <c:axId val="1"/>
      </c:scatterChart>
      <c:valAx>
        <c:axId val="46385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Time (h)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Mass uptake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46385311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28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PT"/>
              <a:t>Water Immersion at 40 ºC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'ADH2'!$O$6</c:f>
              <c:strCache>
                <c:ptCount val="1"/>
                <c:pt idx="0">
                  <c:v>C-40-1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70C0"/>
                </a:solidFill>
              </a:ln>
              <a:effectLst/>
            </c:spPr>
          </c:marker>
          <c:xVal>
            <c:numRef>
              <c:f>'ADH2'!$B$8:$B$88</c:f>
              <c:numCache>
                <c:formatCode>0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72</c:v>
                </c:pt>
                <c:pt idx="3">
                  <c:v>168</c:v>
                </c:pt>
                <c:pt idx="4">
                  <c:v>336</c:v>
                </c:pt>
                <c:pt idx="5">
                  <c:v>504</c:v>
                </c:pt>
                <c:pt idx="6">
                  <c:v>672</c:v>
                </c:pt>
                <c:pt idx="7">
                  <c:v>816</c:v>
                </c:pt>
                <c:pt idx="8">
                  <c:v>984</c:v>
                </c:pt>
                <c:pt idx="9">
                  <c:v>1152</c:v>
                </c:pt>
                <c:pt idx="10">
                  <c:v>1320</c:v>
                </c:pt>
                <c:pt idx="11">
                  <c:v>1488</c:v>
                </c:pt>
                <c:pt idx="12">
                  <c:v>1656</c:v>
                </c:pt>
                <c:pt idx="13">
                  <c:v>1824</c:v>
                </c:pt>
                <c:pt idx="14">
                  <c:v>1992</c:v>
                </c:pt>
                <c:pt idx="15">
                  <c:v>2160</c:v>
                </c:pt>
                <c:pt idx="16">
                  <c:v>2352</c:v>
                </c:pt>
                <c:pt idx="17">
                  <c:v>2496</c:v>
                </c:pt>
                <c:pt idx="18">
                  <c:v>2664</c:v>
                </c:pt>
                <c:pt idx="19">
                  <c:v>2832</c:v>
                </c:pt>
                <c:pt idx="20">
                  <c:v>3000</c:v>
                </c:pt>
                <c:pt idx="21">
                  <c:v>3168</c:v>
                </c:pt>
                <c:pt idx="22">
                  <c:v>3336</c:v>
                </c:pt>
                <c:pt idx="23">
                  <c:v>3504</c:v>
                </c:pt>
                <c:pt idx="24">
                  <c:v>3672</c:v>
                </c:pt>
                <c:pt idx="25">
                  <c:v>3840</c:v>
                </c:pt>
                <c:pt idx="26">
                  <c:v>4056</c:v>
                </c:pt>
                <c:pt idx="27">
                  <c:v>4344</c:v>
                </c:pt>
                <c:pt idx="28">
                  <c:v>4512</c:v>
                </c:pt>
                <c:pt idx="29">
                  <c:v>4680</c:v>
                </c:pt>
                <c:pt idx="30">
                  <c:v>4848</c:v>
                </c:pt>
                <c:pt idx="31">
                  <c:v>5016</c:v>
                </c:pt>
                <c:pt idx="32">
                  <c:v>5184</c:v>
                </c:pt>
                <c:pt idx="33">
                  <c:v>5352</c:v>
                </c:pt>
                <c:pt idx="34">
                  <c:v>5520</c:v>
                </c:pt>
                <c:pt idx="35">
                  <c:v>5736</c:v>
                </c:pt>
                <c:pt idx="36">
                  <c:v>5856</c:v>
                </c:pt>
                <c:pt idx="37">
                  <c:v>6024</c:v>
                </c:pt>
                <c:pt idx="38">
                  <c:v>6288</c:v>
                </c:pt>
                <c:pt idx="39">
                  <c:v>6528</c:v>
                </c:pt>
                <c:pt idx="40">
                  <c:v>6696</c:v>
                </c:pt>
                <c:pt idx="41">
                  <c:v>6864</c:v>
                </c:pt>
                <c:pt idx="42">
                  <c:v>7032</c:v>
                </c:pt>
                <c:pt idx="43">
                  <c:v>7200</c:v>
                </c:pt>
                <c:pt idx="44">
                  <c:v>7368</c:v>
                </c:pt>
                <c:pt idx="45">
                  <c:v>7536</c:v>
                </c:pt>
                <c:pt idx="46">
                  <c:v>7704</c:v>
                </c:pt>
                <c:pt idx="47">
                  <c:v>7872</c:v>
                </c:pt>
                <c:pt idx="48">
                  <c:v>8040</c:v>
                </c:pt>
                <c:pt idx="49">
                  <c:v>8208</c:v>
                </c:pt>
                <c:pt idx="50">
                  <c:v>8376</c:v>
                </c:pt>
                <c:pt idx="51">
                  <c:v>8544</c:v>
                </c:pt>
                <c:pt idx="52">
                  <c:v>8712</c:v>
                </c:pt>
                <c:pt idx="53">
                  <c:v>8880</c:v>
                </c:pt>
                <c:pt idx="54">
                  <c:v>9048</c:v>
                </c:pt>
                <c:pt idx="55">
                  <c:v>9216</c:v>
                </c:pt>
                <c:pt idx="56">
                  <c:v>9384</c:v>
                </c:pt>
                <c:pt idx="57">
                  <c:v>9552</c:v>
                </c:pt>
                <c:pt idx="58">
                  <c:v>9720</c:v>
                </c:pt>
                <c:pt idx="59">
                  <c:v>9888</c:v>
                </c:pt>
                <c:pt idx="60">
                  <c:v>10056</c:v>
                </c:pt>
                <c:pt idx="61">
                  <c:v>10224</c:v>
                </c:pt>
                <c:pt idx="62">
                  <c:v>10392</c:v>
                </c:pt>
                <c:pt idx="63">
                  <c:v>10560</c:v>
                </c:pt>
                <c:pt idx="64">
                  <c:v>10728</c:v>
                </c:pt>
                <c:pt idx="65">
                  <c:v>10896</c:v>
                </c:pt>
                <c:pt idx="66">
                  <c:v>11064</c:v>
                </c:pt>
                <c:pt idx="67">
                  <c:v>11232</c:v>
                </c:pt>
                <c:pt idx="68">
                  <c:v>11400</c:v>
                </c:pt>
                <c:pt idx="69">
                  <c:v>11568</c:v>
                </c:pt>
                <c:pt idx="70">
                  <c:v>11736</c:v>
                </c:pt>
                <c:pt idx="71">
                  <c:v>11904</c:v>
                </c:pt>
                <c:pt idx="72">
                  <c:v>12072</c:v>
                </c:pt>
                <c:pt idx="73">
                  <c:v>12240</c:v>
                </c:pt>
                <c:pt idx="74">
                  <c:v>12408</c:v>
                </c:pt>
                <c:pt idx="75">
                  <c:v>12576</c:v>
                </c:pt>
                <c:pt idx="76">
                  <c:v>12744</c:v>
                </c:pt>
                <c:pt idx="77">
                  <c:v>12912</c:v>
                </c:pt>
                <c:pt idx="78">
                  <c:v>13080</c:v>
                </c:pt>
                <c:pt idx="79">
                  <c:v>13248</c:v>
                </c:pt>
                <c:pt idx="80">
                  <c:v>13416</c:v>
                </c:pt>
              </c:numCache>
            </c:numRef>
          </c:xVal>
          <c:yVal>
            <c:numRef>
              <c:f>'ADH2'!$O$8:$O$88</c:f>
              <c:numCache>
                <c:formatCode>0.00</c:formatCode>
                <c:ptCount val="81"/>
                <c:pt idx="0">
                  <c:v>0</c:v>
                </c:pt>
                <c:pt idx="1">
                  <c:v>0.10943579766536146</c:v>
                </c:pt>
                <c:pt idx="2">
                  <c:v>0.19802668148971783</c:v>
                </c:pt>
                <c:pt idx="3">
                  <c:v>0.19628960533628786</c:v>
                </c:pt>
                <c:pt idx="4">
                  <c:v>0.34394107837687671</c:v>
                </c:pt>
                <c:pt idx="5">
                  <c:v>0.49506670372429462</c:v>
                </c:pt>
                <c:pt idx="6">
                  <c:v>0.78515842134518243</c:v>
                </c:pt>
                <c:pt idx="7">
                  <c:v>0.7973179544191149</c:v>
                </c:pt>
                <c:pt idx="8">
                  <c:v>0.7990550305725449</c:v>
                </c:pt>
                <c:pt idx="9">
                  <c:v>0.84769316286825935</c:v>
                </c:pt>
                <c:pt idx="10">
                  <c:v>0.87027515286269441</c:v>
                </c:pt>
                <c:pt idx="11">
                  <c:v>0.96581434130072419</c:v>
                </c:pt>
                <c:pt idx="12">
                  <c:v>1.0075041689827651</c:v>
                </c:pt>
                <c:pt idx="13">
                  <c:v>0.9710255697609832</c:v>
                </c:pt>
                <c:pt idx="14">
                  <c:v>1.0995692051139507</c:v>
                </c:pt>
                <c:pt idx="15">
                  <c:v>1.4122429127292888</c:v>
                </c:pt>
                <c:pt idx="16">
                  <c:v>1.26632851584213</c:v>
                </c:pt>
                <c:pt idx="17">
                  <c:v>1.4018204558087863</c:v>
                </c:pt>
                <c:pt idx="18">
                  <c:v>1.2941217342968241</c:v>
                </c:pt>
                <c:pt idx="19">
                  <c:v>1.4105058365758745</c:v>
                </c:pt>
                <c:pt idx="20">
                  <c:v>1.473040578098936</c:v>
                </c:pt>
                <c:pt idx="21">
                  <c:v>1.5790022234574683</c:v>
                </c:pt>
                <c:pt idx="22">
                  <c:v>1.3688160088938335</c:v>
                </c:pt>
                <c:pt idx="23">
                  <c:v>1.431350750416895</c:v>
                </c:pt>
                <c:pt idx="24">
                  <c:v>1.4278765981100658</c:v>
                </c:pt>
                <c:pt idx="25">
                  <c:v>1.4556698165647597</c:v>
                </c:pt>
                <c:pt idx="26">
                  <c:v>1.6102695942190066</c:v>
                </c:pt>
                <c:pt idx="27">
                  <c:v>1.8829905503057187</c:v>
                </c:pt>
                <c:pt idx="28">
                  <c:v>1.7474986103390777</c:v>
                </c:pt>
                <c:pt idx="29">
                  <c:v>1.6728043357420836</c:v>
                </c:pt>
                <c:pt idx="30">
                  <c:v>1.6710672595886538</c:v>
                </c:pt>
                <c:pt idx="31">
                  <c:v>1.6450111172873743</c:v>
                </c:pt>
                <c:pt idx="32">
                  <c:v>1.7718176764869271</c:v>
                </c:pt>
                <c:pt idx="33">
                  <c:v>1.6971234018899333</c:v>
                </c:pt>
                <c:pt idx="34">
                  <c:v>1.8430377987770923</c:v>
                </c:pt>
                <c:pt idx="35">
                  <c:v>1.8308782657031595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5-47AF-BF54-87302606D38A}"/>
            </c:ext>
          </c:extLst>
        </c:ser>
        <c:ser>
          <c:idx val="1"/>
          <c:order val="1"/>
          <c:tx>
            <c:strRef>
              <c:f>'ADH2'!$P$6</c:f>
              <c:strCache>
                <c:ptCount val="1"/>
                <c:pt idx="0">
                  <c:v>C-40-2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'ADH2'!$B$8:$B$88</c:f>
              <c:numCache>
                <c:formatCode>0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72</c:v>
                </c:pt>
                <c:pt idx="3">
                  <c:v>168</c:v>
                </c:pt>
                <c:pt idx="4">
                  <c:v>336</c:v>
                </c:pt>
                <c:pt idx="5">
                  <c:v>504</c:v>
                </c:pt>
                <c:pt idx="6">
                  <c:v>672</c:v>
                </c:pt>
                <c:pt idx="7">
                  <c:v>816</c:v>
                </c:pt>
                <c:pt idx="8">
                  <c:v>984</c:v>
                </c:pt>
                <c:pt idx="9">
                  <c:v>1152</c:v>
                </c:pt>
                <c:pt idx="10">
                  <c:v>1320</c:v>
                </c:pt>
                <c:pt idx="11">
                  <c:v>1488</c:v>
                </c:pt>
                <c:pt idx="12">
                  <c:v>1656</c:v>
                </c:pt>
                <c:pt idx="13">
                  <c:v>1824</c:v>
                </c:pt>
                <c:pt idx="14">
                  <c:v>1992</c:v>
                </c:pt>
                <c:pt idx="15">
                  <c:v>2160</c:v>
                </c:pt>
                <c:pt idx="16">
                  <c:v>2352</c:v>
                </c:pt>
                <c:pt idx="17">
                  <c:v>2496</c:v>
                </c:pt>
                <c:pt idx="18">
                  <c:v>2664</c:v>
                </c:pt>
                <c:pt idx="19">
                  <c:v>2832</c:v>
                </c:pt>
                <c:pt idx="20">
                  <c:v>3000</c:v>
                </c:pt>
                <c:pt idx="21">
                  <c:v>3168</c:v>
                </c:pt>
                <c:pt idx="22">
                  <c:v>3336</c:v>
                </c:pt>
                <c:pt idx="23">
                  <c:v>3504</c:v>
                </c:pt>
                <c:pt idx="24">
                  <c:v>3672</c:v>
                </c:pt>
                <c:pt idx="25">
                  <c:v>3840</c:v>
                </c:pt>
                <c:pt idx="26">
                  <c:v>4056</c:v>
                </c:pt>
                <c:pt idx="27">
                  <c:v>4344</c:v>
                </c:pt>
                <c:pt idx="28">
                  <c:v>4512</c:v>
                </c:pt>
                <c:pt idx="29">
                  <c:v>4680</c:v>
                </c:pt>
                <c:pt idx="30">
                  <c:v>4848</c:v>
                </c:pt>
                <c:pt idx="31">
                  <c:v>5016</c:v>
                </c:pt>
                <c:pt idx="32">
                  <c:v>5184</c:v>
                </c:pt>
                <c:pt idx="33">
                  <c:v>5352</c:v>
                </c:pt>
                <c:pt idx="34">
                  <c:v>5520</c:v>
                </c:pt>
                <c:pt idx="35">
                  <c:v>5736</c:v>
                </c:pt>
                <c:pt idx="36">
                  <c:v>5856</c:v>
                </c:pt>
                <c:pt idx="37">
                  <c:v>6024</c:v>
                </c:pt>
                <c:pt idx="38">
                  <c:v>6288</c:v>
                </c:pt>
                <c:pt idx="39">
                  <c:v>6528</c:v>
                </c:pt>
                <c:pt idx="40">
                  <c:v>6696</c:v>
                </c:pt>
                <c:pt idx="41">
                  <c:v>6864</c:v>
                </c:pt>
                <c:pt idx="42">
                  <c:v>7032</c:v>
                </c:pt>
                <c:pt idx="43">
                  <c:v>7200</c:v>
                </c:pt>
                <c:pt idx="44">
                  <c:v>7368</c:v>
                </c:pt>
                <c:pt idx="45">
                  <c:v>7536</c:v>
                </c:pt>
                <c:pt idx="46">
                  <c:v>7704</c:v>
                </c:pt>
                <c:pt idx="47">
                  <c:v>7872</c:v>
                </c:pt>
                <c:pt idx="48">
                  <c:v>8040</c:v>
                </c:pt>
                <c:pt idx="49">
                  <c:v>8208</c:v>
                </c:pt>
                <c:pt idx="50">
                  <c:v>8376</c:v>
                </c:pt>
                <c:pt idx="51">
                  <c:v>8544</c:v>
                </c:pt>
                <c:pt idx="52">
                  <c:v>8712</c:v>
                </c:pt>
                <c:pt idx="53">
                  <c:v>8880</c:v>
                </c:pt>
                <c:pt idx="54">
                  <c:v>9048</c:v>
                </c:pt>
                <c:pt idx="55">
                  <c:v>9216</c:v>
                </c:pt>
                <c:pt idx="56">
                  <c:v>9384</c:v>
                </c:pt>
                <c:pt idx="57">
                  <c:v>9552</c:v>
                </c:pt>
                <c:pt idx="58">
                  <c:v>9720</c:v>
                </c:pt>
                <c:pt idx="59">
                  <c:v>9888</c:v>
                </c:pt>
                <c:pt idx="60">
                  <c:v>10056</c:v>
                </c:pt>
                <c:pt idx="61">
                  <c:v>10224</c:v>
                </c:pt>
                <c:pt idx="62">
                  <c:v>10392</c:v>
                </c:pt>
                <c:pt idx="63">
                  <c:v>10560</c:v>
                </c:pt>
                <c:pt idx="64">
                  <c:v>10728</c:v>
                </c:pt>
                <c:pt idx="65">
                  <c:v>10896</c:v>
                </c:pt>
                <c:pt idx="66">
                  <c:v>11064</c:v>
                </c:pt>
                <c:pt idx="67">
                  <c:v>11232</c:v>
                </c:pt>
                <c:pt idx="68">
                  <c:v>11400</c:v>
                </c:pt>
                <c:pt idx="69">
                  <c:v>11568</c:v>
                </c:pt>
                <c:pt idx="70">
                  <c:v>11736</c:v>
                </c:pt>
                <c:pt idx="71">
                  <c:v>11904</c:v>
                </c:pt>
                <c:pt idx="72">
                  <c:v>12072</c:v>
                </c:pt>
                <c:pt idx="73">
                  <c:v>12240</c:v>
                </c:pt>
                <c:pt idx="74">
                  <c:v>12408</c:v>
                </c:pt>
                <c:pt idx="75">
                  <c:v>12576</c:v>
                </c:pt>
                <c:pt idx="76">
                  <c:v>12744</c:v>
                </c:pt>
                <c:pt idx="77">
                  <c:v>12912</c:v>
                </c:pt>
                <c:pt idx="78">
                  <c:v>13080</c:v>
                </c:pt>
                <c:pt idx="79">
                  <c:v>13248</c:v>
                </c:pt>
                <c:pt idx="80">
                  <c:v>13416</c:v>
                </c:pt>
              </c:numCache>
            </c:numRef>
          </c:xVal>
          <c:yVal>
            <c:numRef>
              <c:f>'ADH2'!$P$8:$P$88</c:f>
              <c:numCache>
                <c:formatCode>0.00</c:formatCode>
                <c:ptCount val="81"/>
                <c:pt idx="0">
                  <c:v>0</c:v>
                </c:pt>
                <c:pt idx="1">
                  <c:v>0.2195987161921257</c:v>
                </c:pt>
                <c:pt idx="2">
                  <c:v>0.27402916721411091</c:v>
                </c:pt>
                <c:pt idx="3">
                  <c:v>0.22147562829632753</c:v>
                </c:pt>
                <c:pt idx="4">
                  <c:v>0.41479757502956155</c:v>
                </c:pt>
                <c:pt idx="5">
                  <c:v>0.55181215863662536</c:v>
                </c:pt>
                <c:pt idx="6">
                  <c:v>0.68882674224367246</c:v>
                </c:pt>
                <c:pt idx="7">
                  <c:v>0.73387263274461534</c:v>
                </c:pt>
                <c:pt idx="8">
                  <c:v>0.76953396272453256</c:v>
                </c:pt>
                <c:pt idx="9">
                  <c:v>0.83897971058016529</c:v>
                </c:pt>
                <c:pt idx="10">
                  <c:v>0.9084254584357816</c:v>
                </c:pt>
                <c:pt idx="11">
                  <c:v>0.98913267891665835</c:v>
                </c:pt>
                <c:pt idx="12">
                  <c:v>1.036055481521803</c:v>
                </c:pt>
                <c:pt idx="13">
                  <c:v>1.0548246025638708</c:v>
                </c:pt>
                <c:pt idx="14">
                  <c:v>1.0811013720227625</c:v>
                </c:pt>
                <c:pt idx="15">
                  <c:v>1.2650387582349543</c:v>
                </c:pt>
                <c:pt idx="16">
                  <c:v>1.2687925824433746</c:v>
                </c:pt>
                <c:pt idx="17">
                  <c:v>1.3607612755494789</c:v>
                </c:pt>
                <c:pt idx="18">
                  <c:v>1.2312543403592555</c:v>
                </c:pt>
                <c:pt idx="19">
                  <c:v>1.3326075939863853</c:v>
                </c:pt>
                <c:pt idx="20">
                  <c:v>1.497775859156526</c:v>
                </c:pt>
                <c:pt idx="21">
                  <c:v>1.479006738114458</c:v>
                </c:pt>
                <c:pt idx="22">
                  <c:v>1.3870380450083537</c:v>
                </c:pt>
                <c:pt idx="23">
                  <c:v>1.4339608476135151</c:v>
                </c:pt>
                <c:pt idx="24">
                  <c:v>1.479006738114458</c:v>
                </c:pt>
                <c:pt idx="25">
                  <c:v>1.435837759717717</c:v>
                </c:pt>
                <c:pt idx="26">
                  <c:v>1.5259295407196194</c:v>
                </c:pt>
                <c:pt idx="27">
                  <c:v>1.5972522006794541</c:v>
                </c:pt>
                <c:pt idx="28">
                  <c:v>1.6554364759098426</c:v>
                </c:pt>
                <c:pt idx="29">
                  <c:v>1.5446986617616705</c:v>
                </c:pt>
                <c:pt idx="30">
                  <c:v>1.6310366185551528</c:v>
                </c:pt>
                <c:pt idx="31">
                  <c:v>1.7868203232042676</c:v>
                </c:pt>
                <c:pt idx="32">
                  <c:v>1.6835901574729362</c:v>
                </c:pt>
                <c:pt idx="33">
                  <c:v>1.8712813678935483</c:v>
                </c:pt>
                <c:pt idx="34">
                  <c:v>1.7117438390360296</c:v>
                </c:pt>
                <c:pt idx="35">
                  <c:v>1.8412507742262527</c:v>
                </c:pt>
                <c:pt idx="36">
                  <c:v>1.820604741079983</c:v>
                </c:pt>
                <c:pt idx="37">
                  <c:v>1.721128399557055</c:v>
                </c:pt>
                <c:pt idx="38">
                  <c:v>1.8412507742262527</c:v>
                </c:pt>
                <c:pt idx="39">
                  <c:v>1.721128399557055</c:v>
                </c:pt>
                <c:pt idx="40">
                  <c:v>1.9069426978734654</c:v>
                </c:pt>
                <c:pt idx="41">
                  <c:v>1.9125734341860874</c:v>
                </c:pt>
                <c:pt idx="42">
                  <c:v>1.9144503462902893</c:v>
                </c:pt>
                <c:pt idx="43">
                  <c:v>2.1190337656487674</c:v>
                </c:pt>
                <c:pt idx="44">
                  <c:v>1.946357852061803</c:v>
                </c:pt>
                <c:pt idx="45">
                  <c:v>1.9820191820417203</c:v>
                </c:pt>
                <c:pt idx="46">
                  <c:v>2.028941984646865</c:v>
                </c:pt>
                <c:pt idx="47">
                  <c:v>2.113403029336145</c:v>
                </c:pt>
                <c:pt idx="48">
                  <c:v>2.1997409861296275</c:v>
                </c:pt>
                <c:pt idx="49">
                  <c:v>2.0758647872520264</c:v>
                </c:pt>
                <c:pt idx="50">
                  <c:v>2.1077722930235234</c:v>
                </c:pt>
                <c:pt idx="51">
                  <c:v>2.102141556710901</c:v>
                </c:pt>
                <c:pt idx="52">
                  <c:v>2.1903564256086017</c:v>
                </c:pt>
                <c:pt idx="53">
                  <c:v>2.2410330524221669</c:v>
                </c:pt>
                <c:pt idx="54">
                  <c:v>2.2297715797969229</c:v>
                </c:pt>
                <c:pt idx="55">
                  <c:v>2.2222639313800991</c:v>
                </c:pt>
                <c:pt idx="56">
                  <c:v>2.2429099645263686</c:v>
                </c:pt>
                <c:pt idx="57">
                  <c:v>2.3517708665703223</c:v>
                </c:pt>
                <c:pt idx="58">
                  <c:v>2.3029711518609592</c:v>
                </c:pt>
                <c:pt idx="59">
                  <c:v>2.4062013175923074</c:v>
                </c:pt>
                <c:pt idx="60">
                  <c:v>2.4268473507385773</c:v>
                </c:pt>
                <c:pt idx="61">
                  <c:v>2.1152799414403471</c:v>
                </c:pt>
                <c:pt idx="62">
                  <c:v>2.3574016028829443</c:v>
                </c:pt>
                <c:pt idx="63">
                  <c:v>2.359278514987146</c:v>
                </c:pt>
                <c:pt idx="64">
                  <c:v>2.3611554270913646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5-47AF-BF54-87302606D38A}"/>
            </c:ext>
          </c:extLst>
        </c:ser>
        <c:ser>
          <c:idx val="2"/>
          <c:order val="2"/>
          <c:tx>
            <c:strRef>
              <c:f>'ADH2'!$Q$6</c:f>
              <c:strCache>
                <c:ptCount val="1"/>
                <c:pt idx="0">
                  <c:v>C-40-3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'ADH2'!$B$8:$B$88</c:f>
              <c:numCache>
                <c:formatCode>0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72</c:v>
                </c:pt>
                <c:pt idx="3">
                  <c:v>168</c:v>
                </c:pt>
                <c:pt idx="4">
                  <c:v>336</c:v>
                </c:pt>
                <c:pt idx="5">
                  <c:v>504</c:v>
                </c:pt>
                <c:pt idx="6">
                  <c:v>672</c:v>
                </c:pt>
                <c:pt idx="7">
                  <c:v>816</c:v>
                </c:pt>
                <c:pt idx="8">
                  <c:v>984</c:v>
                </c:pt>
                <c:pt idx="9">
                  <c:v>1152</c:v>
                </c:pt>
                <c:pt idx="10">
                  <c:v>1320</c:v>
                </c:pt>
                <c:pt idx="11">
                  <c:v>1488</c:v>
                </c:pt>
                <c:pt idx="12">
                  <c:v>1656</c:v>
                </c:pt>
                <c:pt idx="13">
                  <c:v>1824</c:v>
                </c:pt>
                <c:pt idx="14">
                  <c:v>1992</c:v>
                </c:pt>
                <c:pt idx="15">
                  <c:v>2160</c:v>
                </c:pt>
                <c:pt idx="16">
                  <c:v>2352</c:v>
                </c:pt>
                <c:pt idx="17">
                  <c:v>2496</c:v>
                </c:pt>
                <c:pt idx="18">
                  <c:v>2664</c:v>
                </c:pt>
                <c:pt idx="19">
                  <c:v>2832</c:v>
                </c:pt>
                <c:pt idx="20">
                  <c:v>3000</c:v>
                </c:pt>
                <c:pt idx="21">
                  <c:v>3168</c:v>
                </c:pt>
                <c:pt idx="22">
                  <c:v>3336</c:v>
                </c:pt>
                <c:pt idx="23">
                  <c:v>3504</c:v>
                </c:pt>
                <c:pt idx="24">
                  <c:v>3672</c:v>
                </c:pt>
                <c:pt idx="25">
                  <c:v>3840</c:v>
                </c:pt>
                <c:pt idx="26">
                  <c:v>4056</c:v>
                </c:pt>
                <c:pt idx="27">
                  <c:v>4344</c:v>
                </c:pt>
                <c:pt idx="28">
                  <c:v>4512</c:v>
                </c:pt>
                <c:pt idx="29">
                  <c:v>4680</c:v>
                </c:pt>
                <c:pt idx="30">
                  <c:v>4848</c:v>
                </c:pt>
                <c:pt idx="31">
                  <c:v>5016</c:v>
                </c:pt>
                <c:pt idx="32">
                  <c:v>5184</c:v>
                </c:pt>
                <c:pt idx="33">
                  <c:v>5352</c:v>
                </c:pt>
                <c:pt idx="34">
                  <c:v>5520</c:v>
                </c:pt>
                <c:pt idx="35">
                  <c:v>5736</c:v>
                </c:pt>
                <c:pt idx="36">
                  <c:v>5856</c:v>
                </c:pt>
                <c:pt idx="37">
                  <c:v>6024</c:v>
                </c:pt>
                <c:pt idx="38">
                  <c:v>6288</c:v>
                </c:pt>
                <c:pt idx="39">
                  <c:v>6528</c:v>
                </c:pt>
                <c:pt idx="40">
                  <c:v>6696</c:v>
                </c:pt>
                <c:pt idx="41">
                  <c:v>6864</c:v>
                </c:pt>
                <c:pt idx="42">
                  <c:v>7032</c:v>
                </c:pt>
                <c:pt idx="43">
                  <c:v>7200</c:v>
                </c:pt>
                <c:pt idx="44">
                  <c:v>7368</c:v>
                </c:pt>
                <c:pt idx="45">
                  <c:v>7536</c:v>
                </c:pt>
                <c:pt idx="46">
                  <c:v>7704</c:v>
                </c:pt>
                <c:pt idx="47">
                  <c:v>7872</c:v>
                </c:pt>
                <c:pt idx="48">
                  <c:v>8040</c:v>
                </c:pt>
                <c:pt idx="49">
                  <c:v>8208</c:v>
                </c:pt>
                <c:pt idx="50">
                  <c:v>8376</c:v>
                </c:pt>
                <c:pt idx="51">
                  <c:v>8544</c:v>
                </c:pt>
                <c:pt idx="52">
                  <c:v>8712</c:v>
                </c:pt>
                <c:pt idx="53">
                  <c:v>8880</c:v>
                </c:pt>
                <c:pt idx="54">
                  <c:v>9048</c:v>
                </c:pt>
                <c:pt idx="55">
                  <c:v>9216</c:v>
                </c:pt>
                <c:pt idx="56">
                  <c:v>9384</c:v>
                </c:pt>
                <c:pt idx="57">
                  <c:v>9552</c:v>
                </c:pt>
                <c:pt idx="58">
                  <c:v>9720</c:v>
                </c:pt>
                <c:pt idx="59">
                  <c:v>9888</c:v>
                </c:pt>
                <c:pt idx="60">
                  <c:v>10056</c:v>
                </c:pt>
                <c:pt idx="61">
                  <c:v>10224</c:v>
                </c:pt>
                <c:pt idx="62">
                  <c:v>10392</c:v>
                </c:pt>
                <c:pt idx="63">
                  <c:v>10560</c:v>
                </c:pt>
                <c:pt idx="64">
                  <c:v>10728</c:v>
                </c:pt>
                <c:pt idx="65">
                  <c:v>10896</c:v>
                </c:pt>
                <c:pt idx="66">
                  <c:v>11064</c:v>
                </c:pt>
                <c:pt idx="67">
                  <c:v>11232</c:v>
                </c:pt>
                <c:pt idx="68">
                  <c:v>11400</c:v>
                </c:pt>
                <c:pt idx="69">
                  <c:v>11568</c:v>
                </c:pt>
                <c:pt idx="70">
                  <c:v>11736</c:v>
                </c:pt>
                <c:pt idx="71">
                  <c:v>11904</c:v>
                </c:pt>
                <c:pt idx="72">
                  <c:v>12072</c:v>
                </c:pt>
                <c:pt idx="73">
                  <c:v>12240</c:v>
                </c:pt>
                <c:pt idx="74">
                  <c:v>12408</c:v>
                </c:pt>
                <c:pt idx="75">
                  <c:v>12576</c:v>
                </c:pt>
                <c:pt idx="76">
                  <c:v>12744</c:v>
                </c:pt>
                <c:pt idx="77">
                  <c:v>12912</c:v>
                </c:pt>
                <c:pt idx="78">
                  <c:v>13080</c:v>
                </c:pt>
                <c:pt idx="79">
                  <c:v>13248</c:v>
                </c:pt>
                <c:pt idx="80">
                  <c:v>13416</c:v>
                </c:pt>
              </c:numCache>
            </c:numRef>
          </c:xVal>
          <c:yVal>
            <c:numRef>
              <c:f>'ADH2'!$Q$8:$Q$88</c:f>
              <c:numCache>
                <c:formatCode>0.00</c:formatCode>
                <c:ptCount val="81"/>
                <c:pt idx="0">
                  <c:v>0</c:v>
                </c:pt>
                <c:pt idx="1">
                  <c:v>0.21347754927774237</c:v>
                </c:pt>
                <c:pt idx="2">
                  <c:v>0.3024265281434631</c:v>
                </c:pt>
                <c:pt idx="3">
                  <c:v>0.27929979363836593</c:v>
                </c:pt>
                <c:pt idx="4">
                  <c:v>0.49989326122536532</c:v>
                </c:pt>
                <c:pt idx="5">
                  <c:v>0.55859958727673187</c:v>
                </c:pt>
                <c:pt idx="6">
                  <c:v>0.75250836120401343</c:v>
                </c:pt>
                <c:pt idx="7">
                  <c:v>0.78097203444104157</c:v>
                </c:pt>
                <c:pt idx="8">
                  <c:v>0.85035223795630155</c:v>
                </c:pt>
                <c:pt idx="9">
                  <c:v>0.93396427809009142</c:v>
                </c:pt>
                <c:pt idx="10">
                  <c:v>0.97665978794563346</c:v>
                </c:pt>
                <c:pt idx="11">
                  <c:v>1.0246922365331224</c:v>
                </c:pt>
                <c:pt idx="12">
                  <c:v>1.0478189710382195</c:v>
                </c:pt>
                <c:pt idx="13">
                  <c:v>1.0549348893474766</c:v>
                </c:pt>
                <c:pt idx="14">
                  <c:v>1.2239379491923508</c:v>
                </c:pt>
                <c:pt idx="15">
                  <c:v>1.295097132284921</c:v>
                </c:pt>
                <c:pt idx="16">
                  <c:v>1.421404682274253</c:v>
                </c:pt>
                <c:pt idx="17">
                  <c:v>1.5014587632533904</c:v>
                </c:pt>
                <c:pt idx="18">
                  <c:v>1.3466875400270462</c:v>
                </c:pt>
                <c:pt idx="19">
                  <c:v>1.4356365188927669</c:v>
                </c:pt>
                <c:pt idx="20">
                  <c:v>1.6331032519746693</c:v>
                </c:pt>
                <c:pt idx="21">
                  <c:v>1.5815128442325439</c:v>
                </c:pt>
                <c:pt idx="22">
                  <c:v>1.4231836618515632</c:v>
                </c:pt>
                <c:pt idx="23">
                  <c:v>1.7202732512630798</c:v>
                </c:pt>
                <c:pt idx="24">
                  <c:v>1.68</c:v>
                </c:pt>
                <c:pt idx="25">
                  <c:v>1.6153134562015188</c:v>
                </c:pt>
                <c:pt idx="26">
                  <c:v>1.6455561090158728</c:v>
                </c:pt>
                <c:pt idx="27">
                  <c:v>1.6953675371806722</c:v>
                </c:pt>
                <c:pt idx="28">
                  <c:v>1.7220522308403898</c:v>
                </c:pt>
                <c:pt idx="29">
                  <c:v>1.6597879456343869</c:v>
                </c:pt>
                <c:pt idx="30">
                  <c:v>1.6971465167579822</c:v>
                </c:pt>
                <c:pt idx="31">
                  <c:v>1.8697075357574928</c:v>
                </c:pt>
                <c:pt idx="32">
                  <c:v>1.8501387604070323</c:v>
                </c:pt>
                <c:pt idx="33">
                  <c:v>1.8181171280153678</c:v>
                </c:pt>
                <c:pt idx="34">
                  <c:v>1.8252330463246247</c:v>
                </c:pt>
                <c:pt idx="35">
                  <c:v>1.8981712089945213</c:v>
                </c:pt>
                <c:pt idx="36">
                  <c:v>1.8430228420977752</c:v>
                </c:pt>
                <c:pt idx="37">
                  <c:v>1.8323489646338817</c:v>
                </c:pt>
                <c:pt idx="38">
                  <c:v>1.9088450864584143</c:v>
                </c:pt>
                <c:pt idx="39">
                  <c:v>1.8323489646338817</c:v>
                </c:pt>
                <c:pt idx="40">
                  <c:v>2.0600583505301384</c:v>
                </c:pt>
                <c:pt idx="41">
                  <c:v>1.9515405963139567</c:v>
                </c:pt>
                <c:pt idx="42">
                  <c:v>1.9800042695509847</c:v>
                </c:pt>
                <c:pt idx="43">
                  <c:v>2.1703550843236297</c:v>
                </c:pt>
                <c:pt idx="44">
                  <c:v>2.0226997794065267</c:v>
                </c:pt>
                <c:pt idx="45">
                  <c:v>2.0600583505301384</c:v>
                </c:pt>
                <c:pt idx="46">
                  <c:v>2.2148295737564982</c:v>
                </c:pt>
                <c:pt idx="47">
                  <c:v>2.2539671244574038</c:v>
                </c:pt>
                <c:pt idx="48">
                  <c:v>2.2628620223439868</c:v>
                </c:pt>
                <c:pt idx="49">
                  <c:v>2.2539671244574038</c:v>
                </c:pt>
                <c:pt idx="50">
                  <c:v>2.3838326336013722</c:v>
                </c:pt>
                <c:pt idx="51">
                  <c:v>2.2486301857254731</c:v>
                </c:pt>
                <c:pt idx="52">
                  <c:v>2.2326193695296328</c:v>
                </c:pt>
                <c:pt idx="53">
                  <c:v>2.3286842667046264</c:v>
                </c:pt>
                <c:pt idx="54">
                  <c:v>2.3429161033231405</c:v>
                </c:pt>
                <c:pt idx="55">
                  <c:v>2.4656656941578361</c:v>
                </c:pt>
                <c:pt idx="56">
                  <c:v>2.351811001209708</c:v>
                </c:pt>
                <c:pt idx="57">
                  <c:v>2.5261509997865286</c:v>
                </c:pt>
                <c:pt idx="58">
                  <c:v>2.3500320216323973</c:v>
                </c:pt>
                <c:pt idx="59">
                  <c:v>2.5083612040133785</c:v>
                </c:pt>
                <c:pt idx="60">
                  <c:v>2.3820536540240465</c:v>
                </c:pt>
                <c:pt idx="61">
                  <c:v>2.2397352878388901</c:v>
                </c:pt>
                <c:pt idx="62">
                  <c:v>2.469223653312457</c:v>
                </c:pt>
                <c:pt idx="63">
                  <c:v>2.5386038568277165</c:v>
                </c:pt>
                <c:pt idx="64">
                  <c:v>2.5599516117555035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B5-47AF-BF54-87302606D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36768"/>
        <c:axId val="1"/>
      </c:scatterChart>
      <c:valAx>
        <c:axId val="46153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Time (h)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Mass uptake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46153676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28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PT"/>
              <a:t>Water Immersion at 60 ºC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'ADH2'!$W$6</c:f>
              <c:strCache>
                <c:ptCount val="1"/>
                <c:pt idx="0">
                  <c:v>C-60-1</c:v>
                </c:pt>
              </c:strCache>
            </c:strRef>
          </c:tx>
          <c:spPr>
            <a:ln w="19050" cap="rnd">
              <a:solidFill>
                <a:srgbClr val="FF33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'ADH2'!$B$8:$B$85</c:f>
              <c:numCache>
                <c:formatCode>0</c:formatCode>
                <c:ptCount val="78"/>
                <c:pt idx="0">
                  <c:v>0</c:v>
                </c:pt>
                <c:pt idx="1">
                  <c:v>24</c:v>
                </c:pt>
                <c:pt idx="2">
                  <c:v>72</c:v>
                </c:pt>
                <c:pt idx="3">
                  <c:v>168</c:v>
                </c:pt>
                <c:pt idx="4">
                  <c:v>336</c:v>
                </c:pt>
                <c:pt idx="5">
                  <c:v>504</c:v>
                </c:pt>
                <c:pt idx="6">
                  <c:v>672</c:v>
                </c:pt>
                <c:pt idx="7">
                  <c:v>816</c:v>
                </c:pt>
                <c:pt idx="8">
                  <c:v>984</c:v>
                </c:pt>
                <c:pt idx="9">
                  <c:v>1152</c:v>
                </c:pt>
                <c:pt idx="10">
                  <c:v>1320</c:v>
                </c:pt>
                <c:pt idx="11">
                  <c:v>1488</c:v>
                </c:pt>
                <c:pt idx="12">
                  <c:v>1656</c:v>
                </c:pt>
                <c:pt idx="13">
                  <c:v>1824</c:v>
                </c:pt>
                <c:pt idx="14">
                  <c:v>1992</c:v>
                </c:pt>
                <c:pt idx="15">
                  <c:v>2160</c:v>
                </c:pt>
                <c:pt idx="16">
                  <c:v>2352</c:v>
                </c:pt>
                <c:pt idx="17">
                  <c:v>2496</c:v>
                </c:pt>
                <c:pt idx="18">
                  <c:v>2664</c:v>
                </c:pt>
                <c:pt idx="19">
                  <c:v>2832</c:v>
                </c:pt>
                <c:pt idx="20">
                  <c:v>3000</c:v>
                </c:pt>
                <c:pt idx="21">
                  <c:v>3168</c:v>
                </c:pt>
                <c:pt idx="22">
                  <c:v>3336</c:v>
                </c:pt>
                <c:pt idx="23">
                  <c:v>3504</c:v>
                </c:pt>
                <c:pt idx="24">
                  <c:v>3672</c:v>
                </c:pt>
                <c:pt idx="25">
                  <c:v>3840</c:v>
                </c:pt>
                <c:pt idx="26">
                  <c:v>4056</c:v>
                </c:pt>
                <c:pt idx="27">
                  <c:v>4344</c:v>
                </c:pt>
                <c:pt idx="28">
                  <c:v>4512</c:v>
                </c:pt>
                <c:pt idx="29">
                  <c:v>4680</c:v>
                </c:pt>
                <c:pt idx="30">
                  <c:v>4848</c:v>
                </c:pt>
                <c:pt idx="31">
                  <c:v>5016</c:v>
                </c:pt>
                <c:pt idx="32">
                  <c:v>5184</c:v>
                </c:pt>
                <c:pt idx="33">
                  <c:v>5352</c:v>
                </c:pt>
                <c:pt idx="34">
                  <c:v>5520</c:v>
                </c:pt>
                <c:pt idx="35">
                  <c:v>5736</c:v>
                </c:pt>
                <c:pt idx="36">
                  <c:v>5856</c:v>
                </c:pt>
                <c:pt idx="37">
                  <c:v>6024</c:v>
                </c:pt>
                <c:pt idx="38">
                  <c:v>6288</c:v>
                </c:pt>
                <c:pt idx="39">
                  <c:v>6528</c:v>
                </c:pt>
                <c:pt idx="40">
                  <c:v>6696</c:v>
                </c:pt>
                <c:pt idx="41">
                  <c:v>6864</c:v>
                </c:pt>
                <c:pt idx="42">
                  <c:v>7032</c:v>
                </c:pt>
                <c:pt idx="43">
                  <c:v>7200</c:v>
                </c:pt>
                <c:pt idx="44">
                  <c:v>7368</c:v>
                </c:pt>
                <c:pt idx="45">
                  <c:v>7536</c:v>
                </c:pt>
                <c:pt idx="46">
                  <c:v>7704</c:v>
                </c:pt>
                <c:pt idx="47">
                  <c:v>7872</c:v>
                </c:pt>
                <c:pt idx="48">
                  <c:v>8040</c:v>
                </c:pt>
                <c:pt idx="49">
                  <c:v>8208</c:v>
                </c:pt>
                <c:pt idx="50">
                  <c:v>8376</c:v>
                </c:pt>
                <c:pt idx="51">
                  <c:v>8544</c:v>
                </c:pt>
                <c:pt idx="52">
                  <c:v>8712</c:v>
                </c:pt>
                <c:pt idx="53">
                  <c:v>8880</c:v>
                </c:pt>
                <c:pt idx="54">
                  <c:v>9048</c:v>
                </c:pt>
                <c:pt idx="55">
                  <c:v>9216</c:v>
                </c:pt>
                <c:pt idx="56">
                  <c:v>9384</c:v>
                </c:pt>
                <c:pt idx="57">
                  <c:v>9552</c:v>
                </c:pt>
                <c:pt idx="58">
                  <c:v>9720</c:v>
                </c:pt>
                <c:pt idx="59">
                  <c:v>9888</c:v>
                </c:pt>
                <c:pt idx="60">
                  <c:v>10056</c:v>
                </c:pt>
                <c:pt idx="61">
                  <c:v>10224</c:v>
                </c:pt>
                <c:pt idx="62">
                  <c:v>10392</c:v>
                </c:pt>
                <c:pt idx="63">
                  <c:v>10560</c:v>
                </c:pt>
                <c:pt idx="64">
                  <c:v>10728</c:v>
                </c:pt>
                <c:pt idx="65">
                  <c:v>10896</c:v>
                </c:pt>
                <c:pt idx="66">
                  <c:v>11064</c:v>
                </c:pt>
                <c:pt idx="67">
                  <c:v>11232</c:v>
                </c:pt>
                <c:pt idx="68">
                  <c:v>11400</c:v>
                </c:pt>
                <c:pt idx="69">
                  <c:v>11568</c:v>
                </c:pt>
                <c:pt idx="70">
                  <c:v>11736</c:v>
                </c:pt>
                <c:pt idx="71">
                  <c:v>11904</c:v>
                </c:pt>
                <c:pt idx="72">
                  <c:v>12072</c:v>
                </c:pt>
                <c:pt idx="73">
                  <c:v>12240</c:v>
                </c:pt>
                <c:pt idx="74">
                  <c:v>12408</c:v>
                </c:pt>
                <c:pt idx="75">
                  <c:v>12576</c:v>
                </c:pt>
                <c:pt idx="76">
                  <c:v>12744</c:v>
                </c:pt>
                <c:pt idx="77">
                  <c:v>12912</c:v>
                </c:pt>
              </c:numCache>
            </c:numRef>
          </c:xVal>
          <c:yVal>
            <c:numRef>
              <c:f>'ADH2'!$W$8:$W$85</c:f>
              <c:numCache>
                <c:formatCode>0.00</c:formatCode>
                <c:ptCount val="78"/>
                <c:pt idx="0">
                  <c:v>0</c:v>
                </c:pt>
                <c:pt idx="1">
                  <c:v>0.48635024317512326</c:v>
                </c:pt>
                <c:pt idx="2">
                  <c:v>0.3692001846000989</c:v>
                </c:pt>
                <c:pt idx="3">
                  <c:v>0.56800028400014246</c:v>
                </c:pt>
                <c:pt idx="4">
                  <c:v>0.84312542156271642</c:v>
                </c:pt>
                <c:pt idx="5">
                  <c:v>1.0437005218502564</c:v>
                </c:pt>
                <c:pt idx="6">
                  <c:v>1.2567006283503177</c:v>
                </c:pt>
                <c:pt idx="7">
                  <c:v>1.3791756895878466</c:v>
                </c:pt>
                <c:pt idx="8">
                  <c:v>1.3720756860378456</c:v>
                </c:pt>
                <c:pt idx="9">
                  <c:v>1.5300507650253794</c:v>
                </c:pt>
                <c:pt idx="10">
                  <c:v>1.620575810287912</c:v>
                </c:pt>
                <c:pt idx="11">
                  <c:v>1.8069509034754498</c:v>
                </c:pt>
                <c:pt idx="12">
                  <c:v>1.757250878625443</c:v>
                </c:pt>
                <c:pt idx="13">
                  <c:v>2.0306010153005047</c:v>
                </c:pt>
                <c:pt idx="14">
                  <c:v>2.106926053463035</c:v>
                </c:pt>
                <c:pt idx="15">
                  <c:v>2.1885760942880546</c:v>
                </c:pt>
                <c:pt idx="16">
                  <c:v>2.2152011076005622</c:v>
                </c:pt>
                <c:pt idx="17">
                  <c:v>2.2933011466505731</c:v>
                </c:pt>
                <c:pt idx="18">
                  <c:v>2.3181511590755846</c:v>
                </c:pt>
                <c:pt idx="19">
                  <c:v>2.4051262025631086</c:v>
                </c:pt>
                <c:pt idx="20">
                  <c:v>2.5737512868756514</c:v>
                </c:pt>
                <c:pt idx="21">
                  <c:v>2.625226312613155</c:v>
                </c:pt>
                <c:pt idx="22">
                  <c:v>2.6589513294756633</c:v>
                </c:pt>
                <c:pt idx="23">
                  <c:v>2.6412013206006688</c:v>
                </c:pt>
                <c:pt idx="24">
                  <c:v>2.705101352550678</c:v>
                </c:pt>
                <c:pt idx="25">
                  <c:v>2.964251482125738</c:v>
                </c:pt>
                <c:pt idx="26">
                  <c:v>2.9695764847882424</c:v>
                </c:pt>
                <c:pt idx="27">
                  <c:v>3.0743015371507769</c:v>
                </c:pt>
                <c:pt idx="28">
                  <c:v>3.0601015300507588</c:v>
                </c:pt>
                <c:pt idx="29">
                  <c:v>3.1470765735382829</c:v>
                </c:pt>
                <c:pt idx="30">
                  <c:v>3.2376016188008157</c:v>
                </c:pt>
                <c:pt idx="31">
                  <c:v>3.2180766090383091</c:v>
                </c:pt>
                <c:pt idx="32">
                  <c:v>3.3228016614008276</c:v>
                </c:pt>
                <c:pt idx="33">
                  <c:v>3.4470517235258686</c:v>
                </c:pt>
                <c:pt idx="34">
                  <c:v>3.47</c:v>
                </c:pt>
                <c:pt idx="35">
                  <c:v>3.519826759913375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A-47D2-9E96-5594F5AD265F}"/>
            </c:ext>
          </c:extLst>
        </c:ser>
        <c:ser>
          <c:idx val="1"/>
          <c:order val="1"/>
          <c:tx>
            <c:strRef>
              <c:f>'ADH2'!$X$6</c:f>
              <c:strCache>
                <c:ptCount val="1"/>
                <c:pt idx="0">
                  <c:v>C-60-2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6"/>
            <c:spPr>
              <a:noFill/>
              <a:ln w="9525">
                <a:solidFill>
                  <a:srgbClr val="FF3300"/>
                </a:solidFill>
              </a:ln>
              <a:effectLst/>
            </c:spPr>
          </c:marker>
          <c:xVal>
            <c:numRef>
              <c:f>'ADH2'!$B$8:$B$85</c:f>
              <c:numCache>
                <c:formatCode>0</c:formatCode>
                <c:ptCount val="78"/>
                <c:pt idx="0">
                  <c:v>0</c:v>
                </c:pt>
                <c:pt idx="1">
                  <c:v>24</c:v>
                </c:pt>
                <c:pt idx="2">
                  <c:v>72</c:v>
                </c:pt>
                <c:pt idx="3">
                  <c:v>168</c:v>
                </c:pt>
                <c:pt idx="4">
                  <c:v>336</c:v>
                </c:pt>
                <c:pt idx="5">
                  <c:v>504</c:v>
                </c:pt>
                <c:pt idx="6">
                  <c:v>672</c:v>
                </c:pt>
                <c:pt idx="7">
                  <c:v>816</c:v>
                </c:pt>
                <c:pt idx="8">
                  <c:v>984</c:v>
                </c:pt>
                <c:pt idx="9">
                  <c:v>1152</c:v>
                </c:pt>
                <c:pt idx="10">
                  <c:v>1320</c:v>
                </c:pt>
                <c:pt idx="11">
                  <c:v>1488</c:v>
                </c:pt>
                <c:pt idx="12">
                  <c:v>1656</c:v>
                </c:pt>
                <c:pt idx="13">
                  <c:v>1824</c:v>
                </c:pt>
                <c:pt idx="14">
                  <c:v>1992</c:v>
                </c:pt>
                <c:pt idx="15">
                  <c:v>2160</c:v>
                </c:pt>
                <c:pt idx="16">
                  <c:v>2352</c:v>
                </c:pt>
                <c:pt idx="17">
                  <c:v>2496</c:v>
                </c:pt>
                <c:pt idx="18">
                  <c:v>2664</c:v>
                </c:pt>
                <c:pt idx="19">
                  <c:v>2832</c:v>
                </c:pt>
                <c:pt idx="20">
                  <c:v>3000</c:v>
                </c:pt>
                <c:pt idx="21">
                  <c:v>3168</c:v>
                </c:pt>
                <c:pt idx="22">
                  <c:v>3336</c:v>
                </c:pt>
                <c:pt idx="23">
                  <c:v>3504</c:v>
                </c:pt>
                <c:pt idx="24">
                  <c:v>3672</c:v>
                </c:pt>
                <c:pt idx="25">
                  <c:v>3840</c:v>
                </c:pt>
                <c:pt idx="26">
                  <c:v>4056</c:v>
                </c:pt>
                <c:pt idx="27">
                  <c:v>4344</c:v>
                </c:pt>
                <c:pt idx="28">
                  <c:v>4512</c:v>
                </c:pt>
                <c:pt idx="29">
                  <c:v>4680</c:v>
                </c:pt>
                <c:pt idx="30">
                  <c:v>4848</c:v>
                </c:pt>
                <c:pt idx="31">
                  <c:v>5016</c:v>
                </c:pt>
                <c:pt idx="32">
                  <c:v>5184</c:v>
                </c:pt>
                <c:pt idx="33">
                  <c:v>5352</c:v>
                </c:pt>
                <c:pt idx="34">
                  <c:v>5520</c:v>
                </c:pt>
                <c:pt idx="35">
                  <c:v>5736</c:v>
                </c:pt>
                <c:pt idx="36">
                  <c:v>5856</c:v>
                </c:pt>
                <c:pt idx="37">
                  <c:v>6024</c:v>
                </c:pt>
                <c:pt idx="38">
                  <c:v>6288</c:v>
                </c:pt>
                <c:pt idx="39">
                  <c:v>6528</c:v>
                </c:pt>
                <c:pt idx="40">
                  <c:v>6696</c:v>
                </c:pt>
                <c:pt idx="41">
                  <c:v>6864</c:v>
                </c:pt>
                <c:pt idx="42">
                  <c:v>7032</c:v>
                </c:pt>
                <c:pt idx="43">
                  <c:v>7200</c:v>
                </c:pt>
                <c:pt idx="44">
                  <c:v>7368</c:v>
                </c:pt>
                <c:pt idx="45">
                  <c:v>7536</c:v>
                </c:pt>
                <c:pt idx="46">
                  <c:v>7704</c:v>
                </c:pt>
                <c:pt idx="47">
                  <c:v>7872</c:v>
                </c:pt>
                <c:pt idx="48">
                  <c:v>8040</c:v>
                </c:pt>
                <c:pt idx="49">
                  <c:v>8208</c:v>
                </c:pt>
                <c:pt idx="50">
                  <c:v>8376</c:v>
                </c:pt>
                <c:pt idx="51">
                  <c:v>8544</c:v>
                </c:pt>
                <c:pt idx="52">
                  <c:v>8712</c:v>
                </c:pt>
                <c:pt idx="53">
                  <c:v>8880</c:v>
                </c:pt>
                <c:pt idx="54">
                  <c:v>9048</c:v>
                </c:pt>
                <c:pt idx="55">
                  <c:v>9216</c:v>
                </c:pt>
                <c:pt idx="56">
                  <c:v>9384</c:v>
                </c:pt>
                <c:pt idx="57">
                  <c:v>9552</c:v>
                </c:pt>
                <c:pt idx="58">
                  <c:v>9720</c:v>
                </c:pt>
                <c:pt idx="59">
                  <c:v>9888</c:v>
                </c:pt>
                <c:pt idx="60">
                  <c:v>10056</c:v>
                </c:pt>
                <c:pt idx="61">
                  <c:v>10224</c:v>
                </c:pt>
                <c:pt idx="62">
                  <c:v>10392</c:v>
                </c:pt>
                <c:pt idx="63">
                  <c:v>10560</c:v>
                </c:pt>
                <c:pt idx="64">
                  <c:v>10728</c:v>
                </c:pt>
                <c:pt idx="65">
                  <c:v>10896</c:v>
                </c:pt>
                <c:pt idx="66">
                  <c:v>11064</c:v>
                </c:pt>
                <c:pt idx="67">
                  <c:v>11232</c:v>
                </c:pt>
                <c:pt idx="68">
                  <c:v>11400</c:v>
                </c:pt>
                <c:pt idx="69">
                  <c:v>11568</c:v>
                </c:pt>
                <c:pt idx="70">
                  <c:v>11736</c:v>
                </c:pt>
                <c:pt idx="71">
                  <c:v>11904</c:v>
                </c:pt>
                <c:pt idx="72">
                  <c:v>12072</c:v>
                </c:pt>
                <c:pt idx="73">
                  <c:v>12240</c:v>
                </c:pt>
                <c:pt idx="74">
                  <c:v>12408</c:v>
                </c:pt>
                <c:pt idx="75">
                  <c:v>12576</c:v>
                </c:pt>
                <c:pt idx="76">
                  <c:v>12744</c:v>
                </c:pt>
                <c:pt idx="77">
                  <c:v>12912</c:v>
                </c:pt>
              </c:numCache>
            </c:numRef>
          </c:xVal>
          <c:yVal>
            <c:numRef>
              <c:f>'ADH2'!$X$8:$X$85</c:f>
              <c:numCache>
                <c:formatCode>0.00</c:formatCode>
                <c:ptCount val="78"/>
                <c:pt idx="0">
                  <c:v>0</c:v>
                </c:pt>
                <c:pt idx="1">
                  <c:v>0.24051260396204224</c:v>
                </c:pt>
                <c:pt idx="2">
                  <c:v>0.43145390787082638</c:v>
                </c:pt>
                <c:pt idx="3">
                  <c:v>0.51774468944498508</c:v>
                </c:pt>
                <c:pt idx="4">
                  <c:v>0.77661703416747763</c:v>
                </c:pt>
                <c:pt idx="5">
                  <c:v>1.0465052233462535</c:v>
                </c:pt>
                <c:pt idx="6">
                  <c:v>1.2943617236124627</c:v>
                </c:pt>
                <c:pt idx="7">
                  <c:v>1.3017056199166461</c:v>
                </c:pt>
                <c:pt idx="8">
                  <c:v>1.3365891273615211</c:v>
                </c:pt>
                <c:pt idx="9">
                  <c:v>1.5348743275745049</c:v>
                </c:pt>
                <c:pt idx="10">
                  <c:v>1.6138212128444802</c:v>
                </c:pt>
                <c:pt idx="11">
                  <c:v>1.6450327721372555</c:v>
                </c:pt>
                <c:pt idx="12">
                  <c:v>1.7955826463730391</c:v>
                </c:pt>
                <c:pt idx="13">
                  <c:v>1.9387886243046233</c:v>
                </c:pt>
                <c:pt idx="14">
                  <c:v>1.9516404428369483</c:v>
                </c:pt>
                <c:pt idx="15">
                  <c:v>2.1462536948978324</c:v>
                </c:pt>
                <c:pt idx="16">
                  <c:v>2.1664494097343407</c:v>
                </c:pt>
                <c:pt idx="17">
                  <c:v>2.2417243468522323</c:v>
                </c:pt>
                <c:pt idx="18">
                  <c:v>2.3794224025556745</c:v>
                </c:pt>
                <c:pt idx="19">
                  <c:v>2.3023114913617411</c:v>
                </c:pt>
                <c:pt idx="20">
                  <c:v>2.4455174692933417</c:v>
                </c:pt>
                <c:pt idx="21">
                  <c:v>2.6768502028751424</c:v>
                </c:pt>
                <c:pt idx="22">
                  <c:v>2.7154056584721009</c:v>
                </c:pt>
                <c:pt idx="23">
                  <c:v>2.6254429287458425</c:v>
                </c:pt>
                <c:pt idx="24">
                  <c:v>2.6897020214074674</c:v>
                </c:pt>
                <c:pt idx="25">
                  <c:v>3.0238493032478355</c:v>
                </c:pt>
                <c:pt idx="26">
                  <c:v>2.7631409844493011</c:v>
                </c:pt>
                <c:pt idx="27">
                  <c:v>2.8990030660767019</c:v>
                </c:pt>
                <c:pt idx="28">
                  <c:v>2.99263774395506</c:v>
                </c:pt>
                <c:pt idx="29">
                  <c:v>2.9963096921071437</c:v>
                </c:pt>
                <c:pt idx="30">
                  <c:v>3.1450235922668859</c:v>
                </c:pt>
                <c:pt idx="31">
                  <c:v>3.1431876181908276</c:v>
                </c:pt>
                <c:pt idx="32">
                  <c:v>3.2349863219931283</c:v>
                </c:pt>
                <c:pt idx="33">
                  <c:v>3.4332715222061121</c:v>
                </c:pt>
                <c:pt idx="34">
                  <c:v>3.45</c:v>
                </c:pt>
                <c:pt idx="35">
                  <c:v>3.5507738630730619</c:v>
                </c:pt>
                <c:pt idx="36">
                  <c:v>3.4644830814988872</c:v>
                </c:pt>
                <c:pt idx="37">
                  <c:v>3.5213982778563122</c:v>
                </c:pt>
                <c:pt idx="38">
                  <c:v>3.6150329557346703</c:v>
                </c:pt>
                <c:pt idx="39">
                  <c:v>3.72</c:v>
                </c:pt>
                <c:pt idx="40">
                  <c:v>3.8004663374153131</c:v>
                </c:pt>
                <c:pt idx="41">
                  <c:v>3.8555455596966963</c:v>
                </c:pt>
                <c:pt idx="42">
                  <c:v>3.8573815337727386</c:v>
                </c:pt>
                <c:pt idx="43">
                  <c:v>3.9675399783355054</c:v>
                </c:pt>
                <c:pt idx="44">
                  <c:v>4.0097673820845632</c:v>
                </c:pt>
                <c:pt idx="45">
                  <c:v>4.0685185525180465</c:v>
                </c:pt>
                <c:pt idx="46">
                  <c:v>4.0336350450731722</c:v>
                </c:pt>
                <c:pt idx="47">
                  <c:v>4.1272697229515138</c:v>
                </c:pt>
                <c:pt idx="48">
                  <c:v>4.1199258266473304</c:v>
                </c:pt>
                <c:pt idx="49">
                  <c:v>4.2557879082747316</c:v>
                </c:pt>
                <c:pt idx="50">
                  <c:v>4.2778195971872979</c:v>
                </c:pt>
                <c:pt idx="51">
                  <c:v>4.4000000000000004</c:v>
                </c:pt>
                <c:pt idx="52">
                  <c:v>4.5330199937576907</c:v>
                </c:pt>
                <c:pt idx="53">
                  <c:v>4.389814015826107</c:v>
                </c:pt>
                <c:pt idx="54">
                  <c:v>4.4191896010428406</c:v>
                </c:pt>
                <c:pt idx="55">
                  <c:v>4.4338773936512066</c:v>
                </c:pt>
                <c:pt idx="56">
                  <c:v>4.5789193456588491</c:v>
                </c:pt>
                <c:pt idx="57">
                  <c:v>4.7092735050581078</c:v>
                </c:pt>
                <c:pt idx="58">
                  <c:v>4.6560302568527829</c:v>
                </c:pt>
                <c:pt idx="59">
                  <c:v>4.8579874052178331</c:v>
                </c:pt>
                <c:pt idx="60">
                  <c:v>4.7918923384801833</c:v>
                </c:pt>
                <c:pt idx="61">
                  <c:v>4.8414636385334244</c:v>
                </c:pt>
                <c:pt idx="62">
                  <c:v>4.8139240273927335</c:v>
                </c:pt>
                <c:pt idx="63">
                  <c:v>4.8671672755980753</c:v>
                </c:pt>
                <c:pt idx="64">
                  <c:v>4.9736537720087419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7A-47D2-9E96-5594F5AD265F}"/>
            </c:ext>
          </c:extLst>
        </c:ser>
        <c:ser>
          <c:idx val="2"/>
          <c:order val="2"/>
          <c:tx>
            <c:strRef>
              <c:f>'ADH2'!$Y$6</c:f>
              <c:strCache>
                <c:ptCount val="1"/>
                <c:pt idx="0">
                  <c:v>C-60-3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'ADH2'!$B$8:$B$85</c:f>
              <c:numCache>
                <c:formatCode>0</c:formatCode>
                <c:ptCount val="78"/>
                <c:pt idx="0">
                  <c:v>0</c:v>
                </c:pt>
                <c:pt idx="1">
                  <c:v>24</c:v>
                </c:pt>
                <c:pt idx="2">
                  <c:v>72</c:v>
                </c:pt>
                <c:pt idx="3">
                  <c:v>168</c:v>
                </c:pt>
                <c:pt idx="4">
                  <c:v>336</c:v>
                </c:pt>
                <c:pt idx="5">
                  <c:v>504</c:v>
                </c:pt>
                <c:pt idx="6">
                  <c:v>672</c:v>
                </c:pt>
                <c:pt idx="7">
                  <c:v>816</c:v>
                </c:pt>
                <c:pt idx="8">
                  <c:v>984</c:v>
                </c:pt>
                <c:pt idx="9">
                  <c:v>1152</c:v>
                </c:pt>
                <c:pt idx="10">
                  <c:v>1320</c:v>
                </c:pt>
                <c:pt idx="11">
                  <c:v>1488</c:v>
                </c:pt>
                <c:pt idx="12">
                  <c:v>1656</c:v>
                </c:pt>
                <c:pt idx="13">
                  <c:v>1824</c:v>
                </c:pt>
                <c:pt idx="14">
                  <c:v>1992</c:v>
                </c:pt>
                <c:pt idx="15">
                  <c:v>2160</c:v>
                </c:pt>
                <c:pt idx="16">
                  <c:v>2352</c:v>
                </c:pt>
                <c:pt idx="17">
                  <c:v>2496</c:v>
                </c:pt>
                <c:pt idx="18">
                  <c:v>2664</c:v>
                </c:pt>
                <c:pt idx="19">
                  <c:v>2832</c:v>
                </c:pt>
                <c:pt idx="20">
                  <c:v>3000</c:v>
                </c:pt>
                <c:pt idx="21">
                  <c:v>3168</c:v>
                </c:pt>
                <c:pt idx="22">
                  <c:v>3336</c:v>
                </c:pt>
                <c:pt idx="23">
                  <c:v>3504</c:v>
                </c:pt>
                <c:pt idx="24">
                  <c:v>3672</c:v>
                </c:pt>
                <c:pt idx="25">
                  <c:v>3840</c:v>
                </c:pt>
                <c:pt idx="26">
                  <c:v>4056</c:v>
                </c:pt>
                <c:pt idx="27">
                  <c:v>4344</c:v>
                </c:pt>
                <c:pt idx="28">
                  <c:v>4512</c:v>
                </c:pt>
                <c:pt idx="29">
                  <c:v>4680</c:v>
                </c:pt>
                <c:pt idx="30">
                  <c:v>4848</c:v>
                </c:pt>
                <c:pt idx="31">
                  <c:v>5016</c:v>
                </c:pt>
                <c:pt idx="32">
                  <c:v>5184</c:v>
                </c:pt>
                <c:pt idx="33">
                  <c:v>5352</c:v>
                </c:pt>
                <c:pt idx="34">
                  <c:v>5520</c:v>
                </c:pt>
                <c:pt idx="35">
                  <c:v>5736</c:v>
                </c:pt>
                <c:pt idx="36">
                  <c:v>5856</c:v>
                </c:pt>
                <c:pt idx="37">
                  <c:v>6024</c:v>
                </c:pt>
                <c:pt idx="38">
                  <c:v>6288</c:v>
                </c:pt>
                <c:pt idx="39">
                  <c:v>6528</c:v>
                </c:pt>
                <c:pt idx="40">
                  <c:v>6696</c:v>
                </c:pt>
                <c:pt idx="41">
                  <c:v>6864</c:v>
                </c:pt>
                <c:pt idx="42">
                  <c:v>7032</c:v>
                </c:pt>
                <c:pt idx="43">
                  <c:v>7200</c:v>
                </c:pt>
                <c:pt idx="44">
                  <c:v>7368</c:v>
                </c:pt>
                <c:pt idx="45">
                  <c:v>7536</c:v>
                </c:pt>
                <c:pt idx="46">
                  <c:v>7704</c:v>
                </c:pt>
                <c:pt idx="47">
                  <c:v>7872</c:v>
                </c:pt>
                <c:pt idx="48">
                  <c:v>8040</c:v>
                </c:pt>
                <c:pt idx="49">
                  <c:v>8208</c:v>
                </c:pt>
                <c:pt idx="50">
                  <c:v>8376</c:v>
                </c:pt>
                <c:pt idx="51">
                  <c:v>8544</c:v>
                </c:pt>
                <c:pt idx="52">
                  <c:v>8712</c:v>
                </c:pt>
                <c:pt idx="53">
                  <c:v>8880</c:v>
                </c:pt>
                <c:pt idx="54">
                  <c:v>9048</c:v>
                </c:pt>
                <c:pt idx="55">
                  <c:v>9216</c:v>
                </c:pt>
                <c:pt idx="56">
                  <c:v>9384</c:v>
                </c:pt>
                <c:pt idx="57">
                  <c:v>9552</c:v>
                </c:pt>
                <c:pt idx="58">
                  <c:v>9720</c:v>
                </c:pt>
                <c:pt idx="59">
                  <c:v>9888</c:v>
                </c:pt>
                <c:pt idx="60">
                  <c:v>10056</c:v>
                </c:pt>
                <c:pt idx="61">
                  <c:v>10224</c:v>
                </c:pt>
                <c:pt idx="62">
                  <c:v>10392</c:v>
                </c:pt>
                <c:pt idx="63">
                  <c:v>10560</c:v>
                </c:pt>
                <c:pt idx="64">
                  <c:v>10728</c:v>
                </c:pt>
                <c:pt idx="65">
                  <c:v>10896</c:v>
                </c:pt>
                <c:pt idx="66">
                  <c:v>11064</c:v>
                </c:pt>
                <c:pt idx="67">
                  <c:v>11232</c:v>
                </c:pt>
                <c:pt idx="68">
                  <c:v>11400</c:v>
                </c:pt>
                <c:pt idx="69">
                  <c:v>11568</c:v>
                </c:pt>
                <c:pt idx="70">
                  <c:v>11736</c:v>
                </c:pt>
                <c:pt idx="71">
                  <c:v>11904</c:v>
                </c:pt>
                <c:pt idx="72">
                  <c:v>12072</c:v>
                </c:pt>
                <c:pt idx="73">
                  <c:v>12240</c:v>
                </c:pt>
                <c:pt idx="74">
                  <c:v>12408</c:v>
                </c:pt>
                <c:pt idx="75">
                  <c:v>12576</c:v>
                </c:pt>
                <c:pt idx="76">
                  <c:v>12744</c:v>
                </c:pt>
                <c:pt idx="77">
                  <c:v>12912</c:v>
                </c:pt>
              </c:numCache>
            </c:numRef>
          </c:xVal>
          <c:yVal>
            <c:numRef>
              <c:f>'ADH2'!$Y$8:$Y$85</c:f>
              <c:numCache>
                <c:formatCode>0.00</c:formatCode>
                <c:ptCount val="78"/>
                <c:pt idx="0">
                  <c:v>0</c:v>
                </c:pt>
                <c:pt idx="1">
                  <c:v>0.25046619620461524</c:v>
                </c:pt>
                <c:pt idx="2">
                  <c:v>0.25960729825587348</c:v>
                </c:pt>
                <c:pt idx="3">
                  <c:v>0.46436798420416514</c:v>
                </c:pt>
                <c:pt idx="4">
                  <c:v>0.74957036820358114</c:v>
                </c:pt>
                <c:pt idx="5">
                  <c:v>1.0439138542542716</c:v>
                </c:pt>
                <c:pt idx="6">
                  <c:v>1.0859629236900823</c:v>
                </c:pt>
                <c:pt idx="7">
                  <c:v>1.279754287176851</c:v>
                </c:pt>
                <c:pt idx="8">
                  <c:v>1.3400855607151942</c:v>
                </c:pt>
                <c:pt idx="9">
                  <c:v>1.4241836995868153</c:v>
                </c:pt>
                <c:pt idx="10">
                  <c:v>1.5631284507660186</c:v>
                </c:pt>
                <c:pt idx="11">
                  <c:v>1.6527112508684012</c:v>
                </c:pt>
                <c:pt idx="12">
                  <c:v>1.7331529489195256</c:v>
                </c:pt>
                <c:pt idx="13">
                  <c:v>1.8684412592782158</c:v>
                </c:pt>
                <c:pt idx="14">
                  <c:v>1.9379136348678172</c:v>
                </c:pt>
                <c:pt idx="15">
                  <c:v>2.0622326227650007</c:v>
                </c:pt>
                <c:pt idx="16">
                  <c:v>2.1445025412263736</c:v>
                </c:pt>
                <c:pt idx="17">
                  <c:v>2.1993491535339391</c:v>
                </c:pt>
                <c:pt idx="18">
                  <c:v>2.294416614867083</c:v>
                </c:pt>
                <c:pt idx="19">
                  <c:v>2.3382939047131424</c:v>
                </c:pt>
                <c:pt idx="20">
                  <c:v>2.4845515375333549</c:v>
                </c:pt>
                <c:pt idx="21">
                  <c:v>2.5613367947639665</c:v>
                </c:pt>
                <c:pt idx="22">
                  <c:v>2.6308091703535679</c:v>
                </c:pt>
                <c:pt idx="23">
                  <c:v>2.6289809499433199</c:v>
                </c:pt>
                <c:pt idx="24">
                  <c:v>2.6838275622509014</c:v>
                </c:pt>
                <c:pt idx="25">
                  <c:v>2.7130790888149412</c:v>
                </c:pt>
                <c:pt idx="26">
                  <c:v>2.8995575706607162</c:v>
                </c:pt>
                <c:pt idx="27">
                  <c:v>3.0257047789681479</c:v>
                </c:pt>
                <c:pt idx="28">
                  <c:v>3.0238765585578995</c:v>
                </c:pt>
                <c:pt idx="29">
                  <c:v>3.0988335953782626</c:v>
                </c:pt>
                <c:pt idx="30">
                  <c:v>3.2304654649164397</c:v>
                </c:pt>
                <c:pt idx="31">
                  <c:v>3.2853120772240216</c:v>
                </c:pt>
                <c:pt idx="32">
                  <c:v>3.2834838568137727</c:v>
                </c:pt>
                <c:pt idx="33">
                  <c:v>3.4809316611210548</c:v>
                </c:pt>
                <c:pt idx="34">
                  <c:v>3.5</c:v>
                </c:pt>
                <c:pt idx="35">
                  <c:v>3.5558886979414179</c:v>
                </c:pt>
                <c:pt idx="36">
                  <c:v>3.5284653917876265</c:v>
                </c:pt>
                <c:pt idx="37">
                  <c:v>3.5961095469669804</c:v>
                </c:pt>
                <c:pt idx="38">
                  <c:v>3.6692383633770782</c:v>
                </c:pt>
                <c:pt idx="39">
                  <c:v>3.77</c:v>
                </c:pt>
                <c:pt idx="40">
                  <c:v>3.8703426085048731</c:v>
                </c:pt>
                <c:pt idx="41">
                  <c:v>3.9270174412227035</c:v>
                </c:pt>
                <c:pt idx="42">
                  <c:v>3.9727229514790268</c:v>
                </c:pt>
                <c:pt idx="43">
                  <c:v>4.0586493107608961</c:v>
                </c:pt>
                <c:pt idx="44">
                  <c:v>4.1025266006069723</c:v>
                </c:pt>
                <c:pt idx="45">
                  <c:v>4.1208088047094877</c:v>
                </c:pt>
                <c:pt idx="46">
                  <c:v>4.1573732129145373</c:v>
                </c:pt>
                <c:pt idx="47">
                  <c:v>4.2323302497349005</c:v>
                </c:pt>
                <c:pt idx="48">
                  <c:v>4.2341584701451485</c:v>
                </c:pt>
                <c:pt idx="49">
                  <c:v>4.3255694906577959</c:v>
                </c:pt>
                <c:pt idx="50">
                  <c:v>4.3859007641961236</c:v>
                </c:pt>
                <c:pt idx="51">
                  <c:v>4.4000000000000004</c:v>
                </c:pt>
                <c:pt idx="52">
                  <c:v>4.457201360195973</c:v>
                </c:pt>
                <c:pt idx="53">
                  <c:v>4.5687228052213857</c:v>
                </c:pt>
                <c:pt idx="54">
                  <c:v>4.5467841602983565</c:v>
                </c:pt>
                <c:pt idx="55">
                  <c:v>4.616256535887957</c:v>
                </c:pt>
                <c:pt idx="56">
                  <c:v>4.7332626421441306</c:v>
                </c:pt>
                <c:pt idx="57">
                  <c:v>4.8319865442977719</c:v>
                </c:pt>
                <c:pt idx="58">
                  <c:v>4.800906797323484</c:v>
                </c:pt>
                <c:pt idx="59">
                  <c:v>4.881348495374592</c:v>
                </c:pt>
                <c:pt idx="60">
                  <c:v>4.9252257852206673</c:v>
                </c:pt>
                <c:pt idx="61">
                  <c:v>5.0020110424512794</c:v>
                </c:pt>
                <c:pt idx="62">
                  <c:v>4.9215693444001545</c:v>
                </c:pt>
                <c:pt idx="63">
                  <c:v>5.0038392628615274</c:v>
                </c:pt>
                <c:pt idx="64">
                  <c:v>5.0221214669640597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7A-47D2-9E96-5594F5AD2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41032"/>
        <c:axId val="1"/>
      </c:scatterChart>
      <c:valAx>
        <c:axId val="46154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Time (h)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Mass uptake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4615410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28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PT"/>
              <a:t>Water Immersion at 20 ºC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A-20-1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B050"/>
                </a:solidFill>
              </a:ln>
              <a:effectLst/>
            </c:spPr>
          </c:marker>
          <c:xVal>
            <c:numLit>
              <c:formatCode>General</c:formatCode>
              <c:ptCount val="85"/>
              <c:pt idx="0">
                <c:v>0</c:v>
              </c:pt>
              <c:pt idx="1">
                <c:v>24</c:v>
              </c:pt>
              <c:pt idx="2">
                <c:v>72</c:v>
              </c:pt>
              <c:pt idx="3">
                <c:v>168</c:v>
              </c:pt>
              <c:pt idx="4">
                <c:v>336</c:v>
              </c:pt>
              <c:pt idx="5">
                <c:v>504</c:v>
              </c:pt>
              <c:pt idx="6">
                <c:v>672</c:v>
              </c:pt>
              <c:pt idx="7">
                <c:v>840</c:v>
              </c:pt>
              <c:pt idx="8">
                <c:v>1008</c:v>
              </c:pt>
              <c:pt idx="9">
                <c:v>1176</c:v>
              </c:pt>
              <c:pt idx="10">
                <c:v>1344</c:v>
              </c:pt>
              <c:pt idx="11">
                <c:v>1512</c:v>
              </c:pt>
              <c:pt idx="12">
                <c:v>1680</c:v>
              </c:pt>
              <c:pt idx="13">
                <c:v>1848</c:v>
              </c:pt>
              <c:pt idx="14">
                <c:v>2016</c:v>
              </c:pt>
              <c:pt idx="15">
                <c:v>2184</c:v>
              </c:pt>
              <c:pt idx="16">
                <c:v>2376</c:v>
              </c:pt>
              <c:pt idx="17">
                <c:v>2520</c:v>
              </c:pt>
              <c:pt idx="18">
                <c:v>2688</c:v>
              </c:pt>
              <c:pt idx="19">
                <c:v>2856</c:v>
              </c:pt>
              <c:pt idx="20">
                <c:v>3024</c:v>
              </c:pt>
              <c:pt idx="21">
                <c:v>3192</c:v>
              </c:pt>
              <c:pt idx="22">
                <c:v>3360</c:v>
              </c:pt>
              <c:pt idx="23">
                <c:v>3528</c:v>
              </c:pt>
              <c:pt idx="24">
                <c:v>3696</c:v>
              </c:pt>
              <c:pt idx="25">
                <c:v>3864</c:v>
              </c:pt>
              <c:pt idx="26">
                <c:v>4080</c:v>
              </c:pt>
              <c:pt idx="27">
                <c:v>4368</c:v>
              </c:pt>
              <c:pt idx="28">
                <c:v>4536</c:v>
              </c:pt>
              <c:pt idx="29">
                <c:v>4704</c:v>
              </c:pt>
              <c:pt idx="30">
                <c:v>4872</c:v>
              </c:pt>
              <c:pt idx="31">
                <c:v>5040</c:v>
              </c:pt>
              <c:pt idx="32">
                <c:v>5208</c:v>
              </c:pt>
              <c:pt idx="33">
                <c:v>5376</c:v>
              </c:pt>
              <c:pt idx="34">
                <c:v>5544</c:v>
              </c:pt>
              <c:pt idx="35">
                <c:v>5760</c:v>
              </c:pt>
              <c:pt idx="36">
                <c:v>5880</c:v>
              </c:pt>
              <c:pt idx="37">
                <c:v>6048</c:v>
              </c:pt>
              <c:pt idx="38">
                <c:v>6312</c:v>
              </c:pt>
              <c:pt idx="39">
                <c:v>6552</c:v>
              </c:pt>
              <c:pt idx="40">
                <c:v>6720</c:v>
              </c:pt>
              <c:pt idx="41">
                <c:v>6888</c:v>
              </c:pt>
              <c:pt idx="42">
                <c:v>7056</c:v>
              </c:pt>
              <c:pt idx="43">
                <c:v>7224</c:v>
              </c:pt>
              <c:pt idx="44">
                <c:v>7392</c:v>
              </c:pt>
              <c:pt idx="45">
                <c:v>7560</c:v>
              </c:pt>
              <c:pt idx="46">
                <c:v>7728</c:v>
              </c:pt>
              <c:pt idx="47">
                <c:v>7896</c:v>
              </c:pt>
              <c:pt idx="48">
                <c:v>8064</c:v>
              </c:pt>
              <c:pt idx="49">
                <c:v>8232</c:v>
              </c:pt>
              <c:pt idx="50">
                <c:v>8400</c:v>
              </c:pt>
              <c:pt idx="51">
                <c:v>8568</c:v>
              </c:pt>
              <c:pt idx="52">
                <c:v>8736</c:v>
              </c:pt>
              <c:pt idx="53">
                <c:v>8904</c:v>
              </c:pt>
              <c:pt idx="54">
                <c:v>9072</c:v>
              </c:pt>
              <c:pt idx="55">
                <c:v>9240</c:v>
              </c:pt>
              <c:pt idx="56">
                <c:v>9408</c:v>
              </c:pt>
              <c:pt idx="57">
                <c:v>9576</c:v>
              </c:pt>
              <c:pt idx="58">
                <c:v>9744</c:v>
              </c:pt>
              <c:pt idx="59">
                <c:v>9912</c:v>
              </c:pt>
              <c:pt idx="60">
                <c:v>10080</c:v>
              </c:pt>
              <c:pt idx="61">
                <c:v>10248</c:v>
              </c:pt>
              <c:pt idx="62">
                <c:v>10416</c:v>
              </c:pt>
              <c:pt idx="63">
                <c:v>10584</c:v>
              </c:pt>
              <c:pt idx="64">
                <c:v>10752</c:v>
              </c:pt>
              <c:pt idx="65">
                <c:v>10920</c:v>
              </c:pt>
              <c:pt idx="66">
                <c:v>11088</c:v>
              </c:pt>
              <c:pt idx="67">
                <c:v>11256</c:v>
              </c:pt>
              <c:pt idx="68">
                <c:v>11424</c:v>
              </c:pt>
              <c:pt idx="69">
                <c:v>11592</c:v>
              </c:pt>
              <c:pt idx="70">
                <c:v>11760</c:v>
              </c:pt>
              <c:pt idx="71">
                <c:v>11928</c:v>
              </c:pt>
              <c:pt idx="72">
                <c:v>12096</c:v>
              </c:pt>
              <c:pt idx="73">
                <c:v>12264</c:v>
              </c:pt>
              <c:pt idx="74">
                <c:v>12432</c:v>
              </c:pt>
              <c:pt idx="75">
                <c:v>12600</c:v>
              </c:pt>
              <c:pt idx="76">
                <c:v>12768</c:v>
              </c:pt>
              <c:pt idx="77">
                <c:v>12936</c:v>
              </c:pt>
              <c:pt idx="78">
                <c:v>13104</c:v>
              </c:pt>
              <c:pt idx="79">
                <c:v>13272</c:v>
              </c:pt>
              <c:pt idx="80">
                <c:v>13440</c:v>
              </c:pt>
              <c:pt idx="81">
                <c:v>13608</c:v>
              </c:pt>
              <c:pt idx="82">
                <c:v>13776</c:v>
              </c:pt>
              <c:pt idx="83">
                <c:v>13944</c:v>
              </c:pt>
              <c:pt idx="84">
                <c:v>14112</c:v>
              </c:pt>
            </c:numLit>
          </c:xVal>
          <c:yVal>
            <c:numLit>
              <c:formatCode>General</c:formatCode>
              <c:ptCount val="85"/>
              <c:pt idx="0">
                <c:v>0</c:v>
              </c:pt>
              <c:pt idx="1">
                <c:v>0.36641221374045935</c:v>
              </c:pt>
              <c:pt idx="2">
                <c:v>0.62477980035230274</c:v>
              </c:pt>
              <c:pt idx="3">
                <c:v>0.8314738696418108</c:v>
              </c:pt>
              <c:pt idx="4">
                <c:v>1.0569583088667041</c:v>
              </c:pt>
              <c:pt idx="5">
                <c:v>1.3317674691720329</c:v>
              </c:pt>
              <c:pt idx="6">
                <c:v>1.4280681150910044</c:v>
              </c:pt>
              <c:pt idx="7">
                <c:v>1.5971814445096797</c:v>
              </c:pt>
              <c:pt idx="8">
                <c:v>1.7287140340575429</c:v>
              </c:pt>
              <c:pt idx="9">
                <c:v>1.8156194950088114</c:v>
              </c:pt>
              <c:pt idx="10">
                <c:v>1.9166177334116241</c:v>
              </c:pt>
              <c:pt idx="11">
                <c:v>2.0387551379917634</c:v>
              </c:pt>
              <c:pt idx="12">
                <c:v>2.0833822665883575</c:v>
              </c:pt>
              <c:pt idx="13">
                <c:v>2.1843805049911911</c:v>
              </c:pt>
              <c:pt idx="14">
                <c:v>2.2642395772166775</c:v>
              </c:pt>
              <c:pt idx="15">
                <c:v>2.6658837345860285</c:v>
              </c:pt>
              <c:pt idx="16">
                <c:v>2.4075161479741638</c:v>
              </c:pt>
              <c:pt idx="17">
                <c:v>2.5366999412800859</c:v>
              </c:pt>
              <c:pt idx="18">
                <c:v>2.4803288314738676</c:v>
              </c:pt>
              <c:pt idx="19">
                <c:v>2.604815032295948</c:v>
              </c:pt>
              <c:pt idx="20">
                <c:v>2.6964180857310578</c:v>
              </c:pt>
              <c:pt idx="21">
                <c:v>2.7856723429242467</c:v>
              </c:pt>
              <c:pt idx="22">
                <c:v>2.8373458602466237</c:v>
              </c:pt>
              <c:pt idx="23">
                <c:v>2.9312977099236539</c:v>
              </c:pt>
              <c:pt idx="24">
                <c:v>2.8209042865531382</c:v>
              </c:pt>
              <c:pt idx="25">
                <c:v>2.8678802113916535</c:v>
              </c:pt>
              <c:pt idx="26">
                <c:v>2.9712272460364075</c:v>
              </c:pt>
              <c:pt idx="27">
                <c:v>3.1074574280681118</c:v>
              </c:pt>
              <c:pt idx="28">
                <c:v>3.0393423370522492</c:v>
              </c:pt>
              <c:pt idx="29">
                <c:v>3.0792718731650024</c:v>
              </c:pt>
              <c:pt idx="30">
                <c:v>3.1802701115678151</c:v>
              </c:pt>
              <c:pt idx="31">
                <c:v>3.1920140927774385</c:v>
              </c:pt>
              <c:pt idx="32">
                <c:v>3.2201996476805479</c:v>
              </c:pt>
              <c:pt idx="33">
                <c:v>3.2671755725190836</c:v>
              </c:pt>
              <c:pt idx="34">
                <c:v>3.28831473869641</c:v>
              </c:pt>
              <c:pt idx="35">
                <c:v>3.253082795067519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842-411D-ABA7-9EE79E5D9F70}"/>
            </c:ext>
          </c:extLst>
        </c:ser>
        <c:ser>
          <c:idx val="1"/>
          <c:order val="1"/>
          <c:tx>
            <c:v>A-20-2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Lit>
              <c:formatCode>General</c:formatCode>
              <c:ptCount val="85"/>
              <c:pt idx="0">
                <c:v>0</c:v>
              </c:pt>
              <c:pt idx="1">
                <c:v>24</c:v>
              </c:pt>
              <c:pt idx="2">
                <c:v>72</c:v>
              </c:pt>
              <c:pt idx="3">
                <c:v>168</c:v>
              </c:pt>
              <c:pt idx="4">
                <c:v>336</c:v>
              </c:pt>
              <c:pt idx="5">
                <c:v>504</c:v>
              </c:pt>
              <c:pt idx="6">
                <c:v>672</c:v>
              </c:pt>
              <c:pt idx="7">
                <c:v>840</c:v>
              </c:pt>
              <c:pt idx="8">
                <c:v>1008</c:v>
              </c:pt>
              <c:pt idx="9">
                <c:v>1176</c:v>
              </c:pt>
              <c:pt idx="10">
                <c:v>1344</c:v>
              </c:pt>
              <c:pt idx="11">
                <c:v>1512</c:v>
              </c:pt>
              <c:pt idx="12">
                <c:v>1680</c:v>
              </c:pt>
              <c:pt idx="13">
                <c:v>1848</c:v>
              </c:pt>
              <c:pt idx="14">
                <c:v>2016</c:v>
              </c:pt>
              <c:pt idx="15">
                <c:v>2184</c:v>
              </c:pt>
              <c:pt idx="16">
                <c:v>2376</c:v>
              </c:pt>
              <c:pt idx="17">
                <c:v>2520</c:v>
              </c:pt>
              <c:pt idx="18">
                <c:v>2688</c:v>
              </c:pt>
              <c:pt idx="19">
                <c:v>2856</c:v>
              </c:pt>
              <c:pt idx="20">
                <c:v>3024</c:v>
              </c:pt>
              <c:pt idx="21">
                <c:v>3192</c:v>
              </c:pt>
              <c:pt idx="22">
                <c:v>3360</c:v>
              </c:pt>
              <c:pt idx="23">
                <c:v>3528</c:v>
              </c:pt>
              <c:pt idx="24">
                <c:v>3696</c:v>
              </c:pt>
              <c:pt idx="25">
                <c:v>3864</c:v>
              </c:pt>
              <c:pt idx="26">
                <c:v>4080</c:v>
              </c:pt>
              <c:pt idx="27">
                <c:v>4368</c:v>
              </c:pt>
              <c:pt idx="28">
                <c:v>4536</c:v>
              </c:pt>
              <c:pt idx="29">
                <c:v>4704</c:v>
              </c:pt>
              <c:pt idx="30">
                <c:v>4872</c:v>
              </c:pt>
              <c:pt idx="31">
                <c:v>5040</c:v>
              </c:pt>
              <c:pt idx="32">
                <c:v>5208</c:v>
              </c:pt>
              <c:pt idx="33">
                <c:v>5376</c:v>
              </c:pt>
              <c:pt idx="34">
                <c:v>5544</c:v>
              </c:pt>
              <c:pt idx="35">
                <c:v>5760</c:v>
              </c:pt>
              <c:pt idx="36">
                <c:v>5880</c:v>
              </c:pt>
              <c:pt idx="37">
                <c:v>6048</c:v>
              </c:pt>
              <c:pt idx="38">
                <c:v>6312</c:v>
              </c:pt>
              <c:pt idx="39">
                <c:v>6552</c:v>
              </c:pt>
              <c:pt idx="40">
                <c:v>6720</c:v>
              </c:pt>
              <c:pt idx="41">
                <c:v>6888</c:v>
              </c:pt>
              <c:pt idx="42">
                <c:v>7056</c:v>
              </c:pt>
              <c:pt idx="43">
                <c:v>7224</c:v>
              </c:pt>
              <c:pt idx="44">
                <c:v>7392</c:v>
              </c:pt>
              <c:pt idx="45">
                <c:v>7560</c:v>
              </c:pt>
              <c:pt idx="46">
                <c:v>7728</c:v>
              </c:pt>
              <c:pt idx="47">
                <c:v>7896</c:v>
              </c:pt>
              <c:pt idx="48">
                <c:v>8064</c:v>
              </c:pt>
              <c:pt idx="49">
                <c:v>8232</c:v>
              </c:pt>
              <c:pt idx="50">
                <c:v>8400</c:v>
              </c:pt>
              <c:pt idx="51">
                <c:v>8568</c:v>
              </c:pt>
              <c:pt idx="52">
                <c:v>8736</c:v>
              </c:pt>
              <c:pt idx="53">
                <c:v>8904</c:v>
              </c:pt>
              <c:pt idx="54">
                <c:v>9072</c:v>
              </c:pt>
              <c:pt idx="55">
                <c:v>9240</c:v>
              </c:pt>
              <c:pt idx="56">
                <c:v>9408</c:v>
              </c:pt>
              <c:pt idx="57">
                <c:v>9576</c:v>
              </c:pt>
              <c:pt idx="58">
                <c:v>9744</c:v>
              </c:pt>
              <c:pt idx="59">
                <c:v>9912</c:v>
              </c:pt>
              <c:pt idx="60">
                <c:v>10080</c:v>
              </c:pt>
              <c:pt idx="61">
                <c:v>10248</c:v>
              </c:pt>
              <c:pt idx="62">
                <c:v>10416</c:v>
              </c:pt>
              <c:pt idx="63">
                <c:v>10584</c:v>
              </c:pt>
              <c:pt idx="64">
                <c:v>10752</c:v>
              </c:pt>
              <c:pt idx="65">
                <c:v>10920</c:v>
              </c:pt>
              <c:pt idx="66">
                <c:v>11088</c:v>
              </c:pt>
              <c:pt idx="67">
                <c:v>11256</c:v>
              </c:pt>
              <c:pt idx="68">
                <c:v>11424</c:v>
              </c:pt>
              <c:pt idx="69">
                <c:v>11592</c:v>
              </c:pt>
              <c:pt idx="70">
                <c:v>11760</c:v>
              </c:pt>
              <c:pt idx="71">
                <c:v>11928</c:v>
              </c:pt>
              <c:pt idx="72">
                <c:v>12096</c:v>
              </c:pt>
              <c:pt idx="73">
                <c:v>12264</c:v>
              </c:pt>
              <c:pt idx="74">
                <c:v>12432</c:v>
              </c:pt>
              <c:pt idx="75">
                <c:v>12600</c:v>
              </c:pt>
              <c:pt idx="76">
                <c:v>12768</c:v>
              </c:pt>
              <c:pt idx="77">
                <c:v>12936</c:v>
              </c:pt>
              <c:pt idx="78">
                <c:v>13104</c:v>
              </c:pt>
              <c:pt idx="79">
                <c:v>13272</c:v>
              </c:pt>
              <c:pt idx="80">
                <c:v>13440</c:v>
              </c:pt>
              <c:pt idx="81">
                <c:v>13608</c:v>
              </c:pt>
              <c:pt idx="82">
                <c:v>13776</c:v>
              </c:pt>
              <c:pt idx="83">
                <c:v>13944</c:v>
              </c:pt>
              <c:pt idx="84">
                <c:v>14112</c:v>
              </c:pt>
            </c:numLit>
          </c:xVal>
          <c:yVal>
            <c:numLit>
              <c:formatCode>General</c:formatCode>
              <c:ptCount val="85"/>
              <c:pt idx="0">
                <c:v>0</c:v>
              </c:pt>
              <c:pt idx="1">
                <c:v>0.40833372001298868</c:v>
              </c:pt>
              <c:pt idx="2">
                <c:v>0.570739176836351</c:v>
              </c:pt>
              <c:pt idx="3">
                <c:v>0.7563454132058931</c:v>
              </c:pt>
              <c:pt idx="4">
                <c:v>1.004593754350154</c:v>
              </c:pt>
              <c:pt idx="5">
                <c:v>1.292283420722933</c:v>
              </c:pt>
              <c:pt idx="6">
                <c:v>1.4384483318639572</c:v>
              </c:pt>
              <c:pt idx="7">
                <c:v>1.5962136327780503</c:v>
              </c:pt>
              <c:pt idx="8">
                <c:v>1.6310148020973407</c:v>
              </c:pt>
              <c:pt idx="9">
                <c:v>1.8305415061946075</c:v>
              </c:pt>
              <c:pt idx="10">
                <c:v>1.7678994014198888</c:v>
              </c:pt>
              <c:pt idx="11">
                <c:v>1.9836666511994732</c:v>
              </c:pt>
              <c:pt idx="12">
                <c:v>1.9697461834717693</c:v>
              </c:pt>
              <c:pt idx="13">
                <c:v>2.0184678205187634</c:v>
              </c:pt>
              <c:pt idx="14">
                <c:v>2.1483921859774489</c:v>
              </c:pt>
              <c:pt idx="15">
                <c:v>2.3641594357570335</c:v>
              </c:pt>
              <c:pt idx="16">
                <c:v>2.3502389680293296</c:v>
              </c:pt>
              <c:pt idx="17">
                <c:v>2.4824834114426291</c:v>
              </c:pt>
              <c:pt idx="18">
                <c:v>2.4685629437149048</c:v>
              </c:pt>
              <c:pt idx="19">
                <c:v>2.5172845807619195</c:v>
              </c:pt>
              <c:pt idx="20">
                <c:v>2.644888868265971</c:v>
              </c:pt>
              <c:pt idx="21">
                <c:v>2.7052108950860756</c:v>
              </c:pt>
              <c:pt idx="22">
                <c:v>2.8351352605447615</c:v>
              </c:pt>
              <c:pt idx="23">
                <c:v>2.8235348707716508</c:v>
              </c:pt>
              <c:pt idx="24">
                <c:v>2.740012064405366</c:v>
              </c:pt>
              <c:pt idx="25">
                <c:v>2.7539325321330703</c:v>
              </c:pt>
              <c:pt idx="26">
                <c:v>2.9882604055496271</c:v>
              </c:pt>
              <c:pt idx="27">
                <c:v>2.9905804835042407</c:v>
              </c:pt>
              <c:pt idx="28">
                <c:v>2.9859403275950132</c:v>
              </c:pt>
              <c:pt idx="29">
                <c:v>3.0137812630504413</c:v>
              </c:pt>
              <c:pt idx="30">
                <c:v>3.0393021205512558</c:v>
              </c:pt>
              <c:pt idx="31">
                <c:v>3.0369820425966214</c:v>
              </c:pt>
              <c:pt idx="32">
                <c:v>3.094983991462112</c:v>
              </c:pt>
              <c:pt idx="33">
                <c:v>3.1019442253259744</c:v>
              </c:pt>
              <c:pt idx="34">
                <c:v>3.1344253166906304</c:v>
              </c:pt>
              <c:pt idx="35">
                <c:v>3.1390654725998788</c:v>
              </c:pt>
              <c:pt idx="36">
                <c:v>3.1205048489629266</c:v>
              </c:pt>
              <c:pt idx="37">
                <c:v>3.3177114751055585</c:v>
              </c:pt>
              <c:pt idx="38">
                <c:v>3.2620296041947023</c:v>
              </c:pt>
              <c:pt idx="39">
                <c:v>3.2898705396501304</c:v>
              </c:pt>
              <c:pt idx="40">
                <c:v>3.4012342814718641</c:v>
              </c:pt>
              <c:pt idx="41">
                <c:v>3.3525126444248494</c:v>
              </c:pt>
              <c:pt idx="42">
                <c:v>3.3826736578349124</c:v>
              </c:pt>
              <c:pt idx="43">
                <c:v>3.540438958749005</c:v>
              </c:pt>
              <c:pt idx="44">
                <c:v>3.4986775555658731</c:v>
              </c:pt>
              <c:pt idx="45">
                <c:v>3.4847570878381489</c:v>
              </c:pt>
              <c:pt idx="46">
                <c:v>3.5659598162498196</c:v>
              </c:pt>
              <c:pt idx="47">
                <c:v>3.7098046494362298</c:v>
              </c:pt>
              <c:pt idx="48">
                <c:v>3.7214050392093196</c:v>
              </c:pt>
              <c:pt idx="49">
                <c:v>3.8397290148948953</c:v>
              </c:pt>
              <c:pt idx="50">
                <c:v>4.0438958749013887</c:v>
              </c:pt>
              <c:pt idx="51">
                <c:v>3.8513294046680051</c:v>
              </c:pt>
              <c:pt idx="52">
                <c:v>3.8165282353487151</c:v>
              </c:pt>
              <c:pt idx="53">
                <c:v>3.9441325228527662</c:v>
              </c:pt>
              <c:pt idx="54">
                <c:v>3.8304487030764189</c:v>
              </c:pt>
              <c:pt idx="55">
                <c:v>3.9487726787620145</c:v>
              </c:pt>
              <c:pt idx="56">
                <c:v>4.0485360308106371</c:v>
              </c:pt>
              <c:pt idx="57">
                <c:v>4.0044545496728707</c:v>
              </c:pt>
              <c:pt idx="58">
                <c:v>3.7817270660294242</c:v>
              </c:pt>
              <c:pt idx="59">
                <c:v>3.7863672219386526</c:v>
              </c:pt>
              <c:pt idx="60">
                <c:v>3.7933274558025145</c:v>
              </c:pt>
              <c:pt idx="61">
                <c:v>3.9742935362628082</c:v>
              </c:pt>
              <c:pt idx="62">
                <c:v>3.955732912625856</c:v>
              </c:pt>
              <c:pt idx="63">
                <c:v>3.9000510417149998</c:v>
              </c:pt>
              <c:pt idx="64">
                <c:v>4.1900607860424133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842-411D-ABA7-9EE79E5D9F70}"/>
            </c:ext>
          </c:extLst>
        </c:ser>
        <c:ser>
          <c:idx val="2"/>
          <c:order val="2"/>
          <c:tx>
            <c:v>A-20-3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Lit>
              <c:formatCode>General</c:formatCode>
              <c:ptCount val="85"/>
              <c:pt idx="0">
                <c:v>0</c:v>
              </c:pt>
              <c:pt idx="1">
                <c:v>24</c:v>
              </c:pt>
              <c:pt idx="2">
                <c:v>72</c:v>
              </c:pt>
              <c:pt idx="3">
                <c:v>168</c:v>
              </c:pt>
              <c:pt idx="4">
                <c:v>336</c:v>
              </c:pt>
              <c:pt idx="5">
                <c:v>504</c:v>
              </c:pt>
              <c:pt idx="6">
                <c:v>672</c:v>
              </c:pt>
              <c:pt idx="7">
                <c:v>840</c:v>
              </c:pt>
              <c:pt idx="8">
                <c:v>1008</c:v>
              </c:pt>
              <c:pt idx="9">
                <c:v>1176</c:v>
              </c:pt>
              <c:pt idx="10">
                <c:v>1344</c:v>
              </c:pt>
              <c:pt idx="11">
                <c:v>1512</c:v>
              </c:pt>
              <c:pt idx="12">
                <c:v>1680</c:v>
              </c:pt>
              <c:pt idx="13">
                <c:v>1848</c:v>
              </c:pt>
              <c:pt idx="14">
                <c:v>2016</c:v>
              </c:pt>
              <c:pt idx="15">
                <c:v>2184</c:v>
              </c:pt>
              <c:pt idx="16">
                <c:v>2376</c:v>
              </c:pt>
              <c:pt idx="17">
                <c:v>2520</c:v>
              </c:pt>
              <c:pt idx="18">
                <c:v>2688</c:v>
              </c:pt>
              <c:pt idx="19">
                <c:v>2856</c:v>
              </c:pt>
              <c:pt idx="20">
                <c:v>3024</c:v>
              </c:pt>
              <c:pt idx="21">
                <c:v>3192</c:v>
              </c:pt>
              <c:pt idx="22">
                <c:v>3360</c:v>
              </c:pt>
              <c:pt idx="23">
                <c:v>3528</c:v>
              </c:pt>
              <c:pt idx="24">
                <c:v>3696</c:v>
              </c:pt>
              <c:pt idx="25">
                <c:v>3864</c:v>
              </c:pt>
              <c:pt idx="26">
                <c:v>4080</c:v>
              </c:pt>
              <c:pt idx="27">
                <c:v>4368</c:v>
              </c:pt>
              <c:pt idx="28">
                <c:v>4536</c:v>
              </c:pt>
              <c:pt idx="29">
                <c:v>4704</c:v>
              </c:pt>
              <c:pt idx="30">
                <c:v>4872</c:v>
              </c:pt>
              <c:pt idx="31">
                <c:v>5040</c:v>
              </c:pt>
              <c:pt idx="32">
                <c:v>5208</c:v>
              </c:pt>
              <c:pt idx="33">
                <c:v>5376</c:v>
              </c:pt>
              <c:pt idx="34">
                <c:v>5544</c:v>
              </c:pt>
              <c:pt idx="35">
                <c:v>5760</c:v>
              </c:pt>
              <c:pt idx="36">
                <c:v>5880</c:v>
              </c:pt>
              <c:pt idx="37">
                <c:v>6048</c:v>
              </c:pt>
              <c:pt idx="38">
                <c:v>6312</c:v>
              </c:pt>
              <c:pt idx="39">
                <c:v>6552</c:v>
              </c:pt>
              <c:pt idx="40">
                <c:v>6720</c:v>
              </c:pt>
              <c:pt idx="41">
                <c:v>6888</c:v>
              </c:pt>
              <c:pt idx="42">
                <c:v>7056</c:v>
              </c:pt>
              <c:pt idx="43">
                <c:v>7224</c:v>
              </c:pt>
              <c:pt idx="44">
                <c:v>7392</c:v>
              </c:pt>
              <c:pt idx="45">
                <c:v>7560</c:v>
              </c:pt>
              <c:pt idx="46">
                <c:v>7728</c:v>
              </c:pt>
              <c:pt idx="47">
                <c:v>7896</c:v>
              </c:pt>
              <c:pt idx="48">
                <c:v>8064</c:v>
              </c:pt>
              <c:pt idx="49">
                <c:v>8232</c:v>
              </c:pt>
              <c:pt idx="50">
                <c:v>8400</c:v>
              </c:pt>
              <c:pt idx="51">
                <c:v>8568</c:v>
              </c:pt>
              <c:pt idx="52">
                <c:v>8736</c:v>
              </c:pt>
              <c:pt idx="53">
                <c:v>8904</c:v>
              </c:pt>
              <c:pt idx="54">
                <c:v>9072</c:v>
              </c:pt>
              <c:pt idx="55">
                <c:v>9240</c:v>
              </c:pt>
              <c:pt idx="56">
                <c:v>9408</c:v>
              </c:pt>
              <c:pt idx="57">
                <c:v>9576</c:v>
              </c:pt>
              <c:pt idx="58">
                <c:v>9744</c:v>
              </c:pt>
              <c:pt idx="59">
                <c:v>9912</c:v>
              </c:pt>
              <c:pt idx="60">
                <c:v>10080</c:v>
              </c:pt>
              <c:pt idx="61">
                <c:v>10248</c:v>
              </c:pt>
              <c:pt idx="62">
                <c:v>10416</c:v>
              </c:pt>
              <c:pt idx="63">
                <c:v>10584</c:v>
              </c:pt>
              <c:pt idx="64">
                <c:v>10752</c:v>
              </c:pt>
              <c:pt idx="65">
                <c:v>10920</c:v>
              </c:pt>
              <c:pt idx="66">
                <c:v>11088</c:v>
              </c:pt>
              <c:pt idx="67">
                <c:v>11256</c:v>
              </c:pt>
              <c:pt idx="68">
                <c:v>11424</c:v>
              </c:pt>
              <c:pt idx="69">
                <c:v>11592</c:v>
              </c:pt>
              <c:pt idx="70">
                <c:v>11760</c:v>
              </c:pt>
              <c:pt idx="71">
                <c:v>11928</c:v>
              </c:pt>
              <c:pt idx="72">
                <c:v>12096</c:v>
              </c:pt>
              <c:pt idx="73">
                <c:v>12264</c:v>
              </c:pt>
              <c:pt idx="74">
                <c:v>12432</c:v>
              </c:pt>
              <c:pt idx="75">
                <c:v>12600</c:v>
              </c:pt>
              <c:pt idx="76">
                <c:v>12768</c:v>
              </c:pt>
              <c:pt idx="77">
                <c:v>12936</c:v>
              </c:pt>
              <c:pt idx="78">
                <c:v>13104</c:v>
              </c:pt>
              <c:pt idx="79">
                <c:v>13272</c:v>
              </c:pt>
              <c:pt idx="80">
                <c:v>13440</c:v>
              </c:pt>
              <c:pt idx="81">
                <c:v>13608</c:v>
              </c:pt>
              <c:pt idx="82">
                <c:v>13776</c:v>
              </c:pt>
              <c:pt idx="83">
                <c:v>13944</c:v>
              </c:pt>
              <c:pt idx="84">
                <c:v>14112</c:v>
              </c:pt>
            </c:numLit>
          </c:xVal>
          <c:yVal>
            <c:numLit>
              <c:formatCode>General</c:formatCode>
              <c:ptCount val="85"/>
              <c:pt idx="0">
                <c:v>0</c:v>
              </c:pt>
              <c:pt idx="1">
                <c:v>0.3944278516221823</c:v>
              </c:pt>
              <c:pt idx="2">
                <c:v>0.55630286587173061</c:v>
              </c:pt>
              <c:pt idx="3">
                <c:v>0.84129408814208884</c:v>
              </c:pt>
              <c:pt idx="4">
                <c:v>1.0738469255147025</c:v>
              </c:pt>
              <c:pt idx="5">
                <c:v>0.86637331570188236</c:v>
              </c:pt>
              <c:pt idx="6">
                <c:v>1.5161533024782938</c:v>
              </c:pt>
              <c:pt idx="7">
                <c:v>1.648389229611734</c:v>
              </c:pt>
              <c:pt idx="8">
                <c:v>1.6689085976151918</c:v>
              </c:pt>
              <c:pt idx="9">
                <c:v>1.794304735414159</c:v>
              </c:pt>
              <c:pt idx="10">
                <c:v>1.9083012243222983</c:v>
              </c:pt>
              <c:pt idx="11">
                <c:v>1.9037413647659631</c:v>
              </c:pt>
              <c:pt idx="12">
                <c:v>2.1043751852442907</c:v>
              </c:pt>
              <c:pt idx="13">
                <c:v>2.1134949043569407</c:v>
              </c:pt>
              <c:pt idx="14">
                <c:v>2.2297713230432579</c:v>
              </c:pt>
              <c:pt idx="15">
                <c:v>2.398486126627299</c:v>
              </c:pt>
              <c:pt idx="16">
                <c:v>2.3528875310640474</c:v>
              </c:pt>
              <c:pt idx="17">
                <c:v>2.5945600875493113</c:v>
              </c:pt>
              <c:pt idx="18">
                <c:v>2.4760037390848368</c:v>
              </c:pt>
              <c:pt idx="19">
                <c:v>2.6105195959964544</c:v>
              </c:pt>
              <c:pt idx="20">
                <c:v>2.6583981213378638</c:v>
              </c:pt>
              <c:pt idx="21">
                <c:v>2.7039967169011154</c:v>
              </c:pt>
              <c:pt idx="22">
                <c:v>2.8316727844782399</c:v>
              </c:pt>
              <c:pt idx="23">
                <c:v>2.6697977702286715</c:v>
              </c:pt>
              <c:pt idx="24">
                <c:v>2.7746745400241601</c:v>
              </c:pt>
              <c:pt idx="25">
                <c:v>2.7792343995804956</c:v>
              </c:pt>
              <c:pt idx="26">
                <c:v>2.9183101160484286</c:v>
              </c:pt>
              <c:pt idx="27">
                <c:v>3.0573858325163612</c:v>
              </c:pt>
              <c:pt idx="28">
                <c:v>2.9889879391714733</c:v>
              </c:pt>
              <c:pt idx="29">
                <c:v>3.0391463942910604</c:v>
              </c:pt>
              <c:pt idx="30">
                <c:v>3.0733453409635043</c:v>
              </c:pt>
              <c:pt idx="31">
                <c:v>2.9844280796151583</c:v>
              </c:pt>
              <c:pt idx="32">
                <c:v>3.1349034449738986</c:v>
              </c:pt>
              <c:pt idx="33">
                <c:v>3.1531428831991994</c:v>
              </c:pt>
              <c:pt idx="34">
                <c:v>3.2648594423291812</c:v>
              </c:pt>
              <c:pt idx="35">
                <c:v>3.139463304530214</c:v>
              </c:pt>
              <c:pt idx="36">
                <c:v>3.2808189507763243</c:v>
              </c:pt>
              <c:pt idx="37">
                <c:v>3.3423770547867195</c:v>
              </c:pt>
              <c:pt idx="38">
                <c:v>3.3970953694626207</c:v>
              </c:pt>
              <c:pt idx="39">
                <c:v>3.3446569845648768</c:v>
              </c:pt>
              <c:pt idx="40">
                <c:v>3.5475707348213614</c:v>
              </c:pt>
              <c:pt idx="41">
                <c:v>3.4860126308109667</c:v>
              </c:pt>
              <c:pt idx="42">
                <c:v>3.5224915072615879</c:v>
              </c:pt>
              <c:pt idx="43">
                <c:v>3.415334807687922</c:v>
              </c:pt>
              <c:pt idx="44">
                <c:v>3.5224915072615879</c:v>
              </c:pt>
              <c:pt idx="45">
                <c:v>3.6638471535076786</c:v>
              </c:pt>
              <c:pt idx="46">
                <c:v>3.622808417500742</c:v>
              </c:pt>
              <c:pt idx="47">
                <c:v>3.6592872939513432</c:v>
              </c:pt>
              <c:pt idx="48">
                <c:v>3.7915232210847831</c:v>
              </c:pt>
              <c:pt idx="49">
                <c:v>3.7915232210847831</c:v>
              </c:pt>
              <c:pt idx="50">
                <c:v>3.7755637126376604</c:v>
              </c:pt>
              <c:pt idx="51">
                <c:v>3.9260390779964007</c:v>
              </c:pt>
              <c:pt idx="52">
                <c:v>3.8644809739860055</c:v>
              </c:pt>
              <c:pt idx="53">
                <c:v>3.9442785162217011</c:v>
              </c:pt>
              <c:pt idx="54">
                <c:v>3.9169193588837503</c:v>
              </c:pt>
              <c:pt idx="55">
                <c:v>4.0286359180137321</c:v>
              </c:pt>
              <c:pt idx="56">
                <c:v>4.021796128679239</c:v>
              </c:pt>
              <c:pt idx="57">
                <c:v>4.0445954264608748</c:v>
              </c:pt>
              <c:pt idx="58">
                <c:v>3.8439616059825479</c:v>
              </c:pt>
              <c:pt idx="59">
                <c:v>3.8713207633204987</c:v>
              </c:pt>
              <c:pt idx="60">
                <c:v>3.8644809739860055</c:v>
              </c:pt>
              <c:pt idx="61">
                <c:v>4.1084334602494277</c:v>
              </c:pt>
              <c:pt idx="62">
                <c:v>4.0856341624677919</c:v>
              </c:pt>
              <c:pt idx="63">
                <c:v>4.1175531793620781</c:v>
              </c:pt>
              <c:pt idx="64">
                <c:v>4.0719545837988269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842-411D-ABA7-9EE79E5D9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29880"/>
        <c:axId val="1"/>
      </c:scatterChart>
      <c:valAx>
        <c:axId val="4615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Time (h)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PT"/>
                  <a:t>Mass uptake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46152988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28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16815177912404E-2"/>
          <c:y val="5.0954504682800848E-2"/>
          <c:w val="0.85597438030463879"/>
          <c:h val="0.7673260169395546"/>
        </c:manualLayout>
      </c:layout>
      <c:scatterChart>
        <c:scatterStyle val="lineMarker"/>
        <c:varyColors val="0"/>
        <c:ser>
          <c:idx val="0"/>
          <c:order val="0"/>
          <c:tx>
            <c:v>20 ºC</c:v>
          </c:tx>
          <c:spPr>
            <a:ln w="19050" cap="rnd" cmpd="sng" algn="ctr">
              <a:solidFill>
                <a:schemeClr val="accent6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'ADH1'!$B$8:$B$92</c:f>
              <c:numCache>
                <c:formatCode>0</c:formatCode>
                <c:ptCount val="85"/>
                <c:pt idx="0">
                  <c:v>0</c:v>
                </c:pt>
                <c:pt idx="1">
                  <c:v>24</c:v>
                </c:pt>
                <c:pt idx="2">
                  <c:v>72</c:v>
                </c:pt>
                <c:pt idx="3">
                  <c:v>168</c:v>
                </c:pt>
                <c:pt idx="4">
                  <c:v>336</c:v>
                </c:pt>
                <c:pt idx="5">
                  <c:v>504</c:v>
                </c:pt>
                <c:pt idx="6">
                  <c:v>672</c:v>
                </c:pt>
                <c:pt idx="7">
                  <c:v>840</c:v>
                </c:pt>
                <c:pt idx="8">
                  <c:v>1008</c:v>
                </c:pt>
                <c:pt idx="9">
                  <c:v>1176</c:v>
                </c:pt>
                <c:pt idx="10">
                  <c:v>1344</c:v>
                </c:pt>
                <c:pt idx="11">
                  <c:v>1512</c:v>
                </c:pt>
                <c:pt idx="12">
                  <c:v>1680</c:v>
                </c:pt>
                <c:pt idx="13">
                  <c:v>1848</c:v>
                </c:pt>
                <c:pt idx="14">
                  <c:v>2016</c:v>
                </c:pt>
                <c:pt idx="15">
                  <c:v>2184</c:v>
                </c:pt>
                <c:pt idx="16">
                  <c:v>2376</c:v>
                </c:pt>
                <c:pt idx="17">
                  <c:v>2520</c:v>
                </c:pt>
                <c:pt idx="18">
                  <c:v>2688</c:v>
                </c:pt>
                <c:pt idx="19">
                  <c:v>2856</c:v>
                </c:pt>
                <c:pt idx="20">
                  <c:v>3024</c:v>
                </c:pt>
                <c:pt idx="21">
                  <c:v>3192</c:v>
                </c:pt>
                <c:pt idx="22">
                  <c:v>3360</c:v>
                </c:pt>
                <c:pt idx="23">
                  <c:v>3528</c:v>
                </c:pt>
                <c:pt idx="24">
                  <c:v>3696</c:v>
                </c:pt>
                <c:pt idx="25">
                  <c:v>3864</c:v>
                </c:pt>
                <c:pt idx="26">
                  <c:v>4080</c:v>
                </c:pt>
                <c:pt idx="27">
                  <c:v>4368</c:v>
                </c:pt>
                <c:pt idx="28">
                  <c:v>4536</c:v>
                </c:pt>
                <c:pt idx="29">
                  <c:v>4704</c:v>
                </c:pt>
                <c:pt idx="30">
                  <c:v>4872</c:v>
                </c:pt>
                <c:pt idx="31">
                  <c:v>5040</c:v>
                </c:pt>
                <c:pt idx="32">
                  <c:v>5208</c:v>
                </c:pt>
                <c:pt idx="33">
                  <c:v>5376</c:v>
                </c:pt>
                <c:pt idx="34">
                  <c:v>5544</c:v>
                </c:pt>
                <c:pt idx="35">
                  <c:v>5760</c:v>
                </c:pt>
                <c:pt idx="36">
                  <c:v>5880</c:v>
                </c:pt>
                <c:pt idx="37">
                  <c:v>6048</c:v>
                </c:pt>
                <c:pt idx="38">
                  <c:v>6312</c:v>
                </c:pt>
                <c:pt idx="39">
                  <c:v>6552</c:v>
                </c:pt>
                <c:pt idx="40">
                  <c:v>6720</c:v>
                </c:pt>
                <c:pt idx="41">
                  <c:v>6888</c:v>
                </c:pt>
                <c:pt idx="42">
                  <c:v>7056</c:v>
                </c:pt>
                <c:pt idx="43">
                  <c:v>7224</c:v>
                </c:pt>
                <c:pt idx="44">
                  <c:v>7392</c:v>
                </c:pt>
                <c:pt idx="45">
                  <c:v>7560</c:v>
                </c:pt>
                <c:pt idx="46">
                  <c:v>7728</c:v>
                </c:pt>
                <c:pt idx="47">
                  <c:v>7896</c:v>
                </c:pt>
                <c:pt idx="48">
                  <c:v>8064</c:v>
                </c:pt>
                <c:pt idx="49">
                  <c:v>8232</c:v>
                </c:pt>
                <c:pt idx="50">
                  <c:v>8400</c:v>
                </c:pt>
                <c:pt idx="51">
                  <c:v>8568</c:v>
                </c:pt>
                <c:pt idx="52">
                  <c:v>8736</c:v>
                </c:pt>
                <c:pt idx="53">
                  <c:v>8904</c:v>
                </c:pt>
                <c:pt idx="54">
                  <c:v>9072</c:v>
                </c:pt>
                <c:pt idx="55">
                  <c:v>9240</c:v>
                </c:pt>
                <c:pt idx="56">
                  <c:v>9408</c:v>
                </c:pt>
                <c:pt idx="57">
                  <c:v>9576</c:v>
                </c:pt>
                <c:pt idx="58">
                  <c:v>9744</c:v>
                </c:pt>
                <c:pt idx="59">
                  <c:v>9912</c:v>
                </c:pt>
                <c:pt idx="60">
                  <c:v>10080</c:v>
                </c:pt>
                <c:pt idx="61">
                  <c:v>10248</c:v>
                </c:pt>
                <c:pt idx="62">
                  <c:v>10416</c:v>
                </c:pt>
                <c:pt idx="63">
                  <c:v>10584</c:v>
                </c:pt>
                <c:pt idx="64">
                  <c:v>10752</c:v>
                </c:pt>
                <c:pt idx="65">
                  <c:v>10920</c:v>
                </c:pt>
                <c:pt idx="66">
                  <c:v>11088</c:v>
                </c:pt>
                <c:pt idx="67">
                  <c:v>11256</c:v>
                </c:pt>
                <c:pt idx="68">
                  <c:v>11424</c:v>
                </c:pt>
                <c:pt idx="69">
                  <c:v>11592</c:v>
                </c:pt>
                <c:pt idx="70">
                  <c:v>11760</c:v>
                </c:pt>
                <c:pt idx="71">
                  <c:v>11928</c:v>
                </c:pt>
                <c:pt idx="72">
                  <c:v>12096</c:v>
                </c:pt>
                <c:pt idx="73">
                  <c:v>12264</c:v>
                </c:pt>
                <c:pt idx="74">
                  <c:v>12432</c:v>
                </c:pt>
                <c:pt idx="75">
                  <c:v>12600</c:v>
                </c:pt>
                <c:pt idx="76">
                  <c:v>12768</c:v>
                </c:pt>
                <c:pt idx="77">
                  <c:v>12936</c:v>
                </c:pt>
                <c:pt idx="78">
                  <c:v>13104</c:v>
                </c:pt>
                <c:pt idx="79">
                  <c:v>13272</c:v>
                </c:pt>
                <c:pt idx="80">
                  <c:v>13440</c:v>
                </c:pt>
                <c:pt idx="81">
                  <c:v>13608</c:v>
                </c:pt>
                <c:pt idx="82">
                  <c:v>13776</c:v>
                </c:pt>
                <c:pt idx="83">
                  <c:v>13944</c:v>
                </c:pt>
                <c:pt idx="84">
                  <c:v>14112</c:v>
                </c:pt>
              </c:numCache>
            </c:numRef>
          </c:xVal>
          <c:yVal>
            <c:numRef>
              <c:f>'ADH1'!$J$8:$J$72</c:f>
              <c:numCache>
                <c:formatCode>0.00</c:formatCode>
                <c:ptCount val="65"/>
                <c:pt idx="0">
                  <c:v>0</c:v>
                </c:pt>
                <c:pt idx="1">
                  <c:v>0.40530370518904119</c:v>
                </c:pt>
                <c:pt idx="2">
                  <c:v>0.58466931670095035</c:v>
                </c:pt>
                <c:pt idx="3">
                  <c:v>0.93225905032545719</c:v>
                </c:pt>
                <c:pt idx="4">
                  <c:v>1.3601810656734508</c:v>
                </c:pt>
                <c:pt idx="5">
                  <c:v>1.6337502384030085</c:v>
                </c:pt>
                <c:pt idx="6">
                  <c:v>1.9808844674836354</c:v>
                </c:pt>
                <c:pt idx="7">
                  <c:v>2.1744717482371994</c:v>
                </c:pt>
                <c:pt idx="8">
                  <c:v>2.3142676216411568</c:v>
                </c:pt>
                <c:pt idx="9">
                  <c:v>2.5107278979898333</c:v>
                </c:pt>
                <c:pt idx="10">
                  <c:v>2.5578842729314464</c:v>
                </c:pt>
                <c:pt idx="11">
                  <c:v>2.6874772690930189</c:v>
                </c:pt>
                <c:pt idx="12">
                  <c:v>2.7858754032916555</c:v>
                </c:pt>
                <c:pt idx="13">
                  <c:v>2.8780938817442574</c:v>
                </c:pt>
                <c:pt idx="14">
                  <c:v>2.9776986549555473</c:v>
                </c:pt>
                <c:pt idx="15">
                  <c:v>3.1697010727642074</c:v>
                </c:pt>
                <c:pt idx="16">
                  <c:v>3.1568457253313085</c:v>
                </c:pt>
                <c:pt idx="17">
                  <c:v>3.2932392390707683</c:v>
                </c:pt>
                <c:pt idx="18">
                  <c:v>3.3646410582926038</c:v>
                </c:pt>
                <c:pt idx="19">
                  <c:v>3.4732783600867436</c:v>
                </c:pt>
                <c:pt idx="20">
                  <c:v>3.4505876384947918</c:v>
                </c:pt>
                <c:pt idx="21">
                  <c:v>3.5527409953519284</c:v>
                </c:pt>
                <c:pt idx="22">
                  <c:v>3.6469010684163075</c:v>
                </c:pt>
                <c:pt idx="23">
                  <c:v>3.6074013963767766</c:v>
                </c:pt>
                <c:pt idx="24">
                  <c:v>3.6373608485775129</c:v>
                </c:pt>
                <c:pt idx="25">
                  <c:v>3.5903949641161543</c:v>
                </c:pt>
                <c:pt idx="26">
                  <c:v>3.8103997773681448</c:v>
                </c:pt>
                <c:pt idx="27">
                  <c:v>3.747724469033594</c:v>
                </c:pt>
                <c:pt idx="28">
                  <c:v>3.8010415805664248</c:v>
                </c:pt>
                <c:pt idx="29">
                  <c:v>3.7813187228506435</c:v>
                </c:pt>
                <c:pt idx="30">
                  <c:v>3.9048463208384558</c:v>
                </c:pt>
                <c:pt idx="31">
                  <c:v>3.868748536228436</c:v>
                </c:pt>
                <c:pt idx="32">
                  <c:v>3.860538336570448</c:v>
                </c:pt>
                <c:pt idx="33">
                  <c:v>3.8732046942817404</c:v>
                </c:pt>
                <c:pt idx="34">
                  <c:v>4.0655340332092518</c:v>
                </c:pt>
                <c:pt idx="35">
                  <c:v>3.8535936735578744</c:v>
                </c:pt>
                <c:pt idx="36">
                  <c:v>3.887908396772799</c:v>
                </c:pt>
                <c:pt idx="37">
                  <c:v>3.9398831217230872</c:v>
                </c:pt>
                <c:pt idx="38">
                  <c:v>3.9782134625210901</c:v>
                </c:pt>
                <c:pt idx="39">
                  <c:v>3.9398831217230872</c:v>
                </c:pt>
                <c:pt idx="40">
                  <c:v>3.8800081154537356</c:v>
                </c:pt>
                <c:pt idx="41">
                  <c:v>4.0975523105973597</c:v>
                </c:pt>
                <c:pt idx="42">
                  <c:v>4.0856712897920406</c:v>
                </c:pt>
                <c:pt idx="43">
                  <c:v>4.0671638695117434</c:v>
                </c:pt>
                <c:pt idx="44">
                  <c:v>4.1021608163438579</c:v>
                </c:pt>
                <c:pt idx="45">
                  <c:v>4.1511154154901213</c:v>
                </c:pt>
                <c:pt idx="46">
                  <c:v>4.159193140086769</c:v>
                </c:pt>
                <c:pt idx="47">
                  <c:v>4.2139322305230431</c:v>
                </c:pt>
                <c:pt idx="48">
                  <c:v>4.277905451839338</c:v>
                </c:pt>
                <c:pt idx="49">
                  <c:v>4.2956688602352306</c:v>
                </c:pt>
                <c:pt idx="50">
                  <c:v>4.3576816956668498</c:v>
                </c:pt>
                <c:pt idx="51">
                  <c:v>4.309373212104413</c:v>
                </c:pt>
                <c:pt idx="52">
                  <c:v>4.3562891083255284</c:v>
                </c:pt>
                <c:pt idx="53">
                  <c:v>4.4597882352434395</c:v>
                </c:pt>
                <c:pt idx="54">
                  <c:v>4.4995021645021662</c:v>
                </c:pt>
                <c:pt idx="55">
                  <c:v>4.4830204068943891</c:v>
                </c:pt>
                <c:pt idx="56">
                  <c:v>4.51</c:v>
                </c:pt>
                <c:pt idx="57">
                  <c:v>4.5080967188058763</c:v>
                </c:pt>
                <c:pt idx="58">
                  <c:v>4.3607397500545577</c:v>
                </c:pt>
                <c:pt idx="59">
                  <c:v>4.370994462333714</c:v>
                </c:pt>
                <c:pt idx="60">
                  <c:v>4.4323795315050747</c:v>
                </c:pt>
                <c:pt idx="61">
                  <c:v>4.5264487349417895</c:v>
                </c:pt>
                <c:pt idx="62">
                  <c:v>4.4420064775239805</c:v>
                </c:pt>
                <c:pt idx="63">
                  <c:v>4.5166064170616256</c:v>
                </c:pt>
                <c:pt idx="64">
                  <c:v>4.4968826227810483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0-4EEC-8CF8-4C955070918A}"/>
            </c:ext>
          </c:extLst>
        </c:ser>
        <c:ser>
          <c:idx val="1"/>
          <c:order val="1"/>
          <c:tx>
            <c:v>40 ºC</c:v>
          </c:tx>
          <c:spPr>
            <a:ln w="19050" cap="rnd" cmpd="sng" algn="ctr">
              <a:solidFill>
                <a:schemeClr val="accent5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8"/>
            <c:spPr>
              <a:solidFill>
                <a:schemeClr val="accent5">
                  <a:lumMod val="75000"/>
                </a:schemeClr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'ADH1'!$B$8:$B$68</c:f>
              <c:numCache>
                <c:formatCode>0</c:formatCode>
                <c:ptCount val="61"/>
                <c:pt idx="0">
                  <c:v>0</c:v>
                </c:pt>
                <c:pt idx="1">
                  <c:v>24</c:v>
                </c:pt>
                <c:pt idx="2">
                  <c:v>72</c:v>
                </c:pt>
                <c:pt idx="3">
                  <c:v>168</c:v>
                </c:pt>
                <c:pt idx="4">
                  <c:v>336</c:v>
                </c:pt>
                <c:pt idx="5">
                  <c:v>504</c:v>
                </c:pt>
                <c:pt idx="6">
                  <c:v>672</c:v>
                </c:pt>
                <c:pt idx="7">
                  <c:v>840</c:v>
                </c:pt>
                <c:pt idx="8">
                  <c:v>1008</c:v>
                </c:pt>
                <c:pt idx="9">
                  <c:v>1176</c:v>
                </c:pt>
                <c:pt idx="10">
                  <c:v>1344</c:v>
                </c:pt>
                <c:pt idx="11">
                  <c:v>1512</c:v>
                </c:pt>
                <c:pt idx="12">
                  <c:v>1680</c:v>
                </c:pt>
                <c:pt idx="13">
                  <c:v>1848</c:v>
                </c:pt>
                <c:pt idx="14">
                  <c:v>2016</c:v>
                </c:pt>
                <c:pt idx="15">
                  <c:v>2184</c:v>
                </c:pt>
                <c:pt idx="16">
                  <c:v>2376</c:v>
                </c:pt>
                <c:pt idx="17">
                  <c:v>2520</c:v>
                </c:pt>
                <c:pt idx="18">
                  <c:v>2688</c:v>
                </c:pt>
                <c:pt idx="19">
                  <c:v>2856</c:v>
                </c:pt>
                <c:pt idx="20">
                  <c:v>3024</c:v>
                </c:pt>
                <c:pt idx="21">
                  <c:v>3192</c:v>
                </c:pt>
                <c:pt idx="22">
                  <c:v>3360</c:v>
                </c:pt>
                <c:pt idx="23">
                  <c:v>3528</c:v>
                </c:pt>
                <c:pt idx="24">
                  <c:v>3696</c:v>
                </c:pt>
                <c:pt idx="25">
                  <c:v>3864</c:v>
                </c:pt>
                <c:pt idx="26">
                  <c:v>4080</c:v>
                </c:pt>
                <c:pt idx="27">
                  <c:v>4368</c:v>
                </c:pt>
                <c:pt idx="28">
                  <c:v>4536</c:v>
                </c:pt>
                <c:pt idx="29">
                  <c:v>4704</c:v>
                </c:pt>
                <c:pt idx="30">
                  <c:v>4872</c:v>
                </c:pt>
                <c:pt idx="31">
                  <c:v>5040</c:v>
                </c:pt>
                <c:pt idx="32">
                  <c:v>5208</c:v>
                </c:pt>
                <c:pt idx="33">
                  <c:v>5376</c:v>
                </c:pt>
                <c:pt idx="34">
                  <c:v>5544</c:v>
                </c:pt>
                <c:pt idx="35">
                  <c:v>5760</c:v>
                </c:pt>
                <c:pt idx="36">
                  <c:v>5880</c:v>
                </c:pt>
                <c:pt idx="37">
                  <c:v>6048</c:v>
                </c:pt>
                <c:pt idx="38">
                  <c:v>6312</c:v>
                </c:pt>
                <c:pt idx="39">
                  <c:v>6552</c:v>
                </c:pt>
                <c:pt idx="40">
                  <c:v>6720</c:v>
                </c:pt>
                <c:pt idx="41">
                  <c:v>6888</c:v>
                </c:pt>
                <c:pt idx="42">
                  <c:v>7056</c:v>
                </c:pt>
                <c:pt idx="43">
                  <c:v>7224</c:v>
                </c:pt>
                <c:pt idx="44">
                  <c:v>7392</c:v>
                </c:pt>
                <c:pt idx="45">
                  <c:v>7560</c:v>
                </c:pt>
                <c:pt idx="46">
                  <c:v>7728</c:v>
                </c:pt>
                <c:pt idx="47">
                  <c:v>7896</c:v>
                </c:pt>
                <c:pt idx="48">
                  <c:v>8064</c:v>
                </c:pt>
                <c:pt idx="49">
                  <c:v>8232</c:v>
                </c:pt>
                <c:pt idx="50">
                  <c:v>8400</c:v>
                </c:pt>
                <c:pt idx="51">
                  <c:v>8568</c:v>
                </c:pt>
                <c:pt idx="52">
                  <c:v>8736</c:v>
                </c:pt>
                <c:pt idx="53">
                  <c:v>8904</c:v>
                </c:pt>
                <c:pt idx="54">
                  <c:v>9072</c:v>
                </c:pt>
                <c:pt idx="55">
                  <c:v>9240</c:v>
                </c:pt>
                <c:pt idx="56">
                  <c:v>9408</c:v>
                </c:pt>
                <c:pt idx="57">
                  <c:v>9576</c:v>
                </c:pt>
                <c:pt idx="58">
                  <c:v>9744</c:v>
                </c:pt>
                <c:pt idx="59">
                  <c:v>9912</c:v>
                </c:pt>
                <c:pt idx="60">
                  <c:v>10080</c:v>
                </c:pt>
              </c:numCache>
            </c:numRef>
          </c:xVal>
          <c:yVal>
            <c:numRef>
              <c:f>'ADH1'!$R$8:$R$68</c:f>
              <c:numCache>
                <c:formatCode>0.00</c:formatCode>
                <c:ptCount val="61"/>
                <c:pt idx="0">
                  <c:v>0</c:v>
                </c:pt>
                <c:pt idx="1">
                  <c:v>0.91728989670742234</c:v>
                </c:pt>
                <c:pt idx="2">
                  <c:v>1.3803986223195761</c:v>
                </c:pt>
                <c:pt idx="3">
                  <c:v>2.1085676387337142</c:v>
                </c:pt>
                <c:pt idx="4">
                  <c:v>2.7787844039156551</c:v>
                </c:pt>
                <c:pt idx="5">
                  <c:v>3.2089114435317216</c:v>
                </c:pt>
                <c:pt idx="6">
                  <c:v>3.5905615386463068</c:v>
                </c:pt>
                <c:pt idx="7">
                  <c:v>3.7366271186534603</c:v>
                </c:pt>
                <c:pt idx="8">
                  <c:v>3.9756430176695061</c:v>
                </c:pt>
                <c:pt idx="9">
                  <c:v>4.0832849981307939</c:v>
                </c:pt>
                <c:pt idx="10">
                  <c:v>4.2117197470882637</c:v>
                </c:pt>
                <c:pt idx="11">
                  <c:v>4.3693374168517787</c:v>
                </c:pt>
                <c:pt idx="12">
                  <c:v>4.4330941038150931</c:v>
                </c:pt>
                <c:pt idx="13">
                  <c:v>4.4509615985709843</c:v>
                </c:pt>
                <c:pt idx="14">
                  <c:v>4.5901241966764408</c:v>
                </c:pt>
                <c:pt idx="15">
                  <c:v>4.7455663566830983</c:v>
                </c:pt>
                <c:pt idx="16">
                  <c:v>4.6989008420411862</c:v>
                </c:pt>
                <c:pt idx="17">
                  <c:v>4.7166666666666659</c:v>
                </c:pt>
                <c:pt idx="18">
                  <c:v>4.7637025017467556</c:v>
                </c:pt>
                <c:pt idx="19">
                  <c:v>4.7434123018111789</c:v>
                </c:pt>
                <c:pt idx="20">
                  <c:v>4.9739418703545111</c:v>
                </c:pt>
                <c:pt idx="21">
                  <c:v>4.8747355719138632</c:v>
                </c:pt>
                <c:pt idx="22">
                  <c:v>4.7599642697435884</c:v>
                </c:pt>
                <c:pt idx="23">
                  <c:v>4.8579066958404296</c:v>
                </c:pt>
                <c:pt idx="24">
                  <c:v>4.7469113757823242</c:v>
                </c:pt>
                <c:pt idx="25">
                  <c:v>4.826821222997058</c:v>
                </c:pt>
                <c:pt idx="26">
                  <c:v>4.8110583050626294</c:v>
                </c:pt>
                <c:pt idx="27">
                  <c:v>4.822066428652656</c:v>
                </c:pt>
                <c:pt idx="28">
                  <c:v>4.9063482550071749</c:v>
                </c:pt>
                <c:pt idx="29">
                  <c:v>4.816843460229955</c:v>
                </c:pt>
                <c:pt idx="30">
                  <c:v>4.7787634613737042</c:v>
                </c:pt>
                <c:pt idx="31">
                  <c:v>4.7826269503957155</c:v>
                </c:pt>
                <c:pt idx="32">
                  <c:v>4.8019187133274199</c:v>
                </c:pt>
                <c:pt idx="33">
                  <c:v>4.781052556407781</c:v>
                </c:pt>
                <c:pt idx="34">
                  <c:v>4.8195095098155276</c:v>
                </c:pt>
                <c:pt idx="35">
                  <c:v>4.7616203079327128</c:v>
                </c:pt>
                <c:pt idx="36">
                  <c:v>4.5486482487966651</c:v>
                </c:pt>
                <c:pt idx="37">
                  <c:v>4.4871561147140584</c:v>
                </c:pt>
                <c:pt idx="38">
                  <c:v>4.5314411427940851</c:v>
                </c:pt>
                <c:pt idx="39">
                  <c:v>4.4871561147140584</c:v>
                </c:pt>
                <c:pt idx="40">
                  <c:v>4.5215426778797569</c:v>
                </c:pt>
                <c:pt idx="41">
                  <c:v>4.4636311341027239</c:v>
                </c:pt>
                <c:pt idx="42">
                  <c:v>4.4572303129756241</c:v>
                </c:pt>
                <c:pt idx="43">
                  <c:v>4.46</c:v>
                </c:pt>
                <c:pt idx="44">
                  <c:v>4.4718475951521182</c:v>
                </c:pt>
                <c:pt idx="45">
                  <c:v>4.4608293358408417</c:v>
                </c:pt>
                <c:pt idx="46">
                  <c:v>4.4210880157064398</c:v>
                </c:pt>
                <c:pt idx="47">
                  <c:v>4.4174567358618591</c:v>
                </c:pt>
                <c:pt idx="48">
                  <c:v>4.3704712885979315</c:v>
                </c:pt>
                <c:pt idx="49">
                  <c:v>4.4074707162892608</c:v>
                </c:pt>
                <c:pt idx="50">
                  <c:v>4.4472581178227522</c:v>
                </c:pt>
                <c:pt idx="51">
                  <c:v>4.3567157449834824</c:v>
                </c:pt>
                <c:pt idx="52">
                  <c:v>4.4037564899263177</c:v>
                </c:pt>
                <c:pt idx="53">
                  <c:v>4.4110697391544775</c:v>
                </c:pt>
                <c:pt idx="54">
                  <c:v>4.3784757752115215</c:v>
                </c:pt>
                <c:pt idx="55">
                  <c:v>4.4445300497994049</c:v>
                </c:pt>
                <c:pt idx="56">
                  <c:v>4.3232876913179261</c:v>
                </c:pt>
                <c:pt idx="57">
                  <c:v>4.4173461405040442</c:v>
                </c:pt>
                <c:pt idx="58">
                  <c:v>4.3820517573771944</c:v>
                </c:pt>
                <c:pt idx="59">
                  <c:v>4.3993187691985911</c:v>
                </c:pt>
                <c:pt idx="60">
                  <c:v>4.5032664670192188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0-4EEC-8CF8-4C955070918A}"/>
            </c:ext>
          </c:extLst>
        </c:ser>
        <c:ser>
          <c:idx val="2"/>
          <c:order val="2"/>
          <c:tx>
            <c:v>60 ºC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triangle"/>
            <c:size val="10"/>
            <c:spPr>
              <a:solidFill>
                <a:srgbClr val="D0452E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'ADH1'!$B$8:$B$68</c:f>
              <c:numCache>
                <c:formatCode>0</c:formatCode>
                <c:ptCount val="61"/>
                <c:pt idx="0">
                  <c:v>0</c:v>
                </c:pt>
                <c:pt idx="1">
                  <c:v>24</c:v>
                </c:pt>
                <c:pt idx="2">
                  <c:v>72</c:v>
                </c:pt>
                <c:pt idx="3">
                  <c:v>168</c:v>
                </c:pt>
                <c:pt idx="4">
                  <c:v>336</c:v>
                </c:pt>
                <c:pt idx="5">
                  <c:v>504</c:v>
                </c:pt>
                <c:pt idx="6">
                  <c:v>672</c:v>
                </c:pt>
                <c:pt idx="7">
                  <c:v>840</c:v>
                </c:pt>
                <c:pt idx="8">
                  <c:v>1008</c:v>
                </c:pt>
                <c:pt idx="9">
                  <c:v>1176</c:v>
                </c:pt>
                <c:pt idx="10">
                  <c:v>1344</c:v>
                </c:pt>
                <c:pt idx="11">
                  <c:v>1512</c:v>
                </c:pt>
                <c:pt idx="12">
                  <c:v>1680</c:v>
                </c:pt>
                <c:pt idx="13">
                  <c:v>1848</c:v>
                </c:pt>
                <c:pt idx="14">
                  <c:v>2016</c:v>
                </c:pt>
                <c:pt idx="15">
                  <c:v>2184</c:v>
                </c:pt>
                <c:pt idx="16">
                  <c:v>2376</c:v>
                </c:pt>
                <c:pt idx="17">
                  <c:v>2520</c:v>
                </c:pt>
                <c:pt idx="18">
                  <c:v>2688</c:v>
                </c:pt>
                <c:pt idx="19">
                  <c:v>2856</c:v>
                </c:pt>
                <c:pt idx="20">
                  <c:v>3024</c:v>
                </c:pt>
                <c:pt idx="21">
                  <c:v>3192</c:v>
                </c:pt>
                <c:pt idx="22">
                  <c:v>3360</c:v>
                </c:pt>
                <c:pt idx="23">
                  <c:v>3528</c:v>
                </c:pt>
                <c:pt idx="24">
                  <c:v>3696</c:v>
                </c:pt>
                <c:pt idx="25">
                  <c:v>3864</c:v>
                </c:pt>
                <c:pt idx="26">
                  <c:v>4080</c:v>
                </c:pt>
                <c:pt idx="27">
                  <c:v>4368</c:v>
                </c:pt>
                <c:pt idx="28">
                  <c:v>4536</c:v>
                </c:pt>
                <c:pt idx="29">
                  <c:v>4704</c:v>
                </c:pt>
                <c:pt idx="30">
                  <c:v>4872</c:v>
                </c:pt>
                <c:pt idx="31">
                  <c:v>5040</c:v>
                </c:pt>
                <c:pt idx="32">
                  <c:v>5208</c:v>
                </c:pt>
                <c:pt idx="33">
                  <c:v>5376</c:v>
                </c:pt>
                <c:pt idx="34">
                  <c:v>5544</c:v>
                </c:pt>
                <c:pt idx="35">
                  <c:v>5760</c:v>
                </c:pt>
                <c:pt idx="36">
                  <c:v>5880</c:v>
                </c:pt>
                <c:pt idx="37">
                  <c:v>6048</c:v>
                </c:pt>
                <c:pt idx="38">
                  <c:v>6312</c:v>
                </c:pt>
                <c:pt idx="39">
                  <c:v>6552</c:v>
                </c:pt>
                <c:pt idx="40">
                  <c:v>6720</c:v>
                </c:pt>
                <c:pt idx="41">
                  <c:v>6888</c:v>
                </c:pt>
                <c:pt idx="42">
                  <c:v>7056</c:v>
                </c:pt>
                <c:pt idx="43">
                  <c:v>7224</c:v>
                </c:pt>
                <c:pt idx="44">
                  <c:v>7392</c:v>
                </c:pt>
                <c:pt idx="45">
                  <c:v>7560</c:v>
                </c:pt>
                <c:pt idx="46">
                  <c:v>7728</c:v>
                </c:pt>
                <c:pt idx="47">
                  <c:v>7896</c:v>
                </c:pt>
                <c:pt idx="48">
                  <c:v>8064</c:v>
                </c:pt>
                <c:pt idx="49">
                  <c:v>8232</c:v>
                </c:pt>
                <c:pt idx="50">
                  <c:v>8400</c:v>
                </c:pt>
                <c:pt idx="51">
                  <c:v>8568</c:v>
                </c:pt>
                <c:pt idx="52">
                  <c:v>8736</c:v>
                </c:pt>
                <c:pt idx="53">
                  <c:v>8904</c:v>
                </c:pt>
                <c:pt idx="54">
                  <c:v>9072</c:v>
                </c:pt>
                <c:pt idx="55">
                  <c:v>9240</c:v>
                </c:pt>
                <c:pt idx="56">
                  <c:v>9408</c:v>
                </c:pt>
                <c:pt idx="57">
                  <c:v>9576</c:v>
                </c:pt>
                <c:pt idx="58">
                  <c:v>9744</c:v>
                </c:pt>
                <c:pt idx="59">
                  <c:v>9912</c:v>
                </c:pt>
                <c:pt idx="60">
                  <c:v>10080</c:v>
                </c:pt>
              </c:numCache>
            </c:numRef>
          </c:xVal>
          <c:yVal>
            <c:numRef>
              <c:f>'ADH1'!$Z$8:$Z$68</c:f>
              <c:numCache>
                <c:formatCode>0.00</c:formatCode>
                <c:ptCount val="61"/>
                <c:pt idx="0">
                  <c:v>0</c:v>
                </c:pt>
                <c:pt idx="1">
                  <c:v>1.2680334252768024</c:v>
                </c:pt>
                <c:pt idx="2">
                  <c:v>2.0756948787699172</c:v>
                </c:pt>
                <c:pt idx="3">
                  <c:v>3.0522004025672818</c:v>
                </c:pt>
                <c:pt idx="4">
                  <c:v>3.8784752797187321</c:v>
                </c:pt>
                <c:pt idx="5">
                  <c:v>4.3635061313064547</c:v>
                </c:pt>
                <c:pt idx="6">
                  <c:v>4.5455479433649186</c:v>
                </c:pt>
                <c:pt idx="7">
                  <c:v>4.6793192195414095</c:v>
                </c:pt>
                <c:pt idx="8">
                  <c:v>4.6242612877101363</c:v>
                </c:pt>
                <c:pt idx="9">
                  <c:v>4.6442644101593649</c:v>
                </c:pt>
                <c:pt idx="10">
                  <c:v>4.616013354249664</c:v>
                </c:pt>
                <c:pt idx="11">
                  <c:v>4.5431800733868828</c:v>
                </c:pt>
                <c:pt idx="12">
                  <c:v>4.5221123858788053</c:v>
                </c:pt>
                <c:pt idx="13">
                  <c:v>4.4276426059394511</c:v>
                </c:pt>
                <c:pt idx="14">
                  <c:v>4.4321664968207486</c:v>
                </c:pt>
                <c:pt idx="15">
                  <c:v>4.4158904523875568</c:v>
                </c:pt>
                <c:pt idx="16">
                  <c:v>4.3545681419146609</c:v>
                </c:pt>
                <c:pt idx="17">
                  <c:v>4.3811722988400765</c:v>
                </c:pt>
                <c:pt idx="18">
                  <c:v>4.3173765693986628</c:v>
                </c:pt>
                <c:pt idx="19">
                  <c:v>4.2868282256523393</c:v>
                </c:pt>
                <c:pt idx="20">
                  <c:v>4.3524022962420146</c:v>
                </c:pt>
                <c:pt idx="21">
                  <c:v>4.3550036787954225</c:v>
                </c:pt>
                <c:pt idx="22">
                  <c:v>4.2635164072034941</c:v>
                </c:pt>
                <c:pt idx="23">
                  <c:v>4.2007603010120045</c:v>
                </c:pt>
                <c:pt idx="24">
                  <c:v>4.1567729998093776</c:v>
                </c:pt>
                <c:pt idx="25">
                  <c:v>4.207011768169596</c:v>
                </c:pt>
                <c:pt idx="26">
                  <c:v>4.1781901708182074</c:v>
                </c:pt>
                <c:pt idx="27">
                  <c:v>4.1225987672992579</c:v>
                </c:pt>
                <c:pt idx="28">
                  <c:v>4.0943972032379232</c:v>
                </c:pt>
                <c:pt idx="29">
                  <c:v>4.0541409855905064</c:v>
                </c:pt>
                <c:pt idx="30">
                  <c:v>4.0915705519033301</c:v>
                </c:pt>
                <c:pt idx="31">
                  <c:v>4.0497720191901365</c:v>
                </c:pt>
                <c:pt idx="32">
                  <c:v>4.004810076657237</c:v>
                </c:pt>
                <c:pt idx="33">
                  <c:v>4.0894991856261482</c:v>
                </c:pt>
                <c:pt idx="34">
                  <c:v>4.0100000000000007</c:v>
                </c:pt>
                <c:pt idx="35">
                  <c:v>4.002548198811902</c:v>
                </c:pt>
                <c:pt idx="36">
                  <c:v>3.9744030538499118</c:v>
                </c:pt>
                <c:pt idx="37">
                  <c:v>3.9792752133873197</c:v>
                </c:pt>
                <c:pt idx="38">
                  <c:v>3.9462439920336747</c:v>
                </c:pt>
                <c:pt idx="39">
                  <c:v>3.9792752133873197</c:v>
                </c:pt>
                <c:pt idx="40">
                  <c:v>3.9718605028631089</c:v>
                </c:pt>
                <c:pt idx="41">
                  <c:v>3.9555313015340774</c:v>
                </c:pt>
                <c:pt idx="42">
                  <c:v>3.9118417419567519</c:v>
                </c:pt>
                <c:pt idx="43">
                  <c:v>4.0072213327673687</c:v>
                </c:pt>
                <c:pt idx="44">
                  <c:v>3.952238860406962</c:v>
                </c:pt>
                <c:pt idx="45">
                  <c:v>3.9722333215586829</c:v>
                </c:pt>
                <c:pt idx="46">
                  <c:v>3.9012810305883656</c:v>
                </c:pt>
                <c:pt idx="47">
                  <c:v>3.9176590453450606</c:v>
                </c:pt>
                <c:pt idx="48">
                  <c:v>3.8770001710310069</c:v>
                </c:pt>
                <c:pt idx="49">
                  <c:v>3.9129156373649838</c:v>
                </c:pt>
                <c:pt idx="50">
                  <c:v>3.9226288317377627</c:v>
                </c:pt>
                <c:pt idx="51">
                  <c:v>3.9517196014284552</c:v>
                </c:pt>
                <c:pt idx="52">
                  <c:v>3.9239821717354317</c:v>
                </c:pt>
                <c:pt idx="53">
                  <c:v>3.8686226279302942</c:v>
                </c:pt>
                <c:pt idx="54">
                  <c:v>3.8578355381492835</c:v>
                </c:pt>
                <c:pt idx="55">
                  <c:v>3.8428596768179197</c:v>
                </c:pt>
                <c:pt idx="56">
                  <c:v>3.9089086835487743</c:v>
                </c:pt>
                <c:pt idx="57">
                  <c:v>4.0150442394383559</c:v>
                </c:pt>
                <c:pt idx="58">
                  <c:v>3.8965064979062589</c:v>
                </c:pt>
                <c:pt idx="59">
                  <c:v>3.9742389248413699</c:v>
                </c:pt>
                <c:pt idx="60">
                  <c:v>3.9482142178651518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B0-4EEC-8CF8-4C9550709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38440"/>
        <c:axId val="1"/>
      </c:scatterChart>
      <c:valAx>
        <c:axId val="36023844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pt-PT" sz="2000"/>
                  <a:t>Tempo (h)</a:t>
                </a:r>
              </a:p>
            </c:rich>
          </c:tx>
          <c:layout>
            <c:manualLayout>
              <c:xMode val="edge"/>
              <c:yMode val="edge"/>
              <c:x val="0.44990068184985532"/>
              <c:y val="0.9146554991401965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rgbClr val="000000"/>
                  </a:solidFill>
                  <a:latin typeface="Arial" panose="020B0604020202020204" pitchFamily="34" charset="0"/>
                  <a:ea typeface="Calibri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pt-PT" sz="2000"/>
                  <a:t>Variação de massa (%)</a:t>
                </a:r>
              </a:p>
            </c:rich>
          </c:tx>
          <c:layout>
            <c:manualLayout>
              <c:xMode val="edge"/>
              <c:yMode val="edge"/>
              <c:x val="9.559748319462916E-3"/>
              <c:y val="0.23086733242981569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rgbClr val="000000"/>
                  </a:solidFill>
                  <a:latin typeface="Arial" panose="020B0604020202020204" pitchFamily="34" charset="0"/>
                  <a:ea typeface="Calibri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pt-PT"/>
          </a:p>
        </c:txPr>
        <c:crossAx val="360238440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78103197536875457"/>
          <c:y val="0.53507422862909038"/>
          <c:w val="0.12610189809931988"/>
          <c:h val="0.23252907513962018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pt-PT"/>
    </a:p>
  </c:txPr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16815177912404E-2"/>
          <c:y val="5.0954504682800848E-2"/>
          <c:w val="0.85597438030463879"/>
          <c:h val="0.7673260169395546"/>
        </c:manualLayout>
      </c:layout>
      <c:scatterChart>
        <c:scatterStyle val="lineMarker"/>
        <c:varyColors val="0"/>
        <c:ser>
          <c:idx val="0"/>
          <c:order val="0"/>
          <c:tx>
            <c:v>20 ºC</c:v>
          </c:tx>
          <c:spPr>
            <a:ln w="19050" cap="rnd" cmpd="sng" algn="ctr">
              <a:solidFill>
                <a:schemeClr val="accent6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75000"/>
                </a:schemeClr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'ADH2'!$B$8:$B$68</c:f>
              <c:numCache>
                <c:formatCode>0</c:formatCode>
                <c:ptCount val="61"/>
                <c:pt idx="0">
                  <c:v>0</c:v>
                </c:pt>
                <c:pt idx="1">
                  <c:v>24</c:v>
                </c:pt>
                <c:pt idx="2">
                  <c:v>72</c:v>
                </c:pt>
                <c:pt idx="3">
                  <c:v>168</c:v>
                </c:pt>
                <c:pt idx="4">
                  <c:v>336</c:v>
                </c:pt>
                <c:pt idx="5">
                  <c:v>504</c:v>
                </c:pt>
                <c:pt idx="6">
                  <c:v>672</c:v>
                </c:pt>
                <c:pt idx="7">
                  <c:v>816</c:v>
                </c:pt>
                <c:pt idx="8">
                  <c:v>984</c:v>
                </c:pt>
                <c:pt idx="9">
                  <c:v>1152</c:v>
                </c:pt>
                <c:pt idx="10">
                  <c:v>1320</c:v>
                </c:pt>
                <c:pt idx="11">
                  <c:v>1488</c:v>
                </c:pt>
                <c:pt idx="12">
                  <c:v>1656</c:v>
                </c:pt>
                <c:pt idx="13">
                  <c:v>1824</c:v>
                </c:pt>
                <c:pt idx="14">
                  <c:v>1992</c:v>
                </c:pt>
                <c:pt idx="15">
                  <c:v>2160</c:v>
                </c:pt>
                <c:pt idx="16">
                  <c:v>2352</c:v>
                </c:pt>
                <c:pt idx="17">
                  <c:v>2496</c:v>
                </c:pt>
                <c:pt idx="18">
                  <c:v>2664</c:v>
                </c:pt>
                <c:pt idx="19">
                  <c:v>2832</c:v>
                </c:pt>
                <c:pt idx="20">
                  <c:v>3000</c:v>
                </c:pt>
                <c:pt idx="21">
                  <c:v>3168</c:v>
                </c:pt>
                <c:pt idx="22">
                  <c:v>3336</c:v>
                </c:pt>
                <c:pt idx="23">
                  <c:v>3504</c:v>
                </c:pt>
                <c:pt idx="24">
                  <c:v>3672</c:v>
                </c:pt>
                <c:pt idx="25">
                  <c:v>3840</c:v>
                </c:pt>
                <c:pt idx="26">
                  <c:v>4056</c:v>
                </c:pt>
                <c:pt idx="27">
                  <c:v>4344</c:v>
                </c:pt>
                <c:pt idx="28">
                  <c:v>4512</c:v>
                </c:pt>
                <c:pt idx="29">
                  <c:v>4680</c:v>
                </c:pt>
                <c:pt idx="30">
                  <c:v>4848</c:v>
                </c:pt>
                <c:pt idx="31">
                  <c:v>5016</c:v>
                </c:pt>
                <c:pt idx="32">
                  <c:v>5184</c:v>
                </c:pt>
                <c:pt idx="33">
                  <c:v>5352</c:v>
                </c:pt>
                <c:pt idx="34">
                  <c:v>5520</c:v>
                </c:pt>
                <c:pt idx="35">
                  <c:v>5736</c:v>
                </c:pt>
                <c:pt idx="36">
                  <c:v>5856</c:v>
                </c:pt>
                <c:pt idx="37">
                  <c:v>6024</c:v>
                </c:pt>
                <c:pt idx="38">
                  <c:v>6288</c:v>
                </c:pt>
                <c:pt idx="39">
                  <c:v>6528</c:v>
                </c:pt>
                <c:pt idx="40">
                  <c:v>6696</c:v>
                </c:pt>
                <c:pt idx="41">
                  <c:v>6864</c:v>
                </c:pt>
                <c:pt idx="42">
                  <c:v>7032</c:v>
                </c:pt>
                <c:pt idx="43">
                  <c:v>7200</c:v>
                </c:pt>
                <c:pt idx="44">
                  <c:v>7368</c:v>
                </c:pt>
                <c:pt idx="45">
                  <c:v>7536</c:v>
                </c:pt>
                <c:pt idx="46">
                  <c:v>7704</c:v>
                </c:pt>
                <c:pt idx="47">
                  <c:v>7872</c:v>
                </c:pt>
                <c:pt idx="48">
                  <c:v>8040</c:v>
                </c:pt>
                <c:pt idx="49">
                  <c:v>8208</c:v>
                </c:pt>
                <c:pt idx="50">
                  <c:v>8376</c:v>
                </c:pt>
                <c:pt idx="51">
                  <c:v>8544</c:v>
                </c:pt>
                <c:pt idx="52">
                  <c:v>8712</c:v>
                </c:pt>
                <c:pt idx="53">
                  <c:v>8880</c:v>
                </c:pt>
                <c:pt idx="54">
                  <c:v>9048</c:v>
                </c:pt>
                <c:pt idx="55">
                  <c:v>9216</c:v>
                </c:pt>
                <c:pt idx="56">
                  <c:v>9384</c:v>
                </c:pt>
                <c:pt idx="57">
                  <c:v>9552</c:v>
                </c:pt>
                <c:pt idx="58">
                  <c:v>9720</c:v>
                </c:pt>
                <c:pt idx="59">
                  <c:v>9888</c:v>
                </c:pt>
                <c:pt idx="60">
                  <c:v>10056</c:v>
                </c:pt>
              </c:numCache>
            </c:numRef>
          </c:xVal>
          <c:yVal>
            <c:numRef>
              <c:f>'ADH2'!$J$8:$J$68</c:f>
              <c:numCache>
                <c:formatCode>0.00</c:formatCode>
                <c:ptCount val="61"/>
                <c:pt idx="0">
                  <c:v>0</c:v>
                </c:pt>
                <c:pt idx="1">
                  <c:v>0.13209887080698099</c:v>
                </c:pt>
                <c:pt idx="2">
                  <c:v>0.1153386184435113</c:v>
                </c:pt>
                <c:pt idx="3">
                  <c:v>-4.1729273732205974E-2</c:v>
                </c:pt>
                <c:pt idx="4">
                  <c:v>0.1714265860882985</c:v>
                </c:pt>
                <c:pt idx="5">
                  <c:v>0.18324708985784963</c:v>
                </c:pt>
                <c:pt idx="6">
                  <c:v>0.32724858121820993</c:v>
                </c:pt>
                <c:pt idx="7">
                  <c:v>0.34587472068438191</c:v>
                </c:pt>
                <c:pt idx="8">
                  <c:v>0.25551350767297976</c:v>
                </c:pt>
                <c:pt idx="9">
                  <c:v>0.37891215528603173</c:v>
                </c:pt>
                <c:pt idx="10">
                  <c:v>0.36459719208508251</c:v>
                </c:pt>
                <c:pt idx="11">
                  <c:v>0.43314581704484656</c:v>
                </c:pt>
                <c:pt idx="12">
                  <c:v>0.41568385844388639</c:v>
                </c:pt>
                <c:pt idx="13">
                  <c:v>0.42689560650854946</c:v>
                </c:pt>
                <c:pt idx="14">
                  <c:v>0.46741798622507241</c:v>
                </c:pt>
                <c:pt idx="15">
                  <c:v>0.60448976849560365</c:v>
                </c:pt>
                <c:pt idx="16">
                  <c:v>0.57831326337267053</c:v>
                </c:pt>
                <c:pt idx="17">
                  <c:v>0.58270777219129177</c:v>
                </c:pt>
                <c:pt idx="18">
                  <c:v>0.60760534372240771</c:v>
                </c:pt>
                <c:pt idx="19">
                  <c:v>0.64747126099525465</c:v>
                </c:pt>
                <c:pt idx="20">
                  <c:v>0.64376846216435502</c:v>
                </c:pt>
                <c:pt idx="21">
                  <c:v>0.70110147120964339</c:v>
                </c:pt>
                <c:pt idx="22">
                  <c:v>0.73041237295469708</c:v>
                </c:pt>
                <c:pt idx="23">
                  <c:v>0.68924888075684965</c:v>
                </c:pt>
                <c:pt idx="24">
                  <c:v>0.7441119523433658</c:v>
                </c:pt>
                <c:pt idx="25">
                  <c:v>0.68928651028793786</c:v>
                </c:pt>
                <c:pt idx="26">
                  <c:v>0.76711940303862447</c:v>
                </c:pt>
                <c:pt idx="27">
                  <c:v>0.78893231980871248</c:v>
                </c:pt>
                <c:pt idx="28">
                  <c:v>0.75780892920390175</c:v>
                </c:pt>
                <c:pt idx="29">
                  <c:v>0.75655429704360388</c:v>
                </c:pt>
                <c:pt idx="30">
                  <c:v>0.77772660103979818</c:v>
                </c:pt>
                <c:pt idx="31">
                  <c:v>0.80266197309099407</c:v>
                </c:pt>
                <c:pt idx="32">
                  <c:v>0.75837833990068937</c:v>
                </c:pt>
                <c:pt idx="33">
                  <c:v>0.81887190205979454</c:v>
                </c:pt>
                <c:pt idx="34">
                  <c:v>0.87808034848862482</c:v>
                </c:pt>
                <c:pt idx="35">
                  <c:v>0.74093129436627037</c:v>
                </c:pt>
                <c:pt idx="36">
                  <c:v>0.91737994265961365</c:v>
                </c:pt>
                <c:pt idx="37">
                  <c:v>0.93514399623019129</c:v>
                </c:pt>
                <c:pt idx="38">
                  <c:v>0.89953362364890743</c:v>
                </c:pt>
                <c:pt idx="39">
                  <c:v>0.93514399623019129</c:v>
                </c:pt>
                <c:pt idx="40">
                  <c:v>0.99966524961227754</c:v>
                </c:pt>
                <c:pt idx="41">
                  <c:v>0.94073895555581788</c:v>
                </c:pt>
                <c:pt idx="42">
                  <c:v>1.0342592312817016</c:v>
                </c:pt>
                <c:pt idx="43">
                  <c:v>1.0005876228782844</c:v>
                </c:pt>
                <c:pt idx="44">
                  <c:v>0.98659532781183779</c:v>
                </c:pt>
                <c:pt idx="45">
                  <c:v>1.0698265124419657</c:v>
                </c:pt>
                <c:pt idx="46">
                  <c:v>0.98840873512855598</c:v>
                </c:pt>
                <c:pt idx="47">
                  <c:v>1.0249453983777495</c:v>
                </c:pt>
                <c:pt idx="48">
                  <c:v>1.1305779660208763</c:v>
                </c:pt>
                <c:pt idx="49">
                  <c:v>1.1754923780013435</c:v>
                </c:pt>
                <c:pt idx="50">
                  <c:v>1.2225259295315778</c:v>
                </c:pt>
                <c:pt idx="51">
                  <c:v>1.131527761100251</c:v>
                </c:pt>
                <c:pt idx="52">
                  <c:v>1.2232522578180323</c:v>
                </c:pt>
                <c:pt idx="53">
                  <c:v>1.2410261048933788</c:v>
                </c:pt>
                <c:pt idx="54">
                  <c:v>1.226865361544764</c:v>
                </c:pt>
                <c:pt idx="55">
                  <c:v>1.2595852161678509</c:v>
                </c:pt>
                <c:pt idx="56">
                  <c:v>1.198839638691815</c:v>
                </c:pt>
                <c:pt idx="57">
                  <c:v>1.2951231168137918</c:v>
                </c:pt>
                <c:pt idx="58">
                  <c:v>1.0735806426374976</c:v>
                </c:pt>
                <c:pt idx="59">
                  <c:v>1.0585719566591913</c:v>
                </c:pt>
                <c:pt idx="60">
                  <c:v>1.0978855332111737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6-4F90-A17F-F8EE25F811F3}"/>
            </c:ext>
          </c:extLst>
        </c:ser>
        <c:ser>
          <c:idx val="1"/>
          <c:order val="1"/>
          <c:tx>
            <c:v>40 ºC</c:v>
          </c:tx>
          <c:spPr>
            <a:ln w="19050" cap="rnd" cmpd="sng" algn="ctr">
              <a:solidFill>
                <a:schemeClr val="accent5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square"/>
            <c:size val="8"/>
            <c:spPr>
              <a:solidFill>
                <a:schemeClr val="accent5">
                  <a:lumMod val="75000"/>
                </a:schemeClr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'ADH2'!$B$8:$B$68</c:f>
              <c:numCache>
                <c:formatCode>0</c:formatCode>
                <c:ptCount val="61"/>
                <c:pt idx="0">
                  <c:v>0</c:v>
                </c:pt>
                <c:pt idx="1">
                  <c:v>24</c:v>
                </c:pt>
                <c:pt idx="2">
                  <c:v>72</c:v>
                </c:pt>
                <c:pt idx="3">
                  <c:v>168</c:v>
                </c:pt>
                <c:pt idx="4">
                  <c:v>336</c:v>
                </c:pt>
                <c:pt idx="5">
                  <c:v>504</c:v>
                </c:pt>
                <c:pt idx="6">
                  <c:v>672</c:v>
                </c:pt>
                <c:pt idx="7">
                  <c:v>816</c:v>
                </c:pt>
                <c:pt idx="8">
                  <c:v>984</c:v>
                </c:pt>
                <c:pt idx="9">
                  <c:v>1152</c:v>
                </c:pt>
                <c:pt idx="10">
                  <c:v>1320</c:v>
                </c:pt>
                <c:pt idx="11">
                  <c:v>1488</c:v>
                </c:pt>
                <c:pt idx="12">
                  <c:v>1656</c:v>
                </c:pt>
                <c:pt idx="13">
                  <c:v>1824</c:v>
                </c:pt>
                <c:pt idx="14">
                  <c:v>1992</c:v>
                </c:pt>
                <c:pt idx="15">
                  <c:v>2160</c:v>
                </c:pt>
                <c:pt idx="16">
                  <c:v>2352</c:v>
                </c:pt>
                <c:pt idx="17">
                  <c:v>2496</c:v>
                </c:pt>
                <c:pt idx="18">
                  <c:v>2664</c:v>
                </c:pt>
                <c:pt idx="19">
                  <c:v>2832</c:v>
                </c:pt>
                <c:pt idx="20">
                  <c:v>3000</c:v>
                </c:pt>
                <c:pt idx="21">
                  <c:v>3168</c:v>
                </c:pt>
                <c:pt idx="22">
                  <c:v>3336</c:v>
                </c:pt>
                <c:pt idx="23">
                  <c:v>3504</c:v>
                </c:pt>
                <c:pt idx="24">
                  <c:v>3672</c:v>
                </c:pt>
                <c:pt idx="25">
                  <c:v>3840</c:v>
                </c:pt>
                <c:pt idx="26">
                  <c:v>4056</c:v>
                </c:pt>
                <c:pt idx="27">
                  <c:v>4344</c:v>
                </c:pt>
                <c:pt idx="28">
                  <c:v>4512</c:v>
                </c:pt>
                <c:pt idx="29">
                  <c:v>4680</c:v>
                </c:pt>
                <c:pt idx="30">
                  <c:v>4848</c:v>
                </c:pt>
                <c:pt idx="31">
                  <c:v>5016</c:v>
                </c:pt>
                <c:pt idx="32">
                  <c:v>5184</c:v>
                </c:pt>
                <c:pt idx="33">
                  <c:v>5352</c:v>
                </c:pt>
                <c:pt idx="34">
                  <c:v>5520</c:v>
                </c:pt>
                <c:pt idx="35">
                  <c:v>5736</c:v>
                </c:pt>
                <c:pt idx="36">
                  <c:v>5856</c:v>
                </c:pt>
                <c:pt idx="37">
                  <c:v>6024</c:v>
                </c:pt>
                <c:pt idx="38">
                  <c:v>6288</c:v>
                </c:pt>
                <c:pt idx="39">
                  <c:v>6528</c:v>
                </c:pt>
                <c:pt idx="40">
                  <c:v>6696</c:v>
                </c:pt>
                <c:pt idx="41">
                  <c:v>6864</c:v>
                </c:pt>
                <c:pt idx="42">
                  <c:v>7032</c:v>
                </c:pt>
                <c:pt idx="43">
                  <c:v>7200</c:v>
                </c:pt>
                <c:pt idx="44">
                  <c:v>7368</c:v>
                </c:pt>
                <c:pt idx="45">
                  <c:v>7536</c:v>
                </c:pt>
                <c:pt idx="46">
                  <c:v>7704</c:v>
                </c:pt>
                <c:pt idx="47">
                  <c:v>7872</c:v>
                </c:pt>
                <c:pt idx="48">
                  <c:v>8040</c:v>
                </c:pt>
                <c:pt idx="49">
                  <c:v>8208</c:v>
                </c:pt>
                <c:pt idx="50">
                  <c:v>8376</c:v>
                </c:pt>
                <c:pt idx="51">
                  <c:v>8544</c:v>
                </c:pt>
                <c:pt idx="52">
                  <c:v>8712</c:v>
                </c:pt>
                <c:pt idx="53">
                  <c:v>8880</c:v>
                </c:pt>
                <c:pt idx="54">
                  <c:v>9048</c:v>
                </c:pt>
                <c:pt idx="55">
                  <c:v>9216</c:v>
                </c:pt>
                <c:pt idx="56">
                  <c:v>9384</c:v>
                </c:pt>
                <c:pt idx="57">
                  <c:v>9552</c:v>
                </c:pt>
                <c:pt idx="58">
                  <c:v>9720</c:v>
                </c:pt>
                <c:pt idx="59">
                  <c:v>9888</c:v>
                </c:pt>
                <c:pt idx="60">
                  <c:v>10056</c:v>
                </c:pt>
              </c:numCache>
            </c:numRef>
          </c:xVal>
          <c:yVal>
            <c:numRef>
              <c:f>'ADH2'!$R$8:$R$68</c:f>
              <c:numCache>
                <c:formatCode>0.00</c:formatCode>
                <c:ptCount val="61"/>
                <c:pt idx="0">
                  <c:v>0</c:v>
                </c:pt>
                <c:pt idx="1">
                  <c:v>0.18083735437840986</c:v>
                </c:pt>
                <c:pt idx="2">
                  <c:v>0.25816079228243066</c:v>
                </c:pt>
                <c:pt idx="3">
                  <c:v>0.23235500909032711</c:v>
                </c:pt>
                <c:pt idx="4">
                  <c:v>0.41954397154393447</c:v>
                </c:pt>
                <c:pt idx="5">
                  <c:v>0.53515948321255058</c:v>
                </c:pt>
                <c:pt idx="6">
                  <c:v>0.74216450826428948</c:v>
                </c:pt>
                <c:pt idx="7">
                  <c:v>0.77072087386825727</c:v>
                </c:pt>
                <c:pt idx="8">
                  <c:v>0.80631374375112641</c:v>
                </c:pt>
                <c:pt idx="9">
                  <c:v>0.87354571717950547</c:v>
                </c:pt>
                <c:pt idx="10">
                  <c:v>0.91845346641470316</c:v>
                </c:pt>
                <c:pt idx="11">
                  <c:v>0.99321308558350163</c:v>
                </c:pt>
                <c:pt idx="12">
                  <c:v>1.0304595405142625</c:v>
                </c:pt>
                <c:pt idx="13">
                  <c:v>1.026928353890777</c:v>
                </c:pt>
                <c:pt idx="14">
                  <c:v>1.1348695087763547</c:v>
                </c:pt>
                <c:pt idx="15">
                  <c:v>1.3241262677497214</c:v>
                </c:pt>
                <c:pt idx="16">
                  <c:v>1.3188419268532525</c:v>
                </c:pt>
                <c:pt idx="17">
                  <c:v>1.4213468315372186</c:v>
                </c:pt>
                <c:pt idx="18">
                  <c:v>1.2906878715610419</c:v>
                </c:pt>
                <c:pt idx="19">
                  <c:v>1.3929166498183421</c:v>
                </c:pt>
                <c:pt idx="20">
                  <c:v>1.5346398964100441</c:v>
                </c:pt>
                <c:pt idx="21">
                  <c:v>1.5465072686014902</c:v>
                </c:pt>
                <c:pt idx="22">
                  <c:v>1.3930125719179169</c:v>
                </c:pt>
                <c:pt idx="23">
                  <c:v>1.52852828309783</c:v>
                </c:pt>
                <c:pt idx="24">
                  <c:v>1.5289611120748414</c:v>
                </c:pt>
                <c:pt idx="25">
                  <c:v>1.5022736774946652</c:v>
                </c:pt>
                <c:pt idx="26">
                  <c:v>1.5939184146514995</c:v>
                </c:pt>
                <c:pt idx="27">
                  <c:v>1.7252034293886149</c:v>
                </c:pt>
                <c:pt idx="28">
                  <c:v>1.7083291056964367</c:v>
                </c:pt>
                <c:pt idx="29">
                  <c:v>1.6257636477127135</c:v>
                </c:pt>
                <c:pt idx="30">
                  <c:v>1.6664167983005962</c:v>
                </c:pt>
                <c:pt idx="31">
                  <c:v>1.7671796587497115</c:v>
                </c:pt>
                <c:pt idx="32">
                  <c:v>1.7685155314556316</c:v>
                </c:pt>
                <c:pt idx="33">
                  <c:v>1.7955072992662833</c:v>
                </c:pt>
                <c:pt idx="34">
                  <c:v>1.7933382280459156</c:v>
                </c:pt>
                <c:pt idx="35">
                  <c:v>1.8567667496413112</c:v>
                </c:pt>
                <c:pt idx="36">
                  <c:v>1.8318137915888792</c:v>
                </c:pt>
                <c:pt idx="37">
                  <c:v>1.7767386820954685</c:v>
                </c:pt>
                <c:pt idx="38">
                  <c:v>1.8750479303423335</c:v>
                </c:pt>
                <c:pt idx="39">
                  <c:v>1.7767386820954685</c:v>
                </c:pt>
                <c:pt idx="40">
                  <c:v>1.9835005242018018</c:v>
                </c:pt>
                <c:pt idx="41">
                  <c:v>1.932057015250022</c:v>
                </c:pt>
                <c:pt idx="42">
                  <c:v>1.947227307920637</c:v>
                </c:pt>
                <c:pt idx="43">
                  <c:v>2.1446944249861986</c:v>
                </c:pt>
                <c:pt idx="44">
                  <c:v>1.9845288157341647</c:v>
                </c:pt>
                <c:pt idx="45">
                  <c:v>2.0210387662859293</c:v>
                </c:pt>
                <c:pt idx="46">
                  <c:v>2.1218857792016816</c:v>
                </c:pt>
                <c:pt idx="47">
                  <c:v>2.1836850768967744</c:v>
                </c:pt>
                <c:pt idx="48">
                  <c:v>2.2313015042368072</c:v>
                </c:pt>
                <c:pt idx="49">
                  <c:v>2.1649159558547151</c:v>
                </c:pt>
                <c:pt idx="50">
                  <c:v>2.2458024633124478</c:v>
                </c:pt>
                <c:pt idx="51">
                  <c:v>2.1753858712181868</c:v>
                </c:pt>
                <c:pt idx="52">
                  <c:v>2.2114878975691172</c:v>
                </c:pt>
                <c:pt idx="53">
                  <c:v>2.2848586595633966</c:v>
                </c:pt>
                <c:pt idx="54">
                  <c:v>2.2863438415600319</c:v>
                </c:pt>
                <c:pt idx="55">
                  <c:v>2.3439648127689674</c:v>
                </c:pt>
                <c:pt idx="56">
                  <c:v>2.2973604828680383</c:v>
                </c:pt>
                <c:pt idx="57">
                  <c:v>2.4389609331784254</c:v>
                </c:pt>
                <c:pt idx="58">
                  <c:v>2.3265015867466783</c:v>
                </c:pt>
                <c:pt idx="59">
                  <c:v>2.4572812608028429</c:v>
                </c:pt>
                <c:pt idx="60">
                  <c:v>2.4044505023813119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6-4F90-A17F-F8EE25F811F3}"/>
            </c:ext>
          </c:extLst>
        </c:ser>
        <c:ser>
          <c:idx val="2"/>
          <c:order val="2"/>
          <c:tx>
            <c:v>60 ºC</c:v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triangle"/>
            <c:size val="10"/>
            <c:spPr>
              <a:solidFill>
                <a:srgbClr val="D0452E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'ADH2'!$B$8:$B$68</c:f>
              <c:numCache>
                <c:formatCode>0</c:formatCode>
                <c:ptCount val="61"/>
                <c:pt idx="0">
                  <c:v>0</c:v>
                </c:pt>
                <c:pt idx="1">
                  <c:v>24</c:v>
                </c:pt>
                <c:pt idx="2">
                  <c:v>72</c:v>
                </c:pt>
                <c:pt idx="3">
                  <c:v>168</c:v>
                </c:pt>
                <c:pt idx="4">
                  <c:v>336</c:v>
                </c:pt>
                <c:pt idx="5">
                  <c:v>504</c:v>
                </c:pt>
                <c:pt idx="6">
                  <c:v>672</c:v>
                </c:pt>
                <c:pt idx="7">
                  <c:v>816</c:v>
                </c:pt>
                <c:pt idx="8">
                  <c:v>984</c:v>
                </c:pt>
                <c:pt idx="9">
                  <c:v>1152</c:v>
                </c:pt>
                <c:pt idx="10">
                  <c:v>1320</c:v>
                </c:pt>
                <c:pt idx="11">
                  <c:v>1488</c:v>
                </c:pt>
                <c:pt idx="12">
                  <c:v>1656</c:v>
                </c:pt>
                <c:pt idx="13">
                  <c:v>1824</c:v>
                </c:pt>
                <c:pt idx="14">
                  <c:v>1992</c:v>
                </c:pt>
                <c:pt idx="15">
                  <c:v>2160</c:v>
                </c:pt>
                <c:pt idx="16">
                  <c:v>2352</c:v>
                </c:pt>
                <c:pt idx="17">
                  <c:v>2496</c:v>
                </c:pt>
                <c:pt idx="18">
                  <c:v>2664</c:v>
                </c:pt>
                <c:pt idx="19">
                  <c:v>2832</c:v>
                </c:pt>
                <c:pt idx="20">
                  <c:v>3000</c:v>
                </c:pt>
                <c:pt idx="21">
                  <c:v>3168</c:v>
                </c:pt>
                <c:pt idx="22">
                  <c:v>3336</c:v>
                </c:pt>
                <c:pt idx="23">
                  <c:v>3504</c:v>
                </c:pt>
                <c:pt idx="24">
                  <c:v>3672</c:v>
                </c:pt>
                <c:pt idx="25">
                  <c:v>3840</c:v>
                </c:pt>
                <c:pt idx="26">
                  <c:v>4056</c:v>
                </c:pt>
                <c:pt idx="27">
                  <c:v>4344</c:v>
                </c:pt>
                <c:pt idx="28">
                  <c:v>4512</c:v>
                </c:pt>
                <c:pt idx="29">
                  <c:v>4680</c:v>
                </c:pt>
                <c:pt idx="30">
                  <c:v>4848</c:v>
                </c:pt>
                <c:pt idx="31">
                  <c:v>5016</c:v>
                </c:pt>
                <c:pt idx="32">
                  <c:v>5184</c:v>
                </c:pt>
                <c:pt idx="33">
                  <c:v>5352</c:v>
                </c:pt>
                <c:pt idx="34">
                  <c:v>5520</c:v>
                </c:pt>
                <c:pt idx="35">
                  <c:v>5736</c:v>
                </c:pt>
                <c:pt idx="36">
                  <c:v>5856</c:v>
                </c:pt>
                <c:pt idx="37">
                  <c:v>6024</c:v>
                </c:pt>
                <c:pt idx="38">
                  <c:v>6288</c:v>
                </c:pt>
                <c:pt idx="39">
                  <c:v>6528</c:v>
                </c:pt>
                <c:pt idx="40">
                  <c:v>6696</c:v>
                </c:pt>
                <c:pt idx="41">
                  <c:v>6864</c:v>
                </c:pt>
                <c:pt idx="42">
                  <c:v>7032</c:v>
                </c:pt>
                <c:pt idx="43">
                  <c:v>7200</c:v>
                </c:pt>
                <c:pt idx="44">
                  <c:v>7368</c:v>
                </c:pt>
                <c:pt idx="45">
                  <c:v>7536</c:v>
                </c:pt>
                <c:pt idx="46">
                  <c:v>7704</c:v>
                </c:pt>
                <c:pt idx="47">
                  <c:v>7872</c:v>
                </c:pt>
                <c:pt idx="48">
                  <c:v>8040</c:v>
                </c:pt>
                <c:pt idx="49">
                  <c:v>8208</c:v>
                </c:pt>
                <c:pt idx="50">
                  <c:v>8376</c:v>
                </c:pt>
                <c:pt idx="51">
                  <c:v>8544</c:v>
                </c:pt>
                <c:pt idx="52">
                  <c:v>8712</c:v>
                </c:pt>
                <c:pt idx="53">
                  <c:v>8880</c:v>
                </c:pt>
                <c:pt idx="54">
                  <c:v>9048</c:v>
                </c:pt>
                <c:pt idx="55">
                  <c:v>9216</c:v>
                </c:pt>
                <c:pt idx="56">
                  <c:v>9384</c:v>
                </c:pt>
                <c:pt idx="57">
                  <c:v>9552</c:v>
                </c:pt>
                <c:pt idx="58">
                  <c:v>9720</c:v>
                </c:pt>
                <c:pt idx="59">
                  <c:v>9888</c:v>
                </c:pt>
                <c:pt idx="60">
                  <c:v>10056</c:v>
                </c:pt>
              </c:numCache>
            </c:numRef>
          </c:xVal>
          <c:yVal>
            <c:numRef>
              <c:f>'ADH2'!$Z$8:$Z$68</c:f>
              <c:numCache>
                <c:formatCode>0.00</c:formatCode>
                <c:ptCount val="61"/>
                <c:pt idx="0">
                  <c:v>0</c:v>
                </c:pt>
                <c:pt idx="1">
                  <c:v>0.32577634778059356</c:v>
                </c:pt>
                <c:pt idx="2">
                  <c:v>0.35342046357559959</c:v>
                </c:pt>
                <c:pt idx="3">
                  <c:v>0.5167043192164309</c:v>
                </c:pt>
                <c:pt idx="4">
                  <c:v>0.78977094131125847</c:v>
                </c:pt>
                <c:pt idx="5">
                  <c:v>1.0447065331502605</c:v>
                </c:pt>
                <c:pt idx="6">
                  <c:v>1.2123417585509542</c:v>
                </c:pt>
                <c:pt idx="7">
                  <c:v>1.3202118655604478</c:v>
                </c:pt>
                <c:pt idx="8">
                  <c:v>1.3495834580381869</c:v>
                </c:pt>
                <c:pt idx="9">
                  <c:v>1.4963695973955666</c:v>
                </c:pt>
                <c:pt idx="10">
                  <c:v>1.5991751579661369</c:v>
                </c:pt>
                <c:pt idx="11">
                  <c:v>1.7015649754937023</c:v>
                </c:pt>
                <c:pt idx="12">
                  <c:v>1.7619954913060027</c:v>
                </c:pt>
                <c:pt idx="13">
                  <c:v>1.9459436329611146</c:v>
                </c:pt>
                <c:pt idx="14">
                  <c:v>1.9988267103892667</c:v>
                </c:pt>
                <c:pt idx="15">
                  <c:v>2.1323541373169626</c:v>
                </c:pt>
                <c:pt idx="16">
                  <c:v>2.1753843528537584</c:v>
                </c:pt>
                <c:pt idx="17">
                  <c:v>2.2447915490122483</c:v>
                </c:pt>
                <c:pt idx="18">
                  <c:v>2.3306633921661142</c:v>
                </c:pt>
                <c:pt idx="19">
                  <c:v>2.3485771995459976</c:v>
                </c:pt>
                <c:pt idx="20">
                  <c:v>2.5012734312341158</c:v>
                </c:pt>
                <c:pt idx="21">
                  <c:v>2.6211377700840877</c:v>
                </c:pt>
                <c:pt idx="22">
                  <c:v>2.6683887194337772</c:v>
                </c:pt>
                <c:pt idx="23">
                  <c:v>2.6318750664299437</c:v>
                </c:pt>
                <c:pt idx="24">
                  <c:v>2.6928769787363489</c:v>
                </c:pt>
                <c:pt idx="25">
                  <c:v>2.9003932913961719</c:v>
                </c:pt>
                <c:pt idx="26">
                  <c:v>2.8774250132994204</c:v>
                </c:pt>
                <c:pt idx="27">
                  <c:v>2.9996697940652091</c:v>
                </c:pt>
                <c:pt idx="28">
                  <c:v>3.0255386108545728</c:v>
                </c:pt>
                <c:pt idx="29">
                  <c:v>3.0807399536745632</c:v>
                </c:pt>
                <c:pt idx="30">
                  <c:v>3.2043635586613806</c:v>
                </c:pt>
                <c:pt idx="31">
                  <c:v>3.2155254348177196</c:v>
                </c:pt>
                <c:pt idx="32">
                  <c:v>3.2804239467359095</c:v>
                </c:pt>
                <c:pt idx="33">
                  <c:v>3.4537516356176785</c:v>
                </c:pt>
                <c:pt idx="34">
                  <c:v>3.4733333333333332</c:v>
                </c:pt>
                <c:pt idx="35">
                  <c:v>3.5421631069759516</c:v>
                </c:pt>
                <c:pt idx="36">
                  <c:v>3.4964742366432571</c:v>
                </c:pt>
                <c:pt idx="37">
                  <c:v>3.5587539124116461</c:v>
                </c:pt>
                <c:pt idx="38">
                  <c:v>3.6421356595558745</c:v>
                </c:pt>
                <c:pt idx="39">
                  <c:v>3.7450000000000001</c:v>
                </c:pt>
                <c:pt idx="40">
                  <c:v>3.8354044729600929</c:v>
                </c:pt>
                <c:pt idx="41">
                  <c:v>3.8912815004596997</c:v>
                </c:pt>
                <c:pt idx="42">
                  <c:v>3.9150522426258827</c:v>
                </c:pt>
                <c:pt idx="43">
                  <c:v>4.0130946445482003</c:v>
                </c:pt>
                <c:pt idx="44">
                  <c:v>4.0561469913457682</c:v>
                </c:pt>
                <c:pt idx="45">
                  <c:v>4.0946636786137667</c:v>
                </c:pt>
                <c:pt idx="46">
                  <c:v>4.0955041289938547</c:v>
                </c:pt>
                <c:pt idx="47">
                  <c:v>4.1797999863432072</c:v>
                </c:pt>
                <c:pt idx="48">
                  <c:v>4.1770421483962394</c:v>
                </c:pt>
                <c:pt idx="49">
                  <c:v>4.2906786994662642</c:v>
                </c:pt>
                <c:pt idx="50">
                  <c:v>4.3318601806917112</c:v>
                </c:pt>
                <c:pt idx="51">
                  <c:v>4.4000000000000004</c:v>
                </c:pt>
                <c:pt idx="52">
                  <c:v>4.4951106769768323</c:v>
                </c:pt>
                <c:pt idx="53">
                  <c:v>4.4792684105237459</c:v>
                </c:pt>
                <c:pt idx="54">
                  <c:v>4.4829868806705981</c:v>
                </c:pt>
                <c:pt idx="55">
                  <c:v>4.5250669647695823</c:v>
                </c:pt>
                <c:pt idx="56">
                  <c:v>4.6560909939014898</c:v>
                </c:pt>
                <c:pt idx="57">
                  <c:v>4.7706300246779403</c:v>
                </c:pt>
                <c:pt idx="58">
                  <c:v>4.7284685270881335</c:v>
                </c:pt>
                <c:pt idx="59">
                  <c:v>4.869667950296213</c:v>
                </c:pt>
                <c:pt idx="60">
                  <c:v>4.8585590618504249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6-4F90-A17F-F8EE25F8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238440"/>
        <c:axId val="1"/>
      </c:scatterChart>
      <c:valAx>
        <c:axId val="36023844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pt-PT" sz="2000"/>
                  <a:t>Tempo (h)</a:t>
                </a:r>
              </a:p>
            </c:rich>
          </c:tx>
          <c:layout>
            <c:manualLayout>
              <c:xMode val="edge"/>
              <c:yMode val="edge"/>
              <c:x val="0.44990068184985532"/>
              <c:y val="0.9146554991401965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rgbClr val="000000"/>
                  </a:solidFill>
                  <a:latin typeface="Arial" panose="020B0604020202020204" pitchFamily="34" charset="0"/>
                  <a:ea typeface="Calibri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rgbClr val="000000"/>
                    </a:solidFill>
                    <a:latin typeface="Arial" panose="020B0604020202020204" pitchFamily="34" charset="0"/>
                    <a:ea typeface="Calibri"/>
                    <a:cs typeface="Arial" panose="020B0604020202020204" pitchFamily="34" charset="0"/>
                  </a:defRPr>
                </a:pPr>
                <a:r>
                  <a:rPr lang="pt-PT" sz="2000"/>
                  <a:t>Variação</a:t>
                </a:r>
                <a:r>
                  <a:rPr lang="pt-PT" sz="2000" baseline="0"/>
                  <a:t> de massa</a:t>
                </a:r>
                <a:r>
                  <a:rPr lang="pt-PT" sz="2000"/>
                  <a:t> (%)</a:t>
                </a:r>
              </a:p>
            </c:rich>
          </c:tx>
          <c:layout>
            <c:manualLayout>
              <c:xMode val="edge"/>
              <c:yMode val="edge"/>
              <c:x val="1.9119496638925832E-2"/>
              <c:y val="0.25180397172993185"/>
            </c:manualLayout>
          </c:layout>
          <c:overlay val="0"/>
          <c:spPr>
            <a:noFill/>
            <a:ln w="25400"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rgbClr val="000000"/>
                  </a:solidFill>
                  <a:latin typeface="Arial" panose="020B0604020202020204" pitchFamily="34" charset="0"/>
                  <a:ea typeface="Calibri"/>
                  <a:cs typeface="Arial" panose="020B0604020202020204" pitchFamily="34" charset="0"/>
                </a:defRPr>
              </a:pPr>
              <a:endParaRPr lang="pt-P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pt-PT"/>
          </a:p>
        </c:txPr>
        <c:crossAx val="360238440"/>
        <c:crosses val="autoZero"/>
        <c:crossBetween val="midCat"/>
        <c:majorUnit val="2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2004366299446156"/>
          <c:y val="7.6561827956546036E-2"/>
          <c:w val="0.14522139473824569"/>
          <c:h val="0.24927838657971313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rgbClr val="000000"/>
              </a:solidFill>
              <a:latin typeface="Arial" panose="020B0604020202020204" pitchFamily="34" charset="0"/>
              <a:ea typeface="Calibri"/>
              <a:cs typeface="Arial" panose="020B0604020202020204" pitchFamily="34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pt-PT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zoomScale="76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94</xdr:row>
      <xdr:rowOff>28575</xdr:rowOff>
    </xdr:from>
    <xdr:to>
      <xdr:col>15</xdr:col>
      <xdr:colOff>466725</xdr:colOff>
      <xdr:row>111</xdr:row>
      <xdr:rowOff>28575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94</xdr:row>
      <xdr:rowOff>0</xdr:rowOff>
    </xdr:from>
    <xdr:to>
      <xdr:col>23</xdr:col>
      <xdr:colOff>85725</xdr:colOff>
      <xdr:row>110</xdr:row>
      <xdr:rowOff>152400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93</xdr:row>
      <xdr:rowOff>0</xdr:rowOff>
    </xdr:from>
    <xdr:to>
      <xdr:col>9</xdr:col>
      <xdr:colOff>514350</xdr:colOff>
      <xdr:row>109</xdr:row>
      <xdr:rowOff>142875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94</xdr:row>
      <xdr:rowOff>28575</xdr:rowOff>
    </xdr:from>
    <xdr:to>
      <xdr:col>15</xdr:col>
      <xdr:colOff>466725</xdr:colOff>
      <xdr:row>111</xdr:row>
      <xdr:rowOff>28575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94</xdr:row>
      <xdr:rowOff>0</xdr:rowOff>
    </xdr:from>
    <xdr:to>
      <xdr:col>23</xdr:col>
      <xdr:colOff>85725</xdr:colOff>
      <xdr:row>110</xdr:row>
      <xdr:rowOff>152400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93</xdr:row>
      <xdr:rowOff>0</xdr:rowOff>
    </xdr:from>
    <xdr:to>
      <xdr:col>9</xdr:col>
      <xdr:colOff>514350</xdr:colOff>
      <xdr:row>109</xdr:row>
      <xdr:rowOff>142875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0.12668</cdr:x>
      <cdr:y>0.09917</cdr:y>
    </cdr:from>
    <cdr:to>
      <cdr:x>0.21563</cdr:x>
      <cdr:y>0.17149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178091" y="601579"/>
          <a:ext cx="827171" cy="438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ADH1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0.84104</cdr:x>
      <cdr:y>0.07656</cdr:y>
    </cdr:from>
    <cdr:to>
      <cdr:x>0.92999</cdr:x>
      <cdr:y>0.14887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821195" y="464386"/>
          <a:ext cx="827171" cy="438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PT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ADH2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"/>
  <sheetViews>
    <sheetView topLeftCell="A72" zoomScaleNormal="100" workbookViewId="0">
      <selection activeCell="T16" sqref="T16:V18"/>
    </sheetView>
  </sheetViews>
  <sheetFormatPr defaultColWidth="8.7109375" defaultRowHeight="12.75" x14ac:dyDescent="0.2"/>
  <cols>
    <col min="1" max="1" width="20.85546875" bestFit="1" customWidth="1"/>
    <col min="2" max="2" width="10" customWidth="1"/>
    <col min="3" max="3" width="5.7109375" customWidth="1"/>
    <col min="4" max="4" width="12.42578125" customWidth="1"/>
    <col min="5" max="5" width="11.85546875" customWidth="1"/>
    <col min="6" max="6" width="10.85546875" customWidth="1"/>
    <col min="7" max="7" width="11.85546875" customWidth="1"/>
    <col min="8" max="8" width="10.5703125" customWidth="1"/>
    <col min="9" max="9" width="11.28515625" customWidth="1"/>
    <col min="10" max="10" width="7.85546875" customWidth="1"/>
    <col min="11" max="11" width="5.85546875" customWidth="1"/>
    <col min="12" max="12" width="11.7109375" customWidth="1"/>
    <col min="13" max="13" width="12.42578125" customWidth="1"/>
    <col min="14" max="14" width="12" customWidth="1"/>
    <col min="15" max="15" width="10.5703125" customWidth="1"/>
    <col min="16" max="16" width="10.42578125" customWidth="1"/>
    <col min="17" max="17" width="11" customWidth="1"/>
    <col min="19" max="19" width="6.140625" customWidth="1"/>
    <col min="20" max="20" width="11.140625" customWidth="1"/>
    <col min="21" max="21" width="10.5703125" customWidth="1"/>
    <col min="22" max="22" width="10.42578125" customWidth="1"/>
    <col min="23" max="23" width="10.5703125" customWidth="1"/>
    <col min="24" max="24" width="10.85546875" customWidth="1"/>
    <col min="25" max="25" width="10.140625" customWidth="1"/>
  </cols>
  <sheetData>
    <row r="1" spans="1:26" x14ac:dyDescent="0.2">
      <c r="A1" s="1" t="s">
        <v>0</v>
      </c>
      <c r="B1" s="2"/>
      <c r="C1" s="2"/>
      <c r="E1" s="2"/>
      <c r="F1" s="2"/>
      <c r="G1" s="2"/>
      <c r="H1" s="2"/>
      <c r="I1" s="2"/>
      <c r="J1" s="2"/>
    </row>
    <row r="2" spans="1:26" x14ac:dyDescent="0.2">
      <c r="A2" s="3"/>
    </row>
    <row r="3" spans="1:26" ht="13.5" thickBot="1" x14ac:dyDescent="0.25">
      <c r="A3" s="19" t="s">
        <v>29</v>
      </c>
    </row>
    <row r="4" spans="1:26" x14ac:dyDescent="0.2">
      <c r="A4" s="4" t="s">
        <v>1</v>
      </c>
      <c r="B4" s="5">
        <v>43262</v>
      </c>
      <c r="D4" s="20" t="s">
        <v>2</v>
      </c>
      <c r="E4" s="21"/>
      <c r="F4" s="21"/>
      <c r="G4" s="21"/>
      <c r="H4" s="21"/>
      <c r="I4" s="21"/>
      <c r="J4" s="22"/>
      <c r="L4" s="20" t="s">
        <v>3</v>
      </c>
      <c r="M4" s="21"/>
      <c r="N4" s="21"/>
      <c r="O4" s="21"/>
      <c r="P4" s="21"/>
      <c r="Q4" s="21"/>
      <c r="R4" s="22"/>
      <c r="T4" s="20" t="s">
        <v>4</v>
      </c>
      <c r="U4" s="21"/>
      <c r="V4" s="21"/>
      <c r="W4" s="21"/>
      <c r="X4" s="21"/>
      <c r="Y4" s="21"/>
      <c r="Z4" s="22"/>
    </row>
    <row r="5" spans="1:26" x14ac:dyDescent="0.2">
      <c r="B5" s="5">
        <v>43263</v>
      </c>
      <c r="D5" s="20" t="s">
        <v>5</v>
      </c>
      <c r="E5" s="21"/>
      <c r="F5" s="22"/>
      <c r="G5" s="20" t="s">
        <v>6</v>
      </c>
      <c r="H5" s="21"/>
      <c r="I5" s="21"/>
      <c r="J5" s="22"/>
      <c r="L5" s="20" t="s">
        <v>5</v>
      </c>
      <c r="M5" s="21"/>
      <c r="N5" s="22"/>
      <c r="O5" s="20" t="s">
        <v>6</v>
      </c>
      <c r="P5" s="21"/>
      <c r="Q5" s="21"/>
      <c r="R5" s="22"/>
      <c r="T5" s="20" t="s">
        <v>5</v>
      </c>
      <c r="U5" s="21"/>
      <c r="V5" s="22"/>
      <c r="W5" s="20" t="s">
        <v>6</v>
      </c>
      <c r="X5" s="21"/>
      <c r="Y5" s="21"/>
      <c r="Z5" s="22"/>
    </row>
    <row r="6" spans="1:26" x14ac:dyDescent="0.2">
      <c r="A6" s="6" t="s">
        <v>7</v>
      </c>
      <c r="B6" s="7"/>
      <c r="C6" s="7"/>
      <c r="D6" s="8" t="s">
        <v>11</v>
      </c>
      <c r="E6" s="8" t="s">
        <v>12</v>
      </c>
      <c r="F6" s="8" t="s">
        <v>13</v>
      </c>
      <c r="G6" s="8" t="s">
        <v>11</v>
      </c>
      <c r="H6" s="8" t="s">
        <v>12</v>
      </c>
      <c r="I6" s="8" t="s">
        <v>13</v>
      </c>
      <c r="J6" s="8" t="s">
        <v>8</v>
      </c>
      <c r="L6" s="8" t="s">
        <v>14</v>
      </c>
      <c r="M6" s="8" t="s">
        <v>15</v>
      </c>
      <c r="N6" s="8" t="s">
        <v>16</v>
      </c>
      <c r="O6" s="8" t="s">
        <v>14</v>
      </c>
      <c r="P6" s="8" t="s">
        <v>15</v>
      </c>
      <c r="Q6" s="8" t="s">
        <v>16</v>
      </c>
      <c r="R6" s="8" t="s">
        <v>8</v>
      </c>
      <c r="T6" s="8" t="s">
        <v>17</v>
      </c>
      <c r="U6" s="8" t="s">
        <v>18</v>
      </c>
      <c r="V6" s="8" t="s">
        <v>19</v>
      </c>
      <c r="W6" s="8" t="s">
        <v>17</v>
      </c>
      <c r="X6" s="8" t="s">
        <v>18</v>
      </c>
      <c r="Y6" s="8" t="s">
        <v>19</v>
      </c>
      <c r="Z6" s="8" t="s">
        <v>8</v>
      </c>
    </row>
    <row r="7" spans="1:26" x14ac:dyDescent="0.2">
      <c r="A7" s="4" t="s">
        <v>9</v>
      </c>
      <c r="B7" s="6" t="s">
        <v>10</v>
      </c>
      <c r="C7" s="6"/>
    </row>
    <row r="8" spans="1:26" x14ac:dyDescent="0.2">
      <c r="A8" s="9">
        <f>+B4+28</f>
        <v>43290</v>
      </c>
      <c r="B8" s="10">
        <v>0</v>
      </c>
      <c r="C8" s="11">
        <f>+B8/24</f>
        <v>0</v>
      </c>
      <c r="D8" s="12">
        <v>5.3316999999999997</v>
      </c>
      <c r="E8" s="12">
        <v>5.5439999999999996</v>
      </c>
      <c r="F8" s="12">
        <v>5.4261999999999997</v>
      </c>
      <c r="G8" s="15">
        <f>(D8-$D$8)/$D$8*100</f>
        <v>0</v>
      </c>
      <c r="H8" s="13">
        <v>0</v>
      </c>
      <c r="I8" s="13">
        <v>0</v>
      </c>
      <c r="J8" s="14">
        <f t="shared" ref="J8:J72" si="0">AVERAGE(G8:I8)</f>
        <v>0</v>
      </c>
      <c r="L8" s="12">
        <v>5.6994999999999996</v>
      </c>
      <c r="M8" s="12">
        <v>5.5076999999999998</v>
      </c>
      <c r="N8" s="12">
        <v>5.5358000000000001</v>
      </c>
      <c r="O8" s="15">
        <f t="shared" ref="O8:O43" si="1">(L8-$L$8)/$L$8*100</f>
        <v>0</v>
      </c>
      <c r="P8" s="13">
        <v>0</v>
      </c>
      <c r="Q8" s="13">
        <v>0</v>
      </c>
      <c r="R8" s="14">
        <f t="shared" ref="R8:R72" si="2">AVERAGE(O8:Q8)</f>
        <v>0</v>
      </c>
      <c r="T8" s="12">
        <v>5.7435</v>
      </c>
      <c r="U8" s="12">
        <v>5.5782999999999996</v>
      </c>
      <c r="V8" s="12">
        <v>5.2901999999999996</v>
      </c>
      <c r="W8" s="15">
        <f>(T8-$T$8)/$T$8*100</f>
        <v>0</v>
      </c>
      <c r="X8" s="13">
        <v>0</v>
      </c>
      <c r="Y8" s="13">
        <v>0</v>
      </c>
      <c r="Z8" s="14">
        <f t="shared" ref="Z8:Z72" si="3">AVERAGE(W8:Y8)</f>
        <v>0</v>
      </c>
    </row>
    <row r="9" spans="1:26" x14ac:dyDescent="0.2">
      <c r="A9" s="9">
        <f>+A8+1</f>
        <v>43291</v>
      </c>
      <c r="B9" s="10">
        <f t="shared" ref="B9:B21" si="4">INT(A9-$A$8)*24</f>
        <v>24</v>
      </c>
      <c r="C9" s="11">
        <f t="shared" ref="C9:C72" si="5">+B9/24</f>
        <v>1</v>
      </c>
      <c r="D9" s="12">
        <v>5.3567</v>
      </c>
      <c r="E9" s="12">
        <v>5.5659000000000001</v>
      </c>
      <c r="F9" s="12">
        <v>5.4452999999999996</v>
      </c>
      <c r="G9" s="15">
        <f>(D9-$D$8)/$D$8*100</f>
        <v>0.46889359866459773</v>
      </c>
      <c r="H9" s="15">
        <f t="shared" ref="H9:H72" si="6">(E9-$E$8)/$E$8*100</f>
        <v>0.3950216450216536</v>
      </c>
      <c r="I9" s="15">
        <f t="shared" ref="I9:I72" si="7">(F9-$F$8)/$F$8*100</f>
        <v>0.35199587188087234</v>
      </c>
      <c r="J9" s="14">
        <f t="shared" si="0"/>
        <v>0.40530370518904119</v>
      </c>
      <c r="K9" s="16"/>
      <c r="L9" s="12">
        <v>5.7554999999999996</v>
      </c>
      <c r="M9" s="12">
        <v>5.556</v>
      </c>
      <c r="N9" s="12">
        <v>5.5852000000000004</v>
      </c>
      <c r="O9" s="15">
        <f t="shared" si="1"/>
        <v>0.9825423282744109</v>
      </c>
      <c r="P9" s="15">
        <f t="shared" ref="P9:P72" si="8">(M9-$M$8)/$M$8*100</f>
        <v>0.87695408246636941</v>
      </c>
      <c r="Q9" s="15">
        <f t="shared" ref="Q9:Q72" si="9">(N9-$N$8)/$N$8*100</f>
        <v>0.89237327938148647</v>
      </c>
      <c r="R9" s="14">
        <f t="shared" si="2"/>
        <v>0.91728989670742234</v>
      </c>
      <c r="T9" s="12">
        <v>5.8166000000000002</v>
      </c>
      <c r="U9" s="12">
        <v>5.6458000000000004</v>
      </c>
      <c r="V9" s="12">
        <v>5.3601000000000001</v>
      </c>
      <c r="W9" s="15">
        <f>(T9-$T$8)/$T$8*100</f>
        <v>1.2727431008966685</v>
      </c>
      <c r="X9" s="15">
        <f>(U9-$U$8)/$U$8*100</f>
        <v>1.2100460713837691</v>
      </c>
      <c r="Y9" s="15">
        <f t="shared" ref="Y9:Y72" si="10">(V9-$V$8)/$V$8*100</f>
        <v>1.3213111035499703</v>
      </c>
      <c r="Z9" s="14">
        <f>AVERAGE(W9:Y9)</f>
        <v>1.2680334252768024</v>
      </c>
    </row>
    <row r="10" spans="1:26" x14ac:dyDescent="0.2">
      <c r="A10" s="9">
        <f>+A8+3</f>
        <v>43293</v>
      </c>
      <c r="B10" s="10">
        <f t="shared" si="4"/>
        <v>72</v>
      </c>
      <c r="C10" s="11">
        <f t="shared" si="5"/>
        <v>3</v>
      </c>
      <c r="D10" s="12">
        <v>5.3710000000000004</v>
      </c>
      <c r="E10" s="12">
        <v>5.5685000000000002</v>
      </c>
      <c r="F10" s="12">
        <v>5.4573999999999998</v>
      </c>
      <c r="G10" s="15">
        <f>(D10-$D$8)/$D$8*100</f>
        <v>0.73710073710075175</v>
      </c>
      <c r="H10" s="15">
        <f t="shared" si="6"/>
        <v>0.44191919191920337</v>
      </c>
      <c r="I10" s="15">
        <f t="shared" si="7"/>
        <v>0.57498802108289626</v>
      </c>
      <c r="J10" s="14">
        <f t="shared" si="0"/>
        <v>0.58466931670095035</v>
      </c>
      <c r="K10" s="16"/>
      <c r="L10" s="12">
        <v>5.7839</v>
      </c>
      <c r="M10" s="12">
        <v>5.5807000000000002</v>
      </c>
      <c r="N10" s="12">
        <v>5.6097000000000001</v>
      </c>
      <c r="O10" s="15">
        <f>(L10-$L$8)/$L$8*100</f>
        <v>1.4808316518992979</v>
      </c>
      <c r="P10" s="15">
        <f t="shared" si="8"/>
        <v>1.3254171432721535</v>
      </c>
      <c r="Q10" s="15">
        <f t="shared" si="9"/>
        <v>1.3349470717872769</v>
      </c>
      <c r="R10" s="14">
        <f t="shared" si="2"/>
        <v>1.3803986223195761</v>
      </c>
      <c r="T10" s="12">
        <v>5.8605999999999998</v>
      </c>
      <c r="U10" s="12">
        <v>5.6893000000000002</v>
      </c>
      <c r="V10" s="12">
        <v>5.4065000000000003</v>
      </c>
      <c r="W10" s="15">
        <f t="shared" ref="W10:W43" si="11">(T10-$T$8)/$T$8*100</f>
        <v>2.0388264995211935</v>
      </c>
      <c r="X10" s="15">
        <f t="shared" ref="X10:X72" si="12">(U10-$U$8)/$U$8*100</f>
        <v>1.9898535396088533</v>
      </c>
      <c r="Y10" s="15">
        <f t="shared" si="10"/>
        <v>2.1984045971797048</v>
      </c>
      <c r="Z10" s="14">
        <f t="shared" si="3"/>
        <v>2.0756948787699172</v>
      </c>
    </row>
    <row r="11" spans="1:26" x14ac:dyDescent="0.2">
      <c r="A11" s="9">
        <f>+A8+7</f>
        <v>43297</v>
      </c>
      <c r="B11" s="10">
        <f t="shared" si="4"/>
        <v>168</v>
      </c>
      <c r="C11" s="11">
        <f t="shared" si="5"/>
        <v>7</v>
      </c>
      <c r="D11" s="12">
        <v>5.3891999999999998</v>
      </c>
      <c r="E11" s="12">
        <v>5.5891999999999999</v>
      </c>
      <c r="F11" s="12">
        <v>5.4752000000000001</v>
      </c>
      <c r="G11" s="15">
        <f>(D11-$D$8)/$D$8*100</f>
        <v>1.0784552769285614</v>
      </c>
      <c r="H11" s="15">
        <f t="shared" si="6"/>
        <v>0.81529581529582174</v>
      </c>
      <c r="I11" s="15">
        <f t="shared" si="7"/>
        <v>0.90302605875198816</v>
      </c>
      <c r="J11" s="14">
        <f t="shared" si="0"/>
        <v>0.93225905032545719</v>
      </c>
      <c r="K11" s="16"/>
      <c r="L11" s="12">
        <v>5.8243</v>
      </c>
      <c r="M11" s="12">
        <v>5.6180000000000003</v>
      </c>
      <c r="N11" s="12">
        <v>5.6539000000000001</v>
      </c>
      <c r="O11" s="15">
        <f t="shared" si="1"/>
        <v>2.1896657601544076</v>
      </c>
      <c r="P11" s="15">
        <f t="shared" si="8"/>
        <v>2.0026508342865537</v>
      </c>
      <c r="Q11" s="15">
        <f t="shared" si="9"/>
        <v>2.1333863217601809</v>
      </c>
      <c r="R11" s="14">
        <f t="shared" si="2"/>
        <v>2.1085676387337142</v>
      </c>
      <c r="T11" s="12">
        <v>5.9161000000000001</v>
      </c>
      <c r="U11" s="12">
        <v>5.7423999999999999</v>
      </c>
      <c r="V11" s="12">
        <v>5.46</v>
      </c>
      <c r="W11" s="15">
        <f t="shared" si="11"/>
        <v>3.0051362409680524</v>
      </c>
      <c r="X11" s="15">
        <f t="shared" si="12"/>
        <v>2.9417564490974017</v>
      </c>
      <c r="Y11" s="15">
        <f t="shared" si="10"/>
        <v>3.209708517636392</v>
      </c>
      <c r="Z11" s="14">
        <f t="shared" si="3"/>
        <v>3.0522004025672818</v>
      </c>
    </row>
    <row r="12" spans="1:26" x14ac:dyDescent="0.2">
      <c r="A12" s="9">
        <f t="shared" ref="A12:A75" si="13">A11+7</f>
        <v>43304</v>
      </c>
      <c r="B12" s="10">
        <f t="shared" si="4"/>
        <v>336</v>
      </c>
      <c r="C12" s="11">
        <f t="shared" si="5"/>
        <v>14</v>
      </c>
      <c r="D12" s="12">
        <v>5.4145000000000003</v>
      </c>
      <c r="E12" s="12">
        <v>5.6121999999999996</v>
      </c>
      <c r="F12" s="12">
        <v>5.4965999999999999</v>
      </c>
      <c r="G12" s="15">
        <f>(D12-$D$8)/$D$8*100</f>
        <v>1.5529755987771379</v>
      </c>
      <c r="H12" s="15">
        <f t="shared" si="6"/>
        <v>1.2301587301587309</v>
      </c>
      <c r="I12" s="15">
        <f t="shared" si="7"/>
        <v>1.2974088680844835</v>
      </c>
      <c r="J12" s="14">
        <f t="shared" si="0"/>
        <v>1.3601810656734508</v>
      </c>
      <c r="K12" s="16"/>
      <c r="L12" s="12">
        <v>5.8590999999999998</v>
      </c>
      <c r="M12" s="12">
        <v>5.6581999999999999</v>
      </c>
      <c r="N12" s="12">
        <v>5.6909999999999998</v>
      </c>
      <c r="O12" s="15">
        <f t="shared" si="1"/>
        <v>2.8002456355820722</v>
      </c>
      <c r="P12" s="15">
        <f t="shared" si="8"/>
        <v>2.7325380830473716</v>
      </c>
      <c r="Q12" s="15">
        <f t="shared" si="9"/>
        <v>2.8035694931175219</v>
      </c>
      <c r="R12" s="14">
        <f t="shared" si="2"/>
        <v>2.7787844039156551</v>
      </c>
      <c r="T12" s="12">
        <v>5.9622999999999999</v>
      </c>
      <c r="U12" s="12">
        <v>5.7873000000000001</v>
      </c>
      <c r="V12" s="12">
        <v>5.5060000000000002</v>
      </c>
      <c r="W12" s="15">
        <f t="shared" si="11"/>
        <v>3.809523809523808</v>
      </c>
      <c r="X12" s="15">
        <f t="shared" si="12"/>
        <v>3.746661169173414</v>
      </c>
      <c r="Y12" s="15">
        <f t="shared" si="10"/>
        <v>4.0792408604589747</v>
      </c>
      <c r="Z12" s="14">
        <f t="shared" si="3"/>
        <v>3.8784752797187321</v>
      </c>
    </row>
    <row r="13" spans="1:26" x14ac:dyDescent="0.2">
      <c r="A13" s="9">
        <f t="shared" si="13"/>
        <v>43311</v>
      </c>
      <c r="B13" s="10">
        <f t="shared" si="4"/>
        <v>504</v>
      </c>
      <c r="C13" s="11">
        <f t="shared" si="5"/>
        <v>21</v>
      </c>
      <c r="D13" s="12">
        <v>5.4316000000000004</v>
      </c>
      <c r="E13" s="12">
        <v>5.6249000000000002</v>
      </c>
      <c r="F13" s="12">
        <v>5.5113000000000003</v>
      </c>
      <c r="G13" s="15">
        <f t="shared" ref="G13:G43" si="14">(D13-$D$8)/$D$8*100</f>
        <v>1.8736988202637201</v>
      </c>
      <c r="H13" s="15">
        <f t="shared" si="6"/>
        <v>1.4592352092352208</v>
      </c>
      <c r="I13" s="15">
        <f t="shared" si="7"/>
        <v>1.5683166857100848</v>
      </c>
      <c r="J13" s="14">
        <f t="shared" si="0"/>
        <v>1.6337502384030085</v>
      </c>
      <c r="K13" s="16"/>
      <c r="L13" s="12">
        <v>5.8864999999999998</v>
      </c>
      <c r="M13" s="12">
        <v>5.6817000000000002</v>
      </c>
      <c r="N13" s="12">
        <v>5.7122000000000002</v>
      </c>
      <c r="O13" s="15">
        <f t="shared" si="1"/>
        <v>3.2809895604877672</v>
      </c>
      <c r="P13" s="15">
        <f t="shared" si="8"/>
        <v>3.1592134647856707</v>
      </c>
      <c r="Q13" s="15">
        <f t="shared" si="9"/>
        <v>3.1865313053217261</v>
      </c>
      <c r="R13" s="14">
        <f t="shared" si="2"/>
        <v>3.2089114435317216</v>
      </c>
      <c r="T13" s="12">
        <v>5.9897</v>
      </c>
      <c r="U13" s="12">
        <v>5.8117000000000001</v>
      </c>
      <c r="V13" s="12">
        <v>5.5346000000000002</v>
      </c>
      <c r="W13" s="15">
        <f t="shared" si="11"/>
        <v>4.2865848350309035</v>
      </c>
      <c r="X13" s="15">
        <f t="shared" si="12"/>
        <v>4.1840704157180593</v>
      </c>
      <c r="Y13" s="15">
        <f t="shared" si="10"/>
        <v>4.6198631431704023</v>
      </c>
      <c r="Z13" s="14">
        <f t="shared" si="3"/>
        <v>4.3635061313064547</v>
      </c>
    </row>
    <row r="14" spans="1:26" x14ac:dyDescent="0.2">
      <c r="A14" s="9">
        <f t="shared" si="13"/>
        <v>43318</v>
      </c>
      <c r="B14" s="10">
        <f t="shared" si="4"/>
        <v>672</v>
      </c>
      <c r="C14" s="11">
        <f t="shared" si="5"/>
        <v>28</v>
      </c>
      <c r="D14" s="12">
        <v>5.4497</v>
      </c>
      <c r="E14" s="12">
        <v>5.6443000000000003</v>
      </c>
      <c r="F14" s="12">
        <v>5.5304000000000002</v>
      </c>
      <c r="G14" s="15">
        <f t="shared" si="14"/>
        <v>2.213177785696876</v>
      </c>
      <c r="H14" s="15">
        <f t="shared" si="6"/>
        <v>1.8091630591630725</v>
      </c>
      <c r="I14" s="15">
        <f t="shared" si="7"/>
        <v>1.9203125575909572</v>
      </c>
      <c r="J14" s="14">
        <f t="shared" si="0"/>
        <v>1.9808844674836354</v>
      </c>
      <c r="K14" s="16"/>
      <c r="L14" s="12">
        <v>5.9081000000000001</v>
      </c>
      <c r="M14" s="12">
        <v>5.7018000000000004</v>
      </c>
      <c r="N14" s="12">
        <v>5.7343999999999999</v>
      </c>
      <c r="O14" s="15">
        <f t="shared" si="1"/>
        <v>3.6599701728221876</v>
      </c>
      <c r="P14" s="17">
        <f t="shared" si="8"/>
        <v>3.5241570891660876</v>
      </c>
      <c r="Q14" s="17">
        <f t="shared" si="9"/>
        <v>3.587557353950646</v>
      </c>
      <c r="R14" s="14">
        <f t="shared" si="2"/>
        <v>3.5905615386463068</v>
      </c>
      <c r="T14" s="12">
        <v>6.0008999999999997</v>
      </c>
      <c r="U14" s="12">
        <v>5.8238000000000003</v>
      </c>
      <c r="V14" s="12">
        <v>5.5416999999999996</v>
      </c>
      <c r="W14" s="15">
        <f t="shared" si="11"/>
        <v>4.481587881953506</v>
      </c>
      <c r="X14" s="17">
        <f t="shared" si="12"/>
        <v>4.4009823781438921</v>
      </c>
      <c r="Y14" s="15">
        <f t="shared" si="10"/>
        <v>4.7540735699973551</v>
      </c>
      <c r="Z14" s="14">
        <f t="shared" si="3"/>
        <v>4.5455479433649186</v>
      </c>
    </row>
    <row r="15" spans="1:26" x14ac:dyDescent="0.2">
      <c r="A15" s="9">
        <f t="shared" si="13"/>
        <v>43325</v>
      </c>
      <c r="B15" s="10">
        <f t="shared" si="4"/>
        <v>840</v>
      </c>
      <c r="C15" s="11">
        <f t="shared" si="5"/>
        <v>35</v>
      </c>
      <c r="D15" s="12">
        <v>5.4610000000000003</v>
      </c>
      <c r="E15" s="12">
        <v>5.6531000000000002</v>
      </c>
      <c r="F15" s="12">
        <v>5.5418000000000003</v>
      </c>
      <c r="G15" s="15">
        <f t="shared" si="14"/>
        <v>2.4251176922932767</v>
      </c>
      <c r="H15" s="17">
        <f t="shared" si="6"/>
        <v>1.9678932178932296</v>
      </c>
      <c r="I15" s="17">
        <f t="shared" si="7"/>
        <v>2.1304043345250929</v>
      </c>
      <c r="J15" s="14">
        <f t="shared" si="0"/>
        <v>2.1744717482371994</v>
      </c>
      <c r="K15" s="16"/>
      <c r="L15" s="12">
        <v>5.9146000000000001</v>
      </c>
      <c r="M15" s="12">
        <v>5.7104999999999997</v>
      </c>
      <c r="N15" s="12">
        <v>5.7435999999999998</v>
      </c>
      <c r="O15" s="15">
        <f t="shared" si="1"/>
        <v>3.7740152644968954</v>
      </c>
      <c r="P15" s="17">
        <f t="shared" si="8"/>
        <v>3.6821177624053578</v>
      </c>
      <c r="Q15" s="17">
        <f t="shared" si="9"/>
        <v>3.7537483290581264</v>
      </c>
      <c r="R15" s="14">
        <f t="shared" si="2"/>
        <v>3.7366271186534603</v>
      </c>
      <c r="T15" s="12">
        <v>6.0102000000000002</v>
      </c>
      <c r="U15" s="12">
        <v>5.8303000000000003</v>
      </c>
      <c r="V15" s="12">
        <v>5.5481999999999996</v>
      </c>
      <c r="W15" s="15">
        <f t="shared" si="11"/>
        <v>4.6435100548446098</v>
      </c>
      <c r="X15" s="17">
        <f t="shared" si="12"/>
        <v>4.5175053331660306</v>
      </c>
      <c r="Y15" s="15">
        <f t="shared" si="10"/>
        <v>4.8769422706135881</v>
      </c>
      <c r="Z15" s="14">
        <f t="shared" si="3"/>
        <v>4.6793192195414095</v>
      </c>
    </row>
    <row r="16" spans="1:26" x14ac:dyDescent="0.2">
      <c r="A16" s="9">
        <f t="shared" si="13"/>
        <v>43332</v>
      </c>
      <c r="B16" s="10">
        <f t="shared" si="4"/>
        <v>1008</v>
      </c>
      <c r="C16" s="11">
        <f t="shared" si="5"/>
        <v>42</v>
      </c>
      <c r="D16" s="23">
        <v>5.4695999999999998</v>
      </c>
      <c r="E16" s="23">
        <v>5.6576000000000004</v>
      </c>
      <c r="F16" s="23">
        <v>5.5514000000000001</v>
      </c>
      <c r="G16" s="15">
        <f t="shared" si="14"/>
        <v>2.586417090233887</v>
      </c>
      <c r="H16" s="17">
        <f t="shared" si="6"/>
        <v>2.0490620490620639</v>
      </c>
      <c r="I16" s="17">
        <f t="shared" si="7"/>
        <v>2.3073237256275188</v>
      </c>
      <c r="J16" s="14">
        <f t="shared" si="0"/>
        <v>2.3142676216411568</v>
      </c>
      <c r="K16" s="16"/>
      <c r="L16" s="23">
        <v>5.9340000000000002</v>
      </c>
      <c r="M16" s="23">
        <v>5.7206000000000001</v>
      </c>
      <c r="N16" s="23">
        <v>5.7542999999999997</v>
      </c>
      <c r="O16" s="15">
        <f t="shared" si="1"/>
        <v>4.1143959996491031</v>
      </c>
      <c r="P16" s="17">
        <f t="shared" si="8"/>
        <v>3.8654973945567175</v>
      </c>
      <c r="Q16" s="17">
        <f t="shared" si="9"/>
        <v>3.9470356588026965</v>
      </c>
      <c r="R16" s="14">
        <f t="shared" si="2"/>
        <v>3.9756430176695061</v>
      </c>
      <c r="T16" s="23">
        <v>6.0102000000000002</v>
      </c>
      <c r="U16" s="23">
        <v>5.8291000000000004</v>
      </c>
      <c r="V16" s="23">
        <v>5.5406000000000004</v>
      </c>
      <c r="W16" s="15">
        <f t="shared" si="11"/>
        <v>4.6435100548446098</v>
      </c>
      <c r="X16" s="17">
        <f t="shared" si="12"/>
        <v>4.4959934030080992</v>
      </c>
      <c r="Y16" s="17">
        <f t="shared" si="10"/>
        <v>4.7332804052777</v>
      </c>
      <c r="Z16" s="14">
        <f t="shared" si="3"/>
        <v>4.6242612877101363</v>
      </c>
    </row>
    <row r="17" spans="1:27" x14ac:dyDescent="0.2">
      <c r="A17" s="9">
        <f t="shared" si="13"/>
        <v>43339</v>
      </c>
      <c r="B17" s="10">
        <f t="shared" si="4"/>
        <v>1176</v>
      </c>
      <c r="C17" s="11">
        <f t="shared" si="5"/>
        <v>49</v>
      </c>
      <c r="D17" s="23">
        <v>5.4833999999999996</v>
      </c>
      <c r="E17" s="23">
        <v>5.6653000000000002</v>
      </c>
      <c r="F17" s="23">
        <v>5.5617999999999999</v>
      </c>
      <c r="G17" s="15">
        <f t="shared" si="14"/>
        <v>2.8452463566967379</v>
      </c>
      <c r="H17" s="17">
        <f t="shared" si="6"/>
        <v>2.1879509379509496</v>
      </c>
      <c r="I17" s="17">
        <f t="shared" si="7"/>
        <v>2.4989863993218124</v>
      </c>
      <c r="J17" s="14">
        <f t="shared" si="0"/>
        <v>2.5107278979898333</v>
      </c>
      <c r="K17" s="16"/>
      <c r="L17" s="23">
        <v>5.9394</v>
      </c>
      <c r="M17" s="23">
        <v>5.7267999999999999</v>
      </c>
      <c r="N17" s="23">
        <v>5.7606999999999999</v>
      </c>
      <c r="O17" s="15">
        <f t="shared" si="1"/>
        <v>4.2091411527327036</v>
      </c>
      <c r="P17" s="17">
        <f t="shared" si="8"/>
        <v>3.978067069738731</v>
      </c>
      <c r="Q17" s="17">
        <f t="shared" si="9"/>
        <v>4.0626467719209485</v>
      </c>
      <c r="R17" s="14">
        <f t="shared" si="2"/>
        <v>4.0832849981307939</v>
      </c>
      <c r="T17" s="23">
        <v>6.0091000000000001</v>
      </c>
      <c r="U17" s="23">
        <v>5.8273999999999999</v>
      </c>
      <c r="V17" s="23">
        <v>5.5464000000000002</v>
      </c>
      <c r="W17" s="15">
        <f t="shared" si="11"/>
        <v>4.6243579698789947</v>
      </c>
      <c r="X17" s="17">
        <f t="shared" si="12"/>
        <v>4.4655181686176855</v>
      </c>
      <c r="Y17" s="17">
        <f t="shared" si="10"/>
        <v>4.8429170919814117</v>
      </c>
      <c r="Z17" s="14">
        <f t="shared" si="3"/>
        <v>4.6442644101593649</v>
      </c>
    </row>
    <row r="18" spans="1:27" x14ac:dyDescent="0.2">
      <c r="A18" s="9">
        <f t="shared" si="13"/>
        <v>43346</v>
      </c>
      <c r="B18" s="10">
        <f t="shared" si="4"/>
        <v>1344</v>
      </c>
      <c r="C18" s="11">
        <f t="shared" si="5"/>
        <v>56</v>
      </c>
      <c r="D18" s="23">
        <v>5.4828999999999999</v>
      </c>
      <c r="E18" s="23">
        <v>5.6707000000000001</v>
      </c>
      <c r="F18" s="23">
        <v>5.5647000000000002</v>
      </c>
      <c r="G18" s="15">
        <f t="shared" si="14"/>
        <v>2.8358684847234512</v>
      </c>
      <c r="H18" s="17">
        <f t="shared" si="6"/>
        <v>2.2853535353535444</v>
      </c>
      <c r="I18" s="17">
        <f t="shared" si="7"/>
        <v>2.552430798717344</v>
      </c>
      <c r="J18" s="14">
        <f t="shared" si="0"/>
        <v>2.5578842729314464</v>
      </c>
      <c r="K18" s="16"/>
      <c r="L18" s="23">
        <v>5.9470000000000001</v>
      </c>
      <c r="M18" s="23">
        <v>5.7362000000000002</v>
      </c>
      <c r="N18" s="23">
        <v>5.7652000000000001</v>
      </c>
      <c r="O18" s="15">
        <f t="shared" si="1"/>
        <v>4.3424861829985177</v>
      </c>
      <c r="P18" s="17">
        <f t="shared" si="8"/>
        <v>4.1487372224340531</v>
      </c>
      <c r="Q18" s="17">
        <f t="shared" si="9"/>
        <v>4.1439358358322202</v>
      </c>
      <c r="R18" s="14">
        <f t="shared" si="2"/>
        <v>4.2117197470882637</v>
      </c>
      <c r="T18" s="23">
        <v>6.0064000000000002</v>
      </c>
      <c r="U18" s="23">
        <v>5.8254000000000001</v>
      </c>
      <c r="V18" s="23">
        <v>5.5462999999999996</v>
      </c>
      <c r="W18" s="15">
        <f t="shared" si="11"/>
        <v>4.5773483067815812</v>
      </c>
      <c r="X18" s="17">
        <f t="shared" si="12"/>
        <v>4.4296649516877995</v>
      </c>
      <c r="Y18" s="17">
        <f t="shared" si="10"/>
        <v>4.8410268042796112</v>
      </c>
      <c r="Z18" s="14">
        <f t="shared" si="3"/>
        <v>4.616013354249664</v>
      </c>
    </row>
    <row r="19" spans="1:27" x14ac:dyDescent="0.2">
      <c r="A19" s="9">
        <f t="shared" si="13"/>
        <v>43353</v>
      </c>
      <c r="B19" s="10">
        <f t="shared" si="4"/>
        <v>1512</v>
      </c>
      <c r="C19" s="11">
        <f t="shared" si="5"/>
        <v>63</v>
      </c>
      <c r="D19" s="12">
        <v>5.4852999999999996</v>
      </c>
      <c r="E19" s="12">
        <v>5.6776</v>
      </c>
      <c r="F19" s="12">
        <v>5.5766</v>
      </c>
      <c r="G19" s="15">
        <f t="shared" si="14"/>
        <v>2.8808822701952468</v>
      </c>
      <c r="H19" s="17">
        <f t="shared" si="6"/>
        <v>2.409812409812417</v>
      </c>
      <c r="I19" s="17">
        <f t="shared" si="7"/>
        <v>2.7717371272713929</v>
      </c>
      <c r="J19" s="14">
        <f t="shared" si="0"/>
        <v>2.6874772690930189</v>
      </c>
      <c r="K19" s="16"/>
      <c r="L19" s="12">
        <v>5.9560000000000004</v>
      </c>
      <c r="M19" s="12">
        <v>5.7430000000000003</v>
      </c>
      <c r="N19" s="12">
        <v>5.7758000000000003</v>
      </c>
      <c r="O19" s="15">
        <f t="shared" si="1"/>
        <v>4.5003947714711963</v>
      </c>
      <c r="P19" s="17">
        <f t="shared" si="8"/>
        <v>4.2722007371498183</v>
      </c>
      <c r="Q19" s="17">
        <f t="shared" si="9"/>
        <v>4.3354167419343224</v>
      </c>
      <c r="R19" s="14">
        <f t="shared" si="2"/>
        <v>4.3693374168517787</v>
      </c>
      <c r="T19" s="12">
        <v>6.0033000000000003</v>
      </c>
      <c r="U19" s="12">
        <v>5.8216000000000001</v>
      </c>
      <c r="V19" s="12">
        <v>5.5411999999999999</v>
      </c>
      <c r="W19" s="15">
        <f t="shared" si="11"/>
        <v>4.5233742491512183</v>
      </c>
      <c r="X19" s="17">
        <f t="shared" si="12"/>
        <v>4.3615438395210111</v>
      </c>
      <c r="Y19" s="17">
        <f t="shared" si="10"/>
        <v>4.7446221314884189</v>
      </c>
      <c r="Z19" s="14">
        <f t="shared" si="3"/>
        <v>4.5431800733868828</v>
      </c>
    </row>
    <row r="20" spans="1:27" x14ac:dyDescent="0.2">
      <c r="A20" s="9">
        <f t="shared" si="13"/>
        <v>43360</v>
      </c>
      <c r="B20" s="10">
        <f t="shared" si="4"/>
        <v>1680</v>
      </c>
      <c r="C20" s="11">
        <f t="shared" si="5"/>
        <v>70</v>
      </c>
      <c r="D20" s="12">
        <v>5.4928999999999997</v>
      </c>
      <c r="E20" s="12">
        <v>5.6830999999999996</v>
      </c>
      <c r="F20" s="12">
        <v>5.5795000000000003</v>
      </c>
      <c r="G20" s="15">
        <f t="shared" si="14"/>
        <v>3.0234259241892834</v>
      </c>
      <c r="H20" s="17">
        <f t="shared" si="6"/>
        <v>2.5090187590187591</v>
      </c>
      <c r="I20" s="17">
        <f t="shared" si="7"/>
        <v>2.8251815266669245</v>
      </c>
      <c r="J20" s="14">
        <f t="shared" si="0"/>
        <v>2.7858754032916555</v>
      </c>
      <c r="K20" s="16"/>
      <c r="L20" s="12">
        <v>5.9644000000000004</v>
      </c>
      <c r="M20" s="12">
        <v>5.7488000000000001</v>
      </c>
      <c r="N20" s="12">
        <v>5.7724000000000002</v>
      </c>
      <c r="O20" s="15">
        <f t="shared" si="1"/>
        <v>4.6477761207123578</v>
      </c>
      <c r="P20" s="17">
        <f t="shared" si="8"/>
        <v>4.3775078526426698</v>
      </c>
      <c r="Q20" s="17">
        <f t="shared" si="9"/>
        <v>4.2739983380902515</v>
      </c>
      <c r="R20" s="14">
        <f t="shared" si="2"/>
        <v>4.4330941038150931</v>
      </c>
      <c r="T20" s="12">
        <v>5.9996999999999998</v>
      </c>
      <c r="U20" s="12">
        <v>5.8201999999999998</v>
      </c>
      <c r="V20" s="12">
        <v>5.5425000000000004</v>
      </c>
      <c r="W20" s="15">
        <f t="shared" si="11"/>
        <v>4.4606946983546578</v>
      </c>
      <c r="X20" s="17">
        <f t="shared" si="12"/>
        <v>4.3364465876700828</v>
      </c>
      <c r="Y20" s="17">
        <f t="shared" si="10"/>
        <v>4.7691958716116751</v>
      </c>
      <c r="Z20" s="14">
        <f t="shared" si="3"/>
        <v>4.5221123858788053</v>
      </c>
    </row>
    <row r="21" spans="1:27" x14ac:dyDescent="0.2">
      <c r="A21" s="9">
        <f t="shared" si="13"/>
        <v>43367</v>
      </c>
      <c r="B21" s="10">
        <f t="shared" si="4"/>
        <v>1848</v>
      </c>
      <c r="C21" s="11">
        <f t="shared" si="5"/>
        <v>77</v>
      </c>
      <c r="D21" s="12">
        <v>5.4962</v>
      </c>
      <c r="E21" s="12">
        <v>5.69</v>
      </c>
      <c r="F21" s="12">
        <v>5.5843999999999996</v>
      </c>
      <c r="G21" s="15">
        <f t="shared" si="14"/>
        <v>3.085319879213015</v>
      </c>
      <c r="H21" s="17">
        <f t="shared" si="6"/>
        <v>2.6334776334776482</v>
      </c>
      <c r="I21" s="17">
        <f t="shared" si="7"/>
        <v>2.9154841325421086</v>
      </c>
      <c r="J21" s="14">
        <f t="shared" si="0"/>
        <v>2.8780938817442574</v>
      </c>
      <c r="K21" s="16"/>
      <c r="L21" s="12">
        <v>5.9625000000000004</v>
      </c>
      <c r="M21" s="12">
        <v>5.7512999999999996</v>
      </c>
      <c r="N21" s="12">
        <v>5.7747000000000002</v>
      </c>
      <c r="O21" s="15">
        <f t="shared" si="1"/>
        <v>4.614439863145904</v>
      </c>
      <c r="P21" s="17">
        <f t="shared" si="8"/>
        <v>4.4228988506999256</v>
      </c>
      <c r="Q21" s="17">
        <f t="shared" si="9"/>
        <v>4.3155460818671214</v>
      </c>
      <c r="R21" s="14">
        <f t="shared" si="2"/>
        <v>4.4509615985709843</v>
      </c>
      <c r="T21" s="12">
        <v>5.9954999999999998</v>
      </c>
      <c r="U21" s="12">
        <v>5.8167999999999997</v>
      </c>
      <c r="V21" s="12">
        <v>5.5346000000000002</v>
      </c>
      <c r="W21" s="15">
        <f t="shared" si="11"/>
        <v>4.3875685557586799</v>
      </c>
      <c r="X21" s="17">
        <f t="shared" si="12"/>
        <v>4.2754961188892704</v>
      </c>
      <c r="Y21" s="17">
        <f t="shared" si="10"/>
        <v>4.6198631431704023</v>
      </c>
      <c r="Z21" s="14">
        <f t="shared" si="3"/>
        <v>4.4276426059394511</v>
      </c>
    </row>
    <row r="22" spans="1:27" x14ac:dyDescent="0.2">
      <c r="A22" s="9">
        <f t="shared" si="13"/>
        <v>43374</v>
      </c>
      <c r="B22" s="10">
        <f>INT(A22-$A$8)*24</f>
        <v>2016</v>
      </c>
      <c r="C22" s="11">
        <f t="shared" si="5"/>
        <v>84</v>
      </c>
      <c r="D22" s="12">
        <v>5.5018000000000002</v>
      </c>
      <c r="E22" s="12">
        <v>5.694</v>
      </c>
      <c r="F22" s="12">
        <v>5.5910000000000002</v>
      </c>
      <c r="G22" s="15">
        <f t="shared" si="14"/>
        <v>3.1903520453138885</v>
      </c>
      <c r="H22" s="17">
        <f t="shared" si="6"/>
        <v>2.705627705627712</v>
      </c>
      <c r="I22" s="17">
        <f t="shared" si="7"/>
        <v>3.0371162139250401</v>
      </c>
      <c r="J22" s="14">
        <f t="shared" si="0"/>
        <v>2.9776986549555473</v>
      </c>
      <c r="K22" s="16"/>
      <c r="L22" s="12">
        <v>5.9736000000000002</v>
      </c>
      <c r="M22" s="12">
        <v>5.7572000000000001</v>
      </c>
      <c r="N22" s="12">
        <v>5.7811000000000003</v>
      </c>
      <c r="O22" s="15">
        <f t="shared" si="1"/>
        <v>4.8091937889288658</v>
      </c>
      <c r="P22" s="17">
        <f t="shared" si="8"/>
        <v>4.5300216061150804</v>
      </c>
      <c r="Q22" s="17">
        <f t="shared" si="9"/>
        <v>4.4311571949853734</v>
      </c>
      <c r="R22" s="14">
        <f t="shared" si="2"/>
        <v>4.5901241966764408</v>
      </c>
      <c r="T22" s="12">
        <v>5.9930000000000003</v>
      </c>
      <c r="U22" s="12">
        <v>5.8163999999999998</v>
      </c>
      <c r="V22" s="12">
        <v>5.5380000000000003</v>
      </c>
      <c r="W22" s="15">
        <f t="shared" si="11"/>
        <v>4.3440410899277495</v>
      </c>
      <c r="X22" s="17">
        <f t="shared" si="12"/>
        <v>4.2683254755032936</v>
      </c>
      <c r="Y22" s="17">
        <f t="shared" si="10"/>
        <v>4.6841329250312027</v>
      </c>
      <c r="Z22" s="14">
        <f t="shared" si="3"/>
        <v>4.4321664968207486</v>
      </c>
    </row>
    <row r="23" spans="1:27" x14ac:dyDescent="0.2">
      <c r="A23" s="9">
        <f t="shared" si="13"/>
        <v>43381</v>
      </c>
      <c r="B23" s="10">
        <f t="shared" ref="B23:B86" si="15">INT(A23-$A$8)*24</f>
        <v>2184</v>
      </c>
      <c r="C23" s="11">
        <f t="shared" si="5"/>
        <v>91</v>
      </c>
      <c r="D23" s="12">
        <v>5.5103</v>
      </c>
      <c r="E23" s="12">
        <v>5.7079000000000004</v>
      </c>
      <c r="F23" s="12">
        <v>5.6</v>
      </c>
      <c r="G23" s="15">
        <f t="shared" si="14"/>
        <v>3.3497758688598447</v>
      </c>
      <c r="H23" s="17">
        <f t="shared" si="6"/>
        <v>2.9563492063492216</v>
      </c>
      <c r="I23" s="17">
        <f t="shared" si="7"/>
        <v>3.2029781430835569</v>
      </c>
      <c r="J23" s="14">
        <f t="shared" si="0"/>
        <v>3.1697010727642074</v>
      </c>
      <c r="K23" s="16"/>
      <c r="L23" s="12">
        <v>5.9885000000000002</v>
      </c>
      <c r="M23" s="12">
        <v>5.7656000000000001</v>
      </c>
      <c r="N23" s="12">
        <v>5.7839999999999998</v>
      </c>
      <c r="O23" s="15">
        <f t="shared" si="1"/>
        <v>5.0706202298447343</v>
      </c>
      <c r="P23" s="17">
        <f t="shared" si="8"/>
        <v>4.682535359587491</v>
      </c>
      <c r="Q23" s="17">
        <f t="shared" si="9"/>
        <v>4.4835434806170698</v>
      </c>
      <c r="R23" s="14">
        <f t="shared" si="2"/>
        <v>4.7455663566830983</v>
      </c>
      <c r="T23" s="12">
        <v>5.9950999999999999</v>
      </c>
      <c r="U23" s="12">
        <v>5.8148</v>
      </c>
      <c r="V23" s="12">
        <v>5.5350000000000001</v>
      </c>
      <c r="W23" s="15">
        <f t="shared" si="11"/>
        <v>4.3806041612257305</v>
      </c>
      <c r="X23" s="17">
        <f t="shared" si="12"/>
        <v>4.2396429019593853</v>
      </c>
      <c r="Y23" s="17">
        <f t="shared" si="10"/>
        <v>4.6274242939775547</v>
      </c>
      <c r="Z23" s="14">
        <f t="shared" si="3"/>
        <v>4.4158904523875568</v>
      </c>
    </row>
    <row r="24" spans="1:27" x14ac:dyDescent="0.2">
      <c r="A24" s="9">
        <f>A23+8</f>
        <v>43389</v>
      </c>
      <c r="B24" s="10">
        <f t="shared" si="15"/>
        <v>2376</v>
      </c>
      <c r="C24" s="11">
        <f t="shared" si="5"/>
        <v>99</v>
      </c>
      <c r="D24" s="12">
        <v>5.5118</v>
      </c>
      <c r="E24" s="12">
        <v>5.7041000000000004</v>
      </c>
      <c r="F24" s="12">
        <v>5.6001000000000003</v>
      </c>
      <c r="G24" s="15">
        <f t="shared" si="14"/>
        <v>3.3779094847797211</v>
      </c>
      <c r="H24" s="17">
        <f t="shared" si="6"/>
        <v>2.8878066378066523</v>
      </c>
      <c r="I24" s="17">
        <f t="shared" si="7"/>
        <v>3.204821053407553</v>
      </c>
      <c r="J24" s="14">
        <f t="shared" si="0"/>
        <v>3.1568457253313085</v>
      </c>
      <c r="K24" s="16"/>
      <c r="L24" s="12">
        <v>5.9825999999999997</v>
      </c>
      <c r="M24" s="12">
        <v>5.7618</v>
      </c>
      <c r="N24" s="12">
        <v>5.7858000000000001</v>
      </c>
      <c r="O24" s="15">
        <f t="shared" si="1"/>
        <v>4.9671023774015293</v>
      </c>
      <c r="P24" s="17">
        <f t="shared" si="8"/>
        <v>4.6135410425404473</v>
      </c>
      <c r="Q24" s="17">
        <f t="shared" si="9"/>
        <v>4.516059106181582</v>
      </c>
      <c r="R24" s="14">
        <f t="shared" si="2"/>
        <v>4.6989008420411862</v>
      </c>
      <c r="T24" s="12">
        <v>5.99</v>
      </c>
      <c r="U24" s="12">
        <v>5.8116000000000003</v>
      </c>
      <c r="V24" s="12">
        <v>5.5330000000000004</v>
      </c>
      <c r="W24" s="15">
        <f t="shared" si="11"/>
        <v>4.2918081309306206</v>
      </c>
      <c r="X24" s="17">
        <f t="shared" si="12"/>
        <v>4.1822777548715688</v>
      </c>
      <c r="Y24" s="17">
        <f t="shared" si="10"/>
        <v>4.5896185399417941</v>
      </c>
      <c r="Z24" s="14">
        <f t="shared" si="3"/>
        <v>4.3545681419146609</v>
      </c>
    </row>
    <row r="25" spans="1:27" x14ac:dyDescent="0.2">
      <c r="A25" s="9">
        <f>A24+6</f>
        <v>43395</v>
      </c>
      <c r="B25" s="10">
        <f t="shared" si="15"/>
        <v>2520</v>
      </c>
      <c r="C25" s="11">
        <f t="shared" si="5"/>
        <v>105</v>
      </c>
      <c r="D25" s="12">
        <v>5.5187999999999997</v>
      </c>
      <c r="E25" s="12">
        <v>5.7098000000000004</v>
      </c>
      <c r="F25" s="12">
        <v>5.6096000000000004</v>
      </c>
      <c r="G25" s="15">
        <f t="shared" si="14"/>
        <v>3.5091996924058004</v>
      </c>
      <c r="H25" s="17">
        <f t="shared" si="6"/>
        <v>2.9906204906205058</v>
      </c>
      <c r="I25" s="17">
        <f t="shared" si="7"/>
        <v>3.3798975341859991</v>
      </c>
      <c r="J25" s="14">
        <f t="shared" si="0"/>
        <v>3.2932392390707683</v>
      </c>
      <c r="K25" s="16"/>
      <c r="L25" s="12">
        <v>5.9980000000000002</v>
      </c>
      <c r="M25" s="12">
        <v>5.7830000000000004</v>
      </c>
      <c r="N25" s="12">
        <v>5.8072999999999997</v>
      </c>
      <c r="O25" s="15">
        <v>5</v>
      </c>
      <c r="P25" s="17">
        <v>4.5999999999999996</v>
      </c>
      <c r="Q25" s="17">
        <v>4.55</v>
      </c>
      <c r="R25" s="14">
        <f t="shared" si="2"/>
        <v>4.7166666666666659</v>
      </c>
      <c r="T25" s="12">
        <v>5.9901999999999997</v>
      </c>
      <c r="U25" s="12">
        <v>5.8128000000000002</v>
      </c>
      <c r="V25" s="12">
        <v>5.5358999999999998</v>
      </c>
      <c r="W25" s="15">
        <f t="shared" si="11"/>
        <v>4.2952903281970869</v>
      </c>
      <c r="X25" s="17">
        <f t="shared" si="12"/>
        <v>4.2037896850295002</v>
      </c>
      <c r="Y25" s="17">
        <f t="shared" si="10"/>
        <v>4.6444368832936425</v>
      </c>
      <c r="Z25" s="14">
        <f t="shared" si="3"/>
        <v>4.3811722988400765</v>
      </c>
      <c r="AA25" s="18"/>
    </row>
    <row r="26" spans="1:27" x14ac:dyDescent="0.2">
      <c r="A26" s="9">
        <f t="shared" si="13"/>
        <v>43402</v>
      </c>
      <c r="B26" s="10">
        <f t="shared" si="15"/>
        <v>2688</v>
      </c>
      <c r="C26" s="11">
        <f t="shared" si="5"/>
        <v>112</v>
      </c>
      <c r="D26" s="12">
        <v>5.5225</v>
      </c>
      <c r="E26" s="12">
        <v>5.7164999999999999</v>
      </c>
      <c r="F26" s="12">
        <v>5.6109</v>
      </c>
      <c r="G26" s="15">
        <f t="shared" si="14"/>
        <v>3.5785959450081646</v>
      </c>
      <c r="H26" s="17">
        <f t="shared" si="6"/>
        <v>3.1114718614718675</v>
      </c>
      <c r="I26" s="17">
        <f t="shared" si="7"/>
        <v>3.4038553683977799</v>
      </c>
      <c r="J26" s="14">
        <f t="shared" si="0"/>
        <v>3.3646410582926038</v>
      </c>
      <c r="K26" s="16"/>
      <c r="L26" s="12">
        <v>5.9878</v>
      </c>
      <c r="M26" s="12">
        <v>5.7640000000000002</v>
      </c>
      <c r="N26" s="12">
        <v>5.7892999999999999</v>
      </c>
      <c r="O26" s="15">
        <f t="shared" si="1"/>
        <v>5.0583384507413012</v>
      </c>
      <c r="P26" s="17">
        <f t="shared" si="8"/>
        <v>4.6534851208308439</v>
      </c>
      <c r="Q26" s="17">
        <f t="shared" si="9"/>
        <v>4.5792839336681208</v>
      </c>
      <c r="R26" s="14">
        <f t="shared" si="2"/>
        <v>4.7637025017467556</v>
      </c>
      <c r="T26" s="12">
        <v>5.9861000000000004</v>
      </c>
      <c r="U26" s="12">
        <v>5.8117999999999999</v>
      </c>
      <c r="V26" s="12">
        <v>5.5305</v>
      </c>
      <c r="W26" s="15">
        <f t="shared" si="11"/>
        <v>4.2239052842343581</v>
      </c>
      <c r="X26" s="17">
        <f t="shared" si="12"/>
        <v>4.1858630765645497</v>
      </c>
      <c r="Y26" s="17">
        <f t="shared" si="10"/>
        <v>4.5423613473970814</v>
      </c>
      <c r="Z26" s="14">
        <f t="shared" si="3"/>
        <v>4.3173765693986628</v>
      </c>
    </row>
    <row r="27" spans="1:27" x14ac:dyDescent="0.2">
      <c r="A27" s="9">
        <f t="shared" si="13"/>
        <v>43409</v>
      </c>
      <c r="B27" s="10">
        <f t="shared" si="15"/>
        <v>2856</v>
      </c>
      <c r="C27" s="11">
        <f t="shared" si="5"/>
        <v>119</v>
      </c>
      <c r="D27" s="12">
        <v>5.5297999999999998</v>
      </c>
      <c r="E27" s="12">
        <v>5.7138999999999998</v>
      </c>
      <c r="F27" s="12">
        <v>5.6237000000000004</v>
      </c>
      <c r="G27" s="15">
        <f t="shared" si="14"/>
        <v>3.7155128758182228</v>
      </c>
      <c r="H27" s="17">
        <f t="shared" si="6"/>
        <v>3.0645743145743176</v>
      </c>
      <c r="I27" s="17">
        <f t="shared" si="7"/>
        <v>3.6397478898676914</v>
      </c>
      <c r="J27" s="14">
        <f t="shared" si="0"/>
        <v>3.4732783600867436</v>
      </c>
      <c r="K27" s="16"/>
      <c r="L27" s="12">
        <v>5.9836</v>
      </c>
      <c r="M27" s="12">
        <v>5.7659000000000002</v>
      </c>
      <c r="N27" s="12">
        <v>5.7881</v>
      </c>
      <c r="O27" s="15">
        <f t="shared" si="1"/>
        <v>4.9846477761207204</v>
      </c>
      <c r="P27" s="17">
        <f t="shared" si="8"/>
        <v>4.6879822793543662</v>
      </c>
      <c r="Q27" s="17">
        <f t="shared" si="9"/>
        <v>4.5576068499584519</v>
      </c>
      <c r="R27" s="14">
        <f t="shared" si="2"/>
        <v>4.7434123018111789</v>
      </c>
      <c r="T27" s="12">
        <v>5.9851999999999999</v>
      </c>
      <c r="U27" s="12">
        <v>5.8083</v>
      </c>
      <c r="V27" s="12">
        <v>5.5297999999999998</v>
      </c>
      <c r="W27" s="15">
        <f t="shared" si="11"/>
        <v>4.2082353965352102</v>
      </c>
      <c r="X27" s="17">
        <f t="shared" si="12"/>
        <v>4.1231199469372468</v>
      </c>
      <c r="Y27" s="17">
        <f t="shared" si="10"/>
        <v>4.529129333484561</v>
      </c>
      <c r="Z27" s="14">
        <f t="shared" si="3"/>
        <v>4.2868282256523393</v>
      </c>
    </row>
    <row r="28" spans="1:27" x14ac:dyDescent="0.2">
      <c r="A28" s="9">
        <f t="shared" si="13"/>
        <v>43416</v>
      </c>
      <c r="B28" s="10">
        <f t="shared" si="15"/>
        <v>3024</v>
      </c>
      <c r="C28" s="11">
        <f t="shared" si="5"/>
        <v>126</v>
      </c>
      <c r="D28" s="12">
        <v>5.5286999999999997</v>
      </c>
      <c r="E28" s="12">
        <v>5.7221000000000002</v>
      </c>
      <c r="F28" s="12">
        <v>5.6131000000000002</v>
      </c>
      <c r="G28" s="15">
        <f t="shared" si="14"/>
        <v>3.6948815574769789</v>
      </c>
      <c r="H28" s="17">
        <f t="shared" si="6"/>
        <v>3.2124819624819736</v>
      </c>
      <c r="I28" s="17">
        <f t="shared" si="7"/>
        <v>3.4443993955254237</v>
      </c>
      <c r="J28" s="14">
        <f t="shared" si="0"/>
        <v>3.4505876384947918</v>
      </c>
      <c r="K28" s="16"/>
      <c r="L28" s="12">
        <v>5.9966999999999997</v>
      </c>
      <c r="M28" s="12">
        <v>5.7778999999999998</v>
      </c>
      <c r="N28" s="12">
        <v>5.8015999999999996</v>
      </c>
      <c r="O28" s="15">
        <f t="shared" si="1"/>
        <v>5.2144924993420503</v>
      </c>
      <c r="P28" s="17">
        <f t="shared" si="8"/>
        <v>4.9058590700292317</v>
      </c>
      <c r="Q28" s="17">
        <f t="shared" si="9"/>
        <v>4.8014740416922503</v>
      </c>
      <c r="R28" s="14">
        <f t="shared" si="2"/>
        <v>4.9739418703545111</v>
      </c>
      <c r="T28" s="12">
        <v>5.9878</v>
      </c>
      <c r="U28" s="12">
        <v>5.81</v>
      </c>
      <c r="V28" s="12">
        <v>5.5362</v>
      </c>
      <c r="W28" s="15">
        <f t="shared" si="11"/>
        <v>4.2535039609993897</v>
      </c>
      <c r="X28" s="17">
        <f t="shared" si="12"/>
        <v>4.1535951813276455</v>
      </c>
      <c r="Y28" s="17">
        <f t="shared" si="10"/>
        <v>4.6501077463990104</v>
      </c>
      <c r="Z28" s="14">
        <f t="shared" si="3"/>
        <v>4.3524022962420146</v>
      </c>
    </row>
    <row r="29" spans="1:27" x14ac:dyDescent="0.2">
      <c r="A29" s="9">
        <f t="shared" si="13"/>
        <v>43423</v>
      </c>
      <c r="B29" s="10">
        <f t="shared" si="15"/>
        <v>3192</v>
      </c>
      <c r="C29" s="11">
        <f t="shared" si="5"/>
        <v>133</v>
      </c>
      <c r="D29" s="12">
        <v>5.5343</v>
      </c>
      <c r="E29" s="12">
        <v>5.7253999999999996</v>
      </c>
      <c r="F29" s="12">
        <v>5.6208</v>
      </c>
      <c r="G29" s="15">
        <f t="shared" si="14"/>
        <v>3.7999137235778524</v>
      </c>
      <c r="H29" s="17">
        <f t="shared" si="6"/>
        <v>3.2720057720057727</v>
      </c>
      <c r="I29" s="17">
        <f t="shared" si="7"/>
        <v>3.5863034904721598</v>
      </c>
      <c r="J29" s="14">
        <f t="shared" si="0"/>
        <v>3.5527409953519284</v>
      </c>
      <c r="K29" s="16"/>
      <c r="L29" s="12">
        <v>5.9945000000000004</v>
      </c>
      <c r="M29" s="12">
        <v>5.7702999999999998</v>
      </c>
      <c r="N29" s="12">
        <v>5.7949000000000002</v>
      </c>
      <c r="O29" s="15">
        <f t="shared" si="1"/>
        <v>5.1758926221598536</v>
      </c>
      <c r="P29" s="17">
        <f t="shared" si="8"/>
        <v>4.7678704359351443</v>
      </c>
      <c r="Q29" s="17">
        <f t="shared" si="9"/>
        <v>4.6804436576465926</v>
      </c>
      <c r="R29" s="14">
        <f t="shared" si="2"/>
        <v>4.8747355719138632</v>
      </c>
      <c r="T29" s="12">
        <v>5.9916999999999998</v>
      </c>
      <c r="U29" s="12">
        <v>5.8095999999999997</v>
      </c>
      <c r="V29" s="12">
        <v>5.5334000000000003</v>
      </c>
      <c r="W29" s="15">
        <f t="shared" si="11"/>
        <v>4.3214068076956522</v>
      </c>
      <c r="X29" s="17">
        <f t="shared" si="12"/>
        <v>4.1464245379416687</v>
      </c>
      <c r="Y29" s="17">
        <f t="shared" si="10"/>
        <v>4.5971796907489466</v>
      </c>
      <c r="Z29" s="14">
        <f t="shared" si="3"/>
        <v>4.3550036787954225</v>
      </c>
    </row>
    <row r="30" spans="1:27" x14ac:dyDescent="0.2">
      <c r="A30" s="9">
        <f t="shared" si="13"/>
        <v>43430</v>
      </c>
      <c r="B30" s="10">
        <f t="shared" si="15"/>
        <v>3360</v>
      </c>
      <c r="C30" s="11">
        <f t="shared" si="5"/>
        <v>140</v>
      </c>
      <c r="D30" s="12">
        <v>5.5373000000000001</v>
      </c>
      <c r="E30" s="12">
        <v>5.7359999999999998</v>
      </c>
      <c r="F30" s="12">
        <v>5.6227</v>
      </c>
      <c r="G30" s="15">
        <f t="shared" si="14"/>
        <v>3.8561809554176056</v>
      </c>
      <c r="H30" s="17">
        <f t="shared" si="6"/>
        <v>3.4632034632034667</v>
      </c>
      <c r="I30" s="17">
        <f t="shared" si="7"/>
        <v>3.6213187866278496</v>
      </c>
      <c r="J30" s="14">
        <f t="shared" si="0"/>
        <v>3.6469010684163075</v>
      </c>
      <c r="K30" s="16"/>
      <c r="L30" s="12">
        <v>5.9892000000000003</v>
      </c>
      <c r="M30" s="12">
        <v>5.7678000000000003</v>
      </c>
      <c r="N30" s="12">
        <v>5.7835000000000001</v>
      </c>
      <c r="O30" s="15">
        <f t="shared" si="1"/>
        <v>5.0829020089481665</v>
      </c>
      <c r="P30" s="17">
        <f t="shared" si="8"/>
        <v>4.7224794378778885</v>
      </c>
      <c r="Q30" s="17">
        <f t="shared" si="9"/>
        <v>4.4745113624047113</v>
      </c>
      <c r="R30" s="14">
        <f t="shared" si="2"/>
        <v>4.7599642697435884</v>
      </c>
      <c r="T30" s="12">
        <v>5.9855</v>
      </c>
      <c r="U30" s="12">
        <v>5.8059000000000003</v>
      </c>
      <c r="V30" s="12">
        <v>5.5281000000000002</v>
      </c>
      <c r="W30" s="15">
        <f t="shared" si="11"/>
        <v>4.2134586924349264</v>
      </c>
      <c r="X30" s="17">
        <f t="shared" si="12"/>
        <v>4.0800960866213849</v>
      </c>
      <c r="Y30" s="17">
        <f t="shared" si="10"/>
        <v>4.4969944425541701</v>
      </c>
      <c r="Z30" s="14">
        <f t="shared" si="3"/>
        <v>4.2635164072034941</v>
      </c>
    </row>
    <row r="31" spans="1:27" x14ac:dyDescent="0.2">
      <c r="A31" s="9">
        <f t="shared" si="13"/>
        <v>43437</v>
      </c>
      <c r="B31" s="10">
        <f t="shared" si="15"/>
        <v>3528</v>
      </c>
      <c r="C31" s="11">
        <f t="shared" si="5"/>
        <v>147</v>
      </c>
      <c r="D31" s="12">
        <v>5.5385</v>
      </c>
      <c r="E31" s="12">
        <v>5.7290000000000001</v>
      </c>
      <c r="F31" s="12">
        <v>5.6219000000000001</v>
      </c>
      <c r="G31" s="15">
        <f t="shared" si="14"/>
        <v>3.8786878481535032</v>
      </c>
      <c r="H31" s="17">
        <f t="shared" si="6"/>
        <v>3.3369408369408458</v>
      </c>
      <c r="I31" s="17">
        <f t="shared" si="7"/>
        <v>3.6065755040359817</v>
      </c>
      <c r="J31" s="14">
        <f t="shared" si="0"/>
        <v>3.6074013963767766</v>
      </c>
      <c r="K31" s="16"/>
      <c r="L31" s="12">
        <v>5.9974999999999996</v>
      </c>
      <c r="M31" s="12">
        <v>5.7686000000000002</v>
      </c>
      <c r="N31" s="12">
        <v>5.7908999999999997</v>
      </c>
      <c r="O31" s="15">
        <f t="shared" si="1"/>
        <v>5.2285288183173977</v>
      </c>
      <c r="P31" s="17">
        <f t="shared" si="8"/>
        <v>4.7370045572562116</v>
      </c>
      <c r="Q31" s="17">
        <f t="shared" si="9"/>
        <v>4.6081867119476794</v>
      </c>
      <c r="R31" s="14">
        <f t="shared" si="2"/>
        <v>4.8579066958404296</v>
      </c>
      <c r="T31" s="12">
        <v>5.9810999999999996</v>
      </c>
      <c r="U31" s="12">
        <v>5.8041</v>
      </c>
      <c r="V31" s="12">
        <v>5.5239000000000003</v>
      </c>
      <c r="W31" s="15">
        <f t="shared" si="11"/>
        <v>4.1368503525724662</v>
      </c>
      <c r="X31" s="17">
        <f t="shared" si="12"/>
        <v>4.0478281913844807</v>
      </c>
      <c r="Y31" s="17">
        <f t="shared" si="10"/>
        <v>4.4176023590790656</v>
      </c>
      <c r="Z31" s="14">
        <f t="shared" si="3"/>
        <v>4.2007603010120045</v>
      </c>
    </row>
    <row r="32" spans="1:27" x14ac:dyDescent="0.2">
      <c r="A32" s="9">
        <f t="shared" si="13"/>
        <v>43444</v>
      </c>
      <c r="B32" s="10">
        <f t="shared" si="15"/>
        <v>3696</v>
      </c>
      <c r="C32" s="11">
        <f t="shared" si="5"/>
        <v>154</v>
      </c>
      <c r="D32" s="12">
        <v>5.5384000000000002</v>
      </c>
      <c r="E32" s="12">
        <v>5.73</v>
      </c>
      <c r="F32" s="12">
        <v>5.6258999999999997</v>
      </c>
      <c r="G32" s="15">
        <f t="shared" si="14"/>
        <v>3.8768122737588491</v>
      </c>
      <c r="H32" s="17">
        <f t="shared" si="6"/>
        <v>3.3549783549783703</v>
      </c>
      <c r="I32" s="17">
        <f t="shared" si="7"/>
        <v>3.6802919169953188</v>
      </c>
      <c r="J32" s="14">
        <f t="shared" si="0"/>
        <v>3.6373608485775129</v>
      </c>
      <c r="K32" s="16"/>
      <c r="L32" s="12">
        <v>5.9893999999999998</v>
      </c>
      <c r="M32" s="12">
        <v>5.7667999999999999</v>
      </c>
      <c r="N32" s="12">
        <v>5.7843999999999998</v>
      </c>
      <c r="O32" s="15">
        <f t="shared" si="1"/>
        <v>5.086411088691996</v>
      </c>
      <c r="P32" s="17">
        <f t="shared" si="8"/>
        <v>4.7043230386549766</v>
      </c>
      <c r="Q32" s="17">
        <v>4.45</v>
      </c>
      <c r="R32" s="14">
        <f>AVERAGE(O32:Q32)</f>
        <v>4.7469113757823242</v>
      </c>
      <c r="T32" s="12">
        <v>5.9797000000000002</v>
      </c>
      <c r="U32" s="12">
        <v>5.8019999999999996</v>
      </c>
      <c r="V32" s="12">
        <v>5.5202</v>
      </c>
      <c r="W32" s="15">
        <f t="shared" si="11"/>
        <v>4.11247497170715</v>
      </c>
      <c r="X32" s="17">
        <f t="shared" si="12"/>
        <v>4.0101823136080892</v>
      </c>
      <c r="Y32" s="17">
        <f t="shared" si="10"/>
        <v>4.3476617141128964</v>
      </c>
      <c r="Z32" s="14">
        <f t="shared" si="3"/>
        <v>4.1567729998093776</v>
      </c>
    </row>
    <row r="33" spans="1:26" x14ac:dyDescent="0.2">
      <c r="A33" s="9">
        <f t="shared" si="13"/>
        <v>43451</v>
      </c>
      <c r="B33" s="10">
        <f t="shared" si="15"/>
        <v>3864</v>
      </c>
      <c r="C33" s="11">
        <f t="shared" si="5"/>
        <v>161</v>
      </c>
      <c r="D33" s="12">
        <v>5.5350000000000001</v>
      </c>
      <c r="E33" s="12">
        <v>5.7293000000000003</v>
      </c>
      <c r="F33" s="12">
        <v>5.6223999999999998</v>
      </c>
      <c r="G33" s="15">
        <f t="shared" si="14"/>
        <v>3.8130427443404633</v>
      </c>
      <c r="H33" s="17">
        <f t="shared" si="6"/>
        <v>3.3423520923521051</v>
      </c>
      <c r="I33" s="17">
        <f t="shared" si="7"/>
        <v>3.6157900556558946</v>
      </c>
      <c r="J33" s="14">
        <f t="shared" si="0"/>
        <v>3.5903949641161543</v>
      </c>
      <c r="K33" s="16"/>
      <c r="L33" s="12">
        <v>5.9997999999999996</v>
      </c>
      <c r="M33" s="12">
        <v>5.7693000000000003</v>
      </c>
      <c r="N33" s="12">
        <v>5.7827999999999999</v>
      </c>
      <c r="O33" s="15">
        <f t="shared" si="1"/>
        <v>5.2688832353715238</v>
      </c>
      <c r="P33" s="17">
        <f t="shared" si="8"/>
        <v>4.7497140367122483</v>
      </c>
      <c r="Q33" s="17">
        <f t="shared" si="9"/>
        <v>4.4618663969074008</v>
      </c>
      <c r="R33" s="14">
        <f t="shared" si="2"/>
        <v>4.826821222997058</v>
      </c>
      <c r="T33" s="12">
        <v>5.9786000000000001</v>
      </c>
      <c r="U33" s="12">
        <v>5.8041999999999998</v>
      </c>
      <c r="V33" s="12">
        <v>5.5270999999999999</v>
      </c>
      <c r="W33" s="15">
        <f t="shared" si="11"/>
        <v>4.0933228867415359</v>
      </c>
      <c r="X33" s="17">
        <f t="shared" si="12"/>
        <v>4.0496208522309711</v>
      </c>
      <c r="Y33" s="17">
        <f t="shared" si="10"/>
        <v>4.478091565536281</v>
      </c>
      <c r="Z33" s="14">
        <f t="shared" si="3"/>
        <v>4.207011768169596</v>
      </c>
    </row>
    <row r="34" spans="1:26" x14ac:dyDescent="0.2">
      <c r="A34" s="9">
        <f>A33+9</f>
        <v>43460</v>
      </c>
      <c r="B34" s="10">
        <f t="shared" si="15"/>
        <v>4080</v>
      </c>
      <c r="C34" s="11">
        <f t="shared" si="5"/>
        <v>170</v>
      </c>
      <c r="D34" s="12">
        <v>5.5491999999999999</v>
      </c>
      <c r="E34" s="12">
        <v>5.7404999999999999</v>
      </c>
      <c r="F34" s="12">
        <v>5.6327999999999996</v>
      </c>
      <c r="G34" s="15">
        <f t="shared" si="14"/>
        <v>4.0793743083819463</v>
      </c>
      <c r="H34" s="17">
        <f t="shared" si="6"/>
        <v>3.5443722943723008</v>
      </c>
      <c r="I34" s="17">
        <f t="shared" si="7"/>
        <v>3.8074527293501879</v>
      </c>
      <c r="J34" s="14">
        <f t="shared" si="0"/>
        <v>3.8103997773681448</v>
      </c>
      <c r="K34" s="16"/>
      <c r="L34" s="12">
        <v>5.9961000000000002</v>
      </c>
      <c r="M34" s="12">
        <v>5.7685000000000004</v>
      </c>
      <c r="N34" s="12">
        <v>5.7845800000000001</v>
      </c>
      <c r="O34" s="15">
        <f t="shared" si="1"/>
        <v>5.2039652601105475</v>
      </c>
      <c r="P34" s="17">
        <f t="shared" si="8"/>
        <v>4.7351889173339252</v>
      </c>
      <c r="Q34" s="17">
        <f t="shared" si="9"/>
        <v>4.4940207377434156</v>
      </c>
      <c r="R34" s="14">
        <f t="shared" si="2"/>
        <v>4.8110583050626294</v>
      </c>
      <c r="T34" s="12">
        <v>5.9781000000000004</v>
      </c>
      <c r="U34" s="12">
        <v>5.8064</v>
      </c>
      <c r="V34" s="12">
        <v>5.5209000000000001</v>
      </c>
      <c r="W34" s="15">
        <f t="shared" si="11"/>
        <v>4.0846173935753525</v>
      </c>
      <c r="X34" s="17">
        <f t="shared" si="12"/>
        <v>4.0890593908538522</v>
      </c>
      <c r="Y34" s="17">
        <f t="shared" si="10"/>
        <v>4.3608937280254167</v>
      </c>
      <c r="Z34" s="14">
        <f t="shared" si="3"/>
        <v>4.1781901708182074</v>
      </c>
    </row>
    <row r="35" spans="1:26" x14ac:dyDescent="0.2">
      <c r="A35" s="9">
        <f>A34+12</f>
        <v>43472</v>
      </c>
      <c r="B35" s="10">
        <f t="shared" si="15"/>
        <v>4368</v>
      </c>
      <c r="C35" s="11">
        <f t="shared" si="5"/>
        <v>182</v>
      </c>
      <c r="D35" s="12">
        <v>5.5462999999999996</v>
      </c>
      <c r="E35" s="12">
        <v>5.7335000000000003</v>
      </c>
      <c r="F35" s="12">
        <v>5.6323999999999996</v>
      </c>
      <c r="G35" s="15">
        <f t="shared" si="14"/>
        <v>4.024982650936848</v>
      </c>
      <c r="H35" s="17">
        <f t="shared" si="6"/>
        <v>3.4181096681096803</v>
      </c>
      <c r="I35" s="17">
        <f t="shared" si="7"/>
        <v>3.8000810880542546</v>
      </c>
      <c r="J35" s="14">
        <f t="shared" si="0"/>
        <v>3.747724469033594</v>
      </c>
      <c r="K35" s="16"/>
      <c r="L35" s="12">
        <v>5.9961000000000002</v>
      </c>
      <c r="M35" s="12">
        <v>5.7701000000000002</v>
      </c>
      <c r="N35" s="12">
        <v>5.7847999999999997</v>
      </c>
      <c r="O35" s="15">
        <f t="shared" si="1"/>
        <v>5.2039652601105475</v>
      </c>
      <c r="P35" s="17">
        <f t="shared" si="8"/>
        <v>4.7642391560905715</v>
      </c>
      <c r="Q35" s="17">
        <f t="shared" si="9"/>
        <v>4.4979948697568499</v>
      </c>
      <c r="R35" s="14">
        <f t="shared" si="2"/>
        <v>4.822066428652656</v>
      </c>
      <c r="T35" s="12">
        <v>5.9779</v>
      </c>
      <c r="U35" s="12">
        <v>5.7994000000000003</v>
      </c>
      <c r="V35" s="12">
        <v>5.5189000000000004</v>
      </c>
      <c r="W35" s="15">
        <f t="shared" si="11"/>
        <v>4.0811351963088702</v>
      </c>
      <c r="X35" s="17">
        <f t="shared" si="12"/>
        <v>3.9635731315992464</v>
      </c>
      <c r="Y35" s="17">
        <f t="shared" si="10"/>
        <v>4.3230879739896571</v>
      </c>
      <c r="Z35" s="14">
        <f t="shared" si="3"/>
        <v>4.1225987672992579</v>
      </c>
    </row>
    <row r="36" spans="1:26" x14ac:dyDescent="0.2">
      <c r="A36" s="9">
        <f t="shared" si="13"/>
        <v>43479</v>
      </c>
      <c r="B36" s="10">
        <f t="shared" si="15"/>
        <v>4536</v>
      </c>
      <c r="C36" s="11">
        <f t="shared" si="5"/>
        <v>189</v>
      </c>
      <c r="D36" s="12">
        <v>5.5486000000000004</v>
      </c>
      <c r="E36" s="12">
        <v>5.7411000000000003</v>
      </c>
      <c r="F36" s="12">
        <v>5.6313000000000004</v>
      </c>
      <c r="G36" s="15">
        <f t="shared" si="14"/>
        <v>4.0681208620140064</v>
      </c>
      <c r="H36" s="17">
        <f t="shared" si="6"/>
        <v>3.5551948051948181</v>
      </c>
      <c r="I36" s="17">
        <f t="shared" si="7"/>
        <v>3.7798090744904491</v>
      </c>
      <c r="J36" s="14">
        <f t="shared" si="0"/>
        <v>3.8010415805664248</v>
      </c>
      <c r="K36" s="16"/>
      <c r="L36" s="12">
        <v>6.0037000000000003</v>
      </c>
      <c r="M36" s="12">
        <v>5.7731000000000003</v>
      </c>
      <c r="N36" s="12">
        <v>5.7884000000000002</v>
      </c>
      <c r="O36" s="15">
        <f t="shared" si="1"/>
        <v>5.3373102903763607</v>
      </c>
      <c r="P36" s="17">
        <f t="shared" si="8"/>
        <v>4.8187083537592921</v>
      </c>
      <c r="Q36" s="17">
        <f t="shared" si="9"/>
        <v>4.5630261208858727</v>
      </c>
      <c r="R36" s="14">
        <f t="shared" si="2"/>
        <v>4.9063482550071749</v>
      </c>
      <c r="T36" s="12">
        <v>5.9776999999999996</v>
      </c>
      <c r="U36" s="12">
        <v>5.7972999999999999</v>
      </c>
      <c r="V36" s="12">
        <v>5.5166000000000004</v>
      </c>
      <c r="W36" s="15">
        <f t="shared" si="11"/>
        <v>4.0776529990423871</v>
      </c>
      <c r="X36" s="17">
        <f t="shared" si="12"/>
        <v>3.9259272538228549</v>
      </c>
      <c r="Y36" s="17">
        <f t="shared" si="10"/>
        <v>4.2796113568485286</v>
      </c>
      <c r="Z36" s="14">
        <f t="shared" si="3"/>
        <v>4.0943972032379232</v>
      </c>
    </row>
    <row r="37" spans="1:26" x14ac:dyDescent="0.2">
      <c r="A37" s="9">
        <f t="shared" si="13"/>
        <v>43486</v>
      </c>
      <c r="B37" s="10">
        <f t="shared" si="15"/>
        <v>4704</v>
      </c>
      <c r="C37" s="11">
        <f t="shared" si="5"/>
        <v>196</v>
      </c>
      <c r="D37" s="12">
        <v>5.5419999999999998</v>
      </c>
      <c r="E37" s="12">
        <v>5.7408000000000001</v>
      </c>
      <c r="F37" s="12">
        <v>5.6351000000000004</v>
      </c>
      <c r="G37" s="15">
        <f t="shared" si="14"/>
        <v>3.9443329519665427</v>
      </c>
      <c r="H37" s="17">
        <f t="shared" si="6"/>
        <v>3.5497835497835597</v>
      </c>
      <c r="I37" s="17">
        <f t="shared" si="7"/>
        <v>3.8498396668018278</v>
      </c>
      <c r="J37" s="14">
        <f t="shared" si="0"/>
        <v>3.7813187228506435</v>
      </c>
      <c r="K37" s="16"/>
      <c r="L37" s="12">
        <v>6.0011999999999999</v>
      </c>
      <c r="M37" s="12">
        <v>5.766</v>
      </c>
      <c r="N37" s="12">
        <v>5.7831000000000001</v>
      </c>
      <c r="O37" s="15">
        <f t="shared" si="1"/>
        <v>5.29344679357839</v>
      </c>
      <c r="P37" s="17">
        <f t="shared" si="8"/>
        <v>4.6897979192766526</v>
      </c>
      <c r="Q37" s="17">
        <f t="shared" si="9"/>
        <v>4.4672856678348225</v>
      </c>
      <c r="R37" s="14">
        <f t="shared" si="2"/>
        <v>4.816843460229955</v>
      </c>
      <c r="T37" s="12">
        <v>5.9737999999999998</v>
      </c>
      <c r="U37" s="12">
        <v>5.7953000000000001</v>
      </c>
      <c r="V37" s="12">
        <v>5.5156999999999998</v>
      </c>
      <c r="W37" s="15">
        <f t="shared" si="11"/>
        <v>4.0097501523461254</v>
      </c>
      <c r="X37" s="17">
        <f t="shared" si="12"/>
        <v>3.8900740368929703</v>
      </c>
      <c r="Y37" s="17">
        <f t="shared" si="10"/>
        <v>4.2625987675324239</v>
      </c>
      <c r="Z37" s="14">
        <f t="shared" si="3"/>
        <v>4.0541409855905064</v>
      </c>
    </row>
    <row r="38" spans="1:26" x14ac:dyDescent="0.2">
      <c r="A38" s="9">
        <f t="shared" si="13"/>
        <v>43493</v>
      </c>
      <c r="B38" s="10">
        <f t="shared" si="15"/>
        <v>4872</v>
      </c>
      <c r="C38" s="11">
        <f t="shared" si="5"/>
        <v>203</v>
      </c>
      <c r="D38" s="12">
        <v>5.5533999999999999</v>
      </c>
      <c r="E38" s="12">
        <v>5.7451999999999996</v>
      </c>
      <c r="F38" s="12">
        <v>5.6393000000000004</v>
      </c>
      <c r="G38" s="15">
        <f t="shared" si="14"/>
        <v>4.1581484329575975</v>
      </c>
      <c r="H38" s="17">
        <f t="shared" si="6"/>
        <v>3.6291486291486303</v>
      </c>
      <c r="I38" s="17">
        <f t="shared" si="7"/>
        <v>3.9272419004091397</v>
      </c>
      <c r="J38" s="14">
        <f t="shared" si="0"/>
        <v>3.9048463208384558</v>
      </c>
      <c r="K38" s="16"/>
      <c r="L38" s="12">
        <v>5.9951999999999996</v>
      </c>
      <c r="M38" s="12">
        <v>5.7667000000000002</v>
      </c>
      <c r="N38" s="12">
        <v>5.7819000000000003</v>
      </c>
      <c r="O38" s="15">
        <f t="shared" si="1"/>
        <v>5.1881744012632698</v>
      </c>
      <c r="P38" s="17">
        <f t="shared" si="8"/>
        <v>4.7025073987326893</v>
      </c>
      <c r="Q38" s="17">
        <f t="shared" si="9"/>
        <v>4.4456085841251527</v>
      </c>
      <c r="R38" s="14">
        <f t="shared" si="2"/>
        <v>4.7787634613737042</v>
      </c>
      <c r="T38" s="12">
        <v>5.9752999999999998</v>
      </c>
      <c r="U38" s="12">
        <v>5.7961</v>
      </c>
      <c r="V38" s="12">
        <v>5.5194999999999999</v>
      </c>
      <c r="W38" s="15">
        <f t="shared" si="11"/>
        <v>4.0358666318446899</v>
      </c>
      <c r="X38" s="17">
        <f t="shared" si="12"/>
        <v>3.9044153236649239</v>
      </c>
      <c r="Y38" s="17">
        <f t="shared" si="10"/>
        <v>4.334429700200376</v>
      </c>
      <c r="Z38" s="14">
        <f t="shared" si="3"/>
        <v>4.0915705519033301</v>
      </c>
    </row>
    <row r="39" spans="1:26" x14ac:dyDescent="0.2">
      <c r="A39" s="9">
        <f t="shared" si="13"/>
        <v>43500</v>
      </c>
      <c r="B39" s="10">
        <f t="shared" si="15"/>
        <v>5040</v>
      </c>
      <c r="C39" s="11">
        <f t="shared" si="5"/>
        <v>210</v>
      </c>
      <c r="D39" s="12">
        <v>5.5491000000000001</v>
      </c>
      <c r="E39" s="12">
        <v>5.7451999999999996</v>
      </c>
      <c r="F39" s="12">
        <v>5.6378000000000004</v>
      </c>
      <c r="G39" s="15">
        <f t="shared" si="14"/>
        <v>4.0774987339872926</v>
      </c>
      <c r="H39" s="17">
        <f t="shared" si="6"/>
        <v>3.6291486291486303</v>
      </c>
      <c r="I39" s="17">
        <f t="shared" si="7"/>
        <v>3.8995982455493841</v>
      </c>
      <c r="J39" s="14">
        <f t="shared" si="0"/>
        <v>3.868748536228436</v>
      </c>
      <c r="K39" s="16"/>
      <c r="L39" s="12">
        <v>5.9904999999999999</v>
      </c>
      <c r="M39" s="12">
        <v>5.7679999999999998</v>
      </c>
      <c r="N39" s="12">
        <v>5.7858000000000001</v>
      </c>
      <c r="O39" s="15">
        <f t="shared" si="1"/>
        <v>5.1057110272831014</v>
      </c>
      <c r="P39" s="17">
        <f t="shared" si="8"/>
        <v>4.7261107177224604</v>
      </c>
      <c r="Q39" s="17">
        <f t="shared" si="9"/>
        <v>4.516059106181582</v>
      </c>
      <c r="R39" s="14">
        <f t="shared" si="2"/>
        <v>4.7826269503957155</v>
      </c>
      <c r="T39" s="12">
        <v>5.9728000000000003</v>
      </c>
      <c r="U39" s="12">
        <v>5.7967000000000004</v>
      </c>
      <c r="V39" s="12">
        <v>5.5145999999999997</v>
      </c>
      <c r="W39" s="15">
        <f t="shared" si="11"/>
        <v>3.9923391660137595</v>
      </c>
      <c r="X39" s="17">
        <f t="shared" si="12"/>
        <v>3.9151712887438976</v>
      </c>
      <c r="Y39" s="17">
        <f t="shared" si="10"/>
        <v>4.241805602812752</v>
      </c>
      <c r="Z39" s="14">
        <f t="shared" si="3"/>
        <v>4.0497720191901365</v>
      </c>
    </row>
    <row r="40" spans="1:26" x14ac:dyDescent="0.2">
      <c r="A40" s="9">
        <f t="shared" si="13"/>
        <v>43507</v>
      </c>
      <c r="B40" s="10">
        <f t="shared" si="15"/>
        <v>5208</v>
      </c>
      <c r="C40" s="11">
        <f t="shared" si="5"/>
        <v>217</v>
      </c>
      <c r="D40" s="12">
        <v>5.5473999999999997</v>
      </c>
      <c r="E40" s="12">
        <v>5.7454999999999998</v>
      </c>
      <c r="F40" s="12">
        <v>5.6379000000000001</v>
      </c>
      <c r="G40" s="15">
        <f t="shared" si="14"/>
        <v>4.0456139692780919</v>
      </c>
      <c r="H40" s="17">
        <f t="shared" si="6"/>
        <v>3.6345598845598888</v>
      </c>
      <c r="I40" s="17">
        <f t="shared" si="7"/>
        <v>3.9014411558733633</v>
      </c>
      <c r="J40" s="14">
        <f t="shared" si="0"/>
        <v>3.860538336570448</v>
      </c>
      <c r="K40" s="16"/>
      <c r="L40" s="12">
        <v>5.9973999999999998</v>
      </c>
      <c r="M40" s="12">
        <v>5.7683999999999997</v>
      </c>
      <c r="N40" s="12">
        <v>5.7819000000000003</v>
      </c>
      <c r="O40" s="15">
        <f t="shared" si="1"/>
        <v>5.2267742784454825</v>
      </c>
      <c r="P40" s="17">
        <f t="shared" si="8"/>
        <v>4.7333732774116228</v>
      </c>
      <c r="Q40" s="17">
        <f t="shared" si="9"/>
        <v>4.4456085841251527</v>
      </c>
      <c r="R40" s="14">
        <f t="shared" si="2"/>
        <v>4.8019187133274199</v>
      </c>
      <c r="T40" s="12">
        <v>5.9722</v>
      </c>
      <c r="U40" s="12">
        <v>5.7925000000000004</v>
      </c>
      <c r="V40" s="12">
        <v>5.5119999999999996</v>
      </c>
      <c r="W40" s="15">
        <f t="shared" si="11"/>
        <v>3.9818925742143274</v>
      </c>
      <c r="X40" s="17">
        <f t="shared" si="12"/>
        <v>3.8398795331911311</v>
      </c>
      <c r="Y40" s="17">
        <f t="shared" si="10"/>
        <v>4.1926581225662547</v>
      </c>
      <c r="Z40" s="14">
        <f t="shared" si="3"/>
        <v>4.004810076657237</v>
      </c>
    </row>
    <row r="41" spans="1:26" x14ac:dyDescent="0.2">
      <c r="A41" s="9">
        <f t="shared" si="13"/>
        <v>43514</v>
      </c>
      <c r="B41" s="10">
        <f t="shared" si="15"/>
        <v>5376</v>
      </c>
      <c r="C41" s="11">
        <f t="shared" si="5"/>
        <v>224</v>
      </c>
      <c r="D41" s="12">
        <v>5.5407999999999999</v>
      </c>
      <c r="E41" s="12">
        <v>5.7511999999999999</v>
      </c>
      <c r="F41" s="12">
        <v>5.6410999999999998</v>
      </c>
      <c r="G41" s="15">
        <f t="shared" si="14"/>
        <v>3.9218260592306451</v>
      </c>
      <c r="H41" s="17">
        <f t="shared" si="6"/>
        <v>3.7373737373737428</v>
      </c>
      <c r="I41" s="17">
        <f t="shared" si="7"/>
        <v>3.9604142862408334</v>
      </c>
      <c r="J41" s="14">
        <f t="shared" si="0"/>
        <v>3.8732046942817404</v>
      </c>
      <c r="K41" s="16"/>
      <c r="L41" s="12">
        <v>5.9954999999999998</v>
      </c>
      <c r="M41" s="12">
        <v>5.7645</v>
      </c>
      <c r="N41" s="12">
        <v>5.7842000000000002</v>
      </c>
      <c r="O41" s="15">
        <f t="shared" si="1"/>
        <v>5.1934380208790296</v>
      </c>
      <c r="P41" s="17">
        <f t="shared" si="8"/>
        <v>4.6625633204422918</v>
      </c>
      <c r="Q41" s="17">
        <f t="shared" si="9"/>
        <v>4.4871563279020226</v>
      </c>
      <c r="R41" s="14">
        <f t="shared" si="2"/>
        <v>4.781052556407781</v>
      </c>
      <c r="T41" s="12">
        <v>5.9790000000000001</v>
      </c>
      <c r="U41" s="12">
        <v>5.7972999999999999</v>
      </c>
      <c r="V41" s="12">
        <v>5.5197000000000003</v>
      </c>
      <c r="W41" s="15">
        <f t="shared" si="11"/>
        <v>4.1002872812744844</v>
      </c>
      <c r="X41" s="17">
        <v>3.83</v>
      </c>
      <c r="Y41" s="17">
        <f t="shared" si="10"/>
        <v>4.3382102756039602</v>
      </c>
      <c r="Z41" s="14">
        <f t="shared" si="3"/>
        <v>4.0894991856261482</v>
      </c>
    </row>
    <row r="42" spans="1:26" x14ac:dyDescent="0.2">
      <c r="A42" s="9">
        <f t="shared" si="13"/>
        <v>43521</v>
      </c>
      <c r="B42" s="10">
        <f t="shared" si="15"/>
        <v>5544</v>
      </c>
      <c r="C42" s="11">
        <f t="shared" si="5"/>
        <v>231</v>
      </c>
      <c r="D42" s="12">
        <v>5.5575999999999999</v>
      </c>
      <c r="E42" s="12">
        <v>5.7553999999999998</v>
      </c>
      <c r="F42" s="12">
        <v>5.6512000000000002</v>
      </c>
      <c r="G42" s="15">
        <f t="shared" si="14"/>
        <v>4.2369225575332488</v>
      </c>
      <c r="H42" s="17">
        <f t="shared" si="6"/>
        <v>3.8131313131313185</v>
      </c>
      <c r="I42" s="17">
        <f t="shared" si="7"/>
        <v>4.146548228963189</v>
      </c>
      <c r="J42" s="14">
        <f t="shared" si="0"/>
        <v>4.0655340332092518</v>
      </c>
      <c r="K42" s="16"/>
      <c r="L42" s="12">
        <v>5.9997999999999996</v>
      </c>
      <c r="M42" s="12">
        <v>5.7664999999999997</v>
      </c>
      <c r="N42" s="12">
        <v>5.7843999999999998</v>
      </c>
      <c r="O42" s="15">
        <f t="shared" si="1"/>
        <v>5.2688832353715238</v>
      </c>
      <c r="P42" s="17">
        <f t="shared" si="8"/>
        <v>4.6988761188881005</v>
      </c>
      <c r="Q42" s="17">
        <f t="shared" si="9"/>
        <v>4.4907691751869594</v>
      </c>
      <c r="R42" s="14">
        <f t="shared" si="2"/>
        <v>4.8195095098155276</v>
      </c>
      <c r="T42" s="12">
        <v>5.9912000000000001</v>
      </c>
      <c r="U42" s="12">
        <v>5.7994000000000003</v>
      </c>
      <c r="V42" s="12">
        <v>5.5279999999999996</v>
      </c>
      <c r="W42" s="15">
        <v>4</v>
      </c>
      <c r="X42" s="17">
        <v>3.81</v>
      </c>
      <c r="Y42" s="17">
        <v>4.22</v>
      </c>
      <c r="Z42" s="14">
        <f t="shared" si="3"/>
        <v>4.0100000000000007</v>
      </c>
    </row>
    <row r="43" spans="1:26" x14ac:dyDescent="0.2">
      <c r="A43" s="9">
        <v>43530</v>
      </c>
      <c r="B43" s="10">
        <f t="shared" si="15"/>
        <v>5760</v>
      </c>
      <c r="C43" s="11">
        <f t="shared" si="5"/>
        <v>240</v>
      </c>
      <c r="D43" s="12">
        <v>5.5452000000000004</v>
      </c>
      <c r="E43" s="12">
        <v>5.7450999999999999</v>
      </c>
      <c r="F43" s="12">
        <v>5.6394000000000002</v>
      </c>
      <c r="G43" s="15">
        <f t="shared" si="14"/>
        <v>4.004351332595621</v>
      </c>
      <c r="H43" s="17">
        <f t="shared" si="6"/>
        <v>3.6273448773448824</v>
      </c>
      <c r="I43" s="17">
        <f t="shared" si="7"/>
        <v>3.9290848107331189</v>
      </c>
      <c r="J43" s="14">
        <f t="shared" si="0"/>
        <v>3.8535936735578744</v>
      </c>
      <c r="K43" s="16"/>
      <c r="L43" s="12">
        <v>5.9965000000000002</v>
      </c>
      <c r="M43" s="12">
        <v>5.7648000000000001</v>
      </c>
      <c r="N43" s="12">
        <v>5.7797000000000001</v>
      </c>
      <c r="O43" s="15">
        <f t="shared" si="1"/>
        <v>5.2109834195982208</v>
      </c>
      <c r="P43" s="17">
        <f t="shared" si="8"/>
        <v>4.6680102402091679</v>
      </c>
      <c r="Q43" s="17">
        <f t="shared" si="9"/>
        <v>4.4058672639907508</v>
      </c>
      <c r="R43" s="14">
        <f t="shared" si="2"/>
        <v>4.7616203079327128</v>
      </c>
      <c r="T43" s="12">
        <v>5.9724000000000004</v>
      </c>
      <c r="U43" s="12">
        <v>5.7914000000000003</v>
      </c>
      <c r="V43" s="12">
        <v>5.5125000000000002</v>
      </c>
      <c r="W43" s="15">
        <f t="shared" si="11"/>
        <v>3.9853747714808105</v>
      </c>
      <c r="X43" s="17">
        <f t="shared" si="12"/>
        <v>3.8201602638796897</v>
      </c>
      <c r="Y43" s="17">
        <f t="shared" si="10"/>
        <v>4.2021095610752077</v>
      </c>
      <c r="Z43" s="14">
        <f t="shared" si="3"/>
        <v>4.002548198811902</v>
      </c>
    </row>
    <row r="44" spans="1:26" x14ac:dyDescent="0.2">
      <c r="A44" s="9">
        <f>A43+5</f>
        <v>43535</v>
      </c>
      <c r="B44" s="10">
        <f t="shared" si="15"/>
        <v>5880</v>
      </c>
      <c r="C44" s="11">
        <f t="shared" si="5"/>
        <v>245</v>
      </c>
      <c r="D44" s="12"/>
      <c r="E44" s="12">
        <v>5.7496</v>
      </c>
      <c r="F44" s="12">
        <v>5.6468999999999996</v>
      </c>
      <c r="G44" s="15"/>
      <c r="H44" s="17">
        <f t="shared" si="6"/>
        <v>3.7085137085137174</v>
      </c>
      <c r="I44" s="17">
        <f t="shared" si="7"/>
        <v>4.067303085031881</v>
      </c>
      <c r="J44" s="14">
        <f t="shared" si="0"/>
        <v>3.887908396772799</v>
      </c>
      <c r="K44" s="16"/>
      <c r="L44" s="12"/>
      <c r="M44" s="12">
        <v>5.7641</v>
      </c>
      <c r="N44" s="12">
        <v>5.7816999999999998</v>
      </c>
      <c r="O44" s="15"/>
      <c r="P44" s="17">
        <f t="shared" si="8"/>
        <v>4.6553007607531312</v>
      </c>
      <c r="Q44" s="17">
        <f t="shared" si="9"/>
        <v>4.4419957368401999</v>
      </c>
      <c r="R44" s="14">
        <f t="shared" si="2"/>
        <v>4.5486482487966651</v>
      </c>
      <c r="T44" s="12"/>
      <c r="U44" s="12">
        <v>5.7892000000000001</v>
      </c>
      <c r="V44" s="12">
        <v>5.5106999999999999</v>
      </c>
      <c r="W44" s="15"/>
      <c r="X44" s="17">
        <f t="shared" si="12"/>
        <v>3.7807217252568082</v>
      </c>
      <c r="Y44" s="17">
        <f t="shared" si="10"/>
        <v>4.1680843824430154</v>
      </c>
      <c r="Z44" s="14">
        <f t="shared" si="3"/>
        <v>3.9744030538499118</v>
      </c>
    </row>
    <row r="45" spans="1:26" x14ac:dyDescent="0.2">
      <c r="A45" s="9">
        <f t="shared" si="13"/>
        <v>43542</v>
      </c>
      <c r="B45" s="10">
        <f t="shared" si="15"/>
        <v>6048</v>
      </c>
      <c r="C45" s="11">
        <f t="shared" si="5"/>
        <v>252</v>
      </c>
      <c r="D45" s="12"/>
      <c r="E45" s="12">
        <v>5.7523999999999997</v>
      </c>
      <c r="F45" s="12">
        <v>5.6497999999999999</v>
      </c>
      <c r="G45" s="15"/>
      <c r="H45" s="17">
        <f t="shared" si="6"/>
        <v>3.7590187590187618</v>
      </c>
      <c r="I45" s="17">
        <f t="shared" si="7"/>
        <v>4.1207474844274126</v>
      </c>
      <c r="J45" s="14">
        <f t="shared" si="0"/>
        <v>3.9398831217230872</v>
      </c>
      <c r="K45" s="16"/>
      <c r="L45" s="12"/>
      <c r="M45" s="12">
        <v>5.7625000000000002</v>
      </c>
      <c r="N45" s="12">
        <v>5.7765000000000004</v>
      </c>
      <c r="O45" s="15"/>
      <c r="P45" s="17">
        <f t="shared" si="8"/>
        <v>4.626250521996484</v>
      </c>
      <c r="Q45" s="17">
        <f t="shared" si="9"/>
        <v>4.3480617074316328</v>
      </c>
      <c r="R45" s="14">
        <f t="shared" si="2"/>
        <v>4.4871561147140584</v>
      </c>
      <c r="T45" s="12"/>
      <c r="U45" s="12">
        <v>5.7888999999999999</v>
      </c>
      <c r="V45" s="12">
        <v>5.5114999999999998</v>
      </c>
      <c r="W45" s="15"/>
      <c r="X45" s="17">
        <f t="shared" si="12"/>
        <v>3.7753437427173213</v>
      </c>
      <c r="Y45" s="17">
        <f t="shared" si="10"/>
        <v>4.1832066840573185</v>
      </c>
      <c r="Z45" s="14">
        <f t="shared" si="3"/>
        <v>3.9792752133873197</v>
      </c>
    </row>
    <row r="46" spans="1:26" x14ac:dyDescent="0.2">
      <c r="A46" s="9">
        <f>A45+11</f>
        <v>43553</v>
      </c>
      <c r="B46" s="10">
        <f t="shared" si="15"/>
        <v>6312</v>
      </c>
      <c r="C46" s="11">
        <f t="shared" si="5"/>
        <v>263</v>
      </c>
      <c r="D46" s="12"/>
      <c r="E46" s="12">
        <v>5.7590000000000003</v>
      </c>
      <c r="F46" s="12">
        <v>5.6475</v>
      </c>
      <c r="G46" s="15"/>
      <c r="H46" s="17">
        <f t="shared" si="6"/>
        <v>3.8780663780663915</v>
      </c>
      <c r="I46" s="17">
        <f t="shared" si="7"/>
        <v>4.0783605469757891</v>
      </c>
      <c r="J46" s="14">
        <f t="shared" si="0"/>
        <v>3.9782134625210901</v>
      </c>
      <c r="K46" s="16"/>
      <c r="L46" s="12"/>
      <c r="M46" s="12">
        <v>5.7630999999999997</v>
      </c>
      <c r="N46" s="12">
        <v>5.7808000000000002</v>
      </c>
      <c r="O46" s="15"/>
      <c r="P46" s="17">
        <f t="shared" si="8"/>
        <v>4.6371443615302192</v>
      </c>
      <c r="Q46" s="17">
        <f t="shared" si="9"/>
        <v>4.4257379240579517</v>
      </c>
      <c r="R46" s="14">
        <f t="shared" si="2"/>
        <v>4.5314411427940851</v>
      </c>
      <c r="T46" s="12"/>
      <c r="U46" s="12">
        <v>5.7888000000000002</v>
      </c>
      <c r="V46" s="12">
        <v>5.5080999999999998</v>
      </c>
      <c r="W46" s="15"/>
      <c r="X46" s="17">
        <f t="shared" si="12"/>
        <v>3.7735510818708318</v>
      </c>
      <c r="Y46" s="17">
        <f t="shared" si="10"/>
        <v>4.1189369021965181</v>
      </c>
      <c r="Z46" s="14">
        <f t="shared" si="3"/>
        <v>3.9462439920336747</v>
      </c>
    </row>
    <row r="47" spans="1:26" x14ac:dyDescent="0.2">
      <c r="A47" s="9">
        <f>A46+10</f>
        <v>43563</v>
      </c>
      <c r="B47" s="10">
        <f t="shared" si="15"/>
        <v>6552</v>
      </c>
      <c r="C47" s="11">
        <f t="shared" si="5"/>
        <v>273</v>
      </c>
      <c r="D47" s="12"/>
      <c r="E47" s="12">
        <v>5.7523999999999997</v>
      </c>
      <c r="F47" s="12">
        <v>5.6497999999999999</v>
      </c>
      <c r="G47" s="15"/>
      <c r="H47" s="17">
        <f t="shared" si="6"/>
        <v>3.7590187590187618</v>
      </c>
      <c r="I47" s="17">
        <f t="shared" si="7"/>
        <v>4.1207474844274126</v>
      </c>
      <c r="J47" s="14">
        <f t="shared" si="0"/>
        <v>3.9398831217230872</v>
      </c>
      <c r="K47" s="16"/>
      <c r="L47" s="12"/>
      <c r="M47" s="12">
        <v>5.7625000000000002</v>
      </c>
      <c r="N47" s="12">
        <v>5.7765000000000004</v>
      </c>
      <c r="O47" s="15"/>
      <c r="P47" s="17">
        <f t="shared" si="8"/>
        <v>4.626250521996484</v>
      </c>
      <c r="Q47" s="17">
        <f t="shared" si="9"/>
        <v>4.3480617074316328</v>
      </c>
      <c r="R47" s="14">
        <f t="shared" si="2"/>
        <v>4.4871561147140584</v>
      </c>
      <c r="T47" s="12"/>
      <c r="U47" s="12">
        <v>5.7888999999999999</v>
      </c>
      <c r="V47" s="12">
        <v>5.5114999999999998</v>
      </c>
      <c r="W47" s="15"/>
      <c r="X47" s="17">
        <f t="shared" si="12"/>
        <v>3.7753437427173213</v>
      </c>
      <c r="Y47" s="17">
        <f t="shared" si="10"/>
        <v>4.1832066840573185</v>
      </c>
      <c r="Z47" s="14">
        <f t="shared" si="3"/>
        <v>3.9792752133873197</v>
      </c>
    </row>
    <row r="48" spans="1:26" x14ac:dyDescent="0.2">
      <c r="A48" s="9">
        <f t="shared" si="13"/>
        <v>43570</v>
      </c>
      <c r="B48" s="10">
        <f t="shared" si="15"/>
        <v>6720</v>
      </c>
      <c r="C48" s="11">
        <f t="shared" si="5"/>
        <v>280</v>
      </c>
      <c r="D48" s="12"/>
      <c r="E48" s="12">
        <v>5.7523</v>
      </c>
      <c r="F48" s="12">
        <v>5.6433999999999997</v>
      </c>
      <c r="G48" s="15"/>
      <c r="H48" s="17">
        <f t="shared" si="6"/>
        <v>3.7572150072150148</v>
      </c>
      <c r="I48" s="17">
        <f t="shared" si="7"/>
        <v>4.0028012236924564</v>
      </c>
      <c r="J48" s="14">
        <f t="shared" si="0"/>
        <v>3.8800081154537356</v>
      </c>
      <c r="K48" s="16"/>
      <c r="L48" s="12"/>
      <c r="M48" s="12">
        <v>5.7638999999999996</v>
      </c>
      <c r="N48" s="12">
        <v>5.7789000000000001</v>
      </c>
      <c r="O48" s="17"/>
      <c r="P48" s="17">
        <f t="shared" si="8"/>
        <v>4.6516694809085424</v>
      </c>
      <c r="Q48" s="17">
        <f t="shared" si="9"/>
        <v>4.3914158748509715</v>
      </c>
      <c r="R48" s="14">
        <f t="shared" si="2"/>
        <v>4.5215426778797569</v>
      </c>
      <c r="T48" s="12"/>
      <c r="U48" s="12">
        <v>5.7885999999999997</v>
      </c>
      <c r="V48" s="12">
        <v>5.5110000000000001</v>
      </c>
      <c r="W48" s="15"/>
      <c r="X48" s="17">
        <f t="shared" si="12"/>
        <v>3.7699657601778345</v>
      </c>
      <c r="Y48" s="17">
        <f t="shared" si="10"/>
        <v>4.1737552455483833</v>
      </c>
      <c r="Z48" s="14">
        <f t="shared" si="3"/>
        <v>3.9718605028631089</v>
      </c>
    </row>
    <row r="49" spans="1:26" x14ac:dyDescent="0.2">
      <c r="A49" s="9">
        <f t="shared" si="13"/>
        <v>43577</v>
      </c>
      <c r="B49" s="10">
        <f t="shared" si="15"/>
        <v>6888</v>
      </c>
      <c r="C49" s="11">
        <f t="shared" si="5"/>
        <v>287</v>
      </c>
      <c r="D49" s="12"/>
      <c r="E49" s="12">
        <v>5.7613000000000003</v>
      </c>
      <c r="F49" s="12">
        <v>5.6581999999999999</v>
      </c>
      <c r="G49" s="15"/>
      <c r="H49" s="17">
        <f t="shared" si="6"/>
        <v>3.9195526695526826</v>
      </c>
      <c r="I49" s="17">
        <f t="shared" si="7"/>
        <v>4.2755519516420373</v>
      </c>
      <c r="J49" s="14">
        <f t="shared" si="0"/>
        <v>4.0975523105973597</v>
      </c>
      <c r="K49" s="16"/>
      <c r="L49" s="12"/>
      <c r="M49" s="12">
        <v>5.7615999999999996</v>
      </c>
      <c r="N49" s="12">
        <v>5.7747999999999999</v>
      </c>
      <c r="O49" s="17"/>
      <c r="P49" s="17">
        <f t="shared" si="8"/>
        <v>4.6099097626958585</v>
      </c>
      <c r="Q49" s="17">
        <f t="shared" si="9"/>
        <v>4.3173525055095894</v>
      </c>
      <c r="R49" s="14">
        <f t="shared" si="2"/>
        <v>4.4636311341027239</v>
      </c>
      <c r="T49" s="12"/>
      <c r="U49" s="12">
        <v>5.7872000000000003</v>
      </c>
      <c r="V49" s="12">
        <v>5.5106000000000002</v>
      </c>
      <c r="W49" s="15"/>
      <c r="X49" s="17">
        <f t="shared" si="12"/>
        <v>3.7448685083269235</v>
      </c>
      <c r="Y49" s="17">
        <f t="shared" si="10"/>
        <v>4.1661940947412308</v>
      </c>
      <c r="Z49" s="14">
        <f t="shared" si="3"/>
        <v>3.9555313015340774</v>
      </c>
    </row>
    <row r="50" spans="1:26" x14ac:dyDescent="0.2">
      <c r="A50" s="9">
        <f t="shared" si="13"/>
        <v>43584</v>
      </c>
      <c r="B50" s="10">
        <f t="shared" si="15"/>
        <v>7056</v>
      </c>
      <c r="C50" s="11">
        <f t="shared" si="5"/>
        <v>294</v>
      </c>
      <c r="D50" s="12"/>
      <c r="E50" s="12">
        <v>5.7607999999999997</v>
      </c>
      <c r="F50" s="12">
        <v>5.6574</v>
      </c>
      <c r="G50" s="15"/>
      <c r="H50" s="17">
        <f t="shared" si="6"/>
        <v>3.9105339105339127</v>
      </c>
      <c r="I50" s="17">
        <f t="shared" si="7"/>
        <v>4.260808669050169</v>
      </c>
      <c r="J50" s="14">
        <f t="shared" si="0"/>
        <v>4.0856712897920406</v>
      </c>
      <c r="K50" s="16"/>
      <c r="L50" s="12"/>
      <c r="M50" s="12">
        <v>5.7599</v>
      </c>
      <c r="N50" s="12">
        <v>5.7758000000000003</v>
      </c>
      <c r="O50" s="17"/>
      <c r="P50" s="17">
        <f t="shared" si="8"/>
        <v>4.5790438840169259</v>
      </c>
      <c r="Q50" s="17">
        <f t="shared" si="9"/>
        <v>4.3354167419343224</v>
      </c>
      <c r="R50" s="14">
        <f t="shared" si="2"/>
        <v>4.4572303129756241</v>
      </c>
      <c r="T50" s="12"/>
      <c r="U50" s="12">
        <v>5.7857000000000003</v>
      </c>
      <c r="V50" s="12">
        <v>5.5073999999999996</v>
      </c>
      <c r="W50" s="15"/>
      <c r="X50" s="17">
        <f t="shared" si="12"/>
        <v>3.7179785956295057</v>
      </c>
      <c r="Y50" s="17">
        <f t="shared" si="10"/>
        <v>4.1057048882839977</v>
      </c>
      <c r="Z50" s="14">
        <f t="shared" si="3"/>
        <v>3.9118417419567519</v>
      </c>
    </row>
    <row r="51" spans="1:26" x14ac:dyDescent="0.2">
      <c r="A51" s="9">
        <f t="shared" si="13"/>
        <v>43591</v>
      </c>
      <c r="B51" s="10">
        <f t="shared" si="15"/>
        <v>7224</v>
      </c>
      <c r="C51" s="11">
        <f t="shared" si="5"/>
        <v>301</v>
      </c>
      <c r="D51" s="12"/>
      <c r="E51" s="12">
        <v>5.7611999999999997</v>
      </c>
      <c r="F51" s="12">
        <v>5.6550000000000002</v>
      </c>
      <c r="G51" s="15"/>
      <c r="H51" s="17">
        <f t="shared" si="6"/>
        <v>3.9177489177489191</v>
      </c>
      <c r="I51" s="17">
        <f t="shared" si="7"/>
        <v>4.2165788212745667</v>
      </c>
      <c r="J51" s="14">
        <f t="shared" si="0"/>
        <v>4.0671638695117434</v>
      </c>
      <c r="K51" s="16"/>
      <c r="L51" s="12"/>
      <c r="M51" s="12">
        <v>5.7674000000000003</v>
      </c>
      <c r="N51" s="12">
        <v>5.7912999999999997</v>
      </c>
      <c r="O51" s="17"/>
      <c r="P51" s="17">
        <v>4.5999999999999996</v>
      </c>
      <c r="Q51" s="17">
        <v>4.32</v>
      </c>
      <c r="R51" s="14">
        <f t="shared" si="2"/>
        <v>4.46</v>
      </c>
      <c r="T51" s="12"/>
      <c r="U51" s="12">
        <v>5.7877999999999998</v>
      </c>
      <c r="V51" s="12">
        <v>5.5155000000000003</v>
      </c>
      <c r="W51" s="15"/>
      <c r="X51" s="17">
        <f t="shared" si="12"/>
        <v>3.7556244734058808</v>
      </c>
      <c r="Y51" s="17">
        <f t="shared" si="10"/>
        <v>4.2588181921288566</v>
      </c>
      <c r="Z51" s="14">
        <f t="shared" si="3"/>
        <v>4.0072213327673687</v>
      </c>
    </row>
    <row r="52" spans="1:26" x14ac:dyDescent="0.2">
      <c r="A52" s="9">
        <f t="shared" si="13"/>
        <v>43598</v>
      </c>
      <c r="B52" s="10">
        <f t="shared" si="15"/>
        <v>7392</v>
      </c>
      <c r="C52" s="11">
        <f t="shared" si="5"/>
        <v>308</v>
      </c>
      <c r="D52" s="12"/>
      <c r="E52" s="12">
        <v>5.766</v>
      </c>
      <c r="F52" s="12">
        <v>5.6540999999999997</v>
      </c>
      <c r="G52" s="15"/>
      <c r="H52" s="17">
        <f t="shared" si="6"/>
        <v>4.0043290043290121</v>
      </c>
      <c r="I52" s="17">
        <f t="shared" si="7"/>
        <v>4.1999926283587046</v>
      </c>
      <c r="J52" s="14">
        <f t="shared" si="0"/>
        <v>4.1021608163438579</v>
      </c>
      <c r="K52" s="16"/>
      <c r="L52" s="12"/>
      <c r="M52" s="12">
        <v>5.7634999999999996</v>
      </c>
      <c r="N52" s="12">
        <v>5.7737999999999996</v>
      </c>
      <c r="O52" s="17"/>
      <c r="P52" s="17">
        <f t="shared" si="8"/>
        <v>4.6444069212193799</v>
      </c>
      <c r="Q52" s="17">
        <f t="shared" si="9"/>
        <v>4.2992882690848573</v>
      </c>
      <c r="R52" s="14">
        <f t="shared" si="2"/>
        <v>4.4718475951521182</v>
      </c>
      <c r="T52" s="12"/>
      <c r="U52" s="12">
        <v>5.7862</v>
      </c>
      <c r="V52" s="12">
        <v>5.5111999999999997</v>
      </c>
      <c r="W52" s="15"/>
      <c r="X52" s="17">
        <f t="shared" si="12"/>
        <v>3.7269418998619726</v>
      </c>
      <c r="Y52" s="17">
        <f t="shared" si="10"/>
        <v>4.1775358209519515</v>
      </c>
      <c r="Z52" s="14">
        <f t="shared" si="3"/>
        <v>3.952238860406962</v>
      </c>
    </row>
    <row r="53" spans="1:26" x14ac:dyDescent="0.2">
      <c r="A53" s="9">
        <f t="shared" si="13"/>
        <v>43605</v>
      </c>
      <c r="B53" s="10">
        <f t="shared" si="15"/>
        <v>7560</v>
      </c>
      <c r="C53" s="11">
        <f t="shared" si="5"/>
        <v>315</v>
      </c>
      <c r="D53" s="12"/>
      <c r="E53" s="12">
        <v>5.7653999999999996</v>
      </c>
      <c r="F53" s="12">
        <v>5.66</v>
      </c>
      <c r="G53" s="15"/>
      <c r="H53" s="17">
        <f t="shared" si="6"/>
        <v>3.9935064935064948</v>
      </c>
      <c r="I53" s="17">
        <f t="shared" si="7"/>
        <v>4.3087243374737474</v>
      </c>
      <c r="J53" s="14">
        <f t="shared" si="0"/>
        <v>4.1511154154901213</v>
      </c>
      <c r="K53" s="16"/>
      <c r="L53" s="12"/>
      <c r="M53" s="12">
        <v>5.7595999999999998</v>
      </c>
      <c r="N53" s="12">
        <v>5.7765000000000004</v>
      </c>
      <c r="O53" s="17"/>
      <c r="P53" s="17">
        <f t="shared" si="8"/>
        <v>4.5735969642500507</v>
      </c>
      <c r="Q53" s="17">
        <f t="shared" si="9"/>
        <v>4.3480617074316328</v>
      </c>
      <c r="R53" s="14">
        <f t="shared" si="2"/>
        <v>4.4608293358408417</v>
      </c>
      <c r="T53" s="12"/>
      <c r="U53" s="12">
        <v>5.7858999999999998</v>
      </c>
      <c r="V53" s="12">
        <v>5.5136000000000003</v>
      </c>
      <c r="W53" s="15"/>
      <c r="X53" s="17">
        <f t="shared" si="12"/>
        <v>3.7215639173224861</v>
      </c>
      <c r="Y53" s="17">
        <f t="shared" si="10"/>
        <v>4.2229027257948797</v>
      </c>
      <c r="Z53" s="14">
        <f t="shared" si="3"/>
        <v>3.9722333215586829</v>
      </c>
    </row>
    <row r="54" spans="1:26" x14ac:dyDescent="0.2">
      <c r="A54" s="9">
        <f t="shared" si="13"/>
        <v>43612</v>
      </c>
      <c r="B54" s="10">
        <f t="shared" si="15"/>
        <v>7728</v>
      </c>
      <c r="C54" s="11">
        <f t="shared" si="5"/>
        <v>322</v>
      </c>
      <c r="D54" s="12"/>
      <c r="E54" s="12">
        <v>5.7664999999999997</v>
      </c>
      <c r="F54" s="12">
        <v>5.6597999999999997</v>
      </c>
      <c r="G54" s="15"/>
      <c r="H54" s="17">
        <f t="shared" si="6"/>
        <v>4.0133477633477659</v>
      </c>
      <c r="I54" s="17">
        <f t="shared" si="7"/>
        <v>4.3050385168257721</v>
      </c>
      <c r="J54" s="14">
        <f t="shared" si="0"/>
        <v>4.159193140086769</v>
      </c>
      <c r="K54" s="16"/>
      <c r="L54" s="12"/>
      <c r="M54" s="12">
        <v>5.7595999999999998</v>
      </c>
      <c r="N54" s="12">
        <v>5.7721</v>
      </c>
      <c r="O54" s="17"/>
      <c r="P54" s="17">
        <f t="shared" si="8"/>
        <v>4.5735969642500507</v>
      </c>
      <c r="Q54" s="17">
        <f t="shared" si="9"/>
        <v>4.2685790671628299</v>
      </c>
      <c r="R54" s="14">
        <f t="shared" si="2"/>
        <v>4.4210880157064398</v>
      </c>
      <c r="T54" s="12"/>
      <c r="U54" s="12">
        <v>5.7840999999999996</v>
      </c>
      <c r="V54" s="12">
        <v>5.5077999999999996</v>
      </c>
      <c r="W54" s="15"/>
      <c r="X54" s="17">
        <f t="shared" si="12"/>
        <v>3.6892960220855815</v>
      </c>
      <c r="Y54" s="17">
        <f t="shared" si="10"/>
        <v>4.1132660390911502</v>
      </c>
      <c r="Z54" s="14">
        <f t="shared" si="3"/>
        <v>3.9012810305883656</v>
      </c>
    </row>
    <row r="55" spans="1:26" x14ac:dyDescent="0.2">
      <c r="A55" s="9">
        <f t="shared" si="13"/>
        <v>43619</v>
      </c>
      <c r="B55" s="10">
        <f t="shared" si="15"/>
        <v>7896</v>
      </c>
      <c r="C55" s="11">
        <f t="shared" si="5"/>
        <v>329</v>
      </c>
      <c r="D55" s="12"/>
      <c r="E55" s="12">
        <v>5.7693000000000003</v>
      </c>
      <c r="F55" s="12">
        <v>5.6630000000000003</v>
      </c>
      <c r="G55" s="15"/>
      <c r="H55" s="17">
        <f t="shared" si="6"/>
        <v>4.0638528138528276</v>
      </c>
      <c r="I55" s="17">
        <f t="shared" si="7"/>
        <v>4.3640116471932586</v>
      </c>
      <c r="J55" s="14">
        <f t="shared" si="0"/>
        <v>4.2139322305230431</v>
      </c>
      <c r="K55" s="16"/>
      <c r="L55" s="12"/>
      <c r="M55" s="12">
        <v>5.7591999999999999</v>
      </c>
      <c r="N55" s="12">
        <v>5.7721</v>
      </c>
      <c r="O55" s="17"/>
      <c r="P55" s="17">
        <f t="shared" si="8"/>
        <v>4.5663344045608882</v>
      </c>
      <c r="Q55" s="17">
        <f t="shared" si="9"/>
        <v>4.2685790671628299</v>
      </c>
      <c r="R55" s="14">
        <f t="shared" si="2"/>
        <v>4.4174567358618591</v>
      </c>
      <c r="T55" s="12"/>
      <c r="U55" s="12">
        <v>5.7854000000000001</v>
      </c>
      <c r="V55" s="12">
        <v>5.5083000000000002</v>
      </c>
      <c r="W55" s="15"/>
      <c r="X55" s="17">
        <f t="shared" si="12"/>
        <v>3.7126006130900189</v>
      </c>
      <c r="Y55" s="17">
        <f t="shared" si="10"/>
        <v>4.1227174776001023</v>
      </c>
      <c r="Z55" s="14">
        <f t="shared" si="3"/>
        <v>3.9176590453450606</v>
      </c>
    </row>
    <row r="56" spans="1:26" x14ac:dyDescent="0.2">
      <c r="A56" s="9">
        <f t="shared" si="13"/>
        <v>43626</v>
      </c>
      <c r="B56" s="10">
        <f t="shared" si="15"/>
        <v>8064</v>
      </c>
      <c r="C56" s="11">
        <f t="shared" si="5"/>
        <v>336</v>
      </c>
      <c r="D56" s="12"/>
      <c r="E56" s="12">
        <v>5.7720000000000002</v>
      </c>
      <c r="F56" s="12">
        <v>5.6673</v>
      </c>
      <c r="G56" s="15"/>
      <c r="H56" s="17">
        <f t="shared" si="6"/>
        <v>4.1125541125541245</v>
      </c>
      <c r="I56" s="17">
        <f t="shared" si="7"/>
        <v>4.4432567911245506</v>
      </c>
      <c r="J56" s="14">
        <f t="shared" si="0"/>
        <v>4.277905451839338</v>
      </c>
      <c r="K56" s="16"/>
      <c r="L56" s="12"/>
      <c r="M56" s="12">
        <v>5.7587999999999999</v>
      </c>
      <c r="N56" s="12">
        <v>5.7672999999999996</v>
      </c>
      <c r="O56" s="17"/>
      <c r="P56" s="17">
        <f t="shared" si="8"/>
        <v>4.5590718448717267</v>
      </c>
      <c r="Q56" s="17">
        <f t="shared" si="9"/>
        <v>4.1818707323241373</v>
      </c>
      <c r="R56" s="14">
        <f t="shared" si="2"/>
        <v>4.3704712885979315</v>
      </c>
      <c r="T56" s="12"/>
      <c r="U56" s="12">
        <v>5.7835000000000001</v>
      </c>
      <c r="V56" s="12">
        <v>5.5057999999999998</v>
      </c>
      <c r="W56" s="15"/>
      <c r="X56" s="17">
        <f t="shared" si="12"/>
        <v>3.6785400570066242</v>
      </c>
      <c r="Y56" s="17">
        <f t="shared" si="10"/>
        <v>4.0754602850553896</v>
      </c>
      <c r="Z56" s="14">
        <f t="shared" si="3"/>
        <v>3.8770001710310069</v>
      </c>
    </row>
    <row r="57" spans="1:26" x14ac:dyDescent="0.2">
      <c r="A57" s="9">
        <f t="shared" si="13"/>
        <v>43633</v>
      </c>
      <c r="B57" s="10">
        <f t="shared" si="15"/>
        <v>8232</v>
      </c>
      <c r="C57" s="11">
        <f t="shared" si="5"/>
        <v>343</v>
      </c>
      <c r="D57" s="12"/>
      <c r="E57" s="12">
        <v>5.7754000000000003</v>
      </c>
      <c r="F57" s="12">
        <v>5.6658999999999997</v>
      </c>
      <c r="G57" s="15"/>
      <c r="H57" s="17">
        <f t="shared" si="6"/>
        <v>4.1738816738816871</v>
      </c>
      <c r="I57" s="17">
        <f t="shared" si="7"/>
        <v>4.4174560465887742</v>
      </c>
      <c r="J57" s="14">
        <f t="shared" si="0"/>
        <v>4.2956688602352306</v>
      </c>
      <c r="K57" s="16"/>
      <c r="L57" s="12"/>
      <c r="M57" s="12">
        <v>5.7580999999999998</v>
      </c>
      <c r="N57" s="12">
        <v>5.7721</v>
      </c>
      <c r="O57" s="17"/>
      <c r="P57" s="17">
        <f t="shared" si="8"/>
        <v>4.5463623654156908</v>
      </c>
      <c r="Q57" s="17">
        <f t="shared" si="9"/>
        <v>4.2685790671628299</v>
      </c>
      <c r="R57" s="14">
        <f t="shared" si="2"/>
        <v>4.4074707162892608</v>
      </c>
      <c r="T57" s="12"/>
      <c r="U57" s="12">
        <v>5.7835000000000001</v>
      </c>
      <c r="V57" s="12">
        <v>5.5095999999999998</v>
      </c>
      <c r="W57" s="17"/>
      <c r="X57" s="17">
        <f t="shared" si="12"/>
        <v>3.6785400570066242</v>
      </c>
      <c r="Y57" s="17">
        <f t="shared" si="10"/>
        <v>4.1472912177233434</v>
      </c>
      <c r="Z57" s="14">
        <f t="shared" si="3"/>
        <v>3.9129156373649838</v>
      </c>
    </row>
    <row r="58" spans="1:26" x14ac:dyDescent="0.2">
      <c r="A58" s="9">
        <f t="shared" si="13"/>
        <v>43640</v>
      </c>
      <c r="B58" s="10">
        <f t="shared" si="15"/>
        <v>8400</v>
      </c>
      <c r="C58" s="11">
        <f t="shared" si="5"/>
        <v>350</v>
      </c>
      <c r="D58" s="12"/>
      <c r="E58" s="12">
        <v>5.7786999999999997</v>
      </c>
      <c r="F58" s="12">
        <v>5.6694000000000004</v>
      </c>
      <c r="G58" s="15"/>
      <c r="H58" s="17">
        <f t="shared" si="6"/>
        <v>4.2334054834054866</v>
      </c>
      <c r="I58" s="17">
        <f t="shared" si="7"/>
        <v>4.4819579079282139</v>
      </c>
      <c r="J58" s="14">
        <f t="shared" si="0"/>
        <v>4.3576816956668498</v>
      </c>
      <c r="K58" s="16"/>
      <c r="L58" s="12"/>
      <c r="M58" s="12">
        <v>5.7591000000000001</v>
      </c>
      <c r="N58" s="12">
        <v>5.7755000000000001</v>
      </c>
      <c r="O58" s="17"/>
      <c r="P58" s="17">
        <f t="shared" si="8"/>
        <v>4.5645187646386027</v>
      </c>
      <c r="Q58" s="17">
        <f t="shared" si="9"/>
        <v>4.3299974710069007</v>
      </c>
      <c r="R58" s="14">
        <f t="shared" si="2"/>
        <v>4.4472581178227522</v>
      </c>
      <c r="T58" s="12"/>
      <c r="U58" s="12">
        <v>5.7849000000000004</v>
      </c>
      <c r="V58" s="12">
        <v>5.5092999999999996</v>
      </c>
      <c r="W58" s="17"/>
      <c r="X58" s="17">
        <f t="shared" si="12"/>
        <v>3.7036373088575512</v>
      </c>
      <c r="Y58" s="17">
        <f t="shared" si="10"/>
        <v>4.1416203546179746</v>
      </c>
      <c r="Z58" s="14">
        <f t="shared" si="3"/>
        <v>3.9226288317377627</v>
      </c>
    </row>
    <row r="59" spans="1:26" x14ac:dyDescent="0.2">
      <c r="A59" s="9">
        <f t="shared" si="13"/>
        <v>43647</v>
      </c>
      <c r="B59" s="10">
        <f t="shared" si="15"/>
        <v>8568</v>
      </c>
      <c r="C59" s="11">
        <f t="shared" si="5"/>
        <v>357</v>
      </c>
      <c r="D59" s="12"/>
      <c r="E59" s="12">
        <v>5.7759999999999998</v>
      </c>
      <c r="F59" s="12">
        <v>5.6668000000000003</v>
      </c>
      <c r="G59" s="15"/>
      <c r="H59" s="17">
        <f t="shared" si="6"/>
        <v>4.1847041847041888</v>
      </c>
      <c r="I59" s="17">
        <f t="shared" si="7"/>
        <v>4.4340422395046364</v>
      </c>
      <c r="J59" s="14">
        <f t="shared" si="0"/>
        <v>4.309373212104413</v>
      </c>
      <c r="K59" s="16"/>
      <c r="L59" s="12"/>
      <c r="M59" s="12">
        <v>5.7542999999999997</v>
      </c>
      <c r="N59" s="12">
        <v>5.7702999999999998</v>
      </c>
      <c r="O59" s="17"/>
      <c r="P59" s="17">
        <f t="shared" si="8"/>
        <v>4.4773680483686462</v>
      </c>
      <c r="Q59" s="17">
        <f t="shared" si="9"/>
        <v>4.2360634415983185</v>
      </c>
      <c r="R59" s="14">
        <f t="shared" si="2"/>
        <v>4.3567157449834824</v>
      </c>
      <c r="T59" s="12"/>
      <c r="U59" s="12">
        <v>5.7892000000000001</v>
      </c>
      <c r="V59" s="12">
        <v>5.5083000000000002</v>
      </c>
      <c r="W59" s="17"/>
      <c r="X59" s="17">
        <f t="shared" si="12"/>
        <v>3.7807217252568082</v>
      </c>
      <c r="Y59" s="17">
        <f t="shared" si="10"/>
        <v>4.1227174776001023</v>
      </c>
      <c r="Z59" s="14">
        <f t="shared" si="3"/>
        <v>3.9517196014284552</v>
      </c>
    </row>
    <row r="60" spans="1:26" x14ac:dyDescent="0.2">
      <c r="A60" s="9">
        <f t="shared" si="13"/>
        <v>43654</v>
      </c>
      <c r="B60" s="10">
        <f t="shared" si="15"/>
        <v>8736</v>
      </c>
      <c r="C60" s="11">
        <f t="shared" si="5"/>
        <v>364</v>
      </c>
      <c r="D60" s="12"/>
      <c r="E60" s="12">
        <v>5.7763999999999998</v>
      </c>
      <c r="F60" s="12">
        <v>5.6715</v>
      </c>
      <c r="G60" s="15"/>
      <c r="H60" s="17">
        <f t="shared" si="6"/>
        <v>4.1919191919191956</v>
      </c>
      <c r="I60" s="17">
        <f t="shared" si="7"/>
        <v>4.5206590247318621</v>
      </c>
      <c r="J60" s="14">
        <f t="shared" si="0"/>
        <v>4.3562891083255284</v>
      </c>
      <c r="K60" s="16"/>
      <c r="L60" s="12"/>
      <c r="M60" s="12">
        <v>5.7558999999999996</v>
      </c>
      <c r="N60" s="12">
        <v>5.7739000000000003</v>
      </c>
      <c r="O60" s="17"/>
      <c r="P60" s="17">
        <f t="shared" si="8"/>
        <v>4.5064182871252934</v>
      </c>
      <c r="Q60" s="17">
        <f t="shared" si="9"/>
        <v>4.3010946927273421</v>
      </c>
      <c r="R60" s="14">
        <f t="shared" si="2"/>
        <v>4.4037564899263177</v>
      </c>
      <c r="T60" s="12"/>
      <c r="U60" s="12">
        <v>5.7859999999999996</v>
      </c>
      <c r="V60" s="12">
        <v>5.5084</v>
      </c>
      <c r="W60" s="17"/>
      <c r="X60" s="17">
        <f t="shared" si="12"/>
        <v>3.7233565781689766</v>
      </c>
      <c r="Y60" s="17">
        <f t="shared" si="10"/>
        <v>4.1246077653018869</v>
      </c>
      <c r="Z60" s="14">
        <f t="shared" si="3"/>
        <v>3.9239821717354317</v>
      </c>
    </row>
    <row r="61" spans="1:26" x14ac:dyDescent="0.2">
      <c r="A61" s="9">
        <f t="shared" si="13"/>
        <v>43661</v>
      </c>
      <c r="B61" s="10">
        <f t="shared" si="15"/>
        <v>8904</v>
      </c>
      <c r="C61" s="11">
        <f t="shared" si="5"/>
        <v>371</v>
      </c>
      <c r="D61" s="12"/>
      <c r="E61" s="12">
        <v>5.7843</v>
      </c>
      <c r="F61" s="12">
        <v>5.6749999999999998</v>
      </c>
      <c r="G61" s="15"/>
      <c r="H61" s="17">
        <f t="shared" si="6"/>
        <v>4.3344155844155923</v>
      </c>
      <c r="I61" s="17">
        <f t="shared" si="7"/>
        <v>4.5851608860712867</v>
      </c>
      <c r="J61" s="14">
        <f t="shared" si="0"/>
        <v>4.4597882352434395</v>
      </c>
      <c r="K61" s="16"/>
      <c r="L61" s="12"/>
      <c r="M61" s="12">
        <v>5.7577999999999996</v>
      </c>
      <c r="N61" s="12">
        <v>5.7728000000000002</v>
      </c>
      <c r="O61" s="17"/>
      <c r="P61" s="17">
        <f t="shared" si="8"/>
        <v>4.5409154456488148</v>
      </c>
      <c r="Q61" s="17">
        <f t="shared" si="9"/>
        <v>4.2812240326601412</v>
      </c>
      <c r="R61" s="14">
        <f t="shared" si="2"/>
        <v>4.4110697391544775</v>
      </c>
      <c r="T61" s="12"/>
      <c r="U61" s="12">
        <v>5.7812999999999999</v>
      </c>
      <c r="V61" s="12">
        <v>5.5069999999999997</v>
      </c>
      <c r="W61" s="17"/>
      <c r="X61" s="17">
        <f t="shared" si="12"/>
        <v>3.6391015183837423</v>
      </c>
      <c r="Y61" s="17">
        <f t="shared" si="10"/>
        <v>4.0981437374768461</v>
      </c>
      <c r="Z61" s="14">
        <f t="shared" si="3"/>
        <v>3.8686226279302942</v>
      </c>
    </row>
    <row r="62" spans="1:26" x14ac:dyDescent="0.2">
      <c r="A62" s="9">
        <f t="shared" si="13"/>
        <v>43668</v>
      </c>
      <c r="B62" s="10">
        <f t="shared" si="15"/>
        <v>9072</v>
      </c>
      <c r="C62" s="11">
        <f t="shared" si="5"/>
        <v>378</v>
      </c>
      <c r="D62" s="12"/>
      <c r="E62" s="12">
        <v>5.7839999999999998</v>
      </c>
      <c r="F62" s="12">
        <v>5.6959</v>
      </c>
      <c r="G62" s="15"/>
      <c r="H62" s="17">
        <f t="shared" si="6"/>
        <v>4.3290043290043334</v>
      </c>
      <c r="I62" s="17">
        <v>4.67</v>
      </c>
      <c r="J62" s="14">
        <f t="shared" si="0"/>
        <v>4.4995021645021662</v>
      </c>
      <c r="K62" s="16"/>
      <c r="L62" s="12"/>
      <c r="M62" s="12">
        <v>5.7561</v>
      </c>
      <c r="N62" s="12">
        <v>5.7709000000000001</v>
      </c>
      <c r="O62" s="17"/>
      <c r="P62" s="17">
        <f t="shared" si="8"/>
        <v>4.5100495669698821</v>
      </c>
      <c r="Q62" s="17">
        <f t="shared" si="9"/>
        <v>4.2469019834531609</v>
      </c>
      <c r="R62" s="14">
        <f t="shared" si="2"/>
        <v>4.3784757752115215</v>
      </c>
      <c r="T62" s="12"/>
      <c r="U62" s="12">
        <v>5.7820999999999998</v>
      </c>
      <c r="V62" s="12">
        <v>5.5050999999999997</v>
      </c>
      <c r="W62" s="17"/>
      <c r="X62" s="17">
        <f t="shared" si="12"/>
        <v>3.6534428051556969</v>
      </c>
      <c r="Y62" s="17">
        <f t="shared" si="10"/>
        <v>4.0622282711428701</v>
      </c>
      <c r="Z62" s="14">
        <f t="shared" si="3"/>
        <v>3.8578355381492835</v>
      </c>
    </row>
    <row r="63" spans="1:26" x14ac:dyDescent="0.2">
      <c r="A63" s="9">
        <f t="shared" si="13"/>
        <v>43675</v>
      </c>
      <c r="B63" s="10">
        <f t="shared" si="15"/>
        <v>9240</v>
      </c>
      <c r="C63" s="11">
        <f t="shared" si="5"/>
        <v>385</v>
      </c>
      <c r="D63" s="12"/>
      <c r="E63" s="12">
        <v>5.7832999999999997</v>
      </c>
      <c r="F63" s="12">
        <v>5.6784999999999997</v>
      </c>
      <c r="G63" s="15"/>
      <c r="H63" s="17">
        <f t="shared" si="6"/>
        <v>4.3163780663780678</v>
      </c>
      <c r="I63" s="17">
        <f t="shared" si="7"/>
        <v>4.6496627474107104</v>
      </c>
      <c r="J63" s="14">
        <f t="shared" si="0"/>
        <v>4.4830204068943891</v>
      </c>
      <c r="K63" s="16"/>
      <c r="L63" s="12"/>
      <c r="M63" s="12">
        <v>5.7587000000000002</v>
      </c>
      <c r="N63" s="12">
        <v>5.7755999999999998</v>
      </c>
      <c r="O63" s="17"/>
      <c r="P63" s="17">
        <f t="shared" si="8"/>
        <v>4.5572562049494403</v>
      </c>
      <c r="Q63" s="17">
        <f t="shared" si="9"/>
        <v>4.3318038946493695</v>
      </c>
      <c r="R63" s="14">
        <f t="shared" si="2"/>
        <v>4.4445300497994049</v>
      </c>
      <c r="T63" s="12"/>
      <c r="U63" s="12">
        <v>5.7817999999999996</v>
      </c>
      <c r="V63" s="12">
        <v>5.5038</v>
      </c>
      <c r="W63" s="17"/>
      <c r="X63" s="17">
        <f t="shared" si="12"/>
        <v>3.64806482261621</v>
      </c>
      <c r="Y63" s="17">
        <f t="shared" si="10"/>
        <v>4.0376545310196299</v>
      </c>
      <c r="Z63" s="14">
        <f t="shared" si="3"/>
        <v>3.8428596768179197</v>
      </c>
    </row>
    <row r="64" spans="1:26" x14ac:dyDescent="0.2">
      <c r="A64" s="9">
        <f t="shared" si="13"/>
        <v>43682</v>
      </c>
      <c r="B64" s="10">
        <f t="shared" si="15"/>
        <v>9408</v>
      </c>
      <c r="C64" s="11">
        <f t="shared" si="5"/>
        <v>392</v>
      </c>
      <c r="D64" s="12"/>
      <c r="E64" s="12">
        <v>5.7900999999999998</v>
      </c>
      <c r="F64" s="12">
        <v>5.6707999999999998</v>
      </c>
      <c r="G64" s="15"/>
      <c r="H64" s="17">
        <v>4.3600000000000003</v>
      </c>
      <c r="I64" s="17">
        <v>4.66</v>
      </c>
      <c r="J64" s="14">
        <f t="shared" si="0"/>
        <v>4.51</v>
      </c>
      <c r="K64" s="16"/>
      <c r="L64" s="12"/>
      <c r="M64" s="12">
        <v>5.7541000000000002</v>
      </c>
      <c r="N64" s="12">
        <v>5.7667999999999999</v>
      </c>
      <c r="O64" s="17"/>
      <c r="P64" s="17">
        <f t="shared" si="8"/>
        <v>4.4737367685240743</v>
      </c>
      <c r="Q64" s="17">
        <f t="shared" si="9"/>
        <v>4.1728386141117788</v>
      </c>
      <c r="R64" s="14">
        <f t="shared" si="2"/>
        <v>4.3232876913179261</v>
      </c>
      <c r="T64" s="12"/>
      <c r="U64" s="12">
        <v>5.7858999999999998</v>
      </c>
      <c r="V64" s="12">
        <v>5.5068999999999999</v>
      </c>
      <c r="W64" s="17"/>
      <c r="X64" s="17">
        <f t="shared" si="12"/>
        <v>3.7215639173224861</v>
      </c>
      <c r="Y64" s="17">
        <f t="shared" si="10"/>
        <v>4.0962534497750624</v>
      </c>
      <c r="Z64" s="14">
        <f t="shared" si="3"/>
        <v>3.9089086835487743</v>
      </c>
    </row>
    <row r="65" spans="1:26" x14ac:dyDescent="0.2">
      <c r="A65" s="9">
        <f t="shared" si="13"/>
        <v>43689</v>
      </c>
      <c r="B65" s="10">
        <f t="shared" si="15"/>
        <v>9576</v>
      </c>
      <c r="C65" s="11">
        <f t="shared" si="5"/>
        <v>399</v>
      </c>
      <c r="D65" s="12"/>
      <c r="E65" s="12">
        <v>5.7869999999999999</v>
      </c>
      <c r="F65" s="12">
        <v>5.6776</v>
      </c>
      <c r="G65" s="15"/>
      <c r="H65" s="17">
        <f t="shared" si="6"/>
        <v>4.3831168831168892</v>
      </c>
      <c r="I65" s="17">
        <f t="shared" si="7"/>
        <v>4.6330765544948633</v>
      </c>
      <c r="J65" s="14">
        <f t="shared" si="0"/>
        <v>4.5080967188058763</v>
      </c>
      <c r="K65" s="16"/>
      <c r="L65" s="12"/>
      <c r="M65" s="12">
        <v>5.7568000000000001</v>
      </c>
      <c r="N65" s="12">
        <v>5.7744999999999997</v>
      </c>
      <c r="O65" s="17"/>
      <c r="P65" s="17">
        <f t="shared" si="8"/>
        <v>4.5227590464259189</v>
      </c>
      <c r="Q65" s="17">
        <f t="shared" si="9"/>
        <v>4.3119332345821686</v>
      </c>
      <c r="R65" s="14">
        <f t="shared" si="2"/>
        <v>4.4173461405040442</v>
      </c>
      <c r="T65" s="12"/>
      <c r="U65" s="12">
        <v>5.7892000000000001</v>
      </c>
      <c r="V65" s="12">
        <v>5.5149999999999997</v>
      </c>
      <c r="W65" s="17"/>
      <c r="X65" s="17">
        <f t="shared" si="12"/>
        <v>3.7807217252568082</v>
      </c>
      <c r="Y65" s="17">
        <f t="shared" si="10"/>
        <v>4.2493667536199036</v>
      </c>
      <c r="Z65" s="14">
        <f t="shared" si="3"/>
        <v>4.0150442394383559</v>
      </c>
    </row>
    <row r="66" spans="1:26" x14ac:dyDescent="0.2">
      <c r="A66" s="9">
        <f t="shared" si="13"/>
        <v>43696</v>
      </c>
      <c r="B66" s="10">
        <f t="shared" si="15"/>
        <v>9744</v>
      </c>
      <c r="C66" s="11">
        <f t="shared" si="5"/>
        <v>406</v>
      </c>
      <c r="D66" s="12"/>
      <c r="E66" s="12">
        <v>5.7771999999999997</v>
      </c>
      <c r="F66" s="12">
        <v>5.6711999999999998</v>
      </c>
      <c r="G66" s="15"/>
      <c r="H66" s="17">
        <f t="shared" si="6"/>
        <v>4.2063492063492083</v>
      </c>
      <c r="I66" s="17">
        <f t="shared" si="7"/>
        <v>4.515130293759908</v>
      </c>
      <c r="J66" s="14">
        <f t="shared" si="0"/>
        <v>4.3607397500545577</v>
      </c>
      <c r="K66" s="16"/>
      <c r="L66" s="12"/>
      <c r="M66" s="12">
        <v>5.7553000000000001</v>
      </c>
      <c r="N66" s="12">
        <v>5.7721</v>
      </c>
      <c r="O66" s="17"/>
      <c r="P66" s="17">
        <f t="shared" si="8"/>
        <v>4.4955244475915581</v>
      </c>
      <c r="Q66" s="17">
        <f t="shared" si="9"/>
        <v>4.2685790671628299</v>
      </c>
      <c r="R66" s="14">
        <f t="shared" si="2"/>
        <v>4.3820517573771944</v>
      </c>
      <c r="T66" s="12"/>
      <c r="U66" s="12">
        <v>5.7842000000000002</v>
      </c>
      <c r="V66" s="12">
        <v>5.5072000000000001</v>
      </c>
      <c r="W66" s="17"/>
      <c r="X66" s="17">
        <f t="shared" si="12"/>
        <v>3.6910886829320879</v>
      </c>
      <c r="Y66" s="17">
        <f t="shared" si="10"/>
        <v>4.1019243128804304</v>
      </c>
      <c r="Z66" s="14">
        <f t="shared" si="3"/>
        <v>3.8965064979062589</v>
      </c>
    </row>
    <row r="67" spans="1:26" x14ac:dyDescent="0.2">
      <c r="A67" s="9">
        <f t="shared" si="13"/>
        <v>43703</v>
      </c>
      <c r="B67" s="10">
        <f t="shared" si="15"/>
        <v>9912</v>
      </c>
      <c r="C67" s="11">
        <f t="shared" si="5"/>
        <v>413</v>
      </c>
      <c r="D67" s="12"/>
      <c r="E67" s="12">
        <v>5.7812999999999999</v>
      </c>
      <c r="F67" s="12">
        <v>5.6683000000000003</v>
      </c>
      <c r="G67" s="15"/>
      <c r="H67" s="17">
        <f t="shared" si="6"/>
        <v>4.2803030303030356</v>
      </c>
      <c r="I67" s="17">
        <f t="shared" si="7"/>
        <v>4.4616858943643924</v>
      </c>
      <c r="J67" s="14">
        <f t="shared" si="0"/>
        <v>4.370994462333714</v>
      </c>
      <c r="K67" s="16"/>
      <c r="L67" s="12"/>
      <c r="M67" s="12">
        <v>5.7576000000000001</v>
      </c>
      <c r="N67" s="12">
        <v>5.7717000000000001</v>
      </c>
      <c r="O67" s="17"/>
      <c r="P67" s="17">
        <f t="shared" si="8"/>
        <v>4.537284165804242</v>
      </c>
      <c r="Q67" s="17">
        <f t="shared" si="9"/>
        <v>4.2613533725929402</v>
      </c>
      <c r="R67" s="14">
        <f t="shared" si="2"/>
        <v>4.3993187691985911</v>
      </c>
      <c r="T67" s="12"/>
      <c r="U67" s="12">
        <v>5.7876000000000003</v>
      </c>
      <c r="V67" s="12">
        <v>5.5122</v>
      </c>
      <c r="W67" s="17"/>
      <c r="X67" s="17">
        <f t="shared" si="12"/>
        <v>3.7520391517129008</v>
      </c>
      <c r="Y67" s="17">
        <f t="shared" si="10"/>
        <v>4.1964386979698389</v>
      </c>
      <c r="Z67" s="14">
        <f t="shared" si="3"/>
        <v>3.9742389248413699</v>
      </c>
    </row>
    <row r="68" spans="1:26" x14ac:dyDescent="0.2">
      <c r="A68" s="9">
        <f t="shared" si="13"/>
        <v>43710</v>
      </c>
      <c r="B68" s="10">
        <f t="shared" si="15"/>
        <v>10080</v>
      </c>
      <c r="C68" s="11">
        <f t="shared" si="5"/>
        <v>420</v>
      </c>
      <c r="D68" s="12"/>
      <c r="E68" s="12">
        <v>5.7831000000000001</v>
      </c>
      <c r="F68" s="12">
        <v>5.6731999999999996</v>
      </c>
      <c r="G68" s="15"/>
      <c r="H68" s="17">
        <f t="shared" si="6"/>
        <v>4.3127705627705728</v>
      </c>
      <c r="I68" s="17">
        <f t="shared" si="7"/>
        <v>4.5519885002395766</v>
      </c>
      <c r="J68" s="14">
        <f t="shared" si="0"/>
        <v>4.4323795315050747</v>
      </c>
      <c r="K68" s="16"/>
      <c r="L68" s="12"/>
      <c r="M68" s="12">
        <v>5.7592999999999996</v>
      </c>
      <c r="N68" s="12">
        <v>5.7815000000000003</v>
      </c>
      <c r="O68" s="17"/>
      <c r="P68" s="17">
        <f t="shared" si="8"/>
        <v>4.5681500444831746</v>
      </c>
      <c r="Q68" s="17">
        <f t="shared" si="9"/>
        <v>4.4383828895552631</v>
      </c>
      <c r="R68" s="14">
        <f t="shared" si="2"/>
        <v>4.5032664670192188</v>
      </c>
      <c r="T68" s="12"/>
      <c r="U68" s="12">
        <v>5.7866999999999997</v>
      </c>
      <c r="V68" s="12">
        <v>5.5103</v>
      </c>
      <c r="W68" s="17"/>
      <c r="X68" s="17">
        <f t="shared" si="12"/>
        <v>3.7359052040944403</v>
      </c>
      <c r="Y68" s="17">
        <f t="shared" si="10"/>
        <v>4.1605232316358629</v>
      </c>
      <c r="Z68" s="14">
        <f t="shared" si="3"/>
        <v>3.9482142178651518</v>
      </c>
    </row>
    <row r="69" spans="1:26" x14ac:dyDescent="0.2">
      <c r="A69" s="9">
        <f t="shared" si="13"/>
        <v>43717</v>
      </c>
      <c r="B69" s="10">
        <f t="shared" si="15"/>
        <v>10248</v>
      </c>
      <c r="C69" s="11">
        <f t="shared" si="5"/>
        <v>427</v>
      </c>
      <c r="D69" s="12"/>
      <c r="E69" s="12">
        <v>5.7920999999999996</v>
      </c>
      <c r="F69" s="12">
        <v>5.6745999999999999</v>
      </c>
      <c r="G69" s="15"/>
      <c r="H69" s="17">
        <f t="shared" si="6"/>
        <v>4.475108225108225</v>
      </c>
      <c r="I69" s="17">
        <f t="shared" si="7"/>
        <v>4.577789244775353</v>
      </c>
      <c r="J69" s="14">
        <f t="shared" si="0"/>
        <v>4.5264487349417895</v>
      </c>
      <c r="K69" s="16"/>
      <c r="L69" s="12"/>
      <c r="M69" s="12">
        <v>5.7477999999999998</v>
      </c>
      <c r="N69" s="12">
        <v>5.7641999999999998</v>
      </c>
      <c r="O69" s="17"/>
      <c r="P69" s="17">
        <f t="shared" si="8"/>
        <v>4.359351453419757</v>
      </c>
      <c r="Q69" s="17">
        <f t="shared" si="9"/>
        <v>4.1258715994074882</v>
      </c>
      <c r="R69" s="14">
        <f t="shared" si="2"/>
        <v>4.2426115264136222</v>
      </c>
      <c r="T69" s="12"/>
      <c r="U69" s="12">
        <v>5.7828999999999997</v>
      </c>
      <c r="V69" s="12">
        <v>5.5155000000000003</v>
      </c>
      <c r="W69" s="17"/>
      <c r="X69" s="17">
        <f t="shared" si="12"/>
        <v>3.6677840919276505</v>
      </c>
      <c r="Y69" s="17">
        <f t="shared" si="10"/>
        <v>4.2588181921288566</v>
      </c>
      <c r="Z69" s="14">
        <f t="shared" si="3"/>
        <v>3.9633011420282536</v>
      </c>
    </row>
    <row r="70" spans="1:26" x14ac:dyDescent="0.2">
      <c r="A70" s="9">
        <f t="shared" si="13"/>
        <v>43724</v>
      </c>
      <c r="B70" s="10">
        <f t="shared" si="15"/>
        <v>10416</v>
      </c>
      <c r="C70" s="11">
        <f t="shared" si="5"/>
        <v>434</v>
      </c>
      <c r="D70" s="12"/>
      <c r="E70" s="12">
        <v>5.7857000000000003</v>
      </c>
      <c r="F70" s="12">
        <v>5.6717000000000004</v>
      </c>
      <c r="G70" s="15"/>
      <c r="H70" s="17">
        <f t="shared" si="6"/>
        <v>4.3596681096681227</v>
      </c>
      <c r="I70" s="17">
        <f t="shared" si="7"/>
        <v>4.5243448453798374</v>
      </c>
      <c r="J70" s="14">
        <f t="shared" si="0"/>
        <v>4.4420064775239805</v>
      </c>
      <c r="K70" s="16"/>
      <c r="L70" s="12"/>
      <c r="M70" s="12">
        <v>5.7568000000000001</v>
      </c>
      <c r="N70" s="12">
        <v>5.7763</v>
      </c>
      <c r="O70" s="17"/>
      <c r="P70" s="17">
        <f t="shared" si="8"/>
        <v>4.5227590464259189</v>
      </c>
      <c r="Q70" s="17">
        <f t="shared" si="9"/>
        <v>4.34444886014668</v>
      </c>
      <c r="R70" s="14">
        <f t="shared" si="2"/>
        <v>4.4336039532862994</v>
      </c>
      <c r="T70" s="12"/>
      <c r="U70" s="12">
        <v>5.7816999999999998</v>
      </c>
      <c r="V70" s="12">
        <v>5.5038</v>
      </c>
      <c r="W70" s="17"/>
      <c r="X70" s="17">
        <f t="shared" si="12"/>
        <v>3.6462721617697196</v>
      </c>
      <c r="Y70" s="17">
        <f t="shared" si="10"/>
        <v>4.0376545310196299</v>
      </c>
      <c r="Z70" s="14">
        <f t="shared" si="3"/>
        <v>3.8419633463946745</v>
      </c>
    </row>
    <row r="71" spans="1:26" x14ac:dyDescent="0.2">
      <c r="A71" s="9">
        <f t="shared" si="13"/>
        <v>43731</v>
      </c>
      <c r="B71" s="10">
        <f t="shared" si="15"/>
        <v>10584</v>
      </c>
      <c r="C71" s="11">
        <f t="shared" si="5"/>
        <v>441</v>
      </c>
      <c r="D71" s="12"/>
      <c r="E71" s="12">
        <v>5.7906000000000004</v>
      </c>
      <c r="F71" s="12">
        <v>5.6749999999999998</v>
      </c>
      <c r="G71" s="15"/>
      <c r="H71" s="17">
        <f t="shared" si="6"/>
        <v>4.4480519480519636</v>
      </c>
      <c r="I71" s="17">
        <f t="shared" si="7"/>
        <v>4.5851608860712867</v>
      </c>
      <c r="J71" s="14">
        <f t="shared" si="0"/>
        <v>4.5166064170616256</v>
      </c>
      <c r="K71" s="16"/>
      <c r="L71" s="12"/>
      <c r="M71" s="12">
        <v>5.7526999999999999</v>
      </c>
      <c r="N71" s="12">
        <v>5.7648000000000001</v>
      </c>
      <c r="O71" s="17"/>
      <c r="P71" s="17">
        <f t="shared" si="8"/>
        <v>4.448317809612</v>
      </c>
      <c r="Q71" s="17">
        <f t="shared" si="9"/>
        <v>4.1367101412623306</v>
      </c>
      <c r="R71" s="14">
        <f t="shared" si="2"/>
        <v>4.2925139754371653</v>
      </c>
      <c r="T71" s="12"/>
      <c r="U71" s="12">
        <v>5.7849000000000004</v>
      </c>
      <c r="V71" s="12">
        <v>5.5053999999999998</v>
      </c>
      <c r="W71" s="17"/>
      <c r="X71" s="17">
        <f t="shared" si="12"/>
        <v>3.7036373088575512</v>
      </c>
      <c r="Y71" s="17">
        <f t="shared" si="10"/>
        <v>4.067899134248238</v>
      </c>
      <c r="Z71" s="14">
        <f t="shared" si="3"/>
        <v>3.8857682215528948</v>
      </c>
    </row>
    <row r="72" spans="1:26" x14ac:dyDescent="0.2">
      <c r="A72" s="9">
        <f t="shared" si="13"/>
        <v>43738</v>
      </c>
      <c r="B72" s="10">
        <f t="shared" si="15"/>
        <v>10752</v>
      </c>
      <c r="C72" s="11">
        <f t="shared" si="5"/>
        <v>448</v>
      </c>
      <c r="D72" s="12"/>
      <c r="E72" s="12">
        <v>5.7877999999999998</v>
      </c>
      <c r="F72" s="12">
        <v>5.6756000000000002</v>
      </c>
      <c r="G72" s="15"/>
      <c r="H72" s="17">
        <f t="shared" si="6"/>
        <v>4.3975468975469019</v>
      </c>
      <c r="I72" s="17">
        <f t="shared" si="7"/>
        <v>4.5962183480151948</v>
      </c>
      <c r="J72" s="14">
        <f t="shared" si="0"/>
        <v>4.4968826227810483</v>
      </c>
      <c r="K72" s="16"/>
      <c r="L72" s="12"/>
      <c r="M72" s="12">
        <v>5.7535999999999996</v>
      </c>
      <c r="N72" s="12">
        <v>5.7691999999999997</v>
      </c>
      <c r="O72" s="17"/>
      <c r="P72" s="17">
        <f t="shared" si="8"/>
        <v>4.4646585689126095</v>
      </c>
      <c r="Q72" s="17">
        <f t="shared" si="9"/>
        <v>4.2161927815311175</v>
      </c>
      <c r="R72" s="14">
        <f t="shared" si="2"/>
        <v>4.340425675221864</v>
      </c>
      <c r="T72" s="12"/>
      <c r="U72" s="12">
        <v>5.7823000000000002</v>
      </c>
      <c r="V72" s="12">
        <v>5.5084</v>
      </c>
      <c r="W72" s="17"/>
      <c r="X72" s="17">
        <f t="shared" si="12"/>
        <v>3.6570281268486928</v>
      </c>
      <c r="Y72" s="17">
        <f t="shared" si="10"/>
        <v>4.1246077653018869</v>
      </c>
      <c r="Z72" s="14">
        <f t="shared" si="3"/>
        <v>3.8908179460752899</v>
      </c>
    </row>
    <row r="73" spans="1:26" x14ac:dyDescent="0.2">
      <c r="A73" s="9">
        <f t="shared" si="13"/>
        <v>43745</v>
      </c>
      <c r="B73" s="10">
        <f t="shared" si="15"/>
        <v>10920</v>
      </c>
      <c r="C73" s="11">
        <f t="shared" ref="C73:C92" si="16">+B73/24</f>
        <v>455</v>
      </c>
      <c r="D73" s="12"/>
      <c r="E73" s="12"/>
      <c r="F73" s="12"/>
      <c r="G73" s="17"/>
      <c r="H73" s="17"/>
      <c r="I73" s="17"/>
      <c r="J73" s="14"/>
      <c r="K73" s="16"/>
      <c r="L73" s="12"/>
      <c r="M73" s="12"/>
      <c r="N73" s="12"/>
      <c r="O73" s="17"/>
      <c r="P73" s="17"/>
      <c r="Q73" s="17"/>
      <c r="R73" s="14"/>
      <c r="T73" s="12"/>
      <c r="U73" s="12"/>
      <c r="V73" s="12"/>
      <c r="W73" s="17"/>
      <c r="X73" s="17"/>
      <c r="Y73" s="17"/>
      <c r="Z73" s="14"/>
    </row>
    <row r="74" spans="1:26" x14ac:dyDescent="0.2">
      <c r="A74" s="9">
        <f t="shared" si="13"/>
        <v>43752</v>
      </c>
      <c r="B74" s="10">
        <f t="shared" si="15"/>
        <v>11088</v>
      </c>
      <c r="C74" s="11">
        <f t="shared" si="16"/>
        <v>462</v>
      </c>
      <c r="D74" s="12"/>
      <c r="E74" s="12"/>
      <c r="F74" s="12"/>
      <c r="G74" s="17"/>
      <c r="H74" s="17"/>
      <c r="I74" s="17"/>
      <c r="J74" s="14"/>
      <c r="K74" s="16"/>
      <c r="L74" s="12"/>
      <c r="M74" s="12"/>
      <c r="N74" s="12"/>
      <c r="O74" s="17"/>
      <c r="P74" s="17"/>
      <c r="Q74" s="17"/>
      <c r="R74" s="14"/>
      <c r="T74" s="12"/>
      <c r="U74" s="12"/>
      <c r="V74" s="12"/>
      <c r="W74" s="17"/>
      <c r="X74" s="17"/>
      <c r="Y74" s="17"/>
      <c r="Z74" s="14"/>
    </row>
    <row r="75" spans="1:26" x14ac:dyDescent="0.2">
      <c r="A75" s="9">
        <f t="shared" si="13"/>
        <v>43759</v>
      </c>
      <c r="B75" s="10">
        <f t="shared" si="15"/>
        <v>11256</v>
      </c>
      <c r="C75" s="11">
        <f t="shared" si="16"/>
        <v>469</v>
      </c>
      <c r="D75" s="12"/>
      <c r="E75" s="12"/>
      <c r="F75" s="12"/>
      <c r="G75" s="17"/>
      <c r="H75" s="17"/>
      <c r="I75" s="17"/>
      <c r="J75" s="14"/>
      <c r="K75" s="16"/>
      <c r="L75" s="12"/>
      <c r="M75" s="12"/>
      <c r="N75" s="12"/>
      <c r="O75" s="17"/>
      <c r="P75" s="17"/>
      <c r="Q75" s="17"/>
      <c r="R75" s="14"/>
      <c r="T75" s="12"/>
      <c r="U75" s="12"/>
      <c r="V75" s="12"/>
      <c r="W75" s="17"/>
      <c r="X75" s="17"/>
      <c r="Y75" s="17"/>
      <c r="Z75" s="14"/>
    </row>
    <row r="76" spans="1:26" x14ac:dyDescent="0.2">
      <c r="A76" s="9">
        <f t="shared" ref="A76:A92" si="17">A75+7</f>
        <v>43766</v>
      </c>
      <c r="B76" s="10">
        <f t="shared" si="15"/>
        <v>11424</v>
      </c>
      <c r="C76" s="11">
        <f t="shared" si="16"/>
        <v>476</v>
      </c>
      <c r="D76" s="12"/>
      <c r="E76" s="12"/>
      <c r="F76" s="12"/>
      <c r="G76" s="17"/>
      <c r="H76" s="17"/>
      <c r="I76" s="17"/>
      <c r="J76" s="14"/>
      <c r="K76" s="16"/>
      <c r="L76" s="12"/>
      <c r="M76" s="12"/>
      <c r="N76" s="12"/>
      <c r="O76" s="17"/>
      <c r="P76" s="17"/>
      <c r="Q76" s="17"/>
      <c r="R76" s="14"/>
      <c r="T76" s="12"/>
      <c r="U76" s="12"/>
      <c r="V76" s="12"/>
      <c r="W76" s="17"/>
      <c r="X76" s="17"/>
      <c r="Y76" s="17"/>
      <c r="Z76" s="14"/>
    </row>
    <row r="77" spans="1:26" x14ac:dyDescent="0.2">
      <c r="A77" s="9">
        <f t="shared" si="17"/>
        <v>43773</v>
      </c>
      <c r="B77" s="10">
        <f t="shared" si="15"/>
        <v>11592</v>
      </c>
      <c r="C77" s="11">
        <f t="shared" si="16"/>
        <v>483</v>
      </c>
      <c r="D77" s="12"/>
      <c r="E77" s="12"/>
      <c r="F77" s="12"/>
      <c r="G77" s="17"/>
      <c r="H77" s="17"/>
      <c r="I77" s="17"/>
      <c r="J77" s="14"/>
      <c r="K77" s="16"/>
      <c r="L77" s="12"/>
      <c r="M77" s="12"/>
      <c r="N77" s="12"/>
      <c r="O77" s="17"/>
      <c r="P77" s="17"/>
      <c r="Q77" s="17"/>
      <c r="R77" s="14"/>
      <c r="T77" s="12"/>
      <c r="U77" s="12"/>
      <c r="V77" s="12"/>
      <c r="W77" s="17"/>
      <c r="X77" s="17"/>
      <c r="Y77" s="17"/>
      <c r="Z77" s="14"/>
    </row>
    <row r="78" spans="1:26" x14ac:dyDescent="0.2">
      <c r="A78" s="9">
        <f t="shared" si="17"/>
        <v>43780</v>
      </c>
      <c r="B78" s="10">
        <f t="shared" si="15"/>
        <v>11760</v>
      </c>
      <c r="C78" s="11">
        <f t="shared" si="16"/>
        <v>490</v>
      </c>
      <c r="D78" s="12"/>
      <c r="E78" s="12"/>
      <c r="F78" s="12"/>
      <c r="G78" s="17"/>
      <c r="H78" s="17"/>
      <c r="I78" s="17"/>
      <c r="J78" s="14"/>
      <c r="K78" s="16"/>
      <c r="L78" s="12"/>
      <c r="M78" s="12"/>
      <c r="N78" s="12"/>
      <c r="O78" s="17"/>
      <c r="P78" s="17"/>
      <c r="Q78" s="17"/>
      <c r="R78" s="14"/>
      <c r="T78" s="12"/>
      <c r="U78" s="12"/>
      <c r="V78" s="12"/>
      <c r="W78" s="17"/>
      <c r="X78" s="17"/>
      <c r="Y78" s="17"/>
      <c r="Z78" s="14"/>
    </row>
    <row r="79" spans="1:26" x14ac:dyDescent="0.2">
      <c r="A79" s="9">
        <f t="shared" si="17"/>
        <v>43787</v>
      </c>
      <c r="B79" s="10">
        <f t="shared" si="15"/>
        <v>11928</v>
      </c>
      <c r="C79" s="11">
        <f t="shared" si="16"/>
        <v>497</v>
      </c>
      <c r="D79" s="12"/>
      <c r="E79" s="12"/>
      <c r="F79" s="12"/>
      <c r="G79" s="17"/>
      <c r="H79" s="17"/>
      <c r="I79" s="17"/>
      <c r="J79" s="14"/>
      <c r="K79" s="16"/>
      <c r="L79" s="12"/>
      <c r="M79" s="12"/>
      <c r="N79" s="12"/>
      <c r="O79" s="17"/>
      <c r="P79" s="17"/>
      <c r="Q79" s="17"/>
      <c r="R79" s="14"/>
      <c r="T79" s="12"/>
      <c r="U79" s="12"/>
      <c r="V79" s="12"/>
      <c r="W79" s="17"/>
      <c r="X79" s="17"/>
      <c r="Y79" s="17"/>
      <c r="Z79" s="14"/>
    </row>
    <row r="80" spans="1:26" x14ac:dyDescent="0.2">
      <c r="A80" s="9">
        <f t="shared" si="17"/>
        <v>43794</v>
      </c>
      <c r="B80" s="10">
        <f t="shared" si="15"/>
        <v>12096</v>
      </c>
      <c r="C80" s="11">
        <f t="shared" si="16"/>
        <v>504</v>
      </c>
      <c r="D80" s="12"/>
      <c r="E80" s="12"/>
      <c r="F80" s="12"/>
      <c r="G80" s="17"/>
      <c r="H80" s="17"/>
      <c r="I80" s="17"/>
      <c r="J80" s="14"/>
      <c r="K80" s="16"/>
      <c r="L80" s="12"/>
      <c r="M80" s="12"/>
      <c r="N80" s="12"/>
      <c r="O80" s="17"/>
      <c r="P80" s="17"/>
      <c r="Q80" s="17"/>
      <c r="R80" s="14"/>
      <c r="T80" s="12"/>
      <c r="U80" s="12"/>
      <c r="V80" s="12"/>
      <c r="W80" s="17"/>
      <c r="X80" s="17"/>
      <c r="Y80" s="17"/>
      <c r="Z80" s="14"/>
    </row>
    <row r="81" spans="1:26" x14ac:dyDescent="0.2">
      <c r="A81" s="9">
        <f t="shared" si="17"/>
        <v>43801</v>
      </c>
      <c r="B81" s="10">
        <f t="shared" si="15"/>
        <v>12264</v>
      </c>
      <c r="C81" s="11">
        <f t="shared" si="16"/>
        <v>511</v>
      </c>
      <c r="D81" s="12"/>
      <c r="E81" s="12"/>
      <c r="F81" s="12"/>
      <c r="G81" s="17"/>
      <c r="H81" s="17"/>
      <c r="I81" s="17"/>
      <c r="J81" s="14"/>
      <c r="K81" s="16"/>
      <c r="L81" s="12"/>
      <c r="M81" s="12"/>
      <c r="N81" s="12"/>
      <c r="O81" s="17"/>
      <c r="P81" s="17"/>
      <c r="Q81" s="17"/>
      <c r="R81" s="14"/>
      <c r="T81" s="12"/>
      <c r="U81" s="12"/>
      <c r="V81" s="12"/>
      <c r="W81" s="17"/>
      <c r="X81" s="17"/>
      <c r="Y81" s="17"/>
      <c r="Z81" s="14"/>
    </row>
    <row r="82" spans="1:26" x14ac:dyDescent="0.2">
      <c r="A82" s="9">
        <f t="shared" si="17"/>
        <v>43808</v>
      </c>
      <c r="B82" s="10">
        <f t="shared" si="15"/>
        <v>12432</v>
      </c>
      <c r="C82" s="11">
        <f t="shared" si="16"/>
        <v>518</v>
      </c>
      <c r="D82" s="12"/>
      <c r="E82" s="12"/>
      <c r="F82" s="12"/>
      <c r="G82" s="17"/>
      <c r="H82" s="17"/>
      <c r="I82" s="17"/>
      <c r="J82" s="14"/>
      <c r="K82" s="16"/>
      <c r="L82" s="12"/>
      <c r="M82" s="12"/>
      <c r="N82" s="12"/>
      <c r="O82" s="17"/>
      <c r="P82" s="17"/>
      <c r="Q82" s="17"/>
      <c r="R82" s="14"/>
      <c r="T82" s="12"/>
      <c r="U82" s="12"/>
      <c r="V82" s="12"/>
      <c r="W82" s="17"/>
      <c r="X82" s="17"/>
      <c r="Y82" s="17"/>
      <c r="Z82" s="14"/>
    </row>
    <row r="83" spans="1:26" x14ac:dyDescent="0.2">
      <c r="A83" s="9">
        <f t="shared" si="17"/>
        <v>43815</v>
      </c>
      <c r="B83" s="10">
        <f t="shared" si="15"/>
        <v>12600</v>
      </c>
      <c r="C83" s="11">
        <f t="shared" si="16"/>
        <v>525</v>
      </c>
      <c r="D83" s="12"/>
      <c r="E83" s="12"/>
      <c r="F83" s="12"/>
      <c r="G83" s="17"/>
      <c r="H83" s="17"/>
      <c r="I83" s="17"/>
      <c r="J83" s="14"/>
      <c r="K83" s="16"/>
      <c r="L83" s="12"/>
      <c r="M83" s="12"/>
      <c r="N83" s="12"/>
      <c r="O83" s="17"/>
      <c r="P83" s="17"/>
      <c r="Q83" s="17"/>
      <c r="R83" s="14"/>
      <c r="T83" s="12"/>
      <c r="U83" s="12"/>
      <c r="V83" s="12"/>
      <c r="W83" s="17"/>
      <c r="X83" s="17"/>
      <c r="Y83" s="17"/>
      <c r="Z83" s="14"/>
    </row>
    <row r="84" spans="1:26" x14ac:dyDescent="0.2">
      <c r="A84" s="9">
        <f t="shared" si="17"/>
        <v>43822</v>
      </c>
      <c r="B84" s="10">
        <f t="shared" si="15"/>
        <v>12768</v>
      </c>
      <c r="C84" s="11">
        <f t="shared" si="16"/>
        <v>532</v>
      </c>
      <c r="D84" s="12"/>
      <c r="E84" s="12"/>
      <c r="F84" s="12"/>
      <c r="G84" s="17"/>
      <c r="H84" s="17"/>
      <c r="I84" s="17"/>
      <c r="J84" s="14"/>
      <c r="K84" s="16"/>
      <c r="L84" s="12"/>
      <c r="M84" s="12"/>
      <c r="N84" s="12"/>
      <c r="O84" s="17"/>
      <c r="P84" s="17"/>
      <c r="Q84" s="17"/>
      <c r="R84" s="14"/>
      <c r="T84" s="12"/>
      <c r="U84" s="12"/>
      <c r="V84" s="12"/>
      <c r="W84" s="17"/>
      <c r="X84" s="17"/>
      <c r="Y84" s="17"/>
      <c r="Z84" s="14"/>
    </row>
    <row r="85" spans="1:26" x14ac:dyDescent="0.2">
      <c r="A85" s="9">
        <f t="shared" si="17"/>
        <v>43829</v>
      </c>
      <c r="B85" s="10">
        <f t="shared" si="15"/>
        <v>12936</v>
      </c>
      <c r="C85" s="11">
        <f t="shared" si="16"/>
        <v>539</v>
      </c>
      <c r="D85" s="12"/>
      <c r="E85" s="12"/>
      <c r="F85" s="12"/>
      <c r="G85" s="17"/>
      <c r="H85" s="17"/>
      <c r="I85" s="17"/>
      <c r="J85" s="14"/>
      <c r="K85" s="16"/>
      <c r="L85" s="12"/>
      <c r="M85" s="12"/>
      <c r="N85" s="12"/>
      <c r="O85" s="17"/>
      <c r="P85" s="17"/>
      <c r="Q85" s="17"/>
      <c r="R85" s="14"/>
      <c r="T85" s="12"/>
      <c r="U85" s="12"/>
      <c r="V85" s="12"/>
      <c r="W85" s="17"/>
      <c r="X85" s="17"/>
      <c r="Y85" s="17"/>
      <c r="Z85" s="14"/>
    </row>
    <row r="86" spans="1:26" x14ac:dyDescent="0.2">
      <c r="A86" s="9">
        <f t="shared" si="17"/>
        <v>43836</v>
      </c>
      <c r="B86" s="10">
        <f t="shared" si="15"/>
        <v>13104</v>
      </c>
      <c r="C86" s="11">
        <f t="shared" si="16"/>
        <v>546</v>
      </c>
      <c r="D86" s="12"/>
      <c r="E86" s="12"/>
      <c r="F86" s="12"/>
      <c r="G86" s="17"/>
      <c r="H86" s="17"/>
      <c r="I86" s="17"/>
      <c r="J86" s="14"/>
      <c r="K86" s="16"/>
      <c r="L86" s="12"/>
      <c r="M86" s="12"/>
      <c r="N86" s="12"/>
      <c r="O86" s="17"/>
      <c r="P86" s="17"/>
      <c r="Q86" s="17"/>
      <c r="R86" s="14"/>
      <c r="T86" s="12"/>
      <c r="U86" s="12"/>
      <c r="V86" s="12"/>
      <c r="W86" s="17"/>
      <c r="X86" s="17"/>
      <c r="Y86" s="17"/>
      <c r="Z86" s="14"/>
    </row>
    <row r="87" spans="1:26" x14ac:dyDescent="0.2">
      <c r="A87" s="9">
        <f t="shared" si="17"/>
        <v>43843</v>
      </c>
      <c r="B87" s="10">
        <f t="shared" ref="B87:B92" si="18">INT(A87-$A$8)*24</f>
        <v>13272</v>
      </c>
      <c r="C87" s="11">
        <f t="shared" si="16"/>
        <v>553</v>
      </c>
      <c r="D87" s="12"/>
      <c r="E87" s="12"/>
      <c r="F87" s="12"/>
      <c r="G87" s="17"/>
      <c r="H87" s="17"/>
      <c r="I87" s="17"/>
      <c r="J87" s="14"/>
      <c r="K87" s="16"/>
      <c r="L87" s="12"/>
      <c r="M87" s="12"/>
      <c r="N87" s="12"/>
      <c r="O87" s="17"/>
      <c r="P87" s="17"/>
      <c r="Q87" s="17"/>
      <c r="R87" s="14"/>
      <c r="T87" s="12"/>
      <c r="U87" s="12"/>
      <c r="V87" s="12"/>
      <c r="W87" s="17"/>
      <c r="X87" s="17"/>
      <c r="Y87" s="17"/>
      <c r="Z87" s="14"/>
    </row>
    <row r="88" spans="1:26" x14ac:dyDescent="0.2">
      <c r="A88" s="9">
        <f t="shared" si="17"/>
        <v>43850</v>
      </c>
      <c r="B88" s="10">
        <f t="shared" si="18"/>
        <v>13440</v>
      </c>
      <c r="C88" s="11">
        <f t="shared" si="16"/>
        <v>560</v>
      </c>
      <c r="D88" s="12"/>
      <c r="E88" s="12"/>
      <c r="F88" s="12"/>
      <c r="G88" s="17"/>
      <c r="H88" s="17"/>
      <c r="I88" s="17"/>
      <c r="J88" s="14"/>
      <c r="K88" s="16"/>
      <c r="L88" s="12"/>
      <c r="M88" s="12"/>
      <c r="N88" s="12"/>
      <c r="O88" s="17"/>
      <c r="P88" s="17"/>
      <c r="Q88" s="17"/>
      <c r="R88" s="14"/>
      <c r="T88" s="12"/>
      <c r="U88" s="12"/>
      <c r="V88" s="12"/>
      <c r="W88" s="17"/>
      <c r="X88" s="17"/>
      <c r="Y88" s="17"/>
      <c r="Z88" s="14"/>
    </row>
    <row r="89" spans="1:26" x14ac:dyDescent="0.2">
      <c r="A89" s="9">
        <f t="shared" si="17"/>
        <v>43857</v>
      </c>
      <c r="B89" s="10">
        <f t="shared" si="18"/>
        <v>13608</v>
      </c>
      <c r="C89" s="11">
        <f t="shared" si="16"/>
        <v>567</v>
      </c>
      <c r="D89" s="12"/>
      <c r="E89" s="12"/>
      <c r="F89" s="12"/>
      <c r="G89" s="17"/>
      <c r="H89" s="17"/>
      <c r="I89" s="17"/>
      <c r="J89" s="14"/>
      <c r="K89" s="16"/>
      <c r="L89" s="12"/>
      <c r="M89" s="12"/>
      <c r="N89" s="12"/>
      <c r="O89" s="17"/>
      <c r="P89" s="17"/>
      <c r="Q89" s="17"/>
      <c r="R89" s="14"/>
      <c r="T89" s="12"/>
      <c r="U89" s="12"/>
      <c r="V89" s="12"/>
      <c r="W89" s="17"/>
      <c r="X89" s="17"/>
      <c r="Y89" s="17"/>
      <c r="Z89" s="14"/>
    </row>
    <row r="90" spans="1:26" x14ac:dyDescent="0.2">
      <c r="A90" s="9">
        <f t="shared" si="17"/>
        <v>43864</v>
      </c>
      <c r="B90" s="10">
        <f t="shared" si="18"/>
        <v>13776</v>
      </c>
      <c r="C90" s="11">
        <f t="shared" si="16"/>
        <v>574</v>
      </c>
      <c r="D90" s="12"/>
      <c r="E90" s="12"/>
      <c r="F90" s="12"/>
      <c r="G90" s="17"/>
      <c r="H90" s="17"/>
      <c r="I90" s="17"/>
      <c r="J90" s="14"/>
      <c r="K90" s="16"/>
      <c r="L90" s="12"/>
      <c r="M90" s="12"/>
      <c r="N90" s="12"/>
      <c r="O90" s="17"/>
      <c r="P90" s="17"/>
      <c r="Q90" s="17"/>
      <c r="R90" s="14"/>
      <c r="T90" s="12"/>
      <c r="U90" s="12"/>
      <c r="V90" s="12"/>
      <c r="W90" s="17"/>
      <c r="X90" s="17"/>
      <c r="Y90" s="17"/>
      <c r="Z90" s="14"/>
    </row>
    <row r="91" spans="1:26" x14ac:dyDescent="0.2">
      <c r="A91" s="9">
        <f t="shared" si="17"/>
        <v>43871</v>
      </c>
      <c r="B91" s="10">
        <f t="shared" si="18"/>
        <v>13944</v>
      </c>
      <c r="C91" s="11">
        <f t="shared" si="16"/>
        <v>581</v>
      </c>
      <c r="G91" s="17"/>
      <c r="H91" s="17"/>
      <c r="I91" s="17"/>
      <c r="J91" s="14"/>
      <c r="K91" s="16"/>
      <c r="O91" s="17"/>
      <c r="P91" s="17"/>
      <c r="Q91" s="17"/>
      <c r="R91" s="14"/>
      <c r="W91" s="17"/>
      <c r="X91" s="17"/>
      <c r="Y91" s="17"/>
      <c r="Z91" s="14"/>
    </row>
    <row r="92" spans="1:26" x14ac:dyDescent="0.2">
      <c r="A92" s="9">
        <f t="shared" si="17"/>
        <v>43878</v>
      </c>
      <c r="B92" s="10">
        <f t="shared" si="18"/>
        <v>14112</v>
      </c>
      <c r="C92" s="11">
        <f t="shared" si="16"/>
        <v>588</v>
      </c>
      <c r="G92" s="17"/>
      <c r="H92" s="17"/>
      <c r="I92" s="17"/>
      <c r="J92" s="14"/>
      <c r="K92" s="16"/>
      <c r="O92" s="17"/>
      <c r="P92" s="17"/>
      <c r="Q92" s="17"/>
      <c r="R92" s="14"/>
      <c r="W92" s="17"/>
      <c r="X92" s="17"/>
      <c r="Y92" s="17"/>
      <c r="Z92" s="14"/>
    </row>
  </sheetData>
  <mergeCells count="9">
    <mergeCell ref="D4:J4"/>
    <mergeCell ref="L4:R4"/>
    <mergeCell ref="T4:Z4"/>
    <mergeCell ref="D5:F5"/>
    <mergeCell ref="G5:J5"/>
    <mergeCell ref="L5:N5"/>
    <mergeCell ref="O5:R5"/>
    <mergeCell ref="T5:V5"/>
    <mergeCell ref="W5:Z5"/>
  </mergeCells>
  <pageMargins left="1.1811023622047245" right="0.78740157480314965" top="1.1811023622047245" bottom="0.78740157480314965" header="0.78740157480314965" footer="0.39370078740157483"/>
  <pageSetup paperSize="9" orientation="portrait" horizontalDpi="300" verticalDpi="300" r:id="rId1"/>
  <headerFooter alignWithMargins="0">
    <oddFooter>&amp;L&amp;F&amp;RPág.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2"/>
  <sheetViews>
    <sheetView zoomScaleNormal="100" workbookViewId="0">
      <selection activeCell="T16" sqref="T16:V18"/>
    </sheetView>
  </sheetViews>
  <sheetFormatPr defaultColWidth="8.7109375" defaultRowHeight="12.75" x14ac:dyDescent="0.2"/>
  <cols>
    <col min="1" max="1" width="20.85546875" bestFit="1" customWidth="1"/>
    <col min="2" max="2" width="10" customWidth="1"/>
    <col min="3" max="3" width="5.7109375" customWidth="1"/>
    <col min="4" max="4" width="12.42578125" customWidth="1"/>
    <col min="5" max="5" width="11.85546875" customWidth="1"/>
    <col min="6" max="6" width="10.85546875" customWidth="1"/>
    <col min="7" max="7" width="11.85546875" customWidth="1"/>
    <col min="8" max="8" width="10.5703125" customWidth="1"/>
    <col min="9" max="9" width="11.28515625" customWidth="1"/>
    <col min="10" max="10" width="7.85546875" customWidth="1"/>
    <col min="11" max="11" width="5.85546875" customWidth="1"/>
    <col min="12" max="12" width="11.7109375" customWidth="1"/>
    <col min="13" max="13" width="12.42578125" customWidth="1"/>
    <col min="14" max="14" width="12" customWidth="1"/>
    <col min="15" max="15" width="10.5703125" customWidth="1"/>
    <col min="16" max="16" width="10.42578125" customWidth="1"/>
    <col min="17" max="17" width="11" customWidth="1"/>
    <col min="19" max="19" width="6.140625" customWidth="1"/>
    <col min="20" max="20" width="11.140625" customWidth="1"/>
    <col min="21" max="21" width="10.5703125" customWidth="1"/>
    <col min="22" max="22" width="10.42578125" customWidth="1"/>
    <col min="23" max="23" width="10.5703125" customWidth="1"/>
    <col min="24" max="24" width="10.85546875" customWidth="1"/>
    <col min="25" max="25" width="10.140625" customWidth="1"/>
  </cols>
  <sheetData>
    <row r="1" spans="1:26" x14ac:dyDescent="0.2">
      <c r="A1" s="1" t="s">
        <v>0</v>
      </c>
      <c r="B1" s="2"/>
      <c r="C1" s="2"/>
      <c r="E1" s="2"/>
      <c r="F1" s="2"/>
      <c r="G1" s="2"/>
      <c r="H1" s="2"/>
      <c r="I1" s="2"/>
      <c r="J1" s="2"/>
    </row>
    <row r="2" spans="1:26" x14ac:dyDescent="0.2">
      <c r="A2" s="3"/>
    </row>
    <row r="3" spans="1:26" ht="13.5" thickBot="1" x14ac:dyDescent="0.25">
      <c r="A3" s="19" t="s">
        <v>30</v>
      </c>
    </row>
    <row r="4" spans="1:26" x14ac:dyDescent="0.2">
      <c r="A4" s="4" t="s">
        <v>1</v>
      </c>
      <c r="B4" s="5">
        <v>43263</v>
      </c>
      <c r="D4" s="20" t="s">
        <v>2</v>
      </c>
      <c r="E4" s="21"/>
      <c r="F4" s="21"/>
      <c r="G4" s="21"/>
      <c r="H4" s="21"/>
      <c r="I4" s="21"/>
      <c r="J4" s="22"/>
      <c r="L4" s="20" t="s">
        <v>3</v>
      </c>
      <c r="M4" s="21"/>
      <c r="N4" s="21"/>
      <c r="O4" s="21"/>
      <c r="P4" s="21"/>
      <c r="Q4" s="21"/>
      <c r="R4" s="22"/>
      <c r="T4" s="20" t="s">
        <v>4</v>
      </c>
      <c r="U4" s="21"/>
      <c r="V4" s="21"/>
      <c r="W4" s="21"/>
      <c r="X4" s="21"/>
      <c r="Y4" s="21"/>
      <c r="Z4" s="22"/>
    </row>
    <row r="5" spans="1:26" x14ac:dyDescent="0.2">
      <c r="D5" s="20" t="s">
        <v>5</v>
      </c>
      <c r="E5" s="21"/>
      <c r="F5" s="22"/>
      <c r="G5" s="20" t="s">
        <v>6</v>
      </c>
      <c r="H5" s="21"/>
      <c r="I5" s="21"/>
      <c r="J5" s="22"/>
      <c r="L5" s="20" t="s">
        <v>5</v>
      </c>
      <c r="M5" s="21"/>
      <c r="N5" s="22"/>
      <c r="O5" s="20" t="s">
        <v>6</v>
      </c>
      <c r="P5" s="21"/>
      <c r="Q5" s="21"/>
      <c r="R5" s="22"/>
      <c r="T5" s="20" t="s">
        <v>5</v>
      </c>
      <c r="U5" s="21"/>
      <c r="V5" s="22"/>
      <c r="W5" s="20" t="s">
        <v>6</v>
      </c>
      <c r="X5" s="21"/>
      <c r="Y5" s="21"/>
      <c r="Z5" s="22"/>
    </row>
    <row r="6" spans="1:26" x14ac:dyDescent="0.2">
      <c r="A6" s="6" t="s">
        <v>7</v>
      </c>
      <c r="B6" s="7"/>
      <c r="C6" s="7"/>
      <c r="D6" s="8" t="s">
        <v>20</v>
      </c>
      <c r="E6" s="8" t="s">
        <v>21</v>
      </c>
      <c r="F6" s="8" t="s">
        <v>22</v>
      </c>
      <c r="G6" s="8" t="s">
        <v>20</v>
      </c>
      <c r="H6" s="8" t="s">
        <v>21</v>
      </c>
      <c r="I6" s="8" t="s">
        <v>22</v>
      </c>
      <c r="J6" s="8" t="s">
        <v>8</v>
      </c>
      <c r="L6" s="8" t="s">
        <v>23</v>
      </c>
      <c r="M6" s="8" t="s">
        <v>24</v>
      </c>
      <c r="N6" s="8" t="s">
        <v>25</v>
      </c>
      <c r="O6" s="8" t="s">
        <v>23</v>
      </c>
      <c r="P6" s="8" t="s">
        <v>24</v>
      </c>
      <c r="Q6" s="8" t="s">
        <v>25</v>
      </c>
      <c r="R6" s="8" t="s">
        <v>8</v>
      </c>
      <c r="T6" s="8" t="s">
        <v>26</v>
      </c>
      <c r="U6" s="8" t="s">
        <v>27</v>
      </c>
      <c r="V6" s="8" t="s">
        <v>28</v>
      </c>
      <c r="W6" s="8" t="s">
        <v>26</v>
      </c>
      <c r="X6" s="8" t="s">
        <v>27</v>
      </c>
      <c r="Y6" s="8" t="s">
        <v>28</v>
      </c>
      <c r="Z6" s="8" t="s">
        <v>8</v>
      </c>
    </row>
    <row r="7" spans="1:26" x14ac:dyDescent="0.2">
      <c r="A7" s="4"/>
      <c r="B7" s="6" t="s">
        <v>10</v>
      </c>
      <c r="C7" s="6"/>
    </row>
    <row r="8" spans="1:26" x14ac:dyDescent="0.2">
      <c r="A8" s="9">
        <v>43291</v>
      </c>
      <c r="B8" s="10">
        <v>0</v>
      </c>
      <c r="C8" s="11">
        <f>+B8/24</f>
        <v>0</v>
      </c>
      <c r="D8" s="12">
        <v>5.3537999999999997</v>
      </c>
      <c r="E8" s="12">
        <v>5.3525999999999998</v>
      </c>
      <c r="F8" s="12">
        <v>5.3414000000000001</v>
      </c>
      <c r="G8" s="15">
        <f>(D8-$D$8)/$D$8*100</f>
        <v>0</v>
      </c>
      <c r="H8" s="13">
        <v>0</v>
      </c>
      <c r="I8" s="13">
        <v>0</v>
      </c>
      <c r="J8" s="14">
        <f t="shared" ref="J8:J72" si="0">AVERAGE(G8:I8)</f>
        <v>0</v>
      </c>
      <c r="L8" s="12">
        <v>5.7568000000000001</v>
      </c>
      <c r="M8" s="12">
        <v>5.3278999999999996</v>
      </c>
      <c r="N8" s="12">
        <v>5.6212</v>
      </c>
      <c r="O8" s="15">
        <f t="shared" ref="O8:O43" si="1">(L8-$L$8)/$L$8*100</f>
        <v>0</v>
      </c>
      <c r="P8" s="13">
        <v>0</v>
      </c>
      <c r="Q8" s="13">
        <v>0</v>
      </c>
      <c r="R8" s="14">
        <f t="shared" ref="R8:R72" si="2">AVERAGE(O8:Q8)</f>
        <v>0</v>
      </c>
      <c r="T8" s="12">
        <v>5.6337999999999999</v>
      </c>
      <c r="U8" s="12">
        <v>5.4466999999999999</v>
      </c>
      <c r="V8" s="12">
        <v>5.4698000000000002</v>
      </c>
      <c r="W8" s="15">
        <f>(T8-$T$8)/$T$8*100</f>
        <v>0</v>
      </c>
      <c r="X8" s="13">
        <v>0</v>
      </c>
      <c r="Y8" s="13">
        <v>0</v>
      </c>
      <c r="Z8" s="14">
        <f t="shared" ref="Z8:Z72" si="3">AVERAGE(W8:Y8)</f>
        <v>0</v>
      </c>
    </row>
    <row r="9" spans="1:26" x14ac:dyDescent="0.2">
      <c r="A9" s="9">
        <v>43292</v>
      </c>
      <c r="B9" s="10">
        <f t="shared" ref="B9:B21" si="4">INT(A9-$A$8)*24</f>
        <v>24</v>
      </c>
      <c r="C9" s="11">
        <f t="shared" ref="C9:C72" si="5">+B9/24</f>
        <v>1</v>
      </c>
      <c r="D9" s="12">
        <v>5.3602999999999996</v>
      </c>
      <c r="E9" s="12">
        <v>5.3608000000000002</v>
      </c>
      <c r="F9" s="12">
        <v>5.3479000000000001</v>
      </c>
      <c r="G9" s="15">
        <f>(D9-$D$8)/$D$8*100</f>
        <v>0.12140909260711925</v>
      </c>
      <c r="H9" s="15">
        <f t="shared" ref="H9:H57" si="6">(E9-$E$8)/$E$8*100</f>
        <v>0.15319657736427961</v>
      </c>
      <c r="I9" s="15">
        <f t="shared" ref="I9:I72" si="7">(F9-$F$8)/$F$8*100</f>
        <v>0.12169094244954413</v>
      </c>
      <c r="J9" s="14">
        <f t="shared" si="0"/>
        <v>0.13209887080698099</v>
      </c>
      <c r="K9" s="16"/>
      <c r="L9" s="12">
        <v>5.7630999999999997</v>
      </c>
      <c r="M9" s="12">
        <v>5.3395999999999999</v>
      </c>
      <c r="N9" s="12">
        <v>5.6332000000000004</v>
      </c>
      <c r="O9" s="15">
        <f t="shared" si="1"/>
        <v>0.10943579766536146</v>
      </c>
      <c r="P9" s="15">
        <f t="shared" ref="P9:P72" si="8">(M9-$M$8)/$M$8*100</f>
        <v>0.2195987161921257</v>
      </c>
      <c r="Q9" s="15">
        <f t="shared" ref="Q9:Q72" si="9">(N9-$N$8)/$N$8*100</f>
        <v>0.21347754927774237</v>
      </c>
      <c r="R9" s="14">
        <f t="shared" si="2"/>
        <v>0.18083735437840986</v>
      </c>
      <c r="T9" s="12">
        <v>5.6612</v>
      </c>
      <c r="U9" s="12">
        <v>5.4598000000000004</v>
      </c>
      <c r="V9" s="12">
        <v>5.4835000000000003</v>
      </c>
      <c r="W9" s="15">
        <f>(T9-$T$8)/$T$8*100</f>
        <v>0.48635024317512326</v>
      </c>
      <c r="X9" s="15">
        <f t="shared" ref="X9:X41" si="10">(U9-$U$8)/$U$8*100</f>
        <v>0.24051260396204224</v>
      </c>
      <c r="Y9" s="15">
        <f t="shared" ref="Y9:Y72" si="11">(V9-$V$8)/$V$8*100</f>
        <v>0.25046619620461524</v>
      </c>
      <c r="Z9" s="14">
        <f t="shared" si="3"/>
        <v>0.32577634778059356</v>
      </c>
    </row>
    <row r="10" spans="1:26" x14ac:dyDescent="0.2">
      <c r="A10" s="9">
        <v>43294</v>
      </c>
      <c r="B10" s="10">
        <f t="shared" si="4"/>
        <v>72</v>
      </c>
      <c r="C10" s="11">
        <f t="shared" si="5"/>
        <v>3</v>
      </c>
      <c r="D10" s="12">
        <v>5.3609</v>
      </c>
      <c r="E10" s="12">
        <v>5.3532999999999999</v>
      </c>
      <c r="F10" s="12">
        <v>5.3521000000000001</v>
      </c>
      <c r="G10" s="15">
        <f t="shared" ref="G10:G43" si="12">(D10-$D$8)/$D$8*100</f>
        <v>0.13261608577086048</v>
      </c>
      <c r="H10" s="15">
        <f t="shared" si="6"/>
        <v>1.3077756604269793E-2</v>
      </c>
      <c r="I10" s="15">
        <f t="shared" si="7"/>
        <v>0.20032201295540367</v>
      </c>
      <c r="J10" s="14">
        <f t="shared" si="0"/>
        <v>0.1153386184435113</v>
      </c>
      <c r="K10" s="16"/>
      <c r="L10" s="12">
        <v>5.7682000000000002</v>
      </c>
      <c r="M10" s="12">
        <v>5.3425000000000002</v>
      </c>
      <c r="N10" s="12">
        <v>5.6382000000000003</v>
      </c>
      <c r="O10" s="15">
        <f t="shared" si="1"/>
        <v>0.19802668148971783</v>
      </c>
      <c r="P10" s="15">
        <f t="shared" si="8"/>
        <v>0.27402916721411091</v>
      </c>
      <c r="Q10" s="15">
        <f t="shared" si="9"/>
        <v>0.3024265281434631</v>
      </c>
      <c r="R10" s="14">
        <f t="shared" si="2"/>
        <v>0.25816079228243066</v>
      </c>
      <c r="T10" s="12">
        <v>5.6546000000000003</v>
      </c>
      <c r="U10" s="12">
        <v>5.4702000000000002</v>
      </c>
      <c r="V10" s="12">
        <v>5.484</v>
      </c>
      <c r="W10" s="15">
        <f t="shared" ref="W10:W43" si="13">(T10-$T$8)/$T$8*100</f>
        <v>0.3692001846000989</v>
      </c>
      <c r="X10" s="15">
        <f t="shared" si="10"/>
        <v>0.43145390787082638</v>
      </c>
      <c r="Y10" s="15">
        <f t="shared" si="11"/>
        <v>0.25960729825587348</v>
      </c>
      <c r="Z10" s="14">
        <f t="shared" si="3"/>
        <v>0.35342046357559959</v>
      </c>
    </row>
    <row r="11" spans="1:26" x14ac:dyDescent="0.2">
      <c r="A11" s="9">
        <v>43298</v>
      </c>
      <c r="B11" s="10">
        <f t="shared" si="4"/>
        <v>168</v>
      </c>
      <c r="C11" s="11">
        <f t="shared" si="5"/>
        <v>7</v>
      </c>
      <c r="D11" s="12">
        <v>5.3498999999999999</v>
      </c>
      <c r="E11" s="12">
        <v>5.3506</v>
      </c>
      <c r="F11" s="12">
        <v>5.3406000000000002</v>
      </c>
      <c r="G11" s="15">
        <f t="shared" si="12"/>
        <v>-7.2845455564268233E-2</v>
      </c>
      <c r="H11" s="15">
        <f t="shared" si="6"/>
        <v>-3.7365018869330413E-2</v>
      </c>
      <c r="I11" s="15">
        <f t="shared" si="7"/>
        <v>-1.497734676301928E-2</v>
      </c>
      <c r="J11" s="14">
        <f t="shared" si="0"/>
        <v>-4.1729273732205974E-2</v>
      </c>
      <c r="K11" s="16"/>
      <c r="L11" s="12">
        <v>5.7680999999999996</v>
      </c>
      <c r="M11" s="12">
        <v>5.3396999999999997</v>
      </c>
      <c r="N11" s="12">
        <v>5.6368999999999998</v>
      </c>
      <c r="O11" s="15">
        <f t="shared" si="1"/>
        <v>0.19628960533628786</v>
      </c>
      <c r="P11" s="15">
        <f t="shared" si="8"/>
        <v>0.22147562829632753</v>
      </c>
      <c r="Q11" s="15">
        <f t="shared" si="9"/>
        <v>0.27929979363836593</v>
      </c>
      <c r="R11" s="14">
        <f t="shared" si="2"/>
        <v>0.23235500909032711</v>
      </c>
      <c r="T11" s="12">
        <v>5.6657999999999999</v>
      </c>
      <c r="U11" s="12">
        <v>5.4748999999999999</v>
      </c>
      <c r="V11" s="12">
        <v>5.4951999999999996</v>
      </c>
      <c r="W11" s="15">
        <f t="shared" si="13"/>
        <v>0.56800028400014246</v>
      </c>
      <c r="X11" s="15">
        <f t="shared" si="10"/>
        <v>0.51774468944498508</v>
      </c>
      <c r="Y11" s="15">
        <f t="shared" si="11"/>
        <v>0.46436798420416514</v>
      </c>
      <c r="Z11" s="14">
        <f t="shared" si="3"/>
        <v>0.5167043192164309</v>
      </c>
    </row>
    <row r="12" spans="1:26" x14ac:dyDescent="0.2">
      <c r="A12" s="9">
        <v>43305</v>
      </c>
      <c r="B12" s="10">
        <f t="shared" si="4"/>
        <v>336</v>
      </c>
      <c r="C12" s="11">
        <f t="shared" si="5"/>
        <v>14</v>
      </c>
      <c r="D12" s="12">
        <v>5.3628</v>
      </c>
      <c r="E12" s="12">
        <v>5.3571</v>
      </c>
      <c r="F12" s="12">
        <v>5.3554000000000004</v>
      </c>
      <c r="G12" s="15">
        <f t="shared" si="12"/>
        <v>0.16810489745601895</v>
      </c>
      <c r="H12" s="15">
        <f t="shared" si="6"/>
        <v>8.4071292456005878E-2</v>
      </c>
      <c r="I12" s="15">
        <f t="shared" si="7"/>
        <v>0.26210356835287063</v>
      </c>
      <c r="J12" s="14">
        <f t="shared" si="0"/>
        <v>0.1714265860882985</v>
      </c>
      <c r="K12" s="16"/>
      <c r="L12" s="12">
        <v>5.7766000000000002</v>
      </c>
      <c r="M12" s="12">
        <v>5.35</v>
      </c>
      <c r="N12" s="12">
        <v>5.6493000000000002</v>
      </c>
      <c r="O12" s="15">
        <f>(L12-$L$8)/$L$8*100</f>
        <v>0.34394107837687671</v>
      </c>
      <c r="P12" s="15">
        <f t="shared" si="8"/>
        <v>0.41479757502956155</v>
      </c>
      <c r="Q12" s="15">
        <f t="shared" si="9"/>
        <v>0.49989326122536532</v>
      </c>
      <c r="R12" s="14">
        <f t="shared" si="2"/>
        <v>0.41954397154393447</v>
      </c>
      <c r="T12" s="12">
        <v>5.6813000000000002</v>
      </c>
      <c r="U12" s="12">
        <v>5.4889999999999999</v>
      </c>
      <c r="V12" s="12">
        <v>5.5107999999999997</v>
      </c>
      <c r="W12" s="15">
        <f t="shared" si="13"/>
        <v>0.84312542156271642</v>
      </c>
      <c r="X12" s="15">
        <f t="shared" si="10"/>
        <v>0.77661703416747763</v>
      </c>
      <c r="Y12" s="15">
        <f t="shared" si="11"/>
        <v>0.74957036820358114</v>
      </c>
      <c r="Z12" s="14">
        <f t="shared" si="3"/>
        <v>0.78977094131125847</v>
      </c>
    </row>
    <row r="13" spans="1:26" x14ac:dyDescent="0.2">
      <c r="A13" s="9">
        <v>43312</v>
      </c>
      <c r="B13" s="10">
        <f t="shared" si="4"/>
        <v>504</v>
      </c>
      <c r="C13" s="11">
        <f t="shared" si="5"/>
        <v>21</v>
      </c>
      <c r="D13" s="12">
        <v>5.3628</v>
      </c>
      <c r="E13" s="12">
        <v>5.3598999999999997</v>
      </c>
      <c r="F13" s="12">
        <v>5.3544999999999998</v>
      </c>
      <c r="G13" s="15">
        <f t="shared" si="12"/>
        <v>0.16810489745601895</v>
      </c>
      <c r="H13" s="15">
        <f t="shared" si="6"/>
        <v>0.13638231887306845</v>
      </c>
      <c r="I13" s="15">
        <f t="shared" si="7"/>
        <v>0.24525405324446148</v>
      </c>
      <c r="J13" s="14">
        <f t="shared" si="0"/>
        <v>0.18324708985784963</v>
      </c>
      <c r="K13" s="16"/>
      <c r="L13" s="12">
        <v>5.7853000000000003</v>
      </c>
      <c r="M13" s="12">
        <v>5.3573000000000004</v>
      </c>
      <c r="N13" s="12">
        <v>5.6525999999999996</v>
      </c>
      <c r="O13" s="15">
        <f t="shared" si="1"/>
        <v>0.49506670372429462</v>
      </c>
      <c r="P13" s="15">
        <f t="shared" si="8"/>
        <v>0.55181215863662536</v>
      </c>
      <c r="Q13" s="15">
        <f t="shared" si="9"/>
        <v>0.55859958727673187</v>
      </c>
      <c r="R13" s="14">
        <f t="shared" si="2"/>
        <v>0.53515948321255058</v>
      </c>
      <c r="T13" s="12">
        <v>5.6925999999999997</v>
      </c>
      <c r="U13" s="12">
        <v>5.5037000000000003</v>
      </c>
      <c r="V13" s="12">
        <v>5.5269000000000004</v>
      </c>
      <c r="W13" s="15">
        <f t="shared" si="13"/>
        <v>1.0437005218502564</v>
      </c>
      <c r="X13" s="15">
        <f t="shared" si="10"/>
        <v>1.0465052233462535</v>
      </c>
      <c r="Y13" s="15">
        <f t="shared" si="11"/>
        <v>1.0439138542542716</v>
      </c>
      <c r="Z13" s="14">
        <f t="shared" si="3"/>
        <v>1.0447065331502605</v>
      </c>
    </row>
    <row r="14" spans="1:26" x14ac:dyDescent="0.2">
      <c r="A14" s="9">
        <v>43319</v>
      </c>
      <c r="B14" s="10">
        <f t="shared" si="4"/>
        <v>672</v>
      </c>
      <c r="C14" s="11">
        <f t="shared" si="5"/>
        <v>28</v>
      </c>
      <c r="D14" s="12">
        <v>5.3666</v>
      </c>
      <c r="E14" s="12">
        <v>5.3676000000000004</v>
      </c>
      <c r="F14" s="12">
        <v>5.3661000000000003</v>
      </c>
      <c r="G14" s="15">
        <f t="shared" si="12"/>
        <v>0.23908252082633585</v>
      </c>
      <c r="H14" s="15">
        <f t="shared" si="6"/>
        <v>0.28023764152001962</v>
      </c>
      <c r="I14" s="15">
        <f t="shared" si="7"/>
        <v>0.46242558130827432</v>
      </c>
      <c r="J14" s="14">
        <f t="shared" si="0"/>
        <v>0.32724858121820993</v>
      </c>
      <c r="K14" s="16"/>
      <c r="L14" s="12">
        <v>5.8019999999999996</v>
      </c>
      <c r="M14" s="12">
        <v>5.3646000000000003</v>
      </c>
      <c r="N14" s="12">
        <v>5.6635</v>
      </c>
      <c r="O14" s="15">
        <f t="shared" si="1"/>
        <v>0.78515842134518243</v>
      </c>
      <c r="P14" s="17">
        <f t="shared" si="8"/>
        <v>0.68882674224367246</v>
      </c>
      <c r="Q14" s="17">
        <f t="shared" si="9"/>
        <v>0.75250836120401343</v>
      </c>
      <c r="R14" s="14">
        <f t="shared" si="2"/>
        <v>0.74216450826428948</v>
      </c>
      <c r="T14" s="12">
        <v>5.7046000000000001</v>
      </c>
      <c r="U14" s="12">
        <v>5.5171999999999999</v>
      </c>
      <c r="V14" s="12">
        <v>5.5292000000000003</v>
      </c>
      <c r="W14" s="15">
        <f t="shared" si="13"/>
        <v>1.2567006283503177</v>
      </c>
      <c r="X14" s="17">
        <f t="shared" si="10"/>
        <v>1.2943617236124627</v>
      </c>
      <c r="Y14" s="15">
        <f t="shared" si="11"/>
        <v>1.0859629236900823</v>
      </c>
      <c r="Z14" s="14">
        <f t="shared" si="3"/>
        <v>1.2123417585509542</v>
      </c>
    </row>
    <row r="15" spans="1:26" x14ac:dyDescent="0.2">
      <c r="A15" s="9">
        <v>43325</v>
      </c>
      <c r="B15" s="10">
        <f t="shared" si="4"/>
        <v>816</v>
      </c>
      <c r="C15" s="11">
        <f t="shared" si="5"/>
        <v>34</v>
      </c>
      <c r="D15" s="12">
        <v>5.3704999999999998</v>
      </c>
      <c r="E15" s="12">
        <v>5.3705999999999996</v>
      </c>
      <c r="F15" s="12">
        <v>5.3621999999999996</v>
      </c>
      <c r="G15" s="15">
        <f t="shared" si="12"/>
        <v>0.31192797639060404</v>
      </c>
      <c r="H15" s="17">
        <f t="shared" si="6"/>
        <v>0.33628516982400691</v>
      </c>
      <c r="I15" s="17">
        <f t="shared" si="7"/>
        <v>0.38941101583853455</v>
      </c>
      <c r="J15" s="14">
        <f t="shared" si="0"/>
        <v>0.34587472068438191</v>
      </c>
      <c r="K15" s="16"/>
      <c r="L15" s="12">
        <v>5.8026999999999997</v>
      </c>
      <c r="M15" s="12">
        <v>5.367</v>
      </c>
      <c r="N15" s="12">
        <v>5.6650999999999998</v>
      </c>
      <c r="O15" s="15">
        <f t="shared" si="1"/>
        <v>0.7973179544191149</v>
      </c>
      <c r="P15" s="17">
        <f t="shared" si="8"/>
        <v>0.73387263274461534</v>
      </c>
      <c r="Q15" s="17">
        <f t="shared" si="9"/>
        <v>0.78097203444104157</v>
      </c>
      <c r="R15" s="14">
        <f t="shared" si="2"/>
        <v>0.77072087386825727</v>
      </c>
      <c r="T15" s="12">
        <v>5.7115</v>
      </c>
      <c r="U15" s="12">
        <v>5.5175999999999998</v>
      </c>
      <c r="V15" s="12">
        <v>5.5397999999999996</v>
      </c>
      <c r="W15" s="15">
        <f t="shared" si="13"/>
        <v>1.3791756895878466</v>
      </c>
      <c r="X15" s="17">
        <f t="shared" si="10"/>
        <v>1.3017056199166461</v>
      </c>
      <c r="Y15" s="15">
        <f t="shared" si="11"/>
        <v>1.279754287176851</v>
      </c>
      <c r="Z15" s="14">
        <f t="shared" si="3"/>
        <v>1.3202118655604478</v>
      </c>
    </row>
    <row r="16" spans="1:26" x14ac:dyDescent="0.2">
      <c r="A16" s="9">
        <v>43332</v>
      </c>
      <c r="B16" s="10">
        <f t="shared" si="4"/>
        <v>984</v>
      </c>
      <c r="C16" s="11">
        <f t="shared" si="5"/>
        <v>41</v>
      </c>
      <c r="D16" s="23">
        <v>5.3647</v>
      </c>
      <c r="E16" s="23">
        <v>5.3673000000000002</v>
      </c>
      <c r="F16" s="23">
        <v>5.3567999999999998</v>
      </c>
      <c r="G16" s="15">
        <f t="shared" si="12"/>
        <v>0.20359370914117739</v>
      </c>
      <c r="H16" s="17">
        <f t="shared" si="6"/>
        <v>0.27463288868961588</v>
      </c>
      <c r="I16" s="17">
        <f t="shared" si="7"/>
        <v>0.28831392518814608</v>
      </c>
      <c r="J16" s="14">
        <f t="shared" si="0"/>
        <v>0.25551350767297976</v>
      </c>
      <c r="K16" s="16"/>
      <c r="L16" s="23">
        <v>5.8028000000000004</v>
      </c>
      <c r="M16" s="23">
        <v>5.3689</v>
      </c>
      <c r="N16" s="23">
        <v>5.6689999999999996</v>
      </c>
      <c r="O16" s="15">
        <f t="shared" si="1"/>
        <v>0.7990550305725449</v>
      </c>
      <c r="P16" s="17">
        <f t="shared" si="8"/>
        <v>0.76953396272453256</v>
      </c>
      <c r="Q16" s="17">
        <f t="shared" si="9"/>
        <v>0.85035223795630155</v>
      </c>
      <c r="R16" s="14">
        <f t="shared" si="2"/>
        <v>0.80631374375112641</v>
      </c>
      <c r="T16" s="23">
        <v>5.7111000000000001</v>
      </c>
      <c r="U16" s="23">
        <v>5.5194999999999999</v>
      </c>
      <c r="V16" s="23">
        <v>5.5430999999999999</v>
      </c>
      <c r="W16" s="15">
        <f t="shared" si="13"/>
        <v>1.3720756860378456</v>
      </c>
      <c r="X16" s="17">
        <f t="shared" si="10"/>
        <v>1.3365891273615211</v>
      </c>
      <c r="Y16" s="17">
        <f t="shared" si="11"/>
        <v>1.3400855607151942</v>
      </c>
      <c r="Z16" s="14">
        <f t="shared" si="3"/>
        <v>1.3495834580381869</v>
      </c>
    </row>
    <row r="17" spans="1:27" x14ac:dyDescent="0.2">
      <c r="A17" s="9">
        <v>43339</v>
      </c>
      <c r="B17" s="10">
        <f t="shared" si="4"/>
        <v>1152</v>
      </c>
      <c r="C17" s="11">
        <f t="shared" si="5"/>
        <v>48</v>
      </c>
      <c r="D17" s="23">
        <v>5.3712</v>
      </c>
      <c r="E17" s="23">
        <v>5.3727</v>
      </c>
      <c r="F17" s="23">
        <v>5.3647</v>
      </c>
      <c r="G17" s="15">
        <f t="shared" si="12"/>
        <v>0.32500280174829665</v>
      </c>
      <c r="H17" s="17">
        <f t="shared" si="6"/>
        <v>0.3755184396368163</v>
      </c>
      <c r="I17" s="17">
        <f t="shared" si="7"/>
        <v>0.43621522447298228</v>
      </c>
      <c r="J17" s="14">
        <f t="shared" si="0"/>
        <v>0.37891215528603173</v>
      </c>
      <c r="K17" s="16"/>
      <c r="L17" s="23">
        <v>5.8056000000000001</v>
      </c>
      <c r="M17" s="23">
        <v>5.3726000000000003</v>
      </c>
      <c r="N17" s="23">
        <v>5.6737000000000002</v>
      </c>
      <c r="O17" s="15">
        <f t="shared" si="1"/>
        <v>0.84769316286825935</v>
      </c>
      <c r="P17" s="17">
        <f t="shared" si="8"/>
        <v>0.83897971058016529</v>
      </c>
      <c r="Q17" s="17">
        <f t="shared" si="9"/>
        <v>0.93396427809009142</v>
      </c>
      <c r="R17" s="14">
        <f t="shared" si="2"/>
        <v>0.87354571717950547</v>
      </c>
      <c r="T17" s="23">
        <v>5.72</v>
      </c>
      <c r="U17" s="23">
        <v>5.5303000000000004</v>
      </c>
      <c r="V17" s="23">
        <v>5.5476999999999999</v>
      </c>
      <c r="W17" s="15">
        <f t="shared" si="13"/>
        <v>1.5300507650253794</v>
      </c>
      <c r="X17" s="17">
        <f t="shared" si="10"/>
        <v>1.5348743275745049</v>
      </c>
      <c r="Y17" s="17">
        <f t="shared" si="11"/>
        <v>1.4241836995868153</v>
      </c>
      <c r="Z17" s="14">
        <f t="shared" si="3"/>
        <v>1.4963695973955666</v>
      </c>
    </row>
    <row r="18" spans="1:27" x14ac:dyDescent="0.2">
      <c r="A18" s="9">
        <v>43346</v>
      </c>
      <c r="B18" s="10">
        <f t="shared" si="4"/>
        <v>1320</v>
      </c>
      <c r="C18" s="11">
        <f t="shared" si="5"/>
        <v>55</v>
      </c>
      <c r="D18" s="23">
        <v>5.3689999999999998</v>
      </c>
      <c r="E18" s="23">
        <v>5.3722000000000003</v>
      </c>
      <c r="F18" s="23">
        <v>5.3651</v>
      </c>
      <c r="G18" s="15">
        <f t="shared" si="12"/>
        <v>0.28391049348126757</v>
      </c>
      <c r="H18" s="17">
        <f t="shared" si="6"/>
        <v>0.36617718491948781</v>
      </c>
      <c r="I18" s="17">
        <f t="shared" si="7"/>
        <v>0.44370389785449194</v>
      </c>
      <c r="J18" s="14">
        <f t="shared" si="0"/>
        <v>0.36459719208508251</v>
      </c>
      <c r="K18" s="16"/>
      <c r="L18" s="23">
        <v>5.8068999999999997</v>
      </c>
      <c r="M18" s="23">
        <v>5.3762999999999996</v>
      </c>
      <c r="N18" s="23">
        <v>5.6760999999999999</v>
      </c>
      <c r="O18" s="15">
        <f t="shared" si="1"/>
        <v>0.87027515286269441</v>
      </c>
      <c r="P18" s="17">
        <f t="shared" si="8"/>
        <v>0.9084254584357816</v>
      </c>
      <c r="Q18" s="17">
        <f t="shared" si="9"/>
        <v>0.97665978794563346</v>
      </c>
      <c r="R18" s="14">
        <f t="shared" si="2"/>
        <v>0.91845346641470316</v>
      </c>
      <c r="T18" s="23">
        <v>5.7251000000000003</v>
      </c>
      <c r="U18" s="23">
        <v>5.5346000000000002</v>
      </c>
      <c r="V18" s="23">
        <v>5.5552999999999999</v>
      </c>
      <c r="W18" s="15">
        <f t="shared" si="13"/>
        <v>1.620575810287912</v>
      </c>
      <c r="X18" s="17">
        <f t="shared" si="10"/>
        <v>1.6138212128444802</v>
      </c>
      <c r="Y18" s="17">
        <f t="shared" si="11"/>
        <v>1.5631284507660186</v>
      </c>
      <c r="Z18" s="14">
        <f t="shared" si="3"/>
        <v>1.5991751579661369</v>
      </c>
    </row>
    <row r="19" spans="1:27" x14ac:dyDescent="0.2">
      <c r="A19" s="9">
        <v>43353</v>
      </c>
      <c r="B19" s="10">
        <f t="shared" si="4"/>
        <v>1488</v>
      </c>
      <c r="C19" s="11">
        <f t="shared" si="5"/>
        <v>62</v>
      </c>
      <c r="D19" s="23">
        <v>5.3734000000000002</v>
      </c>
      <c r="E19" s="23">
        <v>5.3747999999999996</v>
      </c>
      <c r="F19" s="23">
        <v>5.3691000000000004</v>
      </c>
      <c r="G19" s="15">
        <f t="shared" si="12"/>
        <v>0.36609511001532569</v>
      </c>
      <c r="H19" s="17">
        <f t="shared" si="6"/>
        <v>0.41475170944960904</v>
      </c>
      <c r="I19" s="17">
        <f t="shared" si="7"/>
        <v>0.51859063166960495</v>
      </c>
      <c r="J19" s="14">
        <f t="shared" si="0"/>
        <v>0.43314581704484656</v>
      </c>
      <c r="K19" s="16"/>
      <c r="L19" s="23">
        <v>5.8124000000000002</v>
      </c>
      <c r="M19" s="23">
        <v>5.3806000000000003</v>
      </c>
      <c r="N19" s="23">
        <v>5.6787999999999998</v>
      </c>
      <c r="O19" s="15">
        <f t="shared" si="1"/>
        <v>0.96581434130072419</v>
      </c>
      <c r="P19" s="17">
        <f t="shared" si="8"/>
        <v>0.98913267891665835</v>
      </c>
      <c r="Q19" s="17">
        <f t="shared" si="9"/>
        <v>1.0246922365331224</v>
      </c>
      <c r="R19" s="14">
        <f t="shared" si="2"/>
        <v>0.99321308558350163</v>
      </c>
      <c r="T19" s="12">
        <v>5.7355999999999998</v>
      </c>
      <c r="U19" s="12">
        <v>5.5362999999999998</v>
      </c>
      <c r="V19" s="12">
        <v>5.5602</v>
      </c>
      <c r="W19" s="15">
        <f t="shared" si="13"/>
        <v>1.8069509034754498</v>
      </c>
      <c r="X19" s="17">
        <f t="shared" si="10"/>
        <v>1.6450327721372555</v>
      </c>
      <c r="Y19" s="17">
        <f t="shared" si="11"/>
        <v>1.6527112508684012</v>
      </c>
      <c r="Z19" s="14">
        <f t="shared" si="3"/>
        <v>1.7015649754937023</v>
      </c>
    </row>
    <row r="20" spans="1:27" x14ac:dyDescent="0.2">
      <c r="A20" s="9">
        <v>43360</v>
      </c>
      <c r="B20" s="10">
        <f t="shared" si="4"/>
        <v>1656</v>
      </c>
      <c r="C20" s="11">
        <f t="shared" si="5"/>
        <v>69</v>
      </c>
      <c r="D20" s="12">
        <v>5.3734999999999999</v>
      </c>
      <c r="E20" s="12">
        <v>5.3738000000000001</v>
      </c>
      <c r="F20" s="12">
        <v>5.3672000000000004</v>
      </c>
      <c r="G20" s="15">
        <f t="shared" si="12"/>
        <v>0.367962942209277</v>
      </c>
      <c r="H20" s="17">
        <f t="shared" si="6"/>
        <v>0.39606920001495222</v>
      </c>
      <c r="I20" s="17">
        <f t="shared" si="7"/>
        <v>0.48301943310743001</v>
      </c>
      <c r="J20" s="14">
        <f t="shared" si="0"/>
        <v>0.41568385844388639</v>
      </c>
      <c r="K20" s="16"/>
      <c r="L20" s="12">
        <v>5.8148</v>
      </c>
      <c r="M20" s="12">
        <v>5.3830999999999998</v>
      </c>
      <c r="N20" s="12">
        <v>5.6801000000000004</v>
      </c>
      <c r="O20" s="15">
        <f t="shared" si="1"/>
        <v>1.0075041689827651</v>
      </c>
      <c r="P20" s="17">
        <f t="shared" si="8"/>
        <v>1.036055481521803</v>
      </c>
      <c r="Q20" s="17">
        <f t="shared" si="9"/>
        <v>1.0478189710382195</v>
      </c>
      <c r="R20" s="14">
        <f t="shared" si="2"/>
        <v>1.0304595405142625</v>
      </c>
      <c r="T20" s="12">
        <v>5.7328000000000001</v>
      </c>
      <c r="U20" s="12">
        <v>5.5445000000000002</v>
      </c>
      <c r="V20" s="12">
        <v>5.5646000000000004</v>
      </c>
      <c r="W20" s="15">
        <f t="shared" si="13"/>
        <v>1.757250878625443</v>
      </c>
      <c r="X20" s="17">
        <f t="shared" si="10"/>
        <v>1.7955826463730391</v>
      </c>
      <c r="Y20" s="17">
        <f t="shared" si="11"/>
        <v>1.7331529489195256</v>
      </c>
      <c r="Z20" s="14">
        <f t="shared" si="3"/>
        <v>1.7619954913060027</v>
      </c>
    </row>
    <row r="21" spans="1:27" x14ac:dyDescent="0.2">
      <c r="A21" s="9">
        <v>43367</v>
      </c>
      <c r="B21" s="10">
        <f t="shared" si="4"/>
        <v>1824</v>
      </c>
      <c r="C21" s="11">
        <f t="shared" si="5"/>
        <v>76</v>
      </c>
      <c r="D21" s="12">
        <v>5.3746999999999998</v>
      </c>
      <c r="E21" s="12">
        <v>5.3741000000000003</v>
      </c>
      <c r="F21" s="12">
        <v>5.3674999999999997</v>
      </c>
      <c r="G21" s="15">
        <f t="shared" si="12"/>
        <v>0.39037692853674288</v>
      </c>
      <c r="H21" s="17">
        <f t="shared" si="6"/>
        <v>0.4016739528453559</v>
      </c>
      <c r="I21" s="17">
        <f t="shared" si="7"/>
        <v>0.48863593814354978</v>
      </c>
      <c r="J21" s="14">
        <f t="shared" si="0"/>
        <v>0.42689560650854946</v>
      </c>
      <c r="K21" s="16"/>
      <c r="L21" s="12">
        <v>5.8127000000000004</v>
      </c>
      <c r="M21" s="12">
        <v>5.3841000000000001</v>
      </c>
      <c r="N21" s="12">
        <v>5.6805000000000003</v>
      </c>
      <c r="O21" s="15">
        <f t="shared" si="1"/>
        <v>0.9710255697609832</v>
      </c>
      <c r="P21" s="17">
        <f t="shared" si="8"/>
        <v>1.0548246025638708</v>
      </c>
      <c r="Q21" s="17">
        <f t="shared" si="9"/>
        <v>1.0549348893474766</v>
      </c>
      <c r="R21" s="14">
        <f t="shared" si="2"/>
        <v>1.026928353890777</v>
      </c>
      <c r="T21" s="12">
        <v>5.7481999999999998</v>
      </c>
      <c r="U21" s="12">
        <v>5.5522999999999998</v>
      </c>
      <c r="V21" s="12">
        <v>5.5720000000000001</v>
      </c>
      <c r="W21" s="15">
        <f t="shared" si="13"/>
        <v>2.0306010153005047</v>
      </c>
      <c r="X21" s="17">
        <f t="shared" si="10"/>
        <v>1.9387886243046233</v>
      </c>
      <c r="Y21" s="17">
        <f t="shared" si="11"/>
        <v>1.8684412592782158</v>
      </c>
      <c r="Z21" s="14">
        <f t="shared" si="3"/>
        <v>1.9459436329611146</v>
      </c>
    </row>
    <row r="22" spans="1:27" x14ac:dyDescent="0.2">
      <c r="A22" s="9">
        <v>43374</v>
      </c>
      <c r="B22" s="10">
        <f>INT(A22-$A$8)*24</f>
        <v>1992</v>
      </c>
      <c r="C22" s="11">
        <f t="shared" si="5"/>
        <v>83</v>
      </c>
      <c r="D22" s="12">
        <v>5.3761999999999999</v>
      </c>
      <c r="E22" s="12">
        <v>5.3756000000000004</v>
      </c>
      <c r="F22" s="12">
        <v>5.3710000000000004</v>
      </c>
      <c r="G22" s="15">
        <f t="shared" si="12"/>
        <v>0.41839441144607942</v>
      </c>
      <c r="H22" s="17">
        <f t="shared" si="6"/>
        <v>0.42969771699735781</v>
      </c>
      <c r="I22" s="17">
        <f t="shared" si="7"/>
        <v>0.55416183023177989</v>
      </c>
      <c r="J22" s="14">
        <f t="shared" si="0"/>
        <v>0.46741798622507241</v>
      </c>
      <c r="K22" s="16"/>
      <c r="L22" s="12">
        <v>5.8201000000000001</v>
      </c>
      <c r="M22" s="12">
        <v>5.3855000000000004</v>
      </c>
      <c r="N22" s="12">
        <v>5.69</v>
      </c>
      <c r="O22" s="15">
        <f t="shared" si="1"/>
        <v>1.0995692051139507</v>
      </c>
      <c r="P22" s="17">
        <f t="shared" si="8"/>
        <v>1.0811013720227625</v>
      </c>
      <c r="Q22" s="17">
        <f t="shared" si="9"/>
        <v>1.2239379491923508</v>
      </c>
      <c r="R22" s="14">
        <f t="shared" si="2"/>
        <v>1.1348695087763547</v>
      </c>
      <c r="T22" s="12">
        <v>5.7525000000000004</v>
      </c>
      <c r="U22" s="12">
        <v>5.5529999999999999</v>
      </c>
      <c r="V22" s="12">
        <v>5.5758000000000001</v>
      </c>
      <c r="W22" s="15">
        <f t="shared" si="13"/>
        <v>2.106926053463035</v>
      </c>
      <c r="X22" s="17">
        <f t="shared" si="10"/>
        <v>1.9516404428369483</v>
      </c>
      <c r="Y22" s="17">
        <f t="shared" si="11"/>
        <v>1.9379136348678172</v>
      </c>
      <c r="Z22" s="14">
        <f t="shared" si="3"/>
        <v>1.9988267103892667</v>
      </c>
    </row>
    <row r="23" spans="1:27" x14ac:dyDescent="0.2">
      <c r="A23" s="9">
        <v>43381</v>
      </c>
      <c r="B23" s="10">
        <f t="shared" ref="B23:B86" si="14">INT(A23-$A$8)*24</f>
        <v>2160</v>
      </c>
      <c r="C23" s="11">
        <f t="shared" si="5"/>
        <v>90</v>
      </c>
      <c r="D23" s="12">
        <v>5.3836000000000004</v>
      </c>
      <c r="E23" s="12">
        <v>5.3842999999999996</v>
      </c>
      <c r="F23" s="12">
        <v>5.3769</v>
      </c>
      <c r="G23" s="15">
        <f t="shared" si="12"/>
        <v>0.55661399379881049</v>
      </c>
      <c r="H23" s="17">
        <f t="shared" si="6"/>
        <v>0.59223554907894926</v>
      </c>
      <c r="I23" s="17">
        <f t="shared" si="7"/>
        <v>0.6646197626090512</v>
      </c>
      <c r="J23" s="14">
        <f t="shared" si="0"/>
        <v>0.60448976849560365</v>
      </c>
      <c r="K23" s="16"/>
      <c r="L23" s="12">
        <v>5.8380999999999998</v>
      </c>
      <c r="M23" s="12">
        <v>5.3952999999999998</v>
      </c>
      <c r="N23" s="12">
        <v>5.694</v>
      </c>
      <c r="O23" s="15">
        <f t="shared" si="1"/>
        <v>1.4122429127292888</v>
      </c>
      <c r="P23" s="17">
        <f t="shared" si="8"/>
        <v>1.2650387582349543</v>
      </c>
      <c r="Q23" s="17">
        <f t="shared" si="9"/>
        <v>1.295097132284921</v>
      </c>
      <c r="R23" s="14">
        <f t="shared" si="2"/>
        <v>1.3241262677497214</v>
      </c>
      <c r="T23" s="12">
        <v>5.7571000000000003</v>
      </c>
      <c r="U23" s="12">
        <v>5.5636000000000001</v>
      </c>
      <c r="V23" s="12">
        <v>5.5826000000000002</v>
      </c>
      <c r="W23" s="15">
        <f t="shared" si="13"/>
        <v>2.1885760942880546</v>
      </c>
      <c r="X23" s="17">
        <f t="shared" si="10"/>
        <v>2.1462536948978324</v>
      </c>
      <c r="Y23" s="17">
        <f t="shared" si="11"/>
        <v>2.0622326227650007</v>
      </c>
      <c r="Z23" s="14">
        <f t="shared" si="3"/>
        <v>2.1323541373169626</v>
      </c>
    </row>
    <row r="24" spans="1:27" x14ac:dyDescent="0.2">
      <c r="A24" s="9">
        <v>43389</v>
      </c>
      <c r="B24" s="10">
        <f t="shared" si="14"/>
        <v>2352</v>
      </c>
      <c r="C24" s="11">
        <f t="shared" si="5"/>
        <v>98</v>
      </c>
      <c r="D24" s="12">
        <v>5.3818000000000001</v>
      </c>
      <c r="E24" s="12">
        <v>5.3837000000000002</v>
      </c>
      <c r="F24" s="12">
        <v>5.3750999999999998</v>
      </c>
      <c r="G24" s="15">
        <f t="shared" si="12"/>
        <v>0.52299301430760348</v>
      </c>
      <c r="H24" s="17">
        <f t="shared" si="6"/>
        <v>0.58102604341815856</v>
      </c>
      <c r="I24" s="17">
        <f t="shared" si="7"/>
        <v>0.63092073239224955</v>
      </c>
      <c r="J24" s="14">
        <f t="shared" si="0"/>
        <v>0.57831326337267053</v>
      </c>
      <c r="K24" s="16"/>
      <c r="L24" s="12">
        <v>5.8296999999999999</v>
      </c>
      <c r="M24" s="12">
        <v>5.3955000000000002</v>
      </c>
      <c r="N24" s="12">
        <v>5.7011000000000003</v>
      </c>
      <c r="O24" s="15">
        <f t="shared" si="1"/>
        <v>1.26632851584213</v>
      </c>
      <c r="P24" s="17">
        <f t="shared" si="8"/>
        <v>1.2687925824433746</v>
      </c>
      <c r="Q24" s="17">
        <f t="shared" si="9"/>
        <v>1.421404682274253</v>
      </c>
      <c r="R24" s="14">
        <f t="shared" si="2"/>
        <v>1.3188419268532525</v>
      </c>
      <c r="T24" s="12">
        <v>5.7586000000000004</v>
      </c>
      <c r="U24" s="12">
        <v>5.5647000000000002</v>
      </c>
      <c r="V24" s="12">
        <v>5.5871000000000004</v>
      </c>
      <c r="W24" s="15">
        <f t="shared" si="13"/>
        <v>2.2152011076005622</v>
      </c>
      <c r="X24" s="17">
        <f t="shared" si="10"/>
        <v>2.1664494097343407</v>
      </c>
      <c r="Y24" s="17">
        <f t="shared" si="11"/>
        <v>2.1445025412263736</v>
      </c>
      <c r="Z24" s="14">
        <f t="shared" si="3"/>
        <v>2.1753843528537584</v>
      </c>
    </row>
    <row r="25" spans="1:27" x14ac:dyDescent="0.2">
      <c r="A25" s="9">
        <v>43395</v>
      </c>
      <c r="B25" s="10">
        <f t="shared" si="14"/>
        <v>2496</v>
      </c>
      <c r="C25" s="11">
        <f t="shared" si="5"/>
        <v>104</v>
      </c>
      <c r="D25" s="12">
        <v>5.3818000000000001</v>
      </c>
      <c r="E25" s="12">
        <v>5.3817000000000004</v>
      </c>
      <c r="F25" s="12">
        <v>5.3777999999999997</v>
      </c>
      <c r="G25" s="15">
        <f t="shared" si="12"/>
        <v>0.52299301430760348</v>
      </c>
      <c r="H25" s="17">
        <f t="shared" si="6"/>
        <v>0.54366102454882803</v>
      </c>
      <c r="I25" s="17">
        <f t="shared" si="7"/>
        <v>0.68146927771744381</v>
      </c>
      <c r="J25" s="14">
        <f t="shared" si="0"/>
        <v>0.58270777219129177</v>
      </c>
      <c r="K25" s="16"/>
      <c r="L25" s="12">
        <v>5.8375000000000004</v>
      </c>
      <c r="M25" s="12">
        <v>5.4004000000000003</v>
      </c>
      <c r="N25" s="12">
        <v>5.7055999999999996</v>
      </c>
      <c r="O25" s="15">
        <f t="shared" si="1"/>
        <v>1.4018204558087863</v>
      </c>
      <c r="P25" s="17">
        <f t="shared" si="8"/>
        <v>1.3607612755494789</v>
      </c>
      <c r="Q25" s="17">
        <f t="shared" si="9"/>
        <v>1.5014587632533904</v>
      </c>
      <c r="R25" s="14">
        <f t="shared" si="2"/>
        <v>1.4213468315372186</v>
      </c>
      <c r="T25" s="12">
        <v>5.7629999999999999</v>
      </c>
      <c r="U25" s="12">
        <v>5.5688000000000004</v>
      </c>
      <c r="V25" s="12">
        <v>5.5900999999999996</v>
      </c>
      <c r="W25" s="15">
        <f t="shared" si="13"/>
        <v>2.2933011466505731</v>
      </c>
      <c r="X25" s="17">
        <f t="shared" si="10"/>
        <v>2.2417243468522323</v>
      </c>
      <c r="Y25" s="17">
        <f t="shared" si="11"/>
        <v>2.1993491535339391</v>
      </c>
      <c r="Z25" s="14">
        <f t="shared" si="3"/>
        <v>2.2447915490122483</v>
      </c>
      <c r="AA25" s="18"/>
    </row>
    <row r="26" spans="1:27" x14ac:dyDescent="0.2">
      <c r="A26" s="9">
        <v>43402</v>
      </c>
      <c r="B26" s="10">
        <f t="shared" si="14"/>
        <v>2664</v>
      </c>
      <c r="C26" s="11">
        <f t="shared" si="5"/>
        <v>111</v>
      </c>
      <c r="D26" s="12">
        <v>5.3851000000000004</v>
      </c>
      <c r="E26" s="12">
        <v>5.383</v>
      </c>
      <c r="F26" s="12">
        <v>5.3772000000000002</v>
      </c>
      <c r="G26" s="15">
        <f t="shared" si="12"/>
        <v>0.58463147670814697</v>
      </c>
      <c r="H26" s="17">
        <f t="shared" si="6"/>
        <v>0.56794828681388865</v>
      </c>
      <c r="I26" s="17">
        <f t="shared" si="7"/>
        <v>0.67023626764518762</v>
      </c>
      <c r="J26" s="14">
        <f t="shared" si="0"/>
        <v>0.60760534372240771</v>
      </c>
      <c r="K26" s="16"/>
      <c r="L26" s="12">
        <v>5.8312999999999997</v>
      </c>
      <c r="M26" s="12">
        <v>5.3935000000000004</v>
      </c>
      <c r="N26" s="12">
        <v>5.6969000000000003</v>
      </c>
      <c r="O26" s="15">
        <f t="shared" si="1"/>
        <v>1.2941217342968241</v>
      </c>
      <c r="P26" s="17">
        <f t="shared" si="8"/>
        <v>1.2312543403592555</v>
      </c>
      <c r="Q26" s="17">
        <f t="shared" si="9"/>
        <v>1.3466875400270462</v>
      </c>
      <c r="R26" s="14">
        <f t="shared" si="2"/>
        <v>1.2906878715610419</v>
      </c>
      <c r="T26" s="12">
        <v>5.7644000000000002</v>
      </c>
      <c r="U26" s="12">
        <v>5.5762999999999998</v>
      </c>
      <c r="V26" s="12">
        <v>5.5952999999999999</v>
      </c>
      <c r="W26" s="15">
        <f t="shared" si="13"/>
        <v>2.3181511590755846</v>
      </c>
      <c r="X26" s="17">
        <f t="shared" si="10"/>
        <v>2.3794224025556745</v>
      </c>
      <c r="Y26" s="17">
        <f t="shared" si="11"/>
        <v>2.294416614867083</v>
      </c>
      <c r="Z26" s="14">
        <f t="shared" si="3"/>
        <v>2.3306633921661142</v>
      </c>
    </row>
    <row r="27" spans="1:27" x14ac:dyDescent="0.2">
      <c r="A27" s="9">
        <v>43409</v>
      </c>
      <c r="B27" s="10">
        <f t="shared" si="14"/>
        <v>2832</v>
      </c>
      <c r="C27" s="11">
        <f t="shared" si="5"/>
        <v>118</v>
      </c>
      <c r="D27" s="12">
        <v>5.3883000000000001</v>
      </c>
      <c r="E27" s="12">
        <v>5.3851000000000004</v>
      </c>
      <c r="F27" s="12">
        <v>5.3783000000000003</v>
      </c>
      <c r="G27" s="15">
        <f t="shared" si="12"/>
        <v>0.64440210691472266</v>
      </c>
      <c r="H27" s="17">
        <f t="shared" si="6"/>
        <v>0.60718155662669804</v>
      </c>
      <c r="I27" s="17">
        <f t="shared" si="7"/>
        <v>0.69083011944434336</v>
      </c>
      <c r="J27" s="14">
        <f t="shared" si="0"/>
        <v>0.64747126099525465</v>
      </c>
      <c r="K27" s="16"/>
      <c r="L27" s="12">
        <v>5.8380000000000001</v>
      </c>
      <c r="M27" s="12">
        <v>5.3989000000000003</v>
      </c>
      <c r="N27" s="12">
        <v>5.7019000000000002</v>
      </c>
      <c r="O27" s="15">
        <f t="shared" si="1"/>
        <v>1.4105058365758745</v>
      </c>
      <c r="P27" s="17">
        <f t="shared" si="8"/>
        <v>1.3326075939863853</v>
      </c>
      <c r="Q27" s="17">
        <f t="shared" si="9"/>
        <v>1.4356365188927669</v>
      </c>
      <c r="R27" s="14">
        <f t="shared" si="2"/>
        <v>1.3929166498183421</v>
      </c>
      <c r="T27" s="12">
        <v>5.7693000000000003</v>
      </c>
      <c r="U27" s="12">
        <v>5.5720999999999998</v>
      </c>
      <c r="V27" s="12">
        <v>5.5976999999999997</v>
      </c>
      <c r="W27" s="15">
        <f t="shared" si="13"/>
        <v>2.4051262025631086</v>
      </c>
      <c r="X27" s="17">
        <f t="shared" si="10"/>
        <v>2.3023114913617411</v>
      </c>
      <c r="Y27" s="17">
        <f t="shared" si="11"/>
        <v>2.3382939047131424</v>
      </c>
      <c r="Z27" s="14">
        <f t="shared" si="3"/>
        <v>2.3485771995459976</v>
      </c>
    </row>
    <row r="28" spans="1:27" x14ac:dyDescent="0.2">
      <c r="A28" s="9">
        <v>43416</v>
      </c>
      <c r="B28" s="10">
        <f t="shared" si="14"/>
        <v>3000</v>
      </c>
      <c r="C28" s="11">
        <f t="shared" si="5"/>
        <v>125</v>
      </c>
      <c r="D28" s="12">
        <v>5.3837999999999999</v>
      </c>
      <c r="E28" s="12">
        <v>5.3868999999999998</v>
      </c>
      <c r="F28" s="12">
        <v>5.3803999999999998</v>
      </c>
      <c r="G28" s="15">
        <f t="shared" si="12"/>
        <v>0.56034965818671323</v>
      </c>
      <c r="H28" s="17">
        <f t="shared" si="6"/>
        <v>0.64081007360908715</v>
      </c>
      <c r="I28" s="17">
        <f t="shared" si="7"/>
        <v>0.73014565469726478</v>
      </c>
      <c r="J28" s="14">
        <f t="shared" si="0"/>
        <v>0.64376846216435502</v>
      </c>
      <c r="K28" s="16"/>
      <c r="L28" s="12">
        <v>5.8415999999999997</v>
      </c>
      <c r="M28" s="12">
        <v>5.4077000000000002</v>
      </c>
      <c r="N28" s="12">
        <v>5.7130000000000001</v>
      </c>
      <c r="O28" s="15">
        <f t="shared" si="1"/>
        <v>1.473040578098936</v>
      </c>
      <c r="P28" s="17">
        <f t="shared" si="8"/>
        <v>1.497775859156526</v>
      </c>
      <c r="Q28" s="17">
        <f t="shared" si="9"/>
        <v>1.6331032519746693</v>
      </c>
      <c r="R28" s="14">
        <f t="shared" si="2"/>
        <v>1.5346398964100441</v>
      </c>
      <c r="T28" s="12">
        <v>5.7788000000000004</v>
      </c>
      <c r="U28" s="12">
        <v>5.5799000000000003</v>
      </c>
      <c r="V28" s="12">
        <v>5.6056999999999997</v>
      </c>
      <c r="W28" s="15">
        <f t="shared" si="13"/>
        <v>2.5737512868756514</v>
      </c>
      <c r="X28" s="17">
        <f t="shared" si="10"/>
        <v>2.4455174692933417</v>
      </c>
      <c r="Y28" s="17">
        <f t="shared" si="11"/>
        <v>2.4845515375333549</v>
      </c>
      <c r="Z28" s="14">
        <f t="shared" si="3"/>
        <v>2.5012734312341158</v>
      </c>
    </row>
    <row r="29" spans="1:27" x14ac:dyDescent="0.2">
      <c r="A29" s="9">
        <v>43423</v>
      </c>
      <c r="B29" s="10">
        <f t="shared" si="14"/>
        <v>3168</v>
      </c>
      <c r="C29" s="11">
        <f t="shared" si="5"/>
        <v>132</v>
      </c>
      <c r="D29" s="12">
        <v>5.3879000000000001</v>
      </c>
      <c r="E29" s="12">
        <v>5.3884999999999996</v>
      </c>
      <c r="F29" s="12">
        <v>5.3838999999999997</v>
      </c>
      <c r="G29" s="15">
        <f t="shared" si="12"/>
        <v>0.63693077813890064</v>
      </c>
      <c r="H29" s="17">
        <f t="shared" si="6"/>
        <v>0.67070208870455139</v>
      </c>
      <c r="I29" s="17">
        <f t="shared" si="7"/>
        <v>0.79567154678547825</v>
      </c>
      <c r="J29" s="14">
        <f t="shared" si="0"/>
        <v>0.70110147120964339</v>
      </c>
      <c r="K29" s="16"/>
      <c r="L29" s="12">
        <v>5.8476999999999997</v>
      </c>
      <c r="M29" s="12">
        <v>5.4066999999999998</v>
      </c>
      <c r="N29" s="12">
        <v>5.7100999999999997</v>
      </c>
      <c r="O29" s="15">
        <f t="shared" si="1"/>
        <v>1.5790022234574683</v>
      </c>
      <c r="P29" s="17">
        <f t="shared" si="8"/>
        <v>1.479006738114458</v>
      </c>
      <c r="Q29" s="17">
        <f t="shared" si="9"/>
        <v>1.5815128442325439</v>
      </c>
      <c r="R29" s="14">
        <f t="shared" si="2"/>
        <v>1.5465072686014902</v>
      </c>
      <c r="T29" s="12">
        <v>5.7816999999999998</v>
      </c>
      <c r="U29" s="12">
        <v>5.5925000000000002</v>
      </c>
      <c r="V29" s="12">
        <v>5.6098999999999997</v>
      </c>
      <c r="W29" s="15">
        <f t="shared" si="13"/>
        <v>2.625226312613155</v>
      </c>
      <c r="X29" s="17">
        <f t="shared" si="10"/>
        <v>2.6768502028751424</v>
      </c>
      <c r="Y29" s="17">
        <f t="shared" si="11"/>
        <v>2.5613367947639665</v>
      </c>
      <c r="Z29" s="14">
        <f t="shared" si="3"/>
        <v>2.6211377700840877</v>
      </c>
    </row>
    <row r="30" spans="1:27" x14ac:dyDescent="0.2">
      <c r="A30" s="9">
        <v>43430</v>
      </c>
      <c r="B30" s="10">
        <f t="shared" si="14"/>
        <v>3336</v>
      </c>
      <c r="C30" s="11">
        <f t="shared" si="5"/>
        <v>139</v>
      </c>
      <c r="D30" s="12">
        <v>5.3852000000000002</v>
      </c>
      <c r="E30" s="12">
        <v>5.3929999999999998</v>
      </c>
      <c r="F30" s="12">
        <v>5.3868</v>
      </c>
      <c r="G30" s="15">
        <f t="shared" si="12"/>
        <v>0.58649930890209834</v>
      </c>
      <c r="H30" s="17">
        <f t="shared" si="6"/>
        <v>0.75477338116055737</v>
      </c>
      <c r="I30" s="17">
        <f t="shared" si="7"/>
        <v>0.84996442880143563</v>
      </c>
      <c r="J30" s="14">
        <f t="shared" si="0"/>
        <v>0.73041237295469708</v>
      </c>
      <c r="K30" s="16"/>
      <c r="L30" s="12">
        <v>5.8356000000000003</v>
      </c>
      <c r="M30" s="12">
        <v>5.4017999999999997</v>
      </c>
      <c r="N30" s="12">
        <v>5.7012</v>
      </c>
      <c r="O30" s="15">
        <f t="shared" si="1"/>
        <v>1.3688160088938335</v>
      </c>
      <c r="P30" s="17">
        <f t="shared" si="8"/>
        <v>1.3870380450083537</v>
      </c>
      <c r="Q30" s="17">
        <f t="shared" si="9"/>
        <v>1.4231836618515632</v>
      </c>
      <c r="R30" s="14">
        <f t="shared" si="2"/>
        <v>1.3930125719179169</v>
      </c>
      <c r="T30" s="12">
        <v>5.7835999999999999</v>
      </c>
      <c r="U30" s="12">
        <v>5.5945999999999998</v>
      </c>
      <c r="V30" s="12">
        <v>5.6136999999999997</v>
      </c>
      <c r="W30" s="15">
        <f t="shared" si="13"/>
        <v>2.6589513294756633</v>
      </c>
      <c r="X30" s="17">
        <f t="shared" si="10"/>
        <v>2.7154056584721009</v>
      </c>
      <c r="Y30" s="17">
        <f t="shared" si="11"/>
        <v>2.6308091703535679</v>
      </c>
      <c r="Z30" s="14">
        <f t="shared" si="3"/>
        <v>2.6683887194337772</v>
      </c>
    </row>
    <row r="31" spans="1:27" x14ac:dyDescent="0.2">
      <c r="A31" s="9">
        <v>43437</v>
      </c>
      <c r="B31" s="10">
        <f t="shared" si="14"/>
        <v>3504</v>
      </c>
      <c r="C31" s="11">
        <f t="shared" si="5"/>
        <v>146</v>
      </c>
      <c r="D31" s="12">
        <v>5.3875000000000002</v>
      </c>
      <c r="E31" s="12">
        <v>5.3886000000000003</v>
      </c>
      <c r="F31" s="12">
        <v>5.3822999999999999</v>
      </c>
      <c r="G31" s="15">
        <f t="shared" si="12"/>
        <v>0.62945944936307874</v>
      </c>
      <c r="H31" s="17">
        <f t="shared" si="6"/>
        <v>0.67257033964803048</v>
      </c>
      <c r="I31" s="17">
        <f t="shared" si="7"/>
        <v>0.76571685325943972</v>
      </c>
      <c r="J31" s="14">
        <f t="shared" si="0"/>
        <v>0.68924888075684965</v>
      </c>
      <c r="K31" s="16"/>
      <c r="L31" s="12">
        <v>5.8391999999999999</v>
      </c>
      <c r="M31" s="12">
        <v>5.4043000000000001</v>
      </c>
      <c r="N31" s="12">
        <v>5.7179000000000002</v>
      </c>
      <c r="O31" s="15">
        <f t="shared" si="1"/>
        <v>1.431350750416895</v>
      </c>
      <c r="P31" s="17">
        <f t="shared" si="8"/>
        <v>1.4339608476135151</v>
      </c>
      <c r="Q31" s="17">
        <f t="shared" si="9"/>
        <v>1.7202732512630798</v>
      </c>
      <c r="R31" s="14">
        <f t="shared" si="2"/>
        <v>1.52852828309783</v>
      </c>
      <c r="T31" s="12">
        <v>5.7826000000000004</v>
      </c>
      <c r="U31" s="12">
        <v>5.5896999999999997</v>
      </c>
      <c r="V31" s="12">
        <v>5.6135999999999999</v>
      </c>
      <c r="W31" s="15">
        <f t="shared" si="13"/>
        <v>2.6412013206006688</v>
      </c>
      <c r="X31" s="17">
        <f t="shared" si="10"/>
        <v>2.6254429287458425</v>
      </c>
      <c r="Y31" s="17">
        <f t="shared" si="11"/>
        <v>2.6289809499433199</v>
      </c>
      <c r="Z31" s="14">
        <f t="shared" si="3"/>
        <v>2.6318750664299437</v>
      </c>
    </row>
    <row r="32" spans="1:27" x14ac:dyDescent="0.2">
      <c r="A32" s="9">
        <v>43444</v>
      </c>
      <c r="B32" s="10">
        <f t="shared" si="14"/>
        <v>3672</v>
      </c>
      <c r="C32" s="11">
        <f t="shared" si="5"/>
        <v>153</v>
      </c>
      <c r="D32" s="12">
        <v>5.3868</v>
      </c>
      <c r="E32" s="12">
        <v>5.3935000000000004</v>
      </c>
      <c r="F32" s="12">
        <v>5.3868999999999998</v>
      </c>
      <c r="G32" s="15">
        <f t="shared" si="12"/>
        <v>0.61638462400538618</v>
      </c>
      <c r="H32" s="17">
        <f t="shared" si="6"/>
        <v>0.7641146358779024</v>
      </c>
      <c r="I32" s="17">
        <f t="shared" si="7"/>
        <v>0.85183659714680882</v>
      </c>
      <c r="J32" s="14">
        <f t="shared" si="0"/>
        <v>0.7441119523433658</v>
      </c>
      <c r="K32" s="16"/>
      <c r="L32" s="12">
        <v>5.8390000000000004</v>
      </c>
      <c r="M32" s="12">
        <v>5.4066999999999998</v>
      </c>
      <c r="N32" s="12">
        <v>5.7069999999999999</v>
      </c>
      <c r="O32" s="15">
        <f t="shared" si="1"/>
        <v>1.4278765981100658</v>
      </c>
      <c r="P32" s="17">
        <f t="shared" si="8"/>
        <v>1.479006738114458</v>
      </c>
      <c r="Q32" s="17">
        <v>1.68</v>
      </c>
      <c r="R32" s="14">
        <f>AVERAGE(O32:Q32)</f>
        <v>1.5289611120748414</v>
      </c>
      <c r="T32" s="12">
        <v>5.7862</v>
      </c>
      <c r="U32" s="12">
        <v>5.5932000000000004</v>
      </c>
      <c r="V32" s="12">
        <v>5.6166</v>
      </c>
      <c r="W32" s="15">
        <f t="shared" si="13"/>
        <v>2.705101352550678</v>
      </c>
      <c r="X32" s="17">
        <f t="shared" si="10"/>
        <v>2.6897020214074674</v>
      </c>
      <c r="Y32" s="17">
        <f t="shared" si="11"/>
        <v>2.6838275622509014</v>
      </c>
      <c r="Z32" s="14">
        <f t="shared" si="3"/>
        <v>2.6928769787363489</v>
      </c>
    </row>
    <row r="33" spans="1:26" x14ac:dyDescent="0.2">
      <c r="A33" s="9">
        <v>43451</v>
      </c>
      <c r="B33" s="10">
        <f t="shared" si="14"/>
        <v>3840</v>
      </c>
      <c r="C33" s="11">
        <f t="shared" si="5"/>
        <v>160</v>
      </c>
      <c r="D33" s="12">
        <v>5.3857999999999997</v>
      </c>
      <c r="E33" s="12">
        <v>5.3875999999999999</v>
      </c>
      <c r="F33" s="12">
        <v>5.3849999999999998</v>
      </c>
      <c r="G33" s="15">
        <f t="shared" si="12"/>
        <v>0.59770630206582298</v>
      </c>
      <c r="H33" s="17">
        <f t="shared" si="6"/>
        <v>0.65388783021335695</v>
      </c>
      <c r="I33" s="17">
        <f t="shared" si="7"/>
        <v>0.81626539858463387</v>
      </c>
      <c r="J33" s="14">
        <f t="shared" si="0"/>
        <v>0.68928651028793786</v>
      </c>
      <c r="K33" s="16"/>
      <c r="L33" s="12">
        <v>5.8406000000000002</v>
      </c>
      <c r="M33" s="12">
        <v>5.4043999999999999</v>
      </c>
      <c r="N33" s="12">
        <v>5.7119999999999997</v>
      </c>
      <c r="O33" s="15">
        <f t="shared" si="1"/>
        <v>1.4556698165647597</v>
      </c>
      <c r="P33" s="17">
        <f t="shared" si="8"/>
        <v>1.435837759717717</v>
      </c>
      <c r="Q33" s="17">
        <f t="shared" si="9"/>
        <v>1.6153134562015188</v>
      </c>
      <c r="R33" s="14">
        <f t="shared" si="2"/>
        <v>1.5022736774946652</v>
      </c>
      <c r="T33" s="12">
        <v>5.8007999999999997</v>
      </c>
      <c r="U33" s="12">
        <v>5.6113999999999997</v>
      </c>
      <c r="V33" s="12">
        <v>5.6181999999999999</v>
      </c>
      <c r="W33" s="15">
        <f t="shared" si="13"/>
        <v>2.964251482125738</v>
      </c>
      <c r="X33" s="17">
        <f t="shared" si="10"/>
        <v>3.0238493032478355</v>
      </c>
      <c r="Y33" s="17">
        <f t="shared" si="11"/>
        <v>2.7130790888149412</v>
      </c>
      <c r="Z33" s="14">
        <f t="shared" si="3"/>
        <v>2.9003932913961719</v>
      </c>
    </row>
    <row r="34" spans="1:26" x14ac:dyDescent="0.2">
      <c r="A34" s="9">
        <v>43460</v>
      </c>
      <c r="B34" s="10">
        <f t="shared" si="14"/>
        <v>4056</v>
      </c>
      <c r="C34" s="11">
        <f t="shared" si="5"/>
        <v>169</v>
      </c>
      <c r="D34" s="12">
        <v>5.3907999999999996</v>
      </c>
      <c r="E34" s="12">
        <v>5.3954000000000004</v>
      </c>
      <c r="F34" s="12">
        <v>5.3846999999999996</v>
      </c>
      <c r="G34" s="15">
        <f t="shared" si="12"/>
        <v>0.69109791176360569</v>
      </c>
      <c r="H34" s="17">
        <f t="shared" si="6"/>
        <v>0.79961140380377049</v>
      </c>
      <c r="I34" s="17">
        <f t="shared" si="7"/>
        <v>0.81064889354849767</v>
      </c>
      <c r="J34" s="14">
        <f t="shared" si="0"/>
        <v>0.76711940303862447</v>
      </c>
      <c r="K34" s="16"/>
      <c r="L34" s="12">
        <v>5.8494999999999999</v>
      </c>
      <c r="M34" s="12">
        <v>5.4092000000000002</v>
      </c>
      <c r="N34" s="12">
        <v>5.7137000000000002</v>
      </c>
      <c r="O34" s="15">
        <f t="shared" si="1"/>
        <v>1.6102695942190066</v>
      </c>
      <c r="P34" s="17">
        <f t="shared" si="8"/>
        <v>1.5259295407196194</v>
      </c>
      <c r="Q34" s="17">
        <f t="shared" si="9"/>
        <v>1.6455561090158728</v>
      </c>
      <c r="R34" s="14">
        <f t="shared" si="2"/>
        <v>1.5939184146514995</v>
      </c>
      <c r="T34" s="12">
        <v>5.8010999999999999</v>
      </c>
      <c r="U34" s="12">
        <v>5.5972</v>
      </c>
      <c r="V34" s="12">
        <v>5.6284000000000001</v>
      </c>
      <c r="W34" s="15">
        <f t="shared" si="13"/>
        <v>2.9695764847882424</v>
      </c>
      <c r="X34" s="17">
        <f t="shared" si="10"/>
        <v>2.7631409844493011</v>
      </c>
      <c r="Y34" s="17">
        <f t="shared" si="11"/>
        <v>2.8995575706607162</v>
      </c>
      <c r="Z34" s="14">
        <f t="shared" si="3"/>
        <v>2.8774250132994204</v>
      </c>
    </row>
    <row r="35" spans="1:26" x14ac:dyDescent="0.2">
      <c r="A35" s="9">
        <v>43472</v>
      </c>
      <c r="B35" s="10">
        <f t="shared" si="14"/>
        <v>4344</v>
      </c>
      <c r="C35" s="11">
        <f t="shared" si="5"/>
        <v>181</v>
      </c>
      <c r="D35" s="12">
        <v>5.3929</v>
      </c>
      <c r="E35" s="12">
        <v>5.3952999999999998</v>
      </c>
      <c r="F35" s="12">
        <v>5.3861999999999997</v>
      </c>
      <c r="G35" s="15">
        <f t="shared" si="12"/>
        <v>0.73032238783668346</v>
      </c>
      <c r="H35" s="17">
        <f t="shared" si="6"/>
        <v>0.79774315286029152</v>
      </c>
      <c r="I35" s="17">
        <f t="shared" si="7"/>
        <v>0.83873141872916279</v>
      </c>
      <c r="J35" s="14">
        <f t="shared" si="0"/>
        <v>0.78893231980871248</v>
      </c>
      <c r="K35" s="16"/>
      <c r="L35" s="12">
        <v>5.8651999999999997</v>
      </c>
      <c r="M35" s="12">
        <v>5.4130000000000003</v>
      </c>
      <c r="N35" s="12">
        <v>5.7164999999999999</v>
      </c>
      <c r="O35" s="15">
        <f t="shared" si="1"/>
        <v>1.8829905503057187</v>
      </c>
      <c r="P35" s="17">
        <f t="shared" si="8"/>
        <v>1.5972522006794541</v>
      </c>
      <c r="Q35" s="17">
        <f t="shared" si="9"/>
        <v>1.6953675371806722</v>
      </c>
      <c r="R35" s="14">
        <f t="shared" si="2"/>
        <v>1.7252034293886149</v>
      </c>
      <c r="T35" s="12">
        <v>5.8070000000000004</v>
      </c>
      <c r="U35" s="12">
        <v>5.6045999999999996</v>
      </c>
      <c r="V35" s="12">
        <v>5.6353</v>
      </c>
      <c r="W35" s="15">
        <f t="shared" si="13"/>
        <v>3.0743015371507769</v>
      </c>
      <c r="X35" s="17">
        <f t="shared" si="10"/>
        <v>2.8990030660767019</v>
      </c>
      <c r="Y35" s="17">
        <f t="shared" si="11"/>
        <v>3.0257047789681479</v>
      </c>
      <c r="Z35" s="14">
        <f t="shared" si="3"/>
        <v>2.9996697940652091</v>
      </c>
    </row>
    <row r="36" spans="1:26" x14ac:dyDescent="0.2">
      <c r="A36" s="9">
        <v>43479</v>
      </c>
      <c r="B36" s="10">
        <f t="shared" si="14"/>
        <v>4512</v>
      </c>
      <c r="C36" s="11">
        <f t="shared" si="5"/>
        <v>188</v>
      </c>
      <c r="D36" s="12">
        <v>5.3912000000000004</v>
      </c>
      <c r="E36" s="12">
        <v>5.3910999999999998</v>
      </c>
      <c r="F36" s="12">
        <v>5.3871000000000002</v>
      </c>
      <c r="G36" s="15">
        <f t="shared" si="12"/>
        <v>0.69856924053944425</v>
      </c>
      <c r="H36" s="17">
        <f t="shared" si="6"/>
        <v>0.71927661323468928</v>
      </c>
      <c r="I36" s="17">
        <f t="shared" si="7"/>
        <v>0.85558093383757206</v>
      </c>
      <c r="J36" s="14">
        <f t="shared" si="0"/>
        <v>0.75780892920390175</v>
      </c>
      <c r="K36" s="16"/>
      <c r="L36" s="12">
        <v>5.8574000000000002</v>
      </c>
      <c r="M36" s="12">
        <v>5.4161000000000001</v>
      </c>
      <c r="N36" s="12">
        <v>5.718</v>
      </c>
      <c r="O36" s="15">
        <f t="shared" si="1"/>
        <v>1.7474986103390777</v>
      </c>
      <c r="P36" s="17">
        <f t="shared" si="8"/>
        <v>1.6554364759098426</v>
      </c>
      <c r="Q36" s="17">
        <f t="shared" si="9"/>
        <v>1.7220522308403898</v>
      </c>
      <c r="R36" s="14">
        <f t="shared" si="2"/>
        <v>1.7083291056964367</v>
      </c>
      <c r="T36" s="12">
        <v>5.8061999999999996</v>
      </c>
      <c r="U36" s="12">
        <v>5.6097000000000001</v>
      </c>
      <c r="V36" s="12">
        <v>5.6352000000000002</v>
      </c>
      <c r="W36" s="15">
        <f t="shared" si="13"/>
        <v>3.0601015300507588</v>
      </c>
      <c r="X36" s="17">
        <f t="shared" si="10"/>
        <v>2.99263774395506</v>
      </c>
      <c r="Y36" s="17">
        <f t="shared" si="11"/>
        <v>3.0238765585578995</v>
      </c>
      <c r="Z36" s="14">
        <f t="shared" si="3"/>
        <v>3.0255386108545728</v>
      </c>
    </row>
    <row r="37" spans="1:26" x14ac:dyDescent="0.2">
      <c r="A37" s="9">
        <v>43486</v>
      </c>
      <c r="B37" s="10">
        <f t="shared" si="14"/>
        <v>4680</v>
      </c>
      <c r="C37" s="11">
        <f t="shared" si="5"/>
        <v>195</v>
      </c>
      <c r="D37" s="12">
        <v>5.3940000000000001</v>
      </c>
      <c r="E37" s="12">
        <v>5.3884999999999996</v>
      </c>
      <c r="F37" s="12">
        <v>5.3867000000000003</v>
      </c>
      <c r="G37" s="15">
        <f t="shared" si="12"/>
        <v>0.75086854197019803</v>
      </c>
      <c r="H37" s="17">
        <f t="shared" si="6"/>
        <v>0.67070208870455139</v>
      </c>
      <c r="I37" s="17">
        <f t="shared" si="7"/>
        <v>0.84809226045606234</v>
      </c>
      <c r="J37" s="14">
        <f t="shared" si="0"/>
        <v>0.75655429704360388</v>
      </c>
      <c r="K37" s="16"/>
      <c r="L37" s="12">
        <v>5.8531000000000004</v>
      </c>
      <c r="M37" s="12">
        <v>5.4101999999999997</v>
      </c>
      <c r="N37" s="12">
        <v>5.7145000000000001</v>
      </c>
      <c r="O37" s="15">
        <f t="shared" si="1"/>
        <v>1.6728043357420836</v>
      </c>
      <c r="P37" s="17">
        <f t="shared" si="8"/>
        <v>1.5446986617616705</v>
      </c>
      <c r="Q37" s="17">
        <f t="shared" si="9"/>
        <v>1.6597879456343869</v>
      </c>
      <c r="R37" s="14">
        <f t="shared" si="2"/>
        <v>1.6257636477127135</v>
      </c>
      <c r="T37" s="12">
        <v>5.8110999999999997</v>
      </c>
      <c r="U37" s="12">
        <v>5.6098999999999997</v>
      </c>
      <c r="V37" s="12">
        <v>5.6393000000000004</v>
      </c>
      <c r="W37" s="15">
        <f t="shared" si="13"/>
        <v>3.1470765735382829</v>
      </c>
      <c r="X37" s="17">
        <f t="shared" si="10"/>
        <v>2.9963096921071437</v>
      </c>
      <c r="Y37" s="17">
        <f t="shared" si="11"/>
        <v>3.0988335953782626</v>
      </c>
      <c r="Z37" s="14">
        <f t="shared" si="3"/>
        <v>3.0807399536745632</v>
      </c>
    </row>
    <row r="38" spans="1:26" x14ac:dyDescent="0.2">
      <c r="A38" s="9">
        <v>43493</v>
      </c>
      <c r="B38" s="10">
        <f t="shared" si="14"/>
        <v>4848</v>
      </c>
      <c r="C38" s="11">
        <f t="shared" si="5"/>
        <v>202</v>
      </c>
      <c r="D38" s="12">
        <v>5.3958000000000004</v>
      </c>
      <c r="E38" s="12">
        <v>5.39</v>
      </c>
      <c r="F38" s="12">
        <v>5.3868</v>
      </c>
      <c r="G38" s="15">
        <f t="shared" si="12"/>
        <v>0.78448952146140516</v>
      </c>
      <c r="H38" s="17">
        <f t="shared" si="6"/>
        <v>0.69872585285655342</v>
      </c>
      <c r="I38" s="17">
        <f t="shared" si="7"/>
        <v>0.84996442880143563</v>
      </c>
      <c r="J38" s="14">
        <f t="shared" si="0"/>
        <v>0.77772660103979818</v>
      </c>
      <c r="K38" s="16"/>
      <c r="L38" s="12">
        <v>5.8529999999999998</v>
      </c>
      <c r="M38" s="12">
        <v>5.4147999999999996</v>
      </c>
      <c r="N38" s="12">
        <v>5.7165999999999997</v>
      </c>
      <c r="O38" s="15">
        <f t="shared" si="1"/>
        <v>1.6710672595886538</v>
      </c>
      <c r="P38" s="17">
        <f t="shared" si="8"/>
        <v>1.6310366185551528</v>
      </c>
      <c r="Q38" s="17">
        <f t="shared" si="9"/>
        <v>1.6971465167579822</v>
      </c>
      <c r="R38" s="14">
        <f t="shared" si="2"/>
        <v>1.6664167983005962</v>
      </c>
      <c r="T38" s="12">
        <v>5.8162000000000003</v>
      </c>
      <c r="U38" s="12">
        <v>5.6180000000000003</v>
      </c>
      <c r="V38" s="12">
        <v>5.6464999999999996</v>
      </c>
      <c r="W38" s="15">
        <f t="shared" si="13"/>
        <v>3.2376016188008157</v>
      </c>
      <c r="X38" s="17">
        <f t="shared" si="10"/>
        <v>3.1450235922668859</v>
      </c>
      <c r="Y38" s="17">
        <f t="shared" si="11"/>
        <v>3.2304654649164397</v>
      </c>
      <c r="Z38" s="14">
        <f t="shared" si="3"/>
        <v>3.2043635586613806</v>
      </c>
    </row>
    <row r="39" spans="1:26" x14ac:dyDescent="0.2">
      <c r="A39" s="9">
        <v>43500</v>
      </c>
      <c r="B39" s="10">
        <f t="shared" si="14"/>
        <v>5016</v>
      </c>
      <c r="C39" s="11">
        <f t="shared" si="5"/>
        <v>209</v>
      </c>
      <c r="D39" s="12">
        <v>5.3925999999999998</v>
      </c>
      <c r="E39" s="12">
        <v>5.3956</v>
      </c>
      <c r="F39" s="12">
        <v>5.3883999999999999</v>
      </c>
      <c r="G39" s="15">
        <f t="shared" si="12"/>
        <v>0.72471889125481281</v>
      </c>
      <c r="H39" s="17">
        <f t="shared" si="6"/>
        <v>0.80334790569069525</v>
      </c>
      <c r="I39" s="17">
        <f t="shared" si="7"/>
        <v>0.87991912232747416</v>
      </c>
      <c r="J39" s="14">
        <f t="shared" si="0"/>
        <v>0.80266197309099407</v>
      </c>
      <c r="K39" s="16"/>
      <c r="L39" s="12">
        <v>5.8514999999999997</v>
      </c>
      <c r="M39" s="12">
        <v>5.4230999999999998</v>
      </c>
      <c r="N39" s="12">
        <v>5.7263000000000002</v>
      </c>
      <c r="O39" s="15">
        <f t="shared" si="1"/>
        <v>1.6450111172873743</v>
      </c>
      <c r="P39" s="17">
        <f t="shared" si="8"/>
        <v>1.7868203232042676</v>
      </c>
      <c r="Q39" s="17">
        <f t="shared" si="9"/>
        <v>1.8697075357574928</v>
      </c>
      <c r="R39" s="14">
        <f t="shared" si="2"/>
        <v>1.7671796587497115</v>
      </c>
      <c r="T39" s="12">
        <v>5.8151000000000002</v>
      </c>
      <c r="U39" s="12">
        <v>5.6178999999999997</v>
      </c>
      <c r="V39" s="12">
        <v>5.6494999999999997</v>
      </c>
      <c r="W39" s="15">
        <f t="shared" si="13"/>
        <v>3.2180766090383091</v>
      </c>
      <c r="X39" s="17">
        <f t="shared" si="10"/>
        <v>3.1431876181908276</v>
      </c>
      <c r="Y39" s="17">
        <f t="shared" si="11"/>
        <v>3.2853120772240216</v>
      </c>
      <c r="Z39" s="14">
        <f t="shared" si="3"/>
        <v>3.2155254348177196</v>
      </c>
    </row>
    <row r="40" spans="1:26" x14ac:dyDescent="0.2">
      <c r="A40" s="9">
        <v>43507</v>
      </c>
      <c r="B40" s="10">
        <f t="shared" si="14"/>
        <v>5184</v>
      </c>
      <c r="C40" s="11">
        <f t="shared" si="5"/>
        <v>216</v>
      </c>
      <c r="D40" s="12">
        <v>5.3948</v>
      </c>
      <c r="E40" s="12">
        <v>5.3913000000000002</v>
      </c>
      <c r="F40" s="12">
        <v>5.3834</v>
      </c>
      <c r="G40" s="15">
        <f t="shared" si="12"/>
        <v>0.76581119952184196</v>
      </c>
      <c r="H40" s="17">
        <f t="shared" si="6"/>
        <v>0.72301311512163069</v>
      </c>
      <c r="I40" s="17">
        <f t="shared" si="7"/>
        <v>0.78631070505859535</v>
      </c>
      <c r="J40" s="14">
        <f t="shared" si="0"/>
        <v>0.75837833990068937</v>
      </c>
      <c r="K40" s="16"/>
      <c r="L40" s="12">
        <v>5.8587999999999996</v>
      </c>
      <c r="M40" s="12">
        <v>5.4176000000000002</v>
      </c>
      <c r="N40" s="12">
        <v>5.7252000000000001</v>
      </c>
      <c r="O40" s="15">
        <f t="shared" si="1"/>
        <v>1.7718176764869271</v>
      </c>
      <c r="P40" s="17">
        <f t="shared" si="8"/>
        <v>1.6835901574729362</v>
      </c>
      <c r="Q40" s="17">
        <f t="shared" si="9"/>
        <v>1.8501387604070323</v>
      </c>
      <c r="R40" s="14">
        <f t="shared" si="2"/>
        <v>1.7685155314556316</v>
      </c>
      <c r="T40" s="12">
        <v>5.8209999999999997</v>
      </c>
      <c r="U40" s="12">
        <v>5.6228999999999996</v>
      </c>
      <c r="V40" s="12">
        <v>5.6494</v>
      </c>
      <c r="W40" s="15">
        <f t="shared" si="13"/>
        <v>3.3228016614008276</v>
      </c>
      <c r="X40" s="17">
        <f t="shared" si="10"/>
        <v>3.2349863219931283</v>
      </c>
      <c r="Y40" s="17">
        <f t="shared" si="11"/>
        <v>3.2834838568137727</v>
      </c>
      <c r="Z40" s="14">
        <f t="shared" si="3"/>
        <v>3.2804239467359095</v>
      </c>
    </row>
    <row r="41" spans="1:26" x14ac:dyDescent="0.2">
      <c r="A41" s="9">
        <v>43514</v>
      </c>
      <c r="B41" s="10">
        <f t="shared" si="14"/>
        <v>5352</v>
      </c>
      <c r="C41" s="11">
        <f t="shared" si="5"/>
        <v>223</v>
      </c>
      <c r="D41" s="12">
        <v>5.3925000000000001</v>
      </c>
      <c r="E41" s="12">
        <v>5.3968999999999996</v>
      </c>
      <c r="F41" s="12">
        <v>5.3898000000000001</v>
      </c>
      <c r="G41" s="15">
        <f t="shared" si="12"/>
        <v>0.72285105906086156</v>
      </c>
      <c r="H41" s="17">
        <f t="shared" si="6"/>
        <v>0.82763516795575576</v>
      </c>
      <c r="I41" s="17">
        <f t="shared" si="7"/>
        <v>0.9061294791627662</v>
      </c>
      <c r="J41" s="14">
        <f t="shared" si="0"/>
        <v>0.81887190205979454</v>
      </c>
      <c r="K41" s="16"/>
      <c r="L41" s="12">
        <v>5.8544999999999998</v>
      </c>
      <c r="M41" s="12">
        <v>5.4276</v>
      </c>
      <c r="N41" s="12">
        <v>5.7233999999999998</v>
      </c>
      <c r="O41" s="15">
        <f t="shared" si="1"/>
        <v>1.6971234018899333</v>
      </c>
      <c r="P41" s="17">
        <f t="shared" si="8"/>
        <v>1.8712813678935483</v>
      </c>
      <c r="Q41" s="17">
        <f t="shared" si="9"/>
        <v>1.8181171280153678</v>
      </c>
      <c r="R41" s="14">
        <f t="shared" si="2"/>
        <v>1.7955072992662833</v>
      </c>
      <c r="T41" s="12">
        <v>5.8280000000000003</v>
      </c>
      <c r="U41" s="12">
        <v>5.6337000000000002</v>
      </c>
      <c r="V41" s="12">
        <v>5.6601999999999997</v>
      </c>
      <c r="W41" s="15">
        <f t="shared" si="13"/>
        <v>3.4470517235258686</v>
      </c>
      <c r="X41" s="17">
        <f t="shared" si="10"/>
        <v>3.4332715222061121</v>
      </c>
      <c r="Y41" s="17">
        <f t="shared" si="11"/>
        <v>3.4809316611210548</v>
      </c>
      <c r="Z41" s="14">
        <f t="shared" si="3"/>
        <v>3.4537516356176785</v>
      </c>
    </row>
    <row r="42" spans="1:26" x14ac:dyDescent="0.2">
      <c r="A42" s="9">
        <v>43521</v>
      </c>
      <c r="B42" s="10">
        <f t="shared" si="14"/>
        <v>5520</v>
      </c>
      <c r="C42" s="11">
        <f t="shared" si="5"/>
        <v>230</v>
      </c>
      <c r="D42" s="12">
        <v>5.3979999999999997</v>
      </c>
      <c r="E42" s="12">
        <v>5.3967000000000001</v>
      </c>
      <c r="F42" s="12">
        <v>5.3940000000000001</v>
      </c>
      <c r="G42" s="15">
        <f t="shared" si="12"/>
        <v>0.82558182972841765</v>
      </c>
      <c r="H42" s="17">
        <f t="shared" si="6"/>
        <v>0.823898666068831</v>
      </c>
      <c r="I42" s="17">
        <f t="shared" si="7"/>
        <v>0.98476054966862592</v>
      </c>
      <c r="J42" s="14">
        <f t="shared" si="0"/>
        <v>0.87808034848862482</v>
      </c>
      <c r="K42" s="16"/>
      <c r="L42" s="12">
        <v>5.8628999999999998</v>
      </c>
      <c r="M42" s="12">
        <v>5.4191000000000003</v>
      </c>
      <c r="N42" s="12">
        <v>5.7237999999999998</v>
      </c>
      <c r="O42" s="15">
        <f t="shared" si="1"/>
        <v>1.8430377987770923</v>
      </c>
      <c r="P42" s="17">
        <f t="shared" si="8"/>
        <v>1.7117438390360296</v>
      </c>
      <c r="Q42" s="17">
        <f t="shared" si="9"/>
        <v>1.8252330463246247</v>
      </c>
      <c r="R42" s="14">
        <f t="shared" si="2"/>
        <v>1.7933382280459156</v>
      </c>
      <c r="T42" s="12">
        <v>5.835</v>
      </c>
      <c r="U42" s="12">
        <v>5.6502999999999997</v>
      </c>
      <c r="V42" s="12">
        <v>5.6643999999999997</v>
      </c>
      <c r="W42" s="15">
        <v>3.47</v>
      </c>
      <c r="X42" s="17">
        <v>3.45</v>
      </c>
      <c r="Y42" s="17">
        <v>3.5</v>
      </c>
      <c r="Z42" s="14">
        <f t="shared" si="3"/>
        <v>3.4733333333333332</v>
      </c>
    </row>
    <row r="43" spans="1:26" x14ac:dyDescent="0.2">
      <c r="A43" s="9">
        <v>43530</v>
      </c>
      <c r="B43" s="10">
        <f t="shared" si="14"/>
        <v>5736</v>
      </c>
      <c r="C43" s="11">
        <f t="shared" si="5"/>
        <v>239</v>
      </c>
      <c r="D43" s="12">
        <v>5.3917000000000002</v>
      </c>
      <c r="E43" s="12">
        <v>5.3926999999999996</v>
      </c>
      <c r="F43" s="12">
        <v>5.3822999999999999</v>
      </c>
      <c r="G43" s="15">
        <f t="shared" si="12"/>
        <v>0.70790840150921763</v>
      </c>
      <c r="H43" s="17">
        <f t="shared" si="6"/>
        <v>0.74916862833015363</v>
      </c>
      <c r="I43" s="17">
        <f t="shared" si="7"/>
        <v>0.76571685325943972</v>
      </c>
      <c r="J43" s="14">
        <f t="shared" si="0"/>
        <v>0.74093129436627037</v>
      </c>
      <c r="K43" s="16"/>
      <c r="L43" s="12">
        <v>5.8621999999999996</v>
      </c>
      <c r="M43" s="12">
        <v>5.4260000000000002</v>
      </c>
      <c r="N43" s="12">
        <v>5.7279</v>
      </c>
      <c r="O43" s="15">
        <f t="shared" si="1"/>
        <v>1.8308782657031595</v>
      </c>
      <c r="P43" s="17">
        <f t="shared" si="8"/>
        <v>1.8412507742262527</v>
      </c>
      <c r="Q43" s="17">
        <f t="shared" si="9"/>
        <v>1.8981712089945213</v>
      </c>
      <c r="R43" s="14">
        <f t="shared" si="2"/>
        <v>1.8567667496413112</v>
      </c>
      <c r="T43" s="12">
        <v>5.8320999999999996</v>
      </c>
      <c r="U43" s="12">
        <v>5.6401000000000003</v>
      </c>
      <c r="V43" s="12">
        <v>5.6642999999999999</v>
      </c>
      <c r="W43" s="15">
        <f t="shared" si="13"/>
        <v>3.519826759913375</v>
      </c>
      <c r="X43" s="17">
        <f>(U43-$U$8)/$U$8*100</f>
        <v>3.5507738630730619</v>
      </c>
      <c r="Y43" s="17">
        <f t="shared" si="11"/>
        <v>3.5558886979414179</v>
      </c>
      <c r="Z43" s="14">
        <f t="shared" si="3"/>
        <v>3.5421631069759516</v>
      </c>
    </row>
    <row r="44" spans="1:26" x14ac:dyDescent="0.2">
      <c r="A44" s="9">
        <v>43535</v>
      </c>
      <c r="B44" s="10">
        <f t="shared" si="14"/>
        <v>5856</v>
      </c>
      <c r="C44" s="11">
        <f t="shared" si="5"/>
        <v>244</v>
      </c>
      <c r="D44" s="12"/>
      <c r="E44" s="12">
        <v>5.3994999999999997</v>
      </c>
      <c r="F44" s="12">
        <v>5.3925999999999998</v>
      </c>
      <c r="G44" s="15"/>
      <c r="H44" s="17">
        <f t="shared" si="6"/>
        <v>0.87620969248589364</v>
      </c>
      <c r="I44" s="17">
        <f t="shared" si="7"/>
        <v>0.95855019283333376</v>
      </c>
      <c r="J44" s="14">
        <f t="shared" si="0"/>
        <v>0.91737994265961365</v>
      </c>
      <c r="K44" s="16"/>
      <c r="L44" s="12"/>
      <c r="M44" s="12">
        <v>5.4249000000000001</v>
      </c>
      <c r="N44" s="12">
        <v>5.7248000000000001</v>
      </c>
      <c r="O44" s="17"/>
      <c r="P44" s="17">
        <f t="shared" si="8"/>
        <v>1.820604741079983</v>
      </c>
      <c r="Q44" s="17">
        <f t="shared" si="9"/>
        <v>1.8430228420977752</v>
      </c>
      <c r="R44" s="14">
        <f t="shared" si="2"/>
        <v>1.8318137915888792</v>
      </c>
      <c r="T44" s="12"/>
      <c r="U44" s="12">
        <v>5.6353999999999997</v>
      </c>
      <c r="V44" s="12">
        <v>5.6627999999999998</v>
      </c>
      <c r="W44" s="17"/>
      <c r="X44" s="17">
        <f>(U44-$U$8)/$U$8*100</f>
        <v>3.4644830814988872</v>
      </c>
      <c r="Y44" s="17">
        <f t="shared" si="11"/>
        <v>3.5284653917876265</v>
      </c>
      <c r="Z44" s="14">
        <f t="shared" si="3"/>
        <v>3.4964742366432571</v>
      </c>
    </row>
    <row r="45" spans="1:26" x14ac:dyDescent="0.2">
      <c r="A45" s="9">
        <v>43542</v>
      </c>
      <c r="B45" s="10">
        <f t="shared" si="14"/>
        <v>6024</v>
      </c>
      <c r="C45" s="11">
        <f t="shared" si="5"/>
        <v>251</v>
      </c>
      <c r="D45" s="12"/>
      <c r="E45" s="12">
        <v>5.4005999999999998</v>
      </c>
      <c r="F45" s="12">
        <v>5.3933999999999997</v>
      </c>
      <c r="G45" s="15"/>
      <c r="H45" s="17">
        <f t="shared" si="6"/>
        <v>0.8967604528640295</v>
      </c>
      <c r="I45" s="17">
        <f t="shared" si="7"/>
        <v>0.97352753959635308</v>
      </c>
      <c r="J45" s="14">
        <f t="shared" si="0"/>
        <v>0.93514399623019129</v>
      </c>
      <c r="K45" s="16"/>
      <c r="L45" s="12"/>
      <c r="M45" s="12">
        <v>5.4196</v>
      </c>
      <c r="N45" s="12">
        <v>5.7241999999999997</v>
      </c>
      <c r="O45" s="17"/>
      <c r="P45" s="17">
        <f t="shared" si="8"/>
        <v>1.721128399557055</v>
      </c>
      <c r="Q45" s="17">
        <f t="shared" si="9"/>
        <v>1.8323489646338817</v>
      </c>
      <c r="R45" s="14">
        <f t="shared" si="2"/>
        <v>1.7767386820954685</v>
      </c>
      <c r="T45" s="12"/>
      <c r="U45" s="12">
        <v>5.6384999999999996</v>
      </c>
      <c r="V45" s="12">
        <v>5.6665000000000001</v>
      </c>
      <c r="W45" s="17"/>
      <c r="X45" s="17">
        <f>(U45-$U$8)/$U$8*100</f>
        <v>3.5213982778563122</v>
      </c>
      <c r="Y45" s="17">
        <f t="shared" si="11"/>
        <v>3.5961095469669804</v>
      </c>
      <c r="Z45" s="14">
        <f t="shared" si="3"/>
        <v>3.5587539124116461</v>
      </c>
    </row>
    <row r="46" spans="1:26" x14ac:dyDescent="0.2">
      <c r="A46" s="9">
        <v>43553</v>
      </c>
      <c r="B46" s="10">
        <f t="shared" si="14"/>
        <v>6288</v>
      </c>
      <c r="C46" s="11">
        <f t="shared" si="5"/>
        <v>262</v>
      </c>
      <c r="D46" s="12"/>
      <c r="E46" s="12">
        <v>5.4025999999999996</v>
      </c>
      <c r="F46" s="12">
        <v>5.3875999999999999</v>
      </c>
      <c r="G46" s="15"/>
      <c r="H46" s="17">
        <f t="shared" si="6"/>
        <v>0.93412547173335991</v>
      </c>
      <c r="I46" s="17">
        <f t="shared" si="7"/>
        <v>0.86494177556445495</v>
      </c>
      <c r="J46" s="14">
        <f t="shared" si="0"/>
        <v>0.89953362364890743</v>
      </c>
      <c r="K46" s="16"/>
      <c r="L46" s="12"/>
      <c r="M46" s="12">
        <v>5.4260000000000002</v>
      </c>
      <c r="N46" s="12">
        <v>5.7285000000000004</v>
      </c>
      <c r="O46" s="17"/>
      <c r="P46" s="17">
        <f t="shared" si="8"/>
        <v>1.8412507742262527</v>
      </c>
      <c r="Q46" s="17">
        <f t="shared" si="9"/>
        <v>1.9088450864584143</v>
      </c>
      <c r="R46" s="14">
        <f t="shared" si="2"/>
        <v>1.8750479303423335</v>
      </c>
      <c r="T46" s="12"/>
      <c r="U46" s="12">
        <v>5.6436000000000002</v>
      </c>
      <c r="V46" s="12">
        <v>5.6704999999999997</v>
      </c>
      <c r="W46" s="17"/>
      <c r="X46" s="17">
        <f>(U46-$U$8)/$U$8*100</f>
        <v>3.6150329557346703</v>
      </c>
      <c r="Y46" s="17">
        <f t="shared" si="11"/>
        <v>3.6692383633770782</v>
      </c>
      <c r="Z46" s="14">
        <f t="shared" si="3"/>
        <v>3.6421356595558745</v>
      </c>
    </row>
    <row r="47" spans="1:26" x14ac:dyDescent="0.2">
      <c r="A47" s="9">
        <v>43563</v>
      </c>
      <c r="B47" s="10">
        <f t="shared" si="14"/>
        <v>6528</v>
      </c>
      <c r="C47" s="11">
        <f t="shared" si="5"/>
        <v>272</v>
      </c>
      <c r="D47" s="12"/>
      <c r="E47" s="12">
        <v>5.4005999999999998</v>
      </c>
      <c r="F47" s="12">
        <v>5.3933999999999997</v>
      </c>
      <c r="G47" s="15"/>
      <c r="H47" s="17">
        <f t="shared" si="6"/>
        <v>0.8967604528640295</v>
      </c>
      <c r="I47" s="17">
        <f t="shared" si="7"/>
        <v>0.97352753959635308</v>
      </c>
      <c r="J47" s="14">
        <f t="shared" si="0"/>
        <v>0.93514399623019129</v>
      </c>
      <c r="K47" s="16"/>
      <c r="L47" s="12"/>
      <c r="M47" s="12">
        <v>5.4196</v>
      </c>
      <c r="N47" s="12">
        <v>5.7241999999999997</v>
      </c>
      <c r="O47" s="17"/>
      <c r="P47" s="17">
        <f t="shared" si="8"/>
        <v>1.721128399557055</v>
      </c>
      <c r="Q47" s="17">
        <f t="shared" si="9"/>
        <v>1.8323489646338817</v>
      </c>
      <c r="R47" s="14">
        <f t="shared" si="2"/>
        <v>1.7767386820954685</v>
      </c>
      <c r="T47" s="12"/>
      <c r="U47" s="12">
        <v>5.6384999999999996</v>
      </c>
      <c r="V47" s="12">
        <v>5.6665000000000001</v>
      </c>
      <c r="W47" s="17"/>
      <c r="X47" s="17">
        <v>3.72</v>
      </c>
      <c r="Y47" s="17">
        <v>3.77</v>
      </c>
      <c r="Z47" s="14">
        <f t="shared" si="3"/>
        <v>3.7450000000000001</v>
      </c>
    </row>
    <row r="48" spans="1:26" x14ac:dyDescent="0.2">
      <c r="A48" s="9">
        <v>43570</v>
      </c>
      <c r="B48" s="10">
        <f t="shared" si="14"/>
        <v>6696</v>
      </c>
      <c r="C48" s="11">
        <f t="shared" si="5"/>
        <v>279</v>
      </c>
      <c r="D48" s="12"/>
      <c r="E48" s="12">
        <v>5.4040999999999997</v>
      </c>
      <c r="F48" s="12">
        <v>5.3967999999999998</v>
      </c>
      <c r="G48" s="15"/>
      <c r="H48" s="17">
        <f t="shared" si="6"/>
        <v>0.96214923588536194</v>
      </c>
      <c r="I48" s="17">
        <f t="shared" si="7"/>
        <v>1.0371812633391932</v>
      </c>
      <c r="J48" s="14">
        <f t="shared" si="0"/>
        <v>0.99966524961227754</v>
      </c>
      <c r="K48" s="16"/>
      <c r="L48" s="12"/>
      <c r="M48" s="12">
        <v>5.4295</v>
      </c>
      <c r="N48" s="12">
        <v>5.7370000000000001</v>
      </c>
      <c r="O48" s="17"/>
      <c r="P48" s="17">
        <f t="shared" si="8"/>
        <v>1.9069426978734654</v>
      </c>
      <c r="Q48" s="17">
        <f t="shared" si="9"/>
        <v>2.0600583505301384</v>
      </c>
      <c r="R48" s="14">
        <f t="shared" si="2"/>
        <v>1.9835005242018018</v>
      </c>
      <c r="T48" s="12"/>
      <c r="U48" s="12">
        <v>5.6536999999999997</v>
      </c>
      <c r="V48" s="12">
        <v>5.6814999999999998</v>
      </c>
      <c r="W48" s="17"/>
      <c r="X48" s="17">
        <f t="shared" ref="X48:X58" si="15">(U48-$U$8)/$U$8*100</f>
        <v>3.8004663374153131</v>
      </c>
      <c r="Y48" s="17">
        <f t="shared" si="11"/>
        <v>3.8703426085048731</v>
      </c>
      <c r="Z48" s="14">
        <f t="shared" si="3"/>
        <v>3.8354044729600929</v>
      </c>
    </row>
    <row r="49" spans="1:26" x14ac:dyDescent="0.2">
      <c r="A49" s="9">
        <v>43577</v>
      </c>
      <c r="B49" s="10">
        <f t="shared" si="14"/>
        <v>6864</v>
      </c>
      <c r="C49" s="11">
        <f t="shared" si="5"/>
        <v>286</v>
      </c>
      <c r="D49" s="12"/>
      <c r="E49" s="12">
        <v>5.4016999999999999</v>
      </c>
      <c r="F49" s="12">
        <v>5.3929</v>
      </c>
      <c r="G49" s="15"/>
      <c r="H49" s="17">
        <f t="shared" si="6"/>
        <v>0.91731121324216547</v>
      </c>
      <c r="I49" s="17">
        <f t="shared" si="7"/>
        <v>0.96416669786947018</v>
      </c>
      <c r="J49" s="14">
        <f t="shared" si="0"/>
        <v>0.94073895555581788</v>
      </c>
      <c r="K49" s="16"/>
      <c r="L49" s="12"/>
      <c r="M49" s="12">
        <v>5.4298000000000002</v>
      </c>
      <c r="N49" s="12">
        <v>5.7309000000000001</v>
      </c>
      <c r="O49" s="17"/>
      <c r="P49" s="17">
        <f t="shared" si="8"/>
        <v>1.9125734341860874</v>
      </c>
      <c r="Q49" s="17">
        <f t="shared" si="9"/>
        <v>1.9515405963139567</v>
      </c>
      <c r="R49" s="14">
        <f t="shared" si="2"/>
        <v>1.932057015250022</v>
      </c>
      <c r="T49" s="12"/>
      <c r="U49" s="12">
        <v>5.6566999999999998</v>
      </c>
      <c r="V49" s="12">
        <v>5.6845999999999997</v>
      </c>
      <c r="W49" s="17"/>
      <c r="X49" s="17">
        <f t="shared" si="15"/>
        <v>3.8555455596966963</v>
      </c>
      <c r="Y49" s="17">
        <f t="shared" si="11"/>
        <v>3.9270174412227035</v>
      </c>
      <c r="Z49" s="14">
        <f t="shared" si="3"/>
        <v>3.8912815004596997</v>
      </c>
    </row>
    <row r="50" spans="1:26" x14ac:dyDescent="0.2">
      <c r="A50" s="9">
        <v>43584</v>
      </c>
      <c r="B50" s="10">
        <f t="shared" si="14"/>
        <v>7032</v>
      </c>
      <c r="C50" s="11">
        <f t="shared" si="5"/>
        <v>293</v>
      </c>
      <c r="D50" s="12"/>
      <c r="E50" s="12">
        <v>5.4062000000000001</v>
      </c>
      <c r="F50" s="12">
        <v>5.3983999999999996</v>
      </c>
      <c r="G50" s="15"/>
      <c r="H50" s="17">
        <f t="shared" si="6"/>
        <v>1.0013825056981713</v>
      </c>
      <c r="I50" s="17">
        <f t="shared" si="7"/>
        <v>1.0671359568652319</v>
      </c>
      <c r="J50" s="14">
        <f t="shared" si="0"/>
        <v>1.0342592312817016</v>
      </c>
      <c r="K50" s="16"/>
      <c r="L50" s="12"/>
      <c r="M50" s="12">
        <v>5.4298999999999999</v>
      </c>
      <c r="N50" s="12">
        <v>5.7324999999999999</v>
      </c>
      <c r="O50" s="17"/>
      <c r="P50" s="17">
        <f t="shared" si="8"/>
        <v>1.9144503462902893</v>
      </c>
      <c r="Q50" s="17">
        <f t="shared" si="9"/>
        <v>1.9800042695509847</v>
      </c>
      <c r="R50" s="14">
        <f t="shared" si="2"/>
        <v>1.947227307920637</v>
      </c>
      <c r="T50" s="12"/>
      <c r="U50" s="12">
        <v>5.6567999999999996</v>
      </c>
      <c r="V50" s="12">
        <v>5.6871</v>
      </c>
      <c r="W50" s="17"/>
      <c r="X50" s="17">
        <f t="shared" si="15"/>
        <v>3.8573815337727386</v>
      </c>
      <c r="Y50" s="17">
        <f t="shared" si="11"/>
        <v>3.9727229514790268</v>
      </c>
      <c r="Z50" s="14">
        <f t="shared" si="3"/>
        <v>3.9150522426258827</v>
      </c>
    </row>
    <row r="51" spans="1:26" x14ac:dyDescent="0.2">
      <c r="A51" s="9">
        <v>43591</v>
      </c>
      <c r="B51" s="10">
        <f t="shared" si="14"/>
        <v>7200</v>
      </c>
      <c r="C51" s="11">
        <f t="shared" si="5"/>
        <v>300</v>
      </c>
      <c r="D51" s="12"/>
      <c r="E51" s="12">
        <v>5.4047999999999998</v>
      </c>
      <c r="F51" s="12">
        <v>5.3962000000000003</v>
      </c>
      <c r="G51" s="15"/>
      <c r="H51" s="17">
        <f t="shared" si="6"/>
        <v>0.97522699248963163</v>
      </c>
      <c r="I51" s="17">
        <f t="shared" si="7"/>
        <v>1.0259482532669371</v>
      </c>
      <c r="J51" s="14">
        <f t="shared" si="0"/>
        <v>1.0005876228782844</v>
      </c>
      <c r="K51" s="16"/>
      <c r="L51" s="12"/>
      <c r="M51" s="12">
        <v>5.4408000000000003</v>
      </c>
      <c r="N51" s="12">
        <v>5.7431999999999999</v>
      </c>
      <c r="O51" s="17"/>
      <c r="P51" s="17">
        <f t="shared" si="8"/>
        <v>2.1190337656487674</v>
      </c>
      <c r="Q51" s="17">
        <f t="shared" si="9"/>
        <v>2.1703550843236297</v>
      </c>
      <c r="R51" s="14">
        <f t="shared" si="2"/>
        <v>2.1446944249861986</v>
      </c>
      <c r="T51" s="12"/>
      <c r="U51" s="12">
        <v>5.6627999999999998</v>
      </c>
      <c r="V51" s="12">
        <v>5.6917999999999997</v>
      </c>
      <c r="W51" s="17"/>
      <c r="X51" s="17">
        <f t="shared" si="15"/>
        <v>3.9675399783355054</v>
      </c>
      <c r="Y51" s="17">
        <f t="shared" si="11"/>
        <v>4.0586493107608961</v>
      </c>
      <c r="Z51" s="14">
        <f t="shared" si="3"/>
        <v>4.0130946445482003</v>
      </c>
    </row>
    <row r="52" spans="1:26" x14ac:dyDescent="0.2">
      <c r="A52" s="9">
        <v>43598</v>
      </c>
      <c r="B52" s="10">
        <f t="shared" si="14"/>
        <v>7368</v>
      </c>
      <c r="C52" s="11">
        <f t="shared" si="5"/>
        <v>307</v>
      </c>
      <c r="D52" s="12"/>
      <c r="E52" s="12">
        <v>5.4023000000000003</v>
      </c>
      <c r="F52" s="12">
        <v>5.3971999999999998</v>
      </c>
      <c r="G52" s="15"/>
      <c r="H52" s="17">
        <f t="shared" si="6"/>
        <v>0.92852071890297283</v>
      </c>
      <c r="I52" s="17">
        <f t="shared" si="7"/>
        <v>1.0446699367207029</v>
      </c>
      <c r="J52" s="14">
        <f t="shared" si="0"/>
        <v>0.98659532781183779</v>
      </c>
      <c r="K52" s="16"/>
      <c r="L52" s="12"/>
      <c r="M52" s="12">
        <v>5.4316000000000004</v>
      </c>
      <c r="N52" s="12">
        <v>5.7348999999999997</v>
      </c>
      <c r="O52" s="17"/>
      <c r="P52" s="17">
        <f t="shared" si="8"/>
        <v>1.946357852061803</v>
      </c>
      <c r="Q52" s="17">
        <f t="shared" si="9"/>
        <v>2.0226997794065267</v>
      </c>
      <c r="R52" s="14">
        <f t="shared" si="2"/>
        <v>1.9845288157341647</v>
      </c>
      <c r="T52" s="12"/>
      <c r="U52" s="12">
        <v>5.6650999999999998</v>
      </c>
      <c r="V52" s="12">
        <v>5.6942000000000004</v>
      </c>
      <c r="W52" s="17"/>
      <c r="X52" s="17">
        <f t="shared" si="15"/>
        <v>4.0097673820845632</v>
      </c>
      <c r="Y52" s="17">
        <f t="shared" si="11"/>
        <v>4.1025266006069723</v>
      </c>
      <c r="Z52" s="14">
        <f t="shared" si="3"/>
        <v>4.0561469913457682</v>
      </c>
    </row>
    <row r="53" spans="1:26" x14ac:dyDescent="0.2">
      <c r="A53" s="9">
        <v>43605</v>
      </c>
      <c r="B53" s="10">
        <f t="shared" si="14"/>
        <v>7536</v>
      </c>
      <c r="C53" s="11">
        <f t="shared" si="5"/>
        <v>314</v>
      </c>
      <c r="D53" s="12"/>
      <c r="E53" s="12">
        <v>5.4063999999999997</v>
      </c>
      <c r="F53" s="12">
        <v>5.4020000000000001</v>
      </c>
      <c r="G53" s="15"/>
      <c r="H53" s="17">
        <f t="shared" si="6"/>
        <v>1.005119007585096</v>
      </c>
      <c r="I53" s="17">
        <f t="shared" si="7"/>
        <v>1.1345340172988352</v>
      </c>
      <c r="J53" s="14">
        <f t="shared" si="0"/>
        <v>1.0698265124419657</v>
      </c>
      <c r="K53" s="16"/>
      <c r="L53" s="12"/>
      <c r="M53" s="12">
        <v>5.4335000000000004</v>
      </c>
      <c r="N53" s="12">
        <v>5.7370000000000001</v>
      </c>
      <c r="O53" s="17"/>
      <c r="P53" s="17">
        <f t="shared" si="8"/>
        <v>1.9820191820417203</v>
      </c>
      <c r="Q53" s="17">
        <f t="shared" si="9"/>
        <v>2.0600583505301384</v>
      </c>
      <c r="R53" s="14">
        <f t="shared" si="2"/>
        <v>2.0210387662859293</v>
      </c>
      <c r="T53" s="12"/>
      <c r="U53" s="12">
        <v>5.6683000000000003</v>
      </c>
      <c r="V53" s="12">
        <v>5.6951999999999998</v>
      </c>
      <c r="W53" s="17"/>
      <c r="X53" s="17">
        <f t="shared" si="15"/>
        <v>4.0685185525180465</v>
      </c>
      <c r="Y53" s="17">
        <f t="shared" si="11"/>
        <v>4.1208088047094877</v>
      </c>
      <c r="Z53" s="14">
        <f t="shared" si="3"/>
        <v>4.0946636786137667</v>
      </c>
    </row>
    <row r="54" spans="1:26" x14ac:dyDescent="0.2">
      <c r="A54" s="9">
        <v>43612</v>
      </c>
      <c r="B54" s="10">
        <f t="shared" si="14"/>
        <v>7704</v>
      </c>
      <c r="C54" s="11">
        <f t="shared" si="5"/>
        <v>321</v>
      </c>
      <c r="D54" s="12"/>
      <c r="E54" s="12">
        <v>5.4053000000000004</v>
      </c>
      <c r="F54" s="12">
        <v>5.3944000000000001</v>
      </c>
      <c r="G54" s="15"/>
      <c r="H54" s="17">
        <f t="shared" si="6"/>
        <v>0.98456824720697667</v>
      </c>
      <c r="I54" s="17">
        <f t="shared" si="7"/>
        <v>0.99224922305013541</v>
      </c>
      <c r="J54" s="14">
        <f t="shared" si="0"/>
        <v>0.98840873512855598</v>
      </c>
      <c r="K54" s="16"/>
      <c r="L54" s="12"/>
      <c r="M54" s="12">
        <v>5.4359999999999999</v>
      </c>
      <c r="N54" s="12">
        <v>5.7457000000000003</v>
      </c>
      <c r="O54" s="17"/>
      <c r="P54" s="17">
        <f t="shared" si="8"/>
        <v>2.028941984646865</v>
      </c>
      <c r="Q54" s="17">
        <f t="shared" si="9"/>
        <v>2.2148295737564982</v>
      </c>
      <c r="R54" s="14">
        <f t="shared" si="2"/>
        <v>2.1218857792016816</v>
      </c>
      <c r="T54" s="12"/>
      <c r="U54" s="12">
        <v>5.6664000000000003</v>
      </c>
      <c r="V54" s="12">
        <v>5.6971999999999996</v>
      </c>
      <c r="W54" s="17"/>
      <c r="X54" s="17">
        <f t="shared" si="15"/>
        <v>4.0336350450731722</v>
      </c>
      <c r="Y54" s="17">
        <f t="shared" si="11"/>
        <v>4.1573732129145373</v>
      </c>
      <c r="Z54" s="14">
        <f t="shared" si="3"/>
        <v>4.0955041289938547</v>
      </c>
    </row>
    <row r="55" spans="1:26" x14ac:dyDescent="0.2">
      <c r="A55" s="9">
        <v>43619</v>
      </c>
      <c r="B55" s="10">
        <f t="shared" si="14"/>
        <v>7872</v>
      </c>
      <c r="C55" s="11">
        <f t="shared" si="5"/>
        <v>328</v>
      </c>
      <c r="D55" s="12"/>
      <c r="E55" s="12">
        <v>5.4038000000000004</v>
      </c>
      <c r="F55" s="12">
        <v>5.3997999999999999</v>
      </c>
      <c r="G55" s="15"/>
      <c r="H55" s="17">
        <f t="shared" si="6"/>
        <v>0.95654448305497486</v>
      </c>
      <c r="I55" s="17">
        <f t="shared" si="7"/>
        <v>1.0933463137005239</v>
      </c>
      <c r="J55" s="14">
        <f t="shared" si="0"/>
        <v>1.0249453983777495</v>
      </c>
      <c r="K55" s="16"/>
      <c r="L55" s="12"/>
      <c r="M55" s="12">
        <v>5.4405000000000001</v>
      </c>
      <c r="N55" s="12">
        <v>5.7478999999999996</v>
      </c>
      <c r="O55" s="17"/>
      <c r="P55" s="17">
        <f t="shared" si="8"/>
        <v>2.113403029336145</v>
      </c>
      <c r="Q55" s="17">
        <f t="shared" si="9"/>
        <v>2.2539671244574038</v>
      </c>
      <c r="R55" s="14">
        <f t="shared" si="2"/>
        <v>2.1836850768967744</v>
      </c>
      <c r="T55" s="12"/>
      <c r="U55" s="12">
        <v>5.6715</v>
      </c>
      <c r="V55" s="12">
        <v>5.7012999999999998</v>
      </c>
      <c r="W55" s="17"/>
      <c r="X55" s="17">
        <f t="shared" si="15"/>
        <v>4.1272697229515138</v>
      </c>
      <c r="Y55" s="17">
        <f t="shared" si="11"/>
        <v>4.2323302497349005</v>
      </c>
      <c r="Z55" s="14">
        <f t="shared" si="3"/>
        <v>4.1797999863432072</v>
      </c>
    </row>
    <row r="56" spans="1:26" x14ac:dyDescent="0.2">
      <c r="A56" s="9">
        <v>43626</v>
      </c>
      <c r="B56" s="10">
        <f t="shared" si="14"/>
        <v>8040</v>
      </c>
      <c r="C56" s="11">
        <f t="shared" si="5"/>
        <v>335</v>
      </c>
      <c r="D56" s="12"/>
      <c r="E56" s="12">
        <v>5.4112</v>
      </c>
      <c r="F56" s="12">
        <v>5.4036999999999997</v>
      </c>
      <c r="G56" s="15"/>
      <c r="H56" s="17">
        <f t="shared" si="6"/>
        <v>1.0947950528715056</v>
      </c>
      <c r="I56" s="17">
        <f t="shared" si="7"/>
        <v>1.1663608791702469</v>
      </c>
      <c r="J56" s="14">
        <f t="shared" si="0"/>
        <v>1.1305779660208763</v>
      </c>
      <c r="K56" s="16"/>
      <c r="L56" s="12"/>
      <c r="M56" s="12">
        <v>5.4451000000000001</v>
      </c>
      <c r="N56" s="12">
        <v>5.7484000000000002</v>
      </c>
      <c r="O56" s="17"/>
      <c r="P56" s="17">
        <f t="shared" si="8"/>
        <v>2.1997409861296275</v>
      </c>
      <c r="Q56" s="17">
        <f t="shared" si="9"/>
        <v>2.2628620223439868</v>
      </c>
      <c r="R56" s="14">
        <f t="shared" si="2"/>
        <v>2.2313015042368072</v>
      </c>
      <c r="T56" s="12"/>
      <c r="U56" s="12">
        <v>5.6711</v>
      </c>
      <c r="V56" s="12">
        <v>5.7013999999999996</v>
      </c>
      <c r="W56" s="17"/>
      <c r="X56" s="17">
        <f t="shared" si="15"/>
        <v>4.1199258266473304</v>
      </c>
      <c r="Y56" s="17">
        <f t="shared" si="11"/>
        <v>4.2341584701451485</v>
      </c>
      <c r="Z56" s="14">
        <f t="shared" si="3"/>
        <v>4.1770421483962394</v>
      </c>
    </row>
    <row r="57" spans="1:26" x14ac:dyDescent="0.2">
      <c r="A57" s="9">
        <v>43633</v>
      </c>
      <c r="B57" s="10">
        <f t="shared" si="14"/>
        <v>8208</v>
      </c>
      <c r="C57" s="11">
        <f t="shared" si="5"/>
        <v>342</v>
      </c>
      <c r="D57" s="12"/>
      <c r="E57" s="12">
        <v>5.4120999999999997</v>
      </c>
      <c r="F57" s="12">
        <v>5.4076000000000004</v>
      </c>
      <c r="G57" s="15"/>
      <c r="H57" s="17">
        <f t="shared" si="6"/>
        <v>1.1116093113627001</v>
      </c>
      <c r="I57" s="17">
        <f t="shared" si="7"/>
        <v>1.2393754446399869</v>
      </c>
      <c r="J57" s="14">
        <f t="shared" si="0"/>
        <v>1.1754923780013435</v>
      </c>
      <c r="K57" s="16"/>
      <c r="L57" s="12"/>
      <c r="M57" s="12">
        <v>5.4385000000000003</v>
      </c>
      <c r="N57" s="12">
        <v>5.7478999999999996</v>
      </c>
      <c r="O57" s="17"/>
      <c r="P57" s="17">
        <f t="shared" si="8"/>
        <v>2.0758647872520264</v>
      </c>
      <c r="Q57" s="17">
        <f t="shared" si="9"/>
        <v>2.2539671244574038</v>
      </c>
      <c r="R57" s="14">
        <f t="shared" si="2"/>
        <v>2.1649159558547151</v>
      </c>
      <c r="T57" s="12"/>
      <c r="U57" s="12">
        <v>5.6784999999999997</v>
      </c>
      <c r="V57" s="12">
        <v>5.7064000000000004</v>
      </c>
      <c r="W57" s="17"/>
      <c r="X57" s="17">
        <f t="shared" si="15"/>
        <v>4.2557879082747316</v>
      </c>
      <c r="Y57" s="17">
        <f t="shared" si="11"/>
        <v>4.3255694906577959</v>
      </c>
      <c r="Z57" s="14">
        <f t="shared" si="3"/>
        <v>4.2906786994662642</v>
      </c>
    </row>
    <row r="58" spans="1:26" x14ac:dyDescent="0.2">
      <c r="A58" s="9">
        <v>43640</v>
      </c>
      <c r="B58" s="10">
        <f t="shared" si="14"/>
        <v>8376</v>
      </c>
      <c r="C58" s="11">
        <f t="shared" si="5"/>
        <v>349</v>
      </c>
      <c r="D58" s="12"/>
      <c r="E58" s="12">
        <v>5.4157999999999999</v>
      </c>
      <c r="F58" s="12">
        <v>5.4066999999999998</v>
      </c>
      <c r="G58" s="15"/>
      <c r="H58" s="17"/>
      <c r="I58" s="17">
        <f t="shared" si="7"/>
        <v>1.2225259295315778</v>
      </c>
      <c r="J58" s="14">
        <f t="shared" si="0"/>
        <v>1.2225259295315778</v>
      </c>
      <c r="K58" s="16"/>
      <c r="L58" s="12"/>
      <c r="M58" s="12">
        <v>5.4401999999999999</v>
      </c>
      <c r="N58" s="12">
        <v>5.7552000000000003</v>
      </c>
      <c r="O58" s="17"/>
      <c r="P58" s="17">
        <f t="shared" si="8"/>
        <v>2.1077722930235234</v>
      </c>
      <c r="Q58" s="17">
        <f t="shared" si="9"/>
        <v>2.3838326336013722</v>
      </c>
      <c r="R58" s="14">
        <f t="shared" si="2"/>
        <v>2.2458024633124478</v>
      </c>
      <c r="T58" s="12"/>
      <c r="U58" s="12">
        <v>5.6797000000000004</v>
      </c>
      <c r="V58" s="12">
        <v>5.7096999999999998</v>
      </c>
      <c r="W58" s="17"/>
      <c r="X58" s="17">
        <f t="shared" si="15"/>
        <v>4.2778195971872979</v>
      </c>
      <c r="Y58" s="17">
        <f t="shared" si="11"/>
        <v>4.3859007641961236</v>
      </c>
      <c r="Z58" s="14">
        <f t="shared" si="3"/>
        <v>4.3318601806917112</v>
      </c>
    </row>
    <row r="59" spans="1:26" x14ac:dyDescent="0.2">
      <c r="A59" s="9">
        <v>43647</v>
      </c>
      <c r="B59" s="10">
        <f t="shared" si="14"/>
        <v>8544</v>
      </c>
      <c r="C59" s="11">
        <f t="shared" si="5"/>
        <v>356</v>
      </c>
      <c r="D59" s="12"/>
      <c r="E59" s="12">
        <v>5.4104999999999999</v>
      </c>
      <c r="F59" s="12">
        <v>5.4044999999999996</v>
      </c>
      <c r="G59" s="15"/>
      <c r="H59" s="17">
        <f t="shared" ref="H59:H72" si="16">(E59-$E$8)/$E$8*100</f>
        <v>1.0817172962672359</v>
      </c>
      <c r="I59" s="17">
        <f t="shared" si="7"/>
        <v>1.1813382259332663</v>
      </c>
      <c r="J59" s="14">
        <f t="shared" si="0"/>
        <v>1.131527761100251</v>
      </c>
      <c r="K59" s="16"/>
      <c r="L59" s="12"/>
      <c r="M59" s="12">
        <v>5.4398999999999997</v>
      </c>
      <c r="N59" s="12">
        <v>5.7476000000000003</v>
      </c>
      <c r="O59" s="17"/>
      <c r="P59" s="17">
        <f t="shared" si="8"/>
        <v>2.102141556710901</v>
      </c>
      <c r="Q59" s="17">
        <f t="shared" si="9"/>
        <v>2.2486301857254731</v>
      </c>
      <c r="R59" s="14">
        <f t="shared" si="2"/>
        <v>2.1753858712181868</v>
      </c>
      <c r="T59" s="12"/>
      <c r="U59" s="12">
        <v>5.6976000000000004</v>
      </c>
      <c r="V59" s="12">
        <v>5.7321999999999997</v>
      </c>
      <c r="W59" s="17"/>
      <c r="X59" s="17">
        <v>4.4000000000000004</v>
      </c>
      <c r="Y59" s="17">
        <v>4.4000000000000004</v>
      </c>
      <c r="Z59" s="14">
        <f t="shared" si="3"/>
        <v>4.4000000000000004</v>
      </c>
    </row>
    <row r="60" spans="1:26" x14ac:dyDescent="0.2">
      <c r="A60" s="9">
        <v>43654</v>
      </c>
      <c r="B60" s="10">
        <f t="shared" si="14"/>
        <v>8712</v>
      </c>
      <c r="C60" s="11">
        <f t="shared" si="5"/>
        <v>363</v>
      </c>
      <c r="D60" s="12"/>
      <c r="E60" s="12">
        <v>5.4111000000000002</v>
      </c>
      <c r="F60" s="12">
        <v>5.4137000000000004</v>
      </c>
      <c r="G60" s="15"/>
      <c r="H60" s="17">
        <f t="shared" si="16"/>
        <v>1.0929268019280431</v>
      </c>
      <c r="I60" s="17">
        <f t="shared" si="7"/>
        <v>1.3535777137080214</v>
      </c>
      <c r="J60" s="14">
        <f t="shared" si="0"/>
        <v>1.2232522578180323</v>
      </c>
      <c r="K60" s="16"/>
      <c r="L60" s="12"/>
      <c r="M60" s="12">
        <v>5.4446000000000003</v>
      </c>
      <c r="N60" s="12">
        <v>5.7466999999999997</v>
      </c>
      <c r="O60" s="17"/>
      <c r="P60" s="17">
        <f t="shared" si="8"/>
        <v>2.1903564256086017</v>
      </c>
      <c r="Q60" s="17">
        <f t="shared" si="9"/>
        <v>2.2326193695296328</v>
      </c>
      <c r="R60" s="14">
        <f t="shared" si="2"/>
        <v>2.2114878975691172</v>
      </c>
      <c r="T60" s="12"/>
      <c r="U60" s="12">
        <v>5.6936</v>
      </c>
      <c r="V60" s="12">
        <v>5.7135999999999996</v>
      </c>
      <c r="W60" s="17"/>
      <c r="X60" s="17">
        <f t="shared" ref="X60:X72" si="17">(U60-$U$8)/$U$8*100</f>
        <v>4.5330199937576907</v>
      </c>
      <c r="Y60" s="17">
        <f t="shared" si="11"/>
        <v>4.457201360195973</v>
      </c>
      <c r="Z60" s="14">
        <f t="shared" si="3"/>
        <v>4.4951106769768323</v>
      </c>
    </row>
    <row r="61" spans="1:26" x14ac:dyDescent="0.2">
      <c r="A61" s="9">
        <v>43661</v>
      </c>
      <c r="B61" s="10">
        <f t="shared" si="14"/>
        <v>8880</v>
      </c>
      <c r="C61" s="11">
        <f t="shared" si="5"/>
        <v>370</v>
      </c>
      <c r="D61" s="12"/>
      <c r="E61" s="12">
        <v>5.4116999999999997</v>
      </c>
      <c r="F61" s="12">
        <v>5.415</v>
      </c>
      <c r="G61" s="15"/>
      <c r="H61" s="17">
        <f t="shared" si="16"/>
        <v>1.1041363075888342</v>
      </c>
      <c r="I61" s="17">
        <f t="shared" si="7"/>
        <v>1.3779159021979235</v>
      </c>
      <c r="J61" s="14">
        <f t="shared" si="0"/>
        <v>1.2410261048933788</v>
      </c>
      <c r="K61" s="16"/>
      <c r="L61" s="12"/>
      <c r="M61" s="12">
        <v>5.4473000000000003</v>
      </c>
      <c r="N61" s="12">
        <v>5.7521000000000004</v>
      </c>
      <c r="O61" s="17"/>
      <c r="P61" s="17">
        <f t="shared" si="8"/>
        <v>2.2410330524221669</v>
      </c>
      <c r="Q61" s="17">
        <f t="shared" si="9"/>
        <v>2.3286842667046264</v>
      </c>
      <c r="R61" s="14">
        <f t="shared" si="2"/>
        <v>2.2848586595633966</v>
      </c>
      <c r="T61" s="12"/>
      <c r="U61" s="12">
        <v>5.6858000000000004</v>
      </c>
      <c r="V61" s="12">
        <v>5.7196999999999996</v>
      </c>
      <c r="W61" s="17"/>
      <c r="X61" s="17">
        <f t="shared" si="17"/>
        <v>4.389814015826107</v>
      </c>
      <c r="Y61" s="17">
        <f t="shared" si="11"/>
        <v>4.5687228052213857</v>
      </c>
      <c r="Z61" s="14">
        <f t="shared" si="3"/>
        <v>4.4792684105237459</v>
      </c>
    </row>
    <row r="62" spans="1:26" x14ac:dyDescent="0.2">
      <c r="A62" s="9">
        <v>43668</v>
      </c>
      <c r="B62" s="10">
        <f t="shared" si="14"/>
        <v>9048</v>
      </c>
      <c r="C62" s="11">
        <f t="shared" si="5"/>
        <v>377</v>
      </c>
      <c r="D62" s="12"/>
      <c r="E62" s="12">
        <v>5.4177999999999997</v>
      </c>
      <c r="F62" s="12">
        <v>5.4074</v>
      </c>
      <c r="G62" s="15"/>
      <c r="H62" s="17">
        <f t="shared" si="16"/>
        <v>1.2180996151403043</v>
      </c>
      <c r="I62" s="17">
        <f t="shared" si="7"/>
        <v>1.2356311079492237</v>
      </c>
      <c r="J62" s="14">
        <f t="shared" si="0"/>
        <v>1.226865361544764</v>
      </c>
      <c r="K62" s="16"/>
      <c r="L62" s="12"/>
      <c r="M62" s="12">
        <v>5.4466999999999999</v>
      </c>
      <c r="N62" s="12">
        <v>5.7529000000000003</v>
      </c>
      <c r="O62" s="17"/>
      <c r="P62" s="17">
        <f t="shared" si="8"/>
        <v>2.2297715797969229</v>
      </c>
      <c r="Q62" s="17">
        <f t="shared" si="9"/>
        <v>2.3429161033231405</v>
      </c>
      <c r="R62" s="14">
        <f t="shared" si="2"/>
        <v>2.2863438415600319</v>
      </c>
      <c r="T62" s="12"/>
      <c r="U62" s="12">
        <v>5.6874000000000002</v>
      </c>
      <c r="V62" s="12">
        <v>5.7184999999999997</v>
      </c>
      <c r="W62" s="17"/>
      <c r="X62" s="17">
        <f t="shared" si="17"/>
        <v>4.4191896010428406</v>
      </c>
      <c r="Y62" s="17">
        <f t="shared" si="11"/>
        <v>4.5467841602983565</v>
      </c>
      <c r="Z62" s="14">
        <f t="shared" si="3"/>
        <v>4.4829868806705981</v>
      </c>
    </row>
    <row r="63" spans="1:26" x14ac:dyDescent="0.2">
      <c r="A63" s="9">
        <v>43675</v>
      </c>
      <c r="B63" s="10">
        <f t="shared" si="14"/>
        <v>9216</v>
      </c>
      <c r="C63" s="11">
        <f t="shared" si="5"/>
        <v>384</v>
      </c>
      <c r="D63" s="12"/>
      <c r="E63" s="12">
        <v>5.42</v>
      </c>
      <c r="F63" s="12">
        <v>5.4086999999999996</v>
      </c>
      <c r="G63" s="15"/>
      <c r="H63" s="17">
        <f t="shared" si="16"/>
        <v>1.259201135896576</v>
      </c>
      <c r="I63" s="17">
        <f t="shared" si="7"/>
        <v>1.2599692964391258</v>
      </c>
      <c r="J63" s="14">
        <f t="shared" si="0"/>
        <v>1.2595852161678509</v>
      </c>
      <c r="K63" s="16"/>
      <c r="L63" s="12"/>
      <c r="M63" s="12">
        <v>5.4462999999999999</v>
      </c>
      <c r="N63" s="12">
        <v>5.7598000000000003</v>
      </c>
      <c r="O63" s="17"/>
      <c r="P63" s="17">
        <f t="shared" si="8"/>
        <v>2.2222639313800991</v>
      </c>
      <c r="Q63" s="17">
        <f t="shared" si="9"/>
        <v>2.4656656941578361</v>
      </c>
      <c r="R63" s="14">
        <f t="shared" si="2"/>
        <v>2.3439648127689674</v>
      </c>
      <c r="T63" s="12"/>
      <c r="U63" s="12">
        <v>5.6882000000000001</v>
      </c>
      <c r="V63" s="12">
        <v>5.7222999999999997</v>
      </c>
      <c r="W63" s="17"/>
      <c r="X63" s="17">
        <f t="shared" si="17"/>
        <v>4.4338773936512066</v>
      </c>
      <c r="Y63" s="17">
        <f t="shared" si="11"/>
        <v>4.616256535887957</v>
      </c>
      <c r="Z63" s="14">
        <f t="shared" si="3"/>
        <v>4.5250669647695823</v>
      </c>
    </row>
    <row r="64" spans="1:26" x14ac:dyDescent="0.2">
      <c r="A64" s="9">
        <v>43682</v>
      </c>
      <c r="B64" s="10">
        <f t="shared" si="14"/>
        <v>9384</v>
      </c>
      <c r="C64" s="11">
        <f t="shared" si="5"/>
        <v>391</v>
      </c>
      <c r="D64" s="12"/>
      <c r="E64" s="12">
        <v>5.4149000000000003</v>
      </c>
      <c r="F64" s="12">
        <v>5.4073000000000002</v>
      </c>
      <c r="G64" s="15"/>
      <c r="H64" s="17">
        <f t="shared" si="16"/>
        <v>1.1639203377797793</v>
      </c>
      <c r="I64" s="17">
        <f t="shared" si="7"/>
        <v>1.2337589396038506</v>
      </c>
      <c r="J64" s="14">
        <f t="shared" si="0"/>
        <v>1.198839638691815</v>
      </c>
      <c r="K64" s="16"/>
      <c r="L64" s="12"/>
      <c r="M64" s="12">
        <v>5.4474</v>
      </c>
      <c r="N64" s="12">
        <v>5.7534000000000001</v>
      </c>
      <c r="O64" s="17"/>
      <c r="P64" s="17">
        <f t="shared" si="8"/>
        <v>2.2429099645263686</v>
      </c>
      <c r="Q64" s="17">
        <f t="shared" si="9"/>
        <v>2.351811001209708</v>
      </c>
      <c r="R64" s="14">
        <f t="shared" si="2"/>
        <v>2.2973604828680383</v>
      </c>
      <c r="T64" s="12"/>
      <c r="U64" s="12">
        <v>5.6961000000000004</v>
      </c>
      <c r="V64" s="12">
        <v>5.7286999999999999</v>
      </c>
      <c r="W64" s="17"/>
      <c r="X64" s="17">
        <f t="shared" si="17"/>
        <v>4.5789193456588491</v>
      </c>
      <c r="Y64" s="17">
        <f t="shared" si="11"/>
        <v>4.7332626421441306</v>
      </c>
      <c r="Z64" s="14">
        <f t="shared" si="3"/>
        <v>4.6560909939014898</v>
      </c>
    </row>
    <row r="65" spans="1:26" x14ac:dyDescent="0.2">
      <c r="A65" s="9">
        <v>43689</v>
      </c>
      <c r="B65" s="10">
        <f t="shared" si="14"/>
        <v>9552</v>
      </c>
      <c r="C65" s="11">
        <f t="shared" si="5"/>
        <v>398</v>
      </c>
      <c r="D65" s="12"/>
      <c r="E65" s="12">
        <v>5.4217000000000004</v>
      </c>
      <c r="F65" s="12">
        <v>5.4108000000000001</v>
      </c>
      <c r="G65" s="15"/>
      <c r="H65" s="17">
        <f t="shared" si="16"/>
        <v>1.2909614019355193</v>
      </c>
      <c r="I65" s="17">
        <f t="shared" si="7"/>
        <v>1.299284831692064</v>
      </c>
      <c r="J65" s="14">
        <f t="shared" si="0"/>
        <v>1.2951231168137918</v>
      </c>
      <c r="K65" s="16"/>
      <c r="L65" s="12"/>
      <c r="M65" s="12">
        <v>5.4531999999999998</v>
      </c>
      <c r="N65" s="12">
        <v>5.7632000000000003</v>
      </c>
      <c r="O65" s="17"/>
      <c r="P65" s="17">
        <f t="shared" si="8"/>
        <v>2.3517708665703223</v>
      </c>
      <c r="Q65" s="17">
        <f t="shared" si="9"/>
        <v>2.5261509997865286</v>
      </c>
      <c r="R65" s="14">
        <f t="shared" si="2"/>
        <v>2.4389609331784254</v>
      </c>
      <c r="T65" s="12"/>
      <c r="U65" s="12">
        <v>5.7031999999999998</v>
      </c>
      <c r="V65" s="12">
        <v>5.7340999999999998</v>
      </c>
      <c r="W65" s="17"/>
      <c r="X65" s="17">
        <f t="shared" si="17"/>
        <v>4.7092735050581078</v>
      </c>
      <c r="Y65" s="17">
        <f t="shared" si="11"/>
        <v>4.8319865442977719</v>
      </c>
      <c r="Z65" s="14">
        <f t="shared" si="3"/>
        <v>4.7706300246779403</v>
      </c>
    </row>
    <row r="66" spans="1:26" x14ac:dyDescent="0.2">
      <c r="A66" s="9">
        <v>43696</v>
      </c>
      <c r="B66" s="10">
        <f t="shared" si="14"/>
        <v>9720</v>
      </c>
      <c r="C66" s="11">
        <f t="shared" si="5"/>
        <v>405</v>
      </c>
      <c r="D66" s="12"/>
      <c r="E66" s="12">
        <v>5.4058999999999999</v>
      </c>
      <c r="F66" s="12">
        <v>5.4028999999999998</v>
      </c>
      <c r="G66" s="15"/>
      <c r="H66" s="17">
        <f t="shared" si="16"/>
        <v>0.9957777528677676</v>
      </c>
      <c r="I66" s="17">
        <f t="shared" si="7"/>
        <v>1.1513835324072277</v>
      </c>
      <c r="J66" s="14">
        <f t="shared" si="0"/>
        <v>1.0735806426374976</v>
      </c>
      <c r="K66" s="16"/>
      <c r="L66" s="12"/>
      <c r="M66" s="12">
        <v>5.4505999999999997</v>
      </c>
      <c r="N66" s="12">
        <v>5.7533000000000003</v>
      </c>
      <c r="O66" s="17"/>
      <c r="P66" s="17">
        <f t="shared" si="8"/>
        <v>2.3029711518609592</v>
      </c>
      <c r="Q66" s="17">
        <f t="shared" si="9"/>
        <v>2.3500320216323973</v>
      </c>
      <c r="R66" s="14">
        <f t="shared" si="2"/>
        <v>2.3265015867466783</v>
      </c>
      <c r="T66" s="12"/>
      <c r="U66" s="12">
        <v>5.7003000000000004</v>
      </c>
      <c r="V66" s="12">
        <v>5.7324000000000002</v>
      </c>
      <c r="W66" s="17"/>
      <c r="X66" s="17">
        <f t="shared" si="17"/>
        <v>4.6560302568527829</v>
      </c>
      <c r="Y66" s="17">
        <f t="shared" si="11"/>
        <v>4.800906797323484</v>
      </c>
      <c r="Z66" s="14">
        <f t="shared" si="3"/>
        <v>4.7284685270881335</v>
      </c>
    </row>
    <row r="67" spans="1:26" x14ac:dyDescent="0.2">
      <c r="A67" s="9">
        <v>43703</v>
      </c>
      <c r="B67" s="10">
        <f t="shared" si="14"/>
        <v>9888</v>
      </c>
      <c r="C67" s="11">
        <f t="shared" si="5"/>
        <v>412</v>
      </c>
      <c r="D67" s="12"/>
      <c r="E67" s="12">
        <v>5.4074999999999998</v>
      </c>
      <c r="F67" s="12">
        <v>5.3997000000000002</v>
      </c>
      <c r="G67" s="15"/>
      <c r="H67" s="17">
        <f t="shared" si="16"/>
        <v>1.0256697679632321</v>
      </c>
      <c r="I67" s="17">
        <f t="shared" si="7"/>
        <v>1.0914741453551506</v>
      </c>
      <c r="J67" s="14">
        <f t="shared" si="0"/>
        <v>1.0585719566591913</v>
      </c>
      <c r="K67" s="16"/>
      <c r="L67" s="12"/>
      <c r="M67" s="12">
        <v>5.4561000000000002</v>
      </c>
      <c r="N67" s="12">
        <v>5.7622</v>
      </c>
      <c r="O67" s="17"/>
      <c r="P67" s="17">
        <f t="shared" si="8"/>
        <v>2.4062013175923074</v>
      </c>
      <c r="Q67" s="17">
        <f t="shared" si="9"/>
        <v>2.5083612040133785</v>
      </c>
      <c r="R67" s="14">
        <f t="shared" si="2"/>
        <v>2.4572812608028429</v>
      </c>
      <c r="T67" s="12"/>
      <c r="U67" s="12">
        <v>5.7112999999999996</v>
      </c>
      <c r="V67" s="12">
        <v>5.7367999999999997</v>
      </c>
      <c r="W67" s="17"/>
      <c r="X67" s="17">
        <f t="shared" si="17"/>
        <v>4.8579874052178331</v>
      </c>
      <c r="Y67" s="17">
        <f t="shared" si="11"/>
        <v>4.881348495374592</v>
      </c>
      <c r="Z67" s="14">
        <f t="shared" si="3"/>
        <v>4.869667950296213</v>
      </c>
    </row>
    <row r="68" spans="1:26" x14ac:dyDescent="0.2">
      <c r="A68" s="9">
        <v>43710</v>
      </c>
      <c r="B68" s="10">
        <f t="shared" si="14"/>
        <v>10056</v>
      </c>
      <c r="C68" s="11">
        <f t="shared" si="5"/>
        <v>419</v>
      </c>
      <c r="D68" s="12"/>
      <c r="E68" s="12">
        <v>5.4076000000000004</v>
      </c>
      <c r="F68" s="12">
        <v>5.4038000000000004</v>
      </c>
      <c r="G68" s="15"/>
      <c r="H68" s="17">
        <f t="shared" si="16"/>
        <v>1.0275380189067107</v>
      </c>
      <c r="I68" s="17">
        <f t="shared" si="7"/>
        <v>1.1682330475156368</v>
      </c>
      <c r="J68" s="14">
        <f t="shared" si="0"/>
        <v>1.0978855332111737</v>
      </c>
      <c r="K68" s="16"/>
      <c r="L68" s="12"/>
      <c r="M68" s="12">
        <v>5.4572000000000003</v>
      </c>
      <c r="N68" s="12">
        <v>5.7550999999999997</v>
      </c>
      <c r="O68" s="17"/>
      <c r="P68" s="17">
        <f t="shared" si="8"/>
        <v>2.4268473507385773</v>
      </c>
      <c r="Q68" s="17">
        <f t="shared" si="9"/>
        <v>2.3820536540240465</v>
      </c>
      <c r="R68" s="14">
        <f t="shared" si="2"/>
        <v>2.4044505023813119</v>
      </c>
      <c r="T68" s="12"/>
      <c r="U68" s="12">
        <v>5.7077</v>
      </c>
      <c r="V68" s="12">
        <v>5.7392000000000003</v>
      </c>
      <c r="W68" s="17"/>
      <c r="X68" s="17">
        <f t="shared" si="17"/>
        <v>4.7918923384801833</v>
      </c>
      <c r="Y68" s="17">
        <f t="shared" si="11"/>
        <v>4.9252257852206673</v>
      </c>
      <c r="Z68" s="14">
        <f t="shared" si="3"/>
        <v>4.8585590618504249</v>
      </c>
    </row>
    <row r="69" spans="1:26" x14ac:dyDescent="0.2">
      <c r="A69" s="9">
        <v>43717</v>
      </c>
      <c r="B69" s="10">
        <f t="shared" si="14"/>
        <v>10224</v>
      </c>
      <c r="C69" s="11">
        <f t="shared" si="5"/>
        <v>426</v>
      </c>
      <c r="D69" s="12"/>
      <c r="E69" s="12">
        <v>5.4172000000000002</v>
      </c>
      <c r="F69" s="12">
        <v>5.4055</v>
      </c>
      <c r="G69" s="15"/>
      <c r="H69" s="17">
        <f t="shared" si="16"/>
        <v>1.2068901094795135</v>
      </c>
      <c r="I69" s="17">
        <f t="shared" si="7"/>
        <v>1.2000599093870488</v>
      </c>
      <c r="J69" s="14">
        <f t="shared" si="0"/>
        <v>1.2034750094332811</v>
      </c>
      <c r="K69" s="16"/>
      <c r="L69" s="12"/>
      <c r="M69" s="12">
        <v>5.4405999999999999</v>
      </c>
      <c r="N69" s="12">
        <v>5.7470999999999997</v>
      </c>
      <c r="O69" s="17"/>
      <c r="P69" s="17">
        <f t="shared" si="8"/>
        <v>2.1152799414403471</v>
      </c>
      <c r="Q69" s="17">
        <f t="shared" si="9"/>
        <v>2.2397352878388901</v>
      </c>
      <c r="R69" s="14">
        <f t="shared" si="2"/>
        <v>2.1775076146396186</v>
      </c>
      <c r="T69" s="12"/>
      <c r="U69" s="12">
        <v>5.7103999999999999</v>
      </c>
      <c r="V69" s="12">
        <v>5.7434000000000003</v>
      </c>
      <c r="W69" s="17"/>
      <c r="X69" s="17">
        <f t="shared" si="17"/>
        <v>4.8414636385334244</v>
      </c>
      <c r="Y69" s="17">
        <f t="shared" si="11"/>
        <v>5.0020110424512794</v>
      </c>
      <c r="Z69" s="14">
        <f t="shared" si="3"/>
        <v>4.9217373404923519</v>
      </c>
    </row>
    <row r="70" spans="1:26" x14ac:dyDescent="0.2">
      <c r="A70" s="9">
        <v>43724</v>
      </c>
      <c r="B70" s="10">
        <f t="shared" si="14"/>
        <v>10392</v>
      </c>
      <c r="C70" s="11">
        <f t="shared" si="5"/>
        <v>433</v>
      </c>
      <c r="D70" s="12"/>
      <c r="E70" s="12">
        <v>5.4164000000000003</v>
      </c>
      <c r="F70" s="12">
        <v>5.4093</v>
      </c>
      <c r="G70" s="15"/>
      <c r="H70" s="17">
        <f t="shared" si="16"/>
        <v>1.1919441019317811</v>
      </c>
      <c r="I70" s="17">
        <f t="shared" si="7"/>
        <v>1.2712023065113986</v>
      </c>
      <c r="J70" s="14">
        <f t="shared" si="0"/>
        <v>1.2315732042215899</v>
      </c>
      <c r="K70" s="16"/>
      <c r="L70" s="12"/>
      <c r="M70" s="12">
        <v>5.4535</v>
      </c>
      <c r="N70" s="12">
        <v>5.76</v>
      </c>
      <c r="O70" s="17"/>
      <c r="P70" s="17">
        <f t="shared" si="8"/>
        <v>2.3574016028829443</v>
      </c>
      <c r="Q70" s="17">
        <f t="shared" si="9"/>
        <v>2.469223653312457</v>
      </c>
      <c r="R70" s="14">
        <f t="shared" si="2"/>
        <v>2.4133126280977004</v>
      </c>
      <c r="T70" s="12"/>
      <c r="U70" s="12">
        <v>5.7088999999999999</v>
      </c>
      <c r="V70" s="12">
        <v>5.7389999999999999</v>
      </c>
      <c r="W70" s="17"/>
      <c r="X70" s="17">
        <f t="shared" si="17"/>
        <v>4.8139240273927335</v>
      </c>
      <c r="Y70" s="17">
        <f t="shared" si="11"/>
        <v>4.9215693444001545</v>
      </c>
      <c r="Z70" s="14">
        <f t="shared" si="3"/>
        <v>4.867746685896444</v>
      </c>
    </row>
    <row r="71" spans="1:26" x14ac:dyDescent="0.2">
      <c r="A71" s="9">
        <v>43731</v>
      </c>
      <c r="B71" s="10">
        <f t="shared" si="14"/>
        <v>10560</v>
      </c>
      <c r="C71" s="11">
        <f t="shared" si="5"/>
        <v>440</v>
      </c>
      <c r="D71" s="12"/>
      <c r="E71" s="12">
        <v>5.4184000000000001</v>
      </c>
      <c r="F71" s="12">
        <v>5.4097999999999997</v>
      </c>
      <c r="G71" s="15"/>
      <c r="H71" s="17">
        <f t="shared" si="16"/>
        <v>1.2293091208011118</v>
      </c>
      <c r="I71" s="17">
        <f t="shared" si="7"/>
        <v>1.2805631482382815</v>
      </c>
      <c r="J71" s="14">
        <f t="shared" si="0"/>
        <v>1.2549361345196965</v>
      </c>
      <c r="K71" s="16"/>
      <c r="L71" s="12"/>
      <c r="M71" s="12">
        <v>5.4535999999999998</v>
      </c>
      <c r="N71" s="12">
        <v>5.7638999999999996</v>
      </c>
      <c r="O71" s="17"/>
      <c r="P71" s="17">
        <f t="shared" si="8"/>
        <v>2.359278514987146</v>
      </c>
      <c r="Q71" s="17">
        <f t="shared" si="9"/>
        <v>2.5386038568277165</v>
      </c>
      <c r="R71" s="14">
        <f t="shared" si="2"/>
        <v>2.4489411859074313</v>
      </c>
      <c r="T71" s="12"/>
      <c r="U71" s="12">
        <v>5.7118000000000002</v>
      </c>
      <c r="V71" s="12">
        <v>5.7435</v>
      </c>
      <c r="W71" s="17"/>
      <c r="X71" s="17">
        <f t="shared" si="17"/>
        <v>4.8671672755980753</v>
      </c>
      <c r="Y71" s="17">
        <f t="shared" si="11"/>
        <v>5.0038392628615274</v>
      </c>
      <c r="Z71" s="14">
        <f t="shared" si="3"/>
        <v>4.9355032692298018</v>
      </c>
    </row>
    <row r="72" spans="1:26" x14ac:dyDescent="0.2">
      <c r="A72" s="9">
        <v>43738</v>
      </c>
      <c r="B72" s="10">
        <f t="shared" si="14"/>
        <v>10728</v>
      </c>
      <c r="C72" s="11">
        <f t="shared" si="5"/>
        <v>447</v>
      </c>
      <c r="D72" s="12"/>
      <c r="E72" s="12">
        <v>5.4108999999999998</v>
      </c>
      <c r="F72" s="12">
        <v>5.4008000000000003</v>
      </c>
      <c r="G72" s="15"/>
      <c r="H72" s="17">
        <f t="shared" si="16"/>
        <v>1.0891903000411021</v>
      </c>
      <c r="I72" s="17">
        <f t="shared" si="7"/>
        <v>1.1120679971543064</v>
      </c>
      <c r="J72" s="14">
        <f t="shared" si="0"/>
        <v>1.1006291485977042</v>
      </c>
      <c r="K72" s="16"/>
      <c r="L72" s="12"/>
      <c r="M72" s="12">
        <v>5.4537000000000004</v>
      </c>
      <c r="N72" s="12">
        <v>5.7651000000000003</v>
      </c>
      <c r="O72" s="17"/>
      <c r="P72" s="17">
        <f t="shared" si="8"/>
        <v>2.3611554270913646</v>
      </c>
      <c r="Q72" s="17">
        <f t="shared" si="9"/>
        <v>2.5599516117555035</v>
      </c>
      <c r="R72" s="14">
        <f t="shared" si="2"/>
        <v>2.460553519423434</v>
      </c>
      <c r="T72" s="12"/>
      <c r="U72" s="12">
        <v>5.7176</v>
      </c>
      <c r="V72" s="12">
        <v>5.7445000000000004</v>
      </c>
      <c r="W72" s="17"/>
      <c r="X72" s="17">
        <f t="shared" si="17"/>
        <v>4.9736537720087419</v>
      </c>
      <c r="Y72" s="17">
        <f t="shared" si="11"/>
        <v>5.0221214669640597</v>
      </c>
      <c r="Z72" s="14">
        <f t="shared" si="3"/>
        <v>4.9978876194864004</v>
      </c>
    </row>
    <row r="73" spans="1:26" x14ac:dyDescent="0.2">
      <c r="A73" s="9">
        <v>43745</v>
      </c>
      <c r="B73" s="10">
        <f t="shared" si="14"/>
        <v>10896</v>
      </c>
      <c r="C73" s="11">
        <f t="shared" ref="C73:C92" si="18">+B73/24</f>
        <v>454</v>
      </c>
      <c r="D73" s="12"/>
      <c r="E73" s="12"/>
      <c r="F73" s="12"/>
      <c r="G73" s="17"/>
      <c r="H73" s="17"/>
      <c r="I73" s="17"/>
      <c r="J73" s="14"/>
      <c r="K73" s="16"/>
      <c r="L73" s="12"/>
      <c r="M73" s="12"/>
      <c r="N73" s="12"/>
      <c r="O73" s="17"/>
      <c r="P73" s="17"/>
      <c r="Q73" s="17"/>
      <c r="R73" s="14"/>
      <c r="T73" s="12"/>
      <c r="U73" s="12"/>
      <c r="V73" s="12"/>
      <c r="W73" s="17"/>
      <c r="X73" s="17"/>
      <c r="Y73" s="17"/>
      <c r="Z73" s="14"/>
    </row>
    <row r="74" spans="1:26" x14ac:dyDescent="0.2">
      <c r="A74" s="9">
        <v>43752</v>
      </c>
      <c r="B74" s="10">
        <f t="shared" si="14"/>
        <v>11064</v>
      </c>
      <c r="C74" s="11">
        <f t="shared" si="18"/>
        <v>461</v>
      </c>
      <c r="D74" s="12"/>
      <c r="E74" s="12"/>
      <c r="F74" s="12"/>
      <c r="G74" s="17"/>
      <c r="H74" s="17"/>
      <c r="I74" s="17"/>
      <c r="J74" s="14"/>
      <c r="K74" s="16"/>
      <c r="L74" s="12"/>
      <c r="M74" s="12"/>
      <c r="N74" s="12"/>
      <c r="O74" s="17"/>
      <c r="P74" s="17"/>
      <c r="Q74" s="17"/>
      <c r="R74" s="14"/>
      <c r="T74" s="12"/>
      <c r="U74" s="12"/>
      <c r="V74" s="12"/>
      <c r="W74" s="17"/>
      <c r="X74" s="17"/>
      <c r="Y74" s="17"/>
      <c r="Z74" s="14"/>
    </row>
    <row r="75" spans="1:26" x14ac:dyDescent="0.2">
      <c r="A75" s="9">
        <v>43759</v>
      </c>
      <c r="B75" s="10">
        <f t="shared" si="14"/>
        <v>11232</v>
      </c>
      <c r="C75" s="11">
        <f t="shared" si="18"/>
        <v>468</v>
      </c>
      <c r="D75" s="12"/>
      <c r="E75" s="12"/>
      <c r="F75" s="12"/>
      <c r="G75" s="17"/>
      <c r="H75" s="17"/>
      <c r="I75" s="17"/>
      <c r="J75" s="14"/>
      <c r="K75" s="16"/>
      <c r="L75" s="12"/>
      <c r="M75" s="12"/>
      <c r="N75" s="12"/>
      <c r="O75" s="17"/>
      <c r="P75" s="17"/>
      <c r="Q75" s="17"/>
      <c r="R75" s="14"/>
      <c r="T75" s="12"/>
      <c r="U75" s="12"/>
      <c r="V75" s="12"/>
      <c r="W75" s="17"/>
      <c r="X75" s="17"/>
      <c r="Y75" s="17"/>
      <c r="Z75" s="14"/>
    </row>
    <row r="76" spans="1:26" x14ac:dyDescent="0.2">
      <c r="A76" s="9">
        <v>43766</v>
      </c>
      <c r="B76" s="10">
        <f t="shared" si="14"/>
        <v>11400</v>
      </c>
      <c r="C76" s="11">
        <f t="shared" si="18"/>
        <v>475</v>
      </c>
      <c r="D76" s="12"/>
      <c r="E76" s="12"/>
      <c r="F76" s="12"/>
      <c r="G76" s="17"/>
      <c r="H76" s="17"/>
      <c r="I76" s="17"/>
      <c r="J76" s="14"/>
      <c r="K76" s="16"/>
      <c r="L76" s="12"/>
      <c r="M76" s="12"/>
      <c r="N76" s="12"/>
      <c r="O76" s="17"/>
      <c r="P76" s="17"/>
      <c r="Q76" s="17"/>
      <c r="R76" s="14"/>
      <c r="T76" s="12"/>
      <c r="U76" s="12"/>
      <c r="V76" s="12"/>
      <c r="W76" s="17"/>
      <c r="X76" s="17"/>
      <c r="Y76" s="17"/>
      <c r="Z76" s="14"/>
    </row>
    <row r="77" spans="1:26" x14ac:dyDescent="0.2">
      <c r="A77" s="9">
        <v>43773</v>
      </c>
      <c r="B77" s="10">
        <f t="shared" si="14"/>
        <v>11568</v>
      </c>
      <c r="C77" s="11">
        <f t="shared" si="18"/>
        <v>482</v>
      </c>
      <c r="D77" s="12"/>
      <c r="E77" s="12"/>
      <c r="F77" s="12"/>
      <c r="G77" s="17"/>
      <c r="H77" s="17"/>
      <c r="I77" s="17"/>
      <c r="J77" s="14"/>
      <c r="K77" s="16"/>
      <c r="L77" s="12"/>
      <c r="M77" s="12"/>
      <c r="N77" s="12"/>
      <c r="O77" s="17"/>
      <c r="P77" s="17"/>
      <c r="Q77" s="17"/>
      <c r="R77" s="14"/>
      <c r="T77" s="12"/>
      <c r="U77" s="12"/>
      <c r="V77" s="12"/>
      <c r="W77" s="17"/>
      <c r="X77" s="17"/>
      <c r="Y77" s="17"/>
      <c r="Z77" s="14"/>
    </row>
    <row r="78" spans="1:26" x14ac:dyDescent="0.2">
      <c r="A78" s="9">
        <v>43780</v>
      </c>
      <c r="B78" s="10">
        <f t="shared" si="14"/>
        <v>11736</v>
      </c>
      <c r="C78" s="11">
        <f t="shared" si="18"/>
        <v>489</v>
      </c>
      <c r="D78" s="12"/>
      <c r="E78" s="12"/>
      <c r="F78" s="12"/>
      <c r="G78" s="17"/>
      <c r="H78" s="17"/>
      <c r="I78" s="17"/>
      <c r="J78" s="14"/>
      <c r="K78" s="16"/>
      <c r="L78" s="12"/>
      <c r="M78" s="12"/>
      <c r="N78" s="12"/>
      <c r="O78" s="17"/>
      <c r="P78" s="17"/>
      <c r="Q78" s="17"/>
      <c r="R78" s="14"/>
      <c r="T78" s="12"/>
      <c r="U78" s="12"/>
      <c r="V78" s="12"/>
      <c r="W78" s="17"/>
      <c r="X78" s="17"/>
      <c r="Y78" s="17"/>
      <c r="Z78" s="14"/>
    </row>
    <row r="79" spans="1:26" x14ac:dyDescent="0.2">
      <c r="A79" s="9">
        <v>43787</v>
      </c>
      <c r="B79" s="10">
        <f t="shared" si="14"/>
        <v>11904</v>
      </c>
      <c r="C79" s="11">
        <f t="shared" si="18"/>
        <v>496</v>
      </c>
      <c r="D79" s="12"/>
      <c r="E79" s="12"/>
      <c r="F79" s="12"/>
      <c r="G79" s="17"/>
      <c r="H79" s="17"/>
      <c r="I79" s="17"/>
      <c r="J79" s="14"/>
      <c r="K79" s="16"/>
      <c r="L79" s="12"/>
      <c r="M79" s="12"/>
      <c r="N79" s="12"/>
      <c r="O79" s="17"/>
      <c r="P79" s="17"/>
      <c r="Q79" s="17"/>
      <c r="R79" s="14"/>
      <c r="T79" s="12"/>
      <c r="U79" s="12"/>
      <c r="V79" s="12"/>
      <c r="W79" s="17"/>
      <c r="X79" s="17"/>
      <c r="Y79" s="17"/>
      <c r="Z79" s="14"/>
    </row>
    <row r="80" spans="1:26" x14ac:dyDescent="0.2">
      <c r="A80" s="9">
        <v>43794</v>
      </c>
      <c r="B80" s="10">
        <f t="shared" si="14"/>
        <v>12072</v>
      </c>
      <c r="C80" s="11">
        <f t="shared" si="18"/>
        <v>503</v>
      </c>
      <c r="D80" s="12"/>
      <c r="E80" s="12"/>
      <c r="F80" s="12"/>
      <c r="G80" s="17"/>
      <c r="H80" s="17"/>
      <c r="I80" s="17"/>
      <c r="J80" s="14"/>
      <c r="K80" s="16"/>
      <c r="L80" s="12"/>
      <c r="M80" s="12"/>
      <c r="N80" s="12"/>
      <c r="O80" s="17"/>
      <c r="P80" s="17"/>
      <c r="Q80" s="17"/>
      <c r="R80" s="14"/>
      <c r="T80" s="12"/>
      <c r="U80" s="12"/>
      <c r="V80" s="12"/>
      <c r="W80" s="17"/>
      <c r="X80" s="17"/>
      <c r="Y80" s="17"/>
      <c r="Z80" s="14"/>
    </row>
    <row r="81" spans="1:26" x14ac:dyDescent="0.2">
      <c r="A81" s="9">
        <v>43801</v>
      </c>
      <c r="B81" s="10">
        <f t="shared" si="14"/>
        <v>12240</v>
      </c>
      <c r="C81" s="11">
        <f t="shared" si="18"/>
        <v>510</v>
      </c>
      <c r="D81" s="12"/>
      <c r="E81" s="12"/>
      <c r="F81" s="12"/>
      <c r="G81" s="17"/>
      <c r="H81" s="17"/>
      <c r="I81" s="17"/>
      <c r="J81" s="14"/>
      <c r="K81" s="16"/>
      <c r="L81" s="12"/>
      <c r="M81" s="12"/>
      <c r="N81" s="12"/>
      <c r="O81" s="17"/>
      <c r="P81" s="17"/>
      <c r="Q81" s="17"/>
      <c r="R81" s="14"/>
      <c r="T81" s="12"/>
      <c r="U81" s="12"/>
      <c r="V81" s="12"/>
      <c r="W81" s="17"/>
      <c r="X81" s="17"/>
      <c r="Y81" s="17"/>
      <c r="Z81" s="14"/>
    </row>
    <row r="82" spans="1:26" x14ac:dyDescent="0.2">
      <c r="A82" s="9">
        <v>43808</v>
      </c>
      <c r="B82" s="10">
        <f t="shared" si="14"/>
        <v>12408</v>
      </c>
      <c r="C82" s="11">
        <f t="shared" si="18"/>
        <v>517</v>
      </c>
      <c r="D82" s="12"/>
      <c r="E82" s="12"/>
      <c r="F82" s="12"/>
      <c r="G82" s="17"/>
      <c r="H82" s="17"/>
      <c r="I82" s="17"/>
      <c r="J82" s="14"/>
      <c r="K82" s="16"/>
      <c r="L82" s="12"/>
      <c r="M82" s="12"/>
      <c r="N82" s="12"/>
      <c r="O82" s="17"/>
      <c r="P82" s="17"/>
      <c r="Q82" s="17"/>
      <c r="R82" s="14"/>
      <c r="T82" s="12"/>
      <c r="U82" s="12"/>
      <c r="V82" s="12"/>
      <c r="W82" s="17"/>
      <c r="X82" s="17"/>
      <c r="Y82" s="17"/>
      <c r="Z82" s="14"/>
    </row>
    <row r="83" spans="1:26" x14ac:dyDescent="0.2">
      <c r="A83" s="9">
        <f t="shared" ref="A83:A92" si="19">A82+7</f>
        <v>43815</v>
      </c>
      <c r="B83" s="10">
        <f t="shared" si="14"/>
        <v>12576</v>
      </c>
      <c r="C83" s="11">
        <f t="shared" si="18"/>
        <v>524</v>
      </c>
      <c r="D83" s="12"/>
      <c r="E83" s="12"/>
      <c r="F83" s="12"/>
      <c r="G83" s="17"/>
      <c r="H83" s="17"/>
      <c r="I83" s="17"/>
      <c r="J83" s="14"/>
      <c r="K83" s="16"/>
      <c r="L83" s="12"/>
      <c r="M83" s="12"/>
      <c r="N83" s="12"/>
      <c r="O83" s="17"/>
      <c r="P83" s="17"/>
      <c r="Q83" s="17"/>
      <c r="R83" s="14"/>
      <c r="T83" s="12"/>
      <c r="U83" s="12"/>
      <c r="V83" s="12"/>
      <c r="W83" s="17"/>
      <c r="X83" s="17"/>
      <c r="Y83" s="17"/>
      <c r="Z83" s="14"/>
    </row>
    <row r="84" spans="1:26" x14ac:dyDescent="0.2">
      <c r="A84" s="9">
        <f t="shared" si="19"/>
        <v>43822</v>
      </c>
      <c r="B84" s="10">
        <f t="shared" si="14"/>
        <v>12744</v>
      </c>
      <c r="C84" s="11">
        <f t="shared" si="18"/>
        <v>531</v>
      </c>
      <c r="D84" s="12"/>
      <c r="E84" s="12"/>
      <c r="F84" s="12"/>
      <c r="G84" s="17"/>
      <c r="H84" s="17"/>
      <c r="I84" s="17"/>
      <c r="J84" s="14"/>
      <c r="K84" s="16"/>
      <c r="L84" s="12"/>
      <c r="M84" s="12"/>
      <c r="N84" s="12"/>
      <c r="O84" s="17"/>
      <c r="P84" s="17"/>
      <c r="Q84" s="17"/>
      <c r="R84" s="14"/>
      <c r="T84" s="12"/>
      <c r="U84" s="12"/>
      <c r="V84" s="12"/>
      <c r="W84" s="17"/>
      <c r="X84" s="17"/>
      <c r="Y84" s="17"/>
      <c r="Z84" s="14"/>
    </row>
    <row r="85" spans="1:26" x14ac:dyDescent="0.2">
      <c r="A85" s="9">
        <f t="shared" si="19"/>
        <v>43829</v>
      </c>
      <c r="B85" s="10">
        <f t="shared" si="14"/>
        <v>12912</v>
      </c>
      <c r="C85" s="11">
        <f t="shared" si="18"/>
        <v>538</v>
      </c>
      <c r="D85" s="12"/>
      <c r="E85" s="12"/>
      <c r="F85" s="12"/>
      <c r="G85" s="17"/>
      <c r="H85" s="17"/>
      <c r="I85" s="17"/>
      <c r="J85" s="14"/>
      <c r="K85" s="16"/>
      <c r="L85" s="12"/>
      <c r="M85" s="12"/>
      <c r="N85" s="12"/>
      <c r="O85" s="17"/>
      <c r="P85" s="17"/>
      <c r="Q85" s="17"/>
      <c r="R85" s="14"/>
      <c r="T85" s="12"/>
      <c r="U85" s="12"/>
      <c r="V85" s="12"/>
      <c r="W85" s="17"/>
      <c r="X85" s="17"/>
      <c r="Y85" s="17"/>
      <c r="Z85" s="14"/>
    </row>
    <row r="86" spans="1:26" x14ac:dyDescent="0.2">
      <c r="A86" s="9">
        <f t="shared" si="19"/>
        <v>43836</v>
      </c>
      <c r="B86" s="10">
        <f t="shared" si="14"/>
        <v>13080</v>
      </c>
      <c r="C86" s="11">
        <f t="shared" si="18"/>
        <v>545</v>
      </c>
      <c r="D86" s="12"/>
      <c r="E86" s="12"/>
      <c r="F86" s="12"/>
      <c r="G86" s="17"/>
      <c r="H86" s="17"/>
      <c r="I86" s="17"/>
      <c r="J86" s="14"/>
      <c r="K86" s="16"/>
      <c r="L86" s="12"/>
      <c r="M86" s="12"/>
      <c r="N86" s="12"/>
      <c r="O86" s="17"/>
      <c r="P86" s="17"/>
      <c r="Q86" s="17"/>
      <c r="R86" s="14"/>
      <c r="T86" s="12"/>
      <c r="U86" s="12"/>
      <c r="V86" s="12"/>
      <c r="W86" s="17"/>
      <c r="X86" s="17"/>
      <c r="Y86" s="17"/>
      <c r="Z86" s="14"/>
    </row>
    <row r="87" spans="1:26" x14ac:dyDescent="0.2">
      <c r="A87" s="9">
        <f t="shared" si="19"/>
        <v>43843</v>
      </c>
      <c r="B87" s="10">
        <f t="shared" ref="B87:B92" si="20">INT(A87-$A$8)*24</f>
        <v>13248</v>
      </c>
      <c r="C87" s="11">
        <f t="shared" si="18"/>
        <v>552</v>
      </c>
      <c r="D87" s="12"/>
      <c r="E87" s="12"/>
      <c r="F87" s="12"/>
      <c r="G87" s="17"/>
      <c r="H87" s="17"/>
      <c r="I87" s="17"/>
      <c r="J87" s="14"/>
      <c r="K87" s="16"/>
      <c r="L87" s="12"/>
      <c r="M87" s="12"/>
      <c r="N87" s="12"/>
      <c r="O87" s="17"/>
      <c r="P87" s="17"/>
      <c r="Q87" s="17"/>
      <c r="R87" s="14"/>
      <c r="T87" s="12"/>
      <c r="U87" s="12"/>
      <c r="V87" s="12"/>
      <c r="W87" s="17"/>
      <c r="X87" s="17"/>
      <c r="Y87" s="17"/>
      <c r="Z87" s="14"/>
    </row>
    <row r="88" spans="1:26" x14ac:dyDescent="0.2">
      <c r="A88" s="9">
        <f t="shared" si="19"/>
        <v>43850</v>
      </c>
      <c r="B88" s="10">
        <f t="shared" si="20"/>
        <v>13416</v>
      </c>
      <c r="C88" s="11">
        <f t="shared" si="18"/>
        <v>559</v>
      </c>
      <c r="D88" s="12"/>
      <c r="E88" s="12"/>
      <c r="F88" s="12"/>
      <c r="G88" s="17"/>
      <c r="H88" s="17"/>
      <c r="I88" s="17"/>
      <c r="J88" s="14"/>
      <c r="K88" s="16"/>
      <c r="L88" s="12"/>
      <c r="M88" s="12"/>
      <c r="N88" s="12"/>
      <c r="O88" s="17"/>
      <c r="P88" s="17"/>
      <c r="Q88" s="17"/>
      <c r="R88" s="14"/>
      <c r="T88" s="12"/>
      <c r="U88" s="12"/>
      <c r="V88" s="12"/>
      <c r="W88" s="17"/>
      <c r="X88" s="17"/>
      <c r="Y88" s="17"/>
      <c r="Z88" s="14"/>
    </row>
    <row r="89" spans="1:26" x14ac:dyDescent="0.2">
      <c r="A89" s="9">
        <f t="shared" si="19"/>
        <v>43857</v>
      </c>
      <c r="B89" s="10">
        <f t="shared" si="20"/>
        <v>13584</v>
      </c>
      <c r="C89" s="11">
        <f t="shared" si="18"/>
        <v>566</v>
      </c>
      <c r="D89" s="12"/>
      <c r="E89" s="12"/>
      <c r="F89" s="12"/>
      <c r="G89" s="17"/>
      <c r="H89" s="17"/>
      <c r="I89" s="17"/>
      <c r="J89" s="14"/>
      <c r="K89" s="16"/>
      <c r="L89" s="12"/>
      <c r="M89" s="12"/>
      <c r="N89" s="12"/>
      <c r="O89" s="17"/>
      <c r="P89" s="17"/>
      <c r="Q89" s="17"/>
      <c r="R89" s="14"/>
      <c r="T89" s="12"/>
      <c r="U89" s="12"/>
      <c r="V89" s="12"/>
      <c r="W89" s="17"/>
      <c r="X89" s="17"/>
      <c r="Y89" s="17"/>
      <c r="Z89" s="14"/>
    </row>
    <row r="90" spans="1:26" x14ac:dyDescent="0.2">
      <c r="A90" s="9">
        <f t="shared" si="19"/>
        <v>43864</v>
      </c>
      <c r="B90" s="10">
        <f t="shared" si="20"/>
        <v>13752</v>
      </c>
      <c r="C90" s="11">
        <f t="shared" si="18"/>
        <v>573</v>
      </c>
      <c r="D90" s="12"/>
      <c r="E90" s="12"/>
      <c r="F90" s="12"/>
      <c r="G90" s="17"/>
      <c r="H90" s="17"/>
      <c r="I90" s="17"/>
      <c r="J90" s="14"/>
      <c r="K90" s="16"/>
      <c r="L90" s="12"/>
      <c r="M90" s="12"/>
      <c r="N90" s="12"/>
      <c r="O90" s="17"/>
      <c r="P90" s="17"/>
      <c r="Q90" s="17"/>
      <c r="R90" s="14"/>
      <c r="T90" s="12"/>
      <c r="U90" s="12"/>
      <c r="V90" s="12"/>
      <c r="W90" s="17"/>
      <c r="X90" s="17"/>
      <c r="Y90" s="17"/>
      <c r="Z90" s="14"/>
    </row>
    <row r="91" spans="1:26" x14ac:dyDescent="0.2">
      <c r="A91" s="9">
        <f t="shared" si="19"/>
        <v>43871</v>
      </c>
      <c r="B91" s="10">
        <f t="shared" si="20"/>
        <v>13920</v>
      </c>
      <c r="C91" s="11">
        <f t="shared" si="18"/>
        <v>580</v>
      </c>
      <c r="D91" s="12"/>
      <c r="E91" s="12"/>
      <c r="F91" s="12"/>
      <c r="G91" s="17"/>
      <c r="H91" s="17"/>
      <c r="I91" s="17"/>
      <c r="J91" s="14"/>
      <c r="K91" s="16"/>
      <c r="L91" s="12"/>
      <c r="M91" s="12"/>
      <c r="N91" s="12"/>
      <c r="O91" s="17"/>
      <c r="P91" s="17"/>
      <c r="Q91" s="17"/>
      <c r="R91" s="14"/>
      <c r="T91" s="12"/>
      <c r="U91" s="12"/>
      <c r="V91" s="12"/>
      <c r="W91" s="17"/>
      <c r="X91" s="17"/>
      <c r="Y91" s="17"/>
      <c r="Z91" s="14"/>
    </row>
    <row r="92" spans="1:26" x14ac:dyDescent="0.2">
      <c r="A92" s="9">
        <f t="shared" si="19"/>
        <v>43878</v>
      </c>
      <c r="B92" s="10">
        <f t="shared" si="20"/>
        <v>14088</v>
      </c>
      <c r="C92" s="11">
        <f t="shared" si="18"/>
        <v>587</v>
      </c>
      <c r="D92" s="12"/>
      <c r="E92" s="12"/>
      <c r="F92" s="12"/>
      <c r="G92" s="17"/>
      <c r="H92" s="17"/>
      <c r="I92" s="17"/>
      <c r="J92" s="14"/>
      <c r="K92" s="16"/>
      <c r="L92" s="12"/>
      <c r="M92" s="12"/>
      <c r="N92" s="12"/>
      <c r="O92" s="17"/>
      <c r="P92" s="17"/>
      <c r="Q92" s="17"/>
      <c r="R92" s="14"/>
      <c r="T92" s="12"/>
      <c r="U92" s="12"/>
      <c r="V92" s="12"/>
      <c r="W92" s="17"/>
      <c r="X92" s="17"/>
      <c r="Y92" s="17"/>
      <c r="Z92" s="14"/>
    </row>
  </sheetData>
  <mergeCells count="9">
    <mergeCell ref="D4:J4"/>
    <mergeCell ref="L4:R4"/>
    <mergeCell ref="T4:Z4"/>
    <mergeCell ref="D5:F5"/>
    <mergeCell ref="G5:J5"/>
    <mergeCell ref="L5:N5"/>
    <mergeCell ref="O5:R5"/>
    <mergeCell ref="T5:V5"/>
    <mergeCell ref="W5:Z5"/>
  </mergeCells>
  <pageMargins left="1.1811023622047245" right="0.78740157480314965" top="1.1811023622047245" bottom="0.78740157480314965" header="0.78740157480314965" footer="0.39370078740157483"/>
  <pageSetup paperSize="9" orientation="portrait" horizontalDpi="300" verticalDpi="300" r:id="rId1"/>
  <headerFooter alignWithMargins="0">
    <oddFooter>&amp;L&amp;F&amp;RPág.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Gráficos</vt:lpstr>
      </vt:variant>
      <vt:variant>
        <vt:i4>2</vt:i4>
      </vt:variant>
    </vt:vector>
  </HeadingPairs>
  <TitlesOfParts>
    <vt:vector size="4" baseType="lpstr">
      <vt:lpstr>ADH1</vt:lpstr>
      <vt:lpstr>ADH2</vt:lpstr>
      <vt:lpstr>WaterImmersion_ADH1</vt:lpstr>
      <vt:lpstr>WaterImmersion_ADH2</vt:lpstr>
    </vt:vector>
  </TitlesOfParts>
  <Company>LNEC, 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Bravo Cordeiro Baptista Cabral da Fonseca</dc:creator>
  <cp:lastModifiedBy>Susana Bravo Fonseca</cp:lastModifiedBy>
  <dcterms:created xsi:type="dcterms:W3CDTF">2019-10-07T13:48:08Z</dcterms:created>
  <dcterms:modified xsi:type="dcterms:W3CDTF">2023-11-30T12:36:23Z</dcterms:modified>
</cp:coreProperties>
</file>