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enp\Desktop\school\blok1\fysiologie en biochemie\week2\"/>
    </mc:Choice>
  </mc:AlternateContent>
  <xr:revisionPtr revIDLastSave="0" documentId="13_ncr:1_{2469D7F6-AEEB-467F-80D9-B3942C22F25D}" xr6:coauthVersionLast="47" xr6:coauthVersionMax="47" xr10:uidLastSave="{00000000-0000-0000-0000-000000000000}"/>
  <bookViews>
    <workbookView xWindow="-108" yWindow="-108" windowWidth="23256" windowHeight="12576" xr2:uid="{C3172B08-E4CF-446F-A5C1-4446E48BD275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D4" i="2" l="1"/>
  <c r="AD5" i="2"/>
  <c r="AD6" i="2"/>
  <c r="AD7" i="2"/>
  <c r="AD8" i="2"/>
  <c r="AD9" i="2"/>
  <c r="AD10" i="2"/>
  <c r="AD11" i="2"/>
  <c r="AD12" i="2"/>
  <c r="AD13" i="2"/>
  <c r="AD14" i="2"/>
  <c r="AD15" i="2"/>
  <c r="AD16" i="2"/>
  <c r="AD3" i="2"/>
  <c r="AC4" i="2"/>
  <c r="AC5" i="2"/>
  <c r="AC6" i="2"/>
  <c r="AC7" i="2"/>
  <c r="AC8" i="2"/>
  <c r="AC9" i="2"/>
  <c r="AC10" i="2"/>
  <c r="AC11" i="2"/>
  <c r="AC12" i="2"/>
  <c r="AC13" i="2"/>
  <c r="AC14" i="2"/>
  <c r="AC15" i="2"/>
  <c r="AC16" i="2"/>
  <c r="AC3" i="2"/>
  <c r="V4" i="2"/>
  <c r="W4" i="2"/>
  <c r="X4" i="2"/>
  <c r="Y4" i="2"/>
  <c r="Z4" i="2"/>
  <c r="AA4" i="2"/>
  <c r="AB4" i="2"/>
  <c r="V5" i="2"/>
  <c r="W5" i="2"/>
  <c r="X5" i="2"/>
  <c r="Y5" i="2"/>
  <c r="Z5" i="2"/>
  <c r="AA5" i="2"/>
  <c r="AB5" i="2"/>
  <c r="V6" i="2"/>
  <c r="W6" i="2"/>
  <c r="X6" i="2"/>
  <c r="Y6" i="2"/>
  <c r="Z6" i="2"/>
  <c r="AA6" i="2"/>
  <c r="AB6" i="2"/>
  <c r="V7" i="2"/>
  <c r="W7" i="2"/>
  <c r="X7" i="2"/>
  <c r="Y7" i="2"/>
  <c r="Z7" i="2"/>
  <c r="AA7" i="2"/>
  <c r="AB7" i="2"/>
  <c r="V8" i="2"/>
  <c r="W8" i="2"/>
  <c r="X8" i="2"/>
  <c r="Y8" i="2"/>
  <c r="Z8" i="2"/>
  <c r="AA8" i="2"/>
  <c r="AB8" i="2"/>
  <c r="V9" i="2"/>
  <c r="W9" i="2"/>
  <c r="X9" i="2"/>
  <c r="Y9" i="2"/>
  <c r="Z9" i="2"/>
  <c r="AA9" i="2"/>
  <c r="AB9" i="2"/>
  <c r="V10" i="2"/>
  <c r="W10" i="2"/>
  <c r="X10" i="2"/>
  <c r="Y10" i="2"/>
  <c r="Z10" i="2"/>
  <c r="AA10" i="2"/>
  <c r="AB10" i="2"/>
  <c r="V11" i="2"/>
  <c r="W11" i="2"/>
  <c r="X11" i="2"/>
  <c r="Y11" i="2"/>
  <c r="Z11" i="2"/>
  <c r="AA11" i="2"/>
  <c r="AB11" i="2"/>
  <c r="V12" i="2"/>
  <c r="W12" i="2"/>
  <c r="X12" i="2"/>
  <c r="Y12" i="2"/>
  <c r="Z12" i="2"/>
  <c r="AA12" i="2"/>
  <c r="AB12" i="2"/>
  <c r="V13" i="2"/>
  <c r="W13" i="2"/>
  <c r="X13" i="2"/>
  <c r="Y13" i="2"/>
  <c r="Z13" i="2"/>
  <c r="AA13" i="2"/>
  <c r="AB13" i="2"/>
  <c r="V14" i="2"/>
  <c r="W14" i="2"/>
  <c r="X14" i="2"/>
  <c r="Y14" i="2"/>
  <c r="Z14" i="2"/>
  <c r="AA14" i="2"/>
  <c r="AB14" i="2"/>
  <c r="V15" i="2"/>
  <c r="W15" i="2"/>
  <c r="X15" i="2"/>
  <c r="Y15" i="2"/>
  <c r="Z15" i="2"/>
  <c r="AA15" i="2"/>
  <c r="AB15" i="2"/>
  <c r="V16" i="2"/>
  <c r="W16" i="2"/>
  <c r="X16" i="2"/>
  <c r="Y16" i="2"/>
  <c r="Z16" i="2"/>
  <c r="AA16" i="2"/>
  <c r="AB16" i="2"/>
  <c r="W3" i="2"/>
  <c r="X3" i="2"/>
  <c r="Y3" i="2"/>
  <c r="Z3" i="2"/>
  <c r="AA3" i="2"/>
  <c r="AB3" i="2"/>
  <c r="V3" i="2"/>
  <c r="U18" i="2"/>
  <c r="U17" i="2"/>
  <c r="T18" i="2"/>
  <c r="T17" i="2"/>
  <c r="U3" i="2"/>
  <c r="U4" i="2"/>
  <c r="U5" i="2"/>
  <c r="U6" i="2"/>
  <c r="U7" i="2"/>
  <c r="U8" i="2"/>
  <c r="U9" i="2"/>
  <c r="U10" i="2"/>
  <c r="U11" i="2"/>
  <c r="U12" i="2"/>
  <c r="U13" i="2"/>
  <c r="U14" i="2"/>
  <c r="U15" i="2"/>
  <c r="U16" i="2"/>
  <c r="T4" i="2"/>
  <c r="T5" i="2"/>
  <c r="T6" i="2"/>
  <c r="T7" i="2"/>
  <c r="T8" i="2"/>
  <c r="T9" i="2"/>
  <c r="T10" i="2"/>
  <c r="T11" i="2"/>
  <c r="T12" i="2"/>
  <c r="T13" i="2"/>
  <c r="T14" i="2"/>
  <c r="T15" i="2"/>
  <c r="T16" i="2"/>
  <c r="T3" i="2"/>
</calcChain>
</file>

<file path=xl/sharedStrings.xml><?xml version="1.0" encoding="utf-8"?>
<sst xmlns="http://schemas.openxmlformats.org/spreadsheetml/2006/main" count="16" uniqueCount="16">
  <si>
    <t>Team</t>
  </si>
  <si>
    <t>Hartslag (bpm) in minuut</t>
  </si>
  <si>
    <t>Gewicht (kg)</t>
  </si>
  <si>
    <t>Leeftijd (jr)</t>
  </si>
  <si>
    <t>Trainingsniveau (0-6)</t>
  </si>
  <si>
    <t>Ademhalingsinterval (s) in minuut</t>
  </si>
  <si>
    <t>Geslacht (0=v, 1=m, 2=a)</t>
  </si>
  <si>
    <t>Gemiddelde hartslag min 5+6</t>
  </si>
  <si>
    <t>Hartslag min 0</t>
  </si>
  <si>
    <t>Ademhalingen/minuut in minuut 0 (=1/interval*60)</t>
  </si>
  <si>
    <t>Ademhalingen/minuut in minuut 5+6</t>
  </si>
  <si>
    <t>Ademhalingen/minuut (=1/interval*60)</t>
  </si>
  <si>
    <t>gemiddelde</t>
  </si>
  <si>
    <t>sd</t>
  </si>
  <si>
    <t>Opdracht: Gebruik verwijzingen om in cellen T3:AD16 de juiste waarden te laten verschijnen. Lees de titels van de kolommen om te zien welke waarden erin zouden terecht moeten komen. In kolom T zul je waarschijnlijk kunnen verwijzen naar een cel van kolom F op dezelfde rij. In T3 zou bijvoorbeeld kunnen staan: "=F3". In kolom U zul je echter een berekening moeten gaan doen, omdat hier een gemiddelde waarde van 2 cellen berekend moet worden. U3 zal waarschijnlijk een formule bevatten als : "=GEMIDDELDE(cel1,cel2)" waarbij de cellen goed gekozen moeten worden. Cellen V3:AB16 zullen een berekening moeten gaan bevatten, waarvoor je een aanwijzing kunt vinden in V1. Kolommen AC en AD lijken sterk op kolommen T en U, alleen referen AC en AD aan de ademhalingsdata. Gebruik je kennis van Excel-formules en doortrekken om met weinig tikken toch alle juiste berekeningen te doen.</t>
  </si>
  <si>
    <t>Wanneer je cellen T3:AD13 gevuld hebt met de juiste berekeningen, bereken dan in T17:U19 de gemiddelde en standaarddeviatie van de hartslag voor en na inspanning, en maak hier een grafiek van.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</si>
</sst>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double">
        <color auto="1"/>
      </right>
      <top/>
      <bottom/>
      <diagonal/>
    </border>
    <border>
      <left/>
      <right style="double">
        <color auto="1"/>
      </right>
      <top/>
      <bottom style="thin">
        <color indexed="64"/>
      </bottom>
      <diagonal/>
    </border>
    <border>
      <left style="double">
        <color auto="1"/>
      </left>
      <right/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double">
        <color auto="1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1" xfId="0" applyFont="1" applyBorder="1"/>
    <xf numFmtId="0" fontId="1" fillId="0" borderId="3" xfId="0" applyFont="1" applyBorder="1"/>
    <xf numFmtId="0" fontId="0" fillId="0" borderId="4" xfId="0" applyBorder="1"/>
    <xf numFmtId="0" fontId="0" fillId="0" borderId="1" xfId="0" applyBorder="1"/>
    <xf numFmtId="0" fontId="0" fillId="0" borderId="1" xfId="0" applyNumberFormat="1" applyFont="1" applyBorder="1"/>
    <xf numFmtId="0" fontId="0" fillId="0" borderId="1" xfId="0" applyFill="1" applyBorder="1"/>
    <xf numFmtId="0" fontId="1" fillId="0" borderId="1" xfId="0" applyFont="1" applyFill="1" applyBorder="1"/>
    <xf numFmtId="0" fontId="0" fillId="0" borderId="5" xfId="0" applyBorder="1"/>
    <xf numFmtId="0" fontId="0" fillId="0" borderId="6" xfId="0" applyBorder="1"/>
    <xf numFmtId="0" fontId="1" fillId="0" borderId="6" xfId="0" applyFont="1" applyBorder="1"/>
    <xf numFmtId="0" fontId="0" fillId="0" borderId="7" xfId="0" applyBorder="1"/>
    <xf numFmtId="0" fontId="0" fillId="0" borderId="8" xfId="0" applyBorder="1"/>
    <xf numFmtId="0" fontId="1" fillId="0" borderId="9" xfId="0" applyFont="1" applyBorder="1"/>
    <xf numFmtId="0" fontId="0" fillId="0" borderId="10" xfId="0" applyFill="1" applyBorder="1"/>
    <xf numFmtId="0" fontId="0" fillId="0" borderId="11" xfId="0" applyBorder="1"/>
    <xf numFmtId="0" fontId="0" fillId="0" borderId="0" xfId="0" applyNumberFormat="1" applyFont="1" applyBorder="1"/>
    <xf numFmtId="0" fontId="0" fillId="0" borderId="0" xfId="0" applyBorder="1"/>
    <xf numFmtId="0" fontId="0" fillId="0" borderId="12" xfId="0" applyBorder="1"/>
    <xf numFmtId="0" fontId="0" fillId="0" borderId="9" xfId="0" applyBorder="1"/>
    <xf numFmtId="164" fontId="0" fillId="0" borderId="0" xfId="0" applyNumberFormat="1" applyFont="1" applyBorder="1"/>
    <xf numFmtId="164" fontId="0" fillId="0" borderId="2" xfId="0" applyNumberFormat="1" applyBorder="1"/>
    <xf numFmtId="164" fontId="0" fillId="0" borderId="2" xfId="0" applyNumberFormat="1" applyFont="1" applyBorder="1"/>
    <xf numFmtId="164" fontId="0" fillId="0" borderId="0" xfId="0" applyNumberFormat="1" applyBorder="1"/>
    <xf numFmtId="164" fontId="0" fillId="0" borderId="1" xfId="0" applyNumberFormat="1" applyFont="1" applyBorder="1"/>
    <xf numFmtId="164" fontId="0" fillId="0" borderId="3" xfId="0" applyNumberFormat="1" applyBorder="1"/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nl-NL"/>
              <a:t>Gemiddelde</a:t>
            </a:r>
            <a:r>
              <a:rPr lang="nl-NL" baseline="0"/>
              <a:t> en standaard deviatie</a:t>
            </a:r>
            <a:endParaRPr lang="nl-NL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Sheet1!$S$17</c:f>
              <c:strCache>
                <c:ptCount val="1"/>
                <c:pt idx="0">
                  <c:v>gemiddelde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errBars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val>
            <c:numRef>
              <c:f>Sheet1!$T$17:$U$17</c:f>
              <c:numCache>
                <c:formatCode>General</c:formatCode>
                <c:ptCount val="2"/>
                <c:pt idx="0">
                  <c:v>84.071428571428569</c:v>
                </c:pt>
                <c:pt idx="1">
                  <c:v>131.89795918367346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340-4516-806F-C5BC75D3A3FC}"/>
            </c:ext>
          </c:extLst>
        </c:ser>
        <c:ser>
          <c:idx val="1"/>
          <c:order val="1"/>
          <c:tx>
            <c:strRef>
              <c:f>Sheet1!$S$18</c:f>
              <c:strCache>
                <c:ptCount val="1"/>
                <c:pt idx="0">
                  <c:v>sd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errBars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val>
            <c:numRef>
              <c:f>Sheet1!$T$18:$U$18</c:f>
              <c:numCache>
                <c:formatCode>General</c:formatCode>
                <c:ptCount val="2"/>
                <c:pt idx="0">
                  <c:v>13.058827169120761</c:v>
                </c:pt>
                <c:pt idx="1">
                  <c:v>18.216337188623623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340-4516-806F-C5BC75D3A3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33508216"/>
        <c:axId val="533507232"/>
      </c:barChart>
      <c:catAx>
        <c:axId val="53350821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533507232"/>
        <c:crosses val="autoZero"/>
        <c:auto val="1"/>
        <c:lblAlgn val="ctr"/>
        <c:lblOffset val="100"/>
        <c:noMultiLvlLbl val="0"/>
      </c:catAx>
      <c:valAx>
        <c:axId val="5335072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5335082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792480</xdr:colOff>
      <xdr:row>18</xdr:row>
      <xdr:rowOff>171450</xdr:rowOff>
    </xdr:from>
    <xdr:to>
      <xdr:col>25</xdr:col>
      <xdr:colOff>45720</xdr:colOff>
      <xdr:row>33</xdr:row>
      <xdr:rowOff>171450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F440AC0-5F2A-4494-B5F9-57DAF64EA4F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186523-D41F-44C5-80FD-4CDFE18394F0}">
  <dimension ref="A1:AD31"/>
  <sheetViews>
    <sheetView tabSelected="1" topLeftCell="Q1" workbookViewId="0">
      <selection activeCell="AB22" sqref="AB22"/>
    </sheetView>
  </sheetViews>
  <sheetFormatPr defaultRowHeight="14.4" x14ac:dyDescent="0.3"/>
  <cols>
    <col min="14" max="16" width="10" bestFit="1" customWidth="1"/>
    <col min="18" max="18" width="10" bestFit="1" customWidth="1"/>
    <col min="19" max="19" width="11.6640625" customWidth="1"/>
    <col min="20" max="20" width="12.88671875" customWidth="1"/>
    <col min="21" max="21" width="17.44140625" customWidth="1"/>
    <col min="29" max="29" width="41.44140625" customWidth="1"/>
    <col min="30" max="30" width="30.21875" customWidth="1"/>
  </cols>
  <sheetData>
    <row r="1" spans="1:30" x14ac:dyDescent="0.3">
      <c r="A1" s="8"/>
      <c r="B1" s="9"/>
      <c r="C1" s="9"/>
      <c r="D1" s="9"/>
      <c r="E1" s="9"/>
      <c r="F1" s="10" t="s">
        <v>1</v>
      </c>
      <c r="G1" s="9"/>
      <c r="H1" s="9"/>
      <c r="I1" s="9"/>
      <c r="J1" s="9"/>
      <c r="K1" s="9"/>
      <c r="L1" s="9"/>
      <c r="M1" s="10" t="s">
        <v>5</v>
      </c>
      <c r="N1" s="9"/>
      <c r="O1" s="9"/>
      <c r="P1" s="9"/>
      <c r="Q1" s="9"/>
      <c r="R1" s="9"/>
      <c r="S1" s="11"/>
      <c r="T1" s="9"/>
      <c r="U1" s="9"/>
      <c r="V1" s="9" t="s">
        <v>11</v>
      </c>
      <c r="W1" s="9"/>
      <c r="X1" s="9"/>
      <c r="Y1" s="9"/>
      <c r="Z1" s="9"/>
      <c r="AA1" s="9"/>
      <c r="AB1" s="9"/>
      <c r="AC1" s="9"/>
      <c r="AD1" s="12"/>
    </row>
    <row r="2" spans="1:30" x14ac:dyDescent="0.3">
      <c r="A2" s="13" t="s">
        <v>0</v>
      </c>
      <c r="B2" s="1" t="s">
        <v>3</v>
      </c>
      <c r="C2" s="1" t="s">
        <v>6</v>
      </c>
      <c r="D2" s="1" t="s">
        <v>2</v>
      </c>
      <c r="E2" s="1" t="s">
        <v>4</v>
      </c>
      <c r="F2" s="1">
        <v>0</v>
      </c>
      <c r="G2" s="1">
        <v>1</v>
      </c>
      <c r="H2" s="1">
        <v>2</v>
      </c>
      <c r="I2" s="1">
        <v>3</v>
      </c>
      <c r="J2" s="1">
        <v>4</v>
      </c>
      <c r="K2" s="1">
        <v>5</v>
      </c>
      <c r="L2" s="1">
        <v>6</v>
      </c>
      <c r="M2" s="1">
        <v>0</v>
      </c>
      <c r="N2" s="1">
        <v>1</v>
      </c>
      <c r="O2" s="1">
        <v>2</v>
      </c>
      <c r="P2" s="1">
        <v>3</v>
      </c>
      <c r="Q2" s="1">
        <v>4</v>
      </c>
      <c r="R2" s="1">
        <v>5</v>
      </c>
      <c r="S2" s="2">
        <v>6</v>
      </c>
      <c r="T2" s="3" t="s">
        <v>8</v>
      </c>
      <c r="U2" s="4" t="s">
        <v>7</v>
      </c>
      <c r="V2" s="7">
        <v>0</v>
      </c>
      <c r="W2" s="7">
        <v>1</v>
      </c>
      <c r="X2" s="7">
        <v>2</v>
      </c>
      <c r="Y2" s="7">
        <v>3</v>
      </c>
      <c r="Z2" s="7">
        <v>4</v>
      </c>
      <c r="AA2" s="7">
        <v>5</v>
      </c>
      <c r="AB2" s="7">
        <v>6</v>
      </c>
      <c r="AC2" s="6" t="s">
        <v>9</v>
      </c>
      <c r="AD2" s="14" t="s">
        <v>10</v>
      </c>
    </row>
    <row r="3" spans="1:30" x14ac:dyDescent="0.3">
      <c r="A3" s="15">
        <v>1</v>
      </c>
      <c r="B3" s="16">
        <v>18</v>
      </c>
      <c r="C3" s="16">
        <v>1</v>
      </c>
      <c r="D3" s="16">
        <v>70</v>
      </c>
      <c r="E3" s="16">
        <v>0</v>
      </c>
      <c r="F3" s="16">
        <v>78</v>
      </c>
      <c r="G3" s="16">
        <v>105</v>
      </c>
      <c r="H3" s="16">
        <v>112</v>
      </c>
      <c r="I3" s="16">
        <v>115</v>
      </c>
      <c r="J3" s="16">
        <v>118</v>
      </c>
      <c r="K3" s="16">
        <v>121</v>
      </c>
      <c r="L3" s="16">
        <v>122</v>
      </c>
      <c r="M3" s="20">
        <v>0</v>
      </c>
      <c r="N3" s="20">
        <v>2.6</v>
      </c>
      <c r="O3" s="20">
        <v>2.6</v>
      </c>
      <c r="P3" s="20">
        <v>2.6</v>
      </c>
      <c r="Q3" s="20">
        <v>2.6</v>
      </c>
      <c r="R3" s="20">
        <v>2.6</v>
      </c>
      <c r="S3" s="21">
        <v>2.6</v>
      </c>
      <c r="T3" s="17">
        <f>F3</f>
        <v>78</v>
      </c>
      <c r="U3" s="17">
        <f>AVERAGE(F3:L3)</f>
        <v>110.14285714285714</v>
      </c>
      <c r="V3" s="17" t="e">
        <f>1/M3*60</f>
        <v>#DIV/0!</v>
      </c>
      <c r="W3" s="17">
        <f t="shared" ref="W3:AB3" si="0">1/N3*60</f>
        <v>23.076923076923073</v>
      </c>
      <c r="X3" s="17">
        <f t="shared" si="0"/>
        <v>23.076923076923073</v>
      </c>
      <c r="Y3" s="17">
        <f t="shared" si="0"/>
        <v>23.076923076923073</v>
      </c>
      <c r="Z3" s="17">
        <f t="shared" si="0"/>
        <v>23.076923076923073</v>
      </c>
      <c r="AA3" s="17">
        <f t="shared" si="0"/>
        <v>23.076923076923073</v>
      </c>
      <c r="AB3" s="17">
        <f t="shared" si="0"/>
        <v>23.076923076923073</v>
      </c>
      <c r="AC3" s="35" t="e">
        <f>1/M3*60</f>
        <v>#DIV/0!</v>
      </c>
      <c r="AD3" s="18">
        <f>1/(R3+S3)*60</f>
        <v>11.538461538461537</v>
      </c>
    </row>
    <row r="4" spans="1:30" x14ac:dyDescent="0.3">
      <c r="A4" s="15">
        <v>2</v>
      </c>
      <c r="B4" s="16">
        <v>18</v>
      </c>
      <c r="C4" s="16">
        <v>1</v>
      </c>
      <c r="D4" s="16">
        <v>83</v>
      </c>
      <c r="E4" s="16">
        <v>4</v>
      </c>
      <c r="F4" s="16">
        <v>74</v>
      </c>
      <c r="G4" s="16">
        <v>131</v>
      </c>
      <c r="H4" s="16">
        <v>142</v>
      </c>
      <c r="I4" s="16">
        <v>144</v>
      </c>
      <c r="J4" s="16">
        <v>147</v>
      </c>
      <c r="K4" s="16">
        <v>158</v>
      </c>
      <c r="L4" s="16">
        <v>160</v>
      </c>
      <c r="M4" s="20">
        <v>0</v>
      </c>
      <c r="N4" s="20">
        <v>23</v>
      </c>
      <c r="O4" s="20">
        <v>23</v>
      </c>
      <c r="P4" s="20">
        <v>23</v>
      </c>
      <c r="Q4" s="20">
        <v>23</v>
      </c>
      <c r="R4" s="20">
        <v>23</v>
      </c>
      <c r="S4" s="22">
        <v>23</v>
      </c>
      <c r="T4" s="17">
        <f t="shared" ref="T4:T16" si="1">F4</f>
        <v>74</v>
      </c>
      <c r="U4" s="17">
        <f t="shared" ref="U4:U16" si="2">AVERAGE(F4:L4)</f>
        <v>136.57142857142858</v>
      </c>
      <c r="V4" s="17" t="e">
        <f t="shared" ref="V4:V16" si="3">1/M4*60</f>
        <v>#DIV/0!</v>
      </c>
      <c r="W4" s="17">
        <f t="shared" ref="W4:W16" si="4">1/N4*60</f>
        <v>2.6086956521739131</v>
      </c>
      <c r="X4" s="17">
        <f t="shared" ref="X4:X16" si="5">1/O4*60</f>
        <v>2.6086956521739131</v>
      </c>
      <c r="Y4" s="17">
        <f t="shared" ref="Y4:Y16" si="6">1/P4*60</f>
        <v>2.6086956521739131</v>
      </c>
      <c r="Z4" s="17">
        <f t="shared" ref="Z4:Z16" si="7">1/Q4*60</f>
        <v>2.6086956521739131</v>
      </c>
      <c r="AA4" s="17">
        <f t="shared" ref="AA4:AA16" si="8">1/R4*60</f>
        <v>2.6086956521739131</v>
      </c>
      <c r="AB4" s="17">
        <f t="shared" ref="AB4:AB16" si="9">1/S4*60</f>
        <v>2.6086956521739131</v>
      </c>
      <c r="AC4" s="35" t="e">
        <f t="shared" ref="AC4:AC16" si="10">1/M4*60</f>
        <v>#DIV/0!</v>
      </c>
      <c r="AD4" s="18">
        <f t="shared" ref="AD4:AD16" si="11">1/(R4+S4)*60</f>
        <v>1.3043478260869565</v>
      </c>
    </row>
    <row r="5" spans="1:30" x14ac:dyDescent="0.3">
      <c r="A5" s="15">
        <v>7</v>
      </c>
      <c r="B5" s="16">
        <v>19</v>
      </c>
      <c r="C5" s="16">
        <v>1</v>
      </c>
      <c r="D5" s="16">
        <v>72</v>
      </c>
      <c r="E5" s="16">
        <v>3</v>
      </c>
      <c r="F5" s="17">
        <v>86</v>
      </c>
      <c r="G5" s="17">
        <v>156</v>
      </c>
      <c r="H5" s="17">
        <v>173</v>
      </c>
      <c r="I5" s="17">
        <v>183</v>
      </c>
      <c r="J5" s="17">
        <v>188</v>
      </c>
      <c r="K5" s="17">
        <v>190</v>
      </c>
      <c r="L5" s="17">
        <v>193</v>
      </c>
      <c r="M5" s="23">
        <v>3.0329999999999999</v>
      </c>
      <c r="N5" s="23">
        <v>2.597</v>
      </c>
      <c r="O5" s="23">
        <v>2.1720000000000002</v>
      </c>
      <c r="P5" s="23">
        <v>2.3940000000000001</v>
      </c>
      <c r="Q5" s="23">
        <v>2.0640000000000001</v>
      </c>
      <c r="R5" s="23">
        <v>1.3009999999999999</v>
      </c>
      <c r="S5" s="21">
        <v>2.5939999999999999</v>
      </c>
      <c r="T5" s="17">
        <f t="shared" si="1"/>
        <v>86</v>
      </c>
      <c r="U5" s="17">
        <f t="shared" si="2"/>
        <v>167</v>
      </c>
      <c r="V5" s="17">
        <f t="shared" si="3"/>
        <v>19.782393669634029</v>
      </c>
      <c r="W5" s="17">
        <f t="shared" si="4"/>
        <v>23.103581055063536</v>
      </c>
      <c r="X5" s="17">
        <f t="shared" si="5"/>
        <v>27.624309392265193</v>
      </c>
      <c r="Y5" s="17">
        <f t="shared" si="6"/>
        <v>25.062656641604008</v>
      </c>
      <c r="Z5" s="17">
        <f t="shared" si="7"/>
        <v>29.069767441860463</v>
      </c>
      <c r="AA5" s="17">
        <f t="shared" si="8"/>
        <v>46.118370484242895</v>
      </c>
      <c r="AB5" s="17">
        <f t="shared" si="9"/>
        <v>23.130300693909021</v>
      </c>
      <c r="AC5" s="35">
        <f t="shared" si="10"/>
        <v>19.782393669634029</v>
      </c>
      <c r="AD5" s="18">
        <f t="shared" si="11"/>
        <v>15.404364569961492</v>
      </c>
    </row>
    <row r="6" spans="1:30" x14ac:dyDescent="0.3">
      <c r="A6" s="15">
        <v>8</v>
      </c>
      <c r="B6" s="16">
        <v>18</v>
      </c>
      <c r="C6" s="16">
        <v>0</v>
      </c>
      <c r="D6" s="16">
        <v>59</v>
      </c>
      <c r="E6" s="16">
        <v>3</v>
      </c>
      <c r="F6" s="17">
        <v>78</v>
      </c>
      <c r="G6" s="17">
        <v>132</v>
      </c>
      <c r="H6" s="17">
        <v>138</v>
      </c>
      <c r="I6" s="17">
        <v>143</v>
      </c>
      <c r="J6" s="17">
        <v>150</v>
      </c>
      <c r="K6" s="17">
        <v>146</v>
      </c>
      <c r="L6" s="17">
        <v>156</v>
      </c>
      <c r="M6" s="23">
        <v>3.1171899999999999</v>
      </c>
      <c r="N6" s="23">
        <v>0.85774609999999996</v>
      </c>
      <c r="O6" s="23">
        <v>1.8065948000000001</v>
      </c>
      <c r="P6" s="23">
        <v>1.3997955</v>
      </c>
      <c r="Q6" s="23">
        <v>2.6831360000000002</v>
      </c>
      <c r="R6" s="23">
        <v>2.6611937999999999</v>
      </c>
      <c r="S6" s="21">
        <v>1.5101317999999999</v>
      </c>
      <c r="T6" s="17">
        <f t="shared" si="1"/>
        <v>78</v>
      </c>
      <c r="U6" s="17">
        <f t="shared" si="2"/>
        <v>134.71428571428572</v>
      </c>
      <c r="V6" s="17">
        <f t="shared" si="3"/>
        <v>19.248104863675298</v>
      </c>
      <c r="W6" s="17">
        <f t="shared" si="4"/>
        <v>69.950769814051029</v>
      </c>
      <c r="X6" s="17">
        <f t="shared" si="5"/>
        <v>33.21165321631613</v>
      </c>
      <c r="Y6" s="17">
        <f t="shared" si="6"/>
        <v>42.863403975795038</v>
      </c>
      <c r="Z6" s="17">
        <f t="shared" si="7"/>
        <v>22.361892949146075</v>
      </c>
      <c r="AA6" s="17">
        <f t="shared" si="8"/>
        <v>22.546272278253468</v>
      </c>
      <c r="AB6" s="17">
        <f t="shared" si="9"/>
        <v>39.731631371513402</v>
      </c>
      <c r="AC6" s="35">
        <f t="shared" si="10"/>
        <v>19.248104863675298</v>
      </c>
      <c r="AD6" s="18">
        <f t="shared" si="11"/>
        <v>14.383916709834402</v>
      </c>
    </row>
    <row r="7" spans="1:30" x14ac:dyDescent="0.3">
      <c r="A7" s="15">
        <v>10</v>
      </c>
      <c r="B7" s="16">
        <v>18</v>
      </c>
      <c r="C7" s="16">
        <v>1</v>
      </c>
      <c r="D7" s="16">
        <v>93</v>
      </c>
      <c r="E7" s="16">
        <v>4</v>
      </c>
      <c r="F7" s="17">
        <v>77</v>
      </c>
      <c r="G7" s="17">
        <v>102</v>
      </c>
      <c r="H7" s="17">
        <v>110</v>
      </c>
      <c r="I7" s="17">
        <v>115</v>
      </c>
      <c r="J7" s="17">
        <v>121</v>
      </c>
      <c r="K7" s="17">
        <v>123</v>
      </c>
      <c r="L7" s="17">
        <v>128</v>
      </c>
      <c r="M7" s="23">
        <v>2</v>
      </c>
      <c r="N7" s="23">
        <v>1.2</v>
      </c>
      <c r="O7" s="23">
        <v>0.8</v>
      </c>
      <c r="P7" s="23">
        <v>1.3</v>
      </c>
      <c r="Q7" s="23">
        <v>0.9</v>
      </c>
      <c r="R7" s="23">
        <v>0.6</v>
      </c>
      <c r="S7" s="21">
        <v>0.6</v>
      </c>
      <c r="T7" s="17">
        <f t="shared" si="1"/>
        <v>77</v>
      </c>
      <c r="U7" s="17">
        <f t="shared" si="2"/>
        <v>110.85714285714286</v>
      </c>
      <c r="V7" s="17">
        <f t="shared" si="3"/>
        <v>30</v>
      </c>
      <c r="W7" s="17">
        <f t="shared" si="4"/>
        <v>50</v>
      </c>
      <c r="X7" s="17">
        <f t="shared" si="5"/>
        <v>75</v>
      </c>
      <c r="Y7" s="17">
        <f t="shared" si="6"/>
        <v>46.153846153846146</v>
      </c>
      <c r="Z7" s="17">
        <f t="shared" si="7"/>
        <v>66.666666666666671</v>
      </c>
      <c r="AA7" s="17">
        <f t="shared" si="8"/>
        <v>100</v>
      </c>
      <c r="AB7" s="17">
        <f t="shared" si="9"/>
        <v>100</v>
      </c>
      <c r="AC7" s="35">
        <f t="shared" si="10"/>
        <v>30</v>
      </c>
      <c r="AD7" s="18">
        <f t="shared" si="11"/>
        <v>50</v>
      </c>
    </row>
    <row r="8" spans="1:30" x14ac:dyDescent="0.3">
      <c r="A8" s="15">
        <v>11</v>
      </c>
      <c r="B8" s="16">
        <v>20</v>
      </c>
      <c r="C8" s="16">
        <v>0</v>
      </c>
      <c r="D8" s="16">
        <v>54</v>
      </c>
      <c r="E8" s="16">
        <v>1</v>
      </c>
      <c r="F8" s="17">
        <v>86</v>
      </c>
      <c r="G8" s="17">
        <v>128</v>
      </c>
      <c r="H8" s="17">
        <v>143</v>
      </c>
      <c r="I8" s="17">
        <v>149</v>
      </c>
      <c r="J8" s="17">
        <v>156</v>
      </c>
      <c r="K8" s="17">
        <v>162</v>
      </c>
      <c r="L8" s="17">
        <v>164</v>
      </c>
      <c r="M8" s="23">
        <v>3.8</v>
      </c>
      <c r="N8" s="23">
        <v>5.2</v>
      </c>
      <c r="O8" s="23">
        <v>7.8</v>
      </c>
      <c r="P8" s="23">
        <v>5.4</v>
      </c>
      <c r="Q8" s="23">
        <v>4.9000000000000004</v>
      </c>
      <c r="R8" s="23">
        <v>2.4</v>
      </c>
      <c r="S8" s="21">
        <v>3.2</v>
      </c>
      <c r="T8" s="17">
        <f t="shared" si="1"/>
        <v>86</v>
      </c>
      <c r="U8" s="17">
        <f t="shared" si="2"/>
        <v>141.14285714285714</v>
      </c>
      <c r="V8" s="17">
        <f t="shared" si="3"/>
        <v>15.789473684210526</v>
      </c>
      <c r="W8" s="17">
        <f t="shared" si="4"/>
        <v>11.538461538461537</v>
      </c>
      <c r="X8" s="17">
        <f t="shared" si="5"/>
        <v>7.6923076923076934</v>
      </c>
      <c r="Y8" s="17">
        <f t="shared" si="6"/>
        <v>11.111111111111111</v>
      </c>
      <c r="Z8" s="17">
        <f t="shared" si="7"/>
        <v>12.244897959183673</v>
      </c>
      <c r="AA8" s="17">
        <f t="shared" si="8"/>
        <v>25</v>
      </c>
      <c r="AB8" s="17">
        <f t="shared" si="9"/>
        <v>18.75</v>
      </c>
      <c r="AC8" s="35">
        <f t="shared" si="10"/>
        <v>15.789473684210526</v>
      </c>
      <c r="AD8" s="18">
        <f t="shared" si="11"/>
        <v>10.714285714285715</v>
      </c>
    </row>
    <row r="9" spans="1:30" x14ac:dyDescent="0.3">
      <c r="A9" s="15">
        <v>12</v>
      </c>
      <c r="B9" s="16">
        <v>21</v>
      </c>
      <c r="C9" s="16">
        <v>0</v>
      </c>
      <c r="D9" s="16">
        <v>58</v>
      </c>
      <c r="E9" s="16">
        <v>5</v>
      </c>
      <c r="F9" s="17">
        <v>74</v>
      </c>
      <c r="G9" s="17">
        <v>126</v>
      </c>
      <c r="H9" s="17">
        <v>125</v>
      </c>
      <c r="I9" s="17">
        <v>128</v>
      </c>
      <c r="J9" s="17">
        <v>133</v>
      </c>
      <c r="K9" s="17">
        <v>135</v>
      </c>
      <c r="L9" s="17">
        <v>139</v>
      </c>
      <c r="M9" s="23">
        <v>1.3</v>
      </c>
      <c r="N9" s="23">
        <v>1.2</v>
      </c>
      <c r="O9" s="23">
        <v>0.8</v>
      </c>
      <c r="P9" s="23">
        <v>0.7</v>
      </c>
      <c r="Q9" s="23">
        <v>1</v>
      </c>
      <c r="R9" s="23">
        <v>0.9</v>
      </c>
      <c r="S9" s="21">
        <v>0.7</v>
      </c>
      <c r="T9" s="17">
        <f t="shared" si="1"/>
        <v>74</v>
      </c>
      <c r="U9" s="17">
        <f t="shared" si="2"/>
        <v>122.85714285714286</v>
      </c>
      <c r="V9" s="17">
        <f t="shared" si="3"/>
        <v>46.153846153846146</v>
      </c>
      <c r="W9" s="17">
        <f t="shared" si="4"/>
        <v>50</v>
      </c>
      <c r="X9" s="17">
        <f t="shared" si="5"/>
        <v>75</v>
      </c>
      <c r="Y9" s="17">
        <f t="shared" si="6"/>
        <v>85.714285714285722</v>
      </c>
      <c r="Z9" s="17">
        <f t="shared" si="7"/>
        <v>60</v>
      </c>
      <c r="AA9" s="17">
        <f t="shared" si="8"/>
        <v>66.666666666666671</v>
      </c>
      <c r="AB9" s="17">
        <f t="shared" si="9"/>
        <v>85.714285714285722</v>
      </c>
      <c r="AC9" s="35">
        <f t="shared" si="10"/>
        <v>46.153846153846146</v>
      </c>
      <c r="AD9" s="18">
        <f t="shared" si="11"/>
        <v>37.5</v>
      </c>
    </row>
    <row r="10" spans="1:30" x14ac:dyDescent="0.3">
      <c r="A10" s="15">
        <v>13</v>
      </c>
      <c r="B10" s="16">
        <v>22</v>
      </c>
      <c r="C10" s="16">
        <v>1</v>
      </c>
      <c r="D10" s="16">
        <v>82</v>
      </c>
      <c r="E10" s="16">
        <v>3</v>
      </c>
      <c r="F10" s="16">
        <v>92</v>
      </c>
      <c r="G10" s="16">
        <v>152</v>
      </c>
      <c r="H10" s="16">
        <v>165</v>
      </c>
      <c r="I10" s="16">
        <v>174</v>
      </c>
      <c r="J10" s="16">
        <v>181</v>
      </c>
      <c r="K10" s="16">
        <v>186</v>
      </c>
      <c r="L10" s="16">
        <v>188</v>
      </c>
      <c r="M10" s="20">
        <v>2.82</v>
      </c>
      <c r="N10" s="20">
        <v>2.66</v>
      </c>
      <c r="O10" s="20">
        <v>2.5</v>
      </c>
      <c r="P10" s="20">
        <v>2.34</v>
      </c>
      <c r="Q10" s="20">
        <v>2.8</v>
      </c>
      <c r="R10" s="20">
        <v>2.09</v>
      </c>
      <c r="S10" s="22">
        <v>2</v>
      </c>
      <c r="T10" s="17">
        <f t="shared" si="1"/>
        <v>92</v>
      </c>
      <c r="U10" s="17">
        <f t="shared" si="2"/>
        <v>162.57142857142858</v>
      </c>
      <c r="V10" s="17">
        <f t="shared" si="3"/>
        <v>21.276595744680851</v>
      </c>
      <c r="W10" s="17">
        <f t="shared" si="4"/>
        <v>22.556390977443609</v>
      </c>
      <c r="X10" s="17">
        <f t="shared" si="5"/>
        <v>24</v>
      </c>
      <c r="Y10" s="17">
        <f t="shared" si="6"/>
        <v>25.641025641025642</v>
      </c>
      <c r="Z10" s="17">
        <f t="shared" si="7"/>
        <v>21.428571428571431</v>
      </c>
      <c r="AA10" s="17">
        <f t="shared" si="8"/>
        <v>28.708133971291868</v>
      </c>
      <c r="AB10" s="17">
        <f t="shared" si="9"/>
        <v>30</v>
      </c>
      <c r="AC10" s="35">
        <f t="shared" si="10"/>
        <v>21.276595744680851</v>
      </c>
      <c r="AD10" s="18">
        <f t="shared" si="11"/>
        <v>14.669926650366749</v>
      </c>
    </row>
    <row r="11" spans="1:30" x14ac:dyDescent="0.3">
      <c r="A11" s="15">
        <v>14</v>
      </c>
      <c r="B11" s="16"/>
      <c r="C11" s="16"/>
      <c r="D11" s="16"/>
      <c r="E11" s="16"/>
      <c r="F11" s="16">
        <v>85</v>
      </c>
      <c r="G11" s="16">
        <v>115</v>
      </c>
      <c r="H11" s="16">
        <v>115</v>
      </c>
      <c r="I11" s="16">
        <v>125</v>
      </c>
      <c r="J11" s="16">
        <v>124</v>
      </c>
      <c r="K11" s="16">
        <v>132</v>
      </c>
      <c r="L11" s="16">
        <v>134</v>
      </c>
      <c r="M11" s="20">
        <v>7.04</v>
      </c>
      <c r="N11" s="20">
        <v>3.08</v>
      </c>
      <c r="O11" s="20">
        <v>3.28</v>
      </c>
      <c r="P11" s="20">
        <v>2.87</v>
      </c>
      <c r="Q11" s="20">
        <v>3.01</v>
      </c>
      <c r="R11" s="20">
        <v>2.6</v>
      </c>
      <c r="S11" s="22">
        <v>2.91</v>
      </c>
      <c r="T11" s="17">
        <f t="shared" si="1"/>
        <v>85</v>
      </c>
      <c r="U11" s="17">
        <f t="shared" si="2"/>
        <v>118.57142857142857</v>
      </c>
      <c r="V11" s="17">
        <f t="shared" si="3"/>
        <v>8.5227272727272734</v>
      </c>
      <c r="W11" s="17">
        <f t="shared" si="4"/>
        <v>19.480519480519479</v>
      </c>
      <c r="X11" s="17">
        <f t="shared" si="5"/>
        <v>18.292682926829269</v>
      </c>
      <c r="Y11" s="17">
        <f t="shared" si="6"/>
        <v>20.905923344947734</v>
      </c>
      <c r="Z11" s="17">
        <f t="shared" si="7"/>
        <v>19.933554817275748</v>
      </c>
      <c r="AA11" s="17">
        <f t="shared" si="8"/>
        <v>23.076923076923073</v>
      </c>
      <c r="AB11" s="17">
        <f t="shared" si="9"/>
        <v>20.618556701030929</v>
      </c>
      <c r="AC11" s="35">
        <f t="shared" si="10"/>
        <v>8.5227272727272734</v>
      </c>
      <c r="AD11" s="18">
        <f t="shared" si="11"/>
        <v>10.88929219600726</v>
      </c>
    </row>
    <row r="12" spans="1:30" x14ac:dyDescent="0.3">
      <c r="A12" s="15">
        <v>15</v>
      </c>
      <c r="B12" s="16">
        <v>18</v>
      </c>
      <c r="C12" s="16">
        <v>1</v>
      </c>
      <c r="D12" s="16">
        <v>65</v>
      </c>
      <c r="E12" s="16">
        <v>4</v>
      </c>
      <c r="F12" s="16">
        <v>116</v>
      </c>
      <c r="G12" s="16">
        <v>120</v>
      </c>
      <c r="H12" s="16">
        <v>125</v>
      </c>
      <c r="I12" s="16">
        <v>133</v>
      </c>
      <c r="J12" s="16">
        <v>140</v>
      </c>
      <c r="K12" s="16">
        <v>147</v>
      </c>
      <c r="L12" s="16">
        <v>152</v>
      </c>
      <c r="M12" s="20">
        <v>2.6</v>
      </c>
      <c r="N12" s="20">
        <v>1.96</v>
      </c>
      <c r="O12" s="20">
        <v>1.19</v>
      </c>
      <c r="P12" s="20">
        <v>0.76</v>
      </c>
      <c r="Q12" s="20">
        <v>0.96</v>
      </c>
      <c r="R12" s="20">
        <v>0.76</v>
      </c>
      <c r="S12" s="22">
        <v>0.68</v>
      </c>
      <c r="T12" s="17">
        <f t="shared" si="1"/>
        <v>116</v>
      </c>
      <c r="U12" s="17">
        <f t="shared" si="2"/>
        <v>133.28571428571428</v>
      </c>
      <c r="V12" s="17">
        <f t="shared" si="3"/>
        <v>23.076923076923073</v>
      </c>
      <c r="W12" s="17">
        <f t="shared" si="4"/>
        <v>30.612244897959183</v>
      </c>
      <c r="X12" s="17">
        <f t="shared" si="5"/>
        <v>50.420168067226889</v>
      </c>
      <c r="Y12" s="17">
        <f t="shared" si="6"/>
        <v>78.94736842105263</v>
      </c>
      <c r="Z12" s="17">
        <f t="shared" si="7"/>
        <v>62.500000000000007</v>
      </c>
      <c r="AA12" s="17">
        <f t="shared" si="8"/>
        <v>78.94736842105263</v>
      </c>
      <c r="AB12" s="17">
        <f t="shared" si="9"/>
        <v>88.235294117647058</v>
      </c>
      <c r="AC12" s="35">
        <f t="shared" si="10"/>
        <v>23.076923076923073</v>
      </c>
      <c r="AD12" s="18">
        <f t="shared" si="11"/>
        <v>41.666666666666664</v>
      </c>
    </row>
    <row r="13" spans="1:30" x14ac:dyDescent="0.3">
      <c r="A13" s="15">
        <v>17</v>
      </c>
      <c r="B13" s="16">
        <v>16</v>
      </c>
      <c r="C13" s="16">
        <v>1</v>
      </c>
      <c r="D13" s="16">
        <v>68</v>
      </c>
      <c r="E13" s="16">
        <v>5</v>
      </c>
      <c r="F13" s="16">
        <v>74</v>
      </c>
      <c r="G13" s="16">
        <v>109</v>
      </c>
      <c r="H13" s="16">
        <v>115</v>
      </c>
      <c r="I13" s="16">
        <v>118</v>
      </c>
      <c r="J13" s="16">
        <v>118</v>
      </c>
      <c r="K13" s="16">
        <v>121</v>
      </c>
      <c r="L13" s="16">
        <v>126</v>
      </c>
      <c r="M13" s="20">
        <v>3.9</v>
      </c>
      <c r="N13" s="20">
        <v>3.79</v>
      </c>
      <c r="O13" s="20">
        <v>2.16</v>
      </c>
      <c r="P13" s="20">
        <v>2.1</v>
      </c>
      <c r="Q13" s="20">
        <v>1.98</v>
      </c>
      <c r="R13" s="20">
        <v>1.95</v>
      </c>
      <c r="S13" s="22">
        <v>1.88</v>
      </c>
      <c r="T13" s="17">
        <f t="shared" si="1"/>
        <v>74</v>
      </c>
      <c r="U13" s="17">
        <f t="shared" si="2"/>
        <v>111.57142857142857</v>
      </c>
      <c r="V13" s="17">
        <f t="shared" si="3"/>
        <v>15.384615384615387</v>
      </c>
      <c r="W13" s="17">
        <f t="shared" si="4"/>
        <v>15.831134564643799</v>
      </c>
      <c r="X13" s="17">
        <f t="shared" si="5"/>
        <v>27.777777777777775</v>
      </c>
      <c r="Y13" s="17">
        <f t="shared" si="6"/>
        <v>28.571428571428569</v>
      </c>
      <c r="Z13" s="17">
        <f t="shared" si="7"/>
        <v>30.303030303030305</v>
      </c>
      <c r="AA13" s="17">
        <f t="shared" si="8"/>
        <v>30.769230769230774</v>
      </c>
      <c r="AB13" s="17">
        <f t="shared" si="9"/>
        <v>31.914893617021278</v>
      </c>
      <c r="AC13" s="35">
        <f t="shared" si="10"/>
        <v>15.384615384615387</v>
      </c>
      <c r="AD13" s="18">
        <f t="shared" si="11"/>
        <v>15.665796344647518</v>
      </c>
    </row>
    <row r="14" spans="1:30" x14ac:dyDescent="0.3">
      <c r="A14" s="15">
        <v>18</v>
      </c>
      <c r="B14" s="16">
        <v>19</v>
      </c>
      <c r="C14" s="16">
        <v>0</v>
      </c>
      <c r="D14" s="16">
        <v>70</v>
      </c>
      <c r="E14" s="16">
        <v>5</v>
      </c>
      <c r="F14" s="16">
        <v>101</v>
      </c>
      <c r="G14" s="16">
        <v>145</v>
      </c>
      <c r="H14" s="16">
        <v>156</v>
      </c>
      <c r="I14" s="16">
        <v>155</v>
      </c>
      <c r="J14" s="16">
        <v>161</v>
      </c>
      <c r="K14" s="16">
        <v>166</v>
      </c>
      <c r="L14" s="16">
        <v>162</v>
      </c>
      <c r="M14" s="20">
        <v>5.0271400000000002</v>
      </c>
      <c r="N14" s="20">
        <v>1.5149941</v>
      </c>
      <c r="O14" s="20">
        <v>2.7944561999999999</v>
      </c>
      <c r="P14" s="20">
        <v>3.0143125</v>
      </c>
      <c r="Q14" s="20">
        <v>2.7081179999999998</v>
      </c>
      <c r="R14" s="20">
        <v>3.2229016000000001</v>
      </c>
      <c r="S14" s="22">
        <v>2.3830914000000001</v>
      </c>
      <c r="T14" s="17">
        <f t="shared" si="1"/>
        <v>101</v>
      </c>
      <c r="U14" s="17">
        <f t="shared" si="2"/>
        <v>149.42857142857142</v>
      </c>
      <c r="V14" s="17">
        <f t="shared" si="3"/>
        <v>11.93521564945476</v>
      </c>
      <c r="W14" s="17">
        <f t="shared" si="4"/>
        <v>39.604114629885359</v>
      </c>
      <c r="X14" s="17">
        <f t="shared" si="5"/>
        <v>21.471082638546992</v>
      </c>
      <c r="Y14" s="17">
        <f t="shared" si="6"/>
        <v>19.905036388894651</v>
      </c>
      <c r="Z14" s="17">
        <f t="shared" si="7"/>
        <v>22.155607695085667</v>
      </c>
      <c r="AA14" s="17">
        <f t="shared" si="8"/>
        <v>18.616764470873079</v>
      </c>
      <c r="AB14" s="17">
        <f t="shared" si="9"/>
        <v>25.177380943089297</v>
      </c>
      <c r="AC14" s="35">
        <f t="shared" si="10"/>
        <v>11.93521564945476</v>
      </c>
      <c r="AD14" s="18">
        <f t="shared" si="11"/>
        <v>10.702831773068572</v>
      </c>
    </row>
    <row r="15" spans="1:30" x14ac:dyDescent="0.3">
      <c r="A15" s="15">
        <v>19</v>
      </c>
      <c r="B15" s="16">
        <v>41</v>
      </c>
      <c r="C15" s="16">
        <v>1</v>
      </c>
      <c r="D15" s="16">
        <v>87</v>
      </c>
      <c r="E15" s="16">
        <v>5</v>
      </c>
      <c r="F15" s="16">
        <v>91</v>
      </c>
      <c r="G15" s="16">
        <v>122</v>
      </c>
      <c r="H15" s="16">
        <v>126</v>
      </c>
      <c r="I15" s="16">
        <v>131</v>
      </c>
      <c r="J15" s="16">
        <v>128</v>
      </c>
      <c r="K15" s="16">
        <v>132</v>
      </c>
      <c r="L15" s="16">
        <v>133</v>
      </c>
      <c r="M15" s="23">
        <v>2.6035243669999999</v>
      </c>
      <c r="N15" s="23">
        <v>2.9996333479999997</v>
      </c>
      <c r="O15" s="23">
        <v>2.8016068500000024</v>
      </c>
      <c r="P15" s="23">
        <v>1.9964589599999982</v>
      </c>
      <c r="Q15" s="23">
        <v>2.1990881500000015</v>
      </c>
      <c r="R15" s="23">
        <v>2.1951534199999969</v>
      </c>
      <c r="S15" s="23">
        <v>1.800567860000001</v>
      </c>
      <c r="T15" s="17">
        <f t="shared" si="1"/>
        <v>91</v>
      </c>
      <c r="U15" s="17">
        <f t="shared" si="2"/>
        <v>123.28571428571429</v>
      </c>
      <c r="V15" s="17">
        <f t="shared" si="3"/>
        <v>23.045684058312485</v>
      </c>
      <c r="W15" s="17">
        <f t="shared" si="4"/>
        <v>20.002444645444715</v>
      </c>
      <c r="X15" s="17">
        <f t="shared" si="5"/>
        <v>21.416281160220588</v>
      </c>
      <c r="Y15" s="17">
        <f t="shared" si="6"/>
        <v>30.05320980903111</v>
      </c>
      <c r="Z15" s="17">
        <f t="shared" si="7"/>
        <v>27.284035885510072</v>
      </c>
      <c r="AA15" s="17">
        <f t="shared" si="8"/>
        <v>27.332941494358096</v>
      </c>
      <c r="AB15" s="17">
        <f t="shared" si="9"/>
        <v>33.322820723902055</v>
      </c>
      <c r="AC15" s="35">
        <f t="shared" si="10"/>
        <v>23.045684058312485</v>
      </c>
      <c r="AD15" s="18">
        <f t="shared" si="11"/>
        <v>15.016062381608368</v>
      </c>
    </row>
    <row r="16" spans="1:30" x14ac:dyDescent="0.3">
      <c r="A16" s="19">
        <v>20</v>
      </c>
      <c r="B16" s="5">
        <v>18</v>
      </c>
      <c r="C16" s="5">
        <v>1</v>
      </c>
      <c r="D16" s="5">
        <v>63</v>
      </c>
      <c r="E16" s="5">
        <v>5</v>
      </c>
      <c r="F16" s="5">
        <v>65</v>
      </c>
      <c r="G16" s="5">
        <v>123</v>
      </c>
      <c r="H16" s="5">
        <v>129</v>
      </c>
      <c r="I16" s="5">
        <v>136</v>
      </c>
      <c r="J16" s="5">
        <v>140</v>
      </c>
      <c r="K16" s="5">
        <v>138</v>
      </c>
      <c r="L16" s="5">
        <v>141</v>
      </c>
      <c r="M16" s="24">
        <v>3.4</v>
      </c>
      <c r="N16" s="24">
        <v>2.6</v>
      </c>
      <c r="O16" s="24">
        <v>2.6</v>
      </c>
      <c r="P16" s="24">
        <v>2.2000000000000002</v>
      </c>
      <c r="Q16" s="24">
        <v>2.4</v>
      </c>
      <c r="R16" s="24">
        <v>2.2000000000000002</v>
      </c>
      <c r="S16" s="25">
        <v>2.6</v>
      </c>
      <c r="T16" s="17">
        <f t="shared" si="1"/>
        <v>65</v>
      </c>
      <c r="U16" s="17">
        <f t="shared" si="2"/>
        <v>124.57142857142857</v>
      </c>
      <c r="V16" s="17">
        <f t="shared" si="3"/>
        <v>17.647058823529413</v>
      </c>
      <c r="W16" s="17">
        <f t="shared" si="4"/>
        <v>23.076923076923073</v>
      </c>
      <c r="X16" s="17">
        <f t="shared" si="5"/>
        <v>23.076923076923073</v>
      </c>
      <c r="Y16" s="17">
        <f t="shared" si="6"/>
        <v>27.272727272727273</v>
      </c>
      <c r="Z16" s="17">
        <f t="shared" si="7"/>
        <v>25</v>
      </c>
      <c r="AA16" s="17">
        <f t="shared" si="8"/>
        <v>27.272727272727273</v>
      </c>
      <c r="AB16" s="17">
        <f t="shared" si="9"/>
        <v>23.076923076923073</v>
      </c>
      <c r="AC16" s="35">
        <f t="shared" si="10"/>
        <v>17.647058823529413</v>
      </c>
      <c r="AD16" s="18">
        <f t="shared" si="11"/>
        <v>12.499999999999998</v>
      </c>
    </row>
    <row r="17" spans="1:21" x14ac:dyDescent="0.3">
      <c r="S17" t="s">
        <v>12</v>
      </c>
      <c r="T17" s="8">
        <f>AVERAGE(T3:T16)</f>
        <v>84.071428571428569</v>
      </c>
      <c r="U17" s="8">
        <f>AVERAGE(U3:U16)</f>
        <v>131.89795918367346</v>
      </c>
    </row>
    <row r="18" spans="1:21" x14ac:dyDescent="0.3">
      <c r="A18" s="26" t="s">
        <v>14</v>
      </c>
      <c r="B18" s="27"/>
      <c r="C18" s="27"/>
      <c r="D18" s="27"/>
      <c r="E18" s="27"/>
      <c r="F18" s="27"/>
      <c r="G18" s="27"/>
      <c r="H18" s="27"/>
      <c r="I18" s="27"/>
      <c r="J18" s="27"/>
      <c r="K18" s="27"/>
      <c r="L18" s="28"/>
      <c r="S18" t="s">
        <v>13</v>
      </c>
      <c r="T18" s="19">
        <f>_xlfn.STDEV.S(T3:T16)</f>
        <v>13.058827169120761</v>
      </c>
      <c r="U18" s="19">
        <f>_xlfn.STDEV.S(U3:U16)</f>
        <v>18.216337188623623</v>
      </c>
    </row>
    <row r="19" spans="1:21" x14ac:dyDescent="0.3">
      <c r="A19" s="29"/>
      <c r="B19" s="30"/>
      <c r="C19" s="30"/>
      <c r="D19" s="30"/>
      <c r="E19" s="30"/>
      <c r="F19" s="30"/>
      <c r="G19" s="30"/>
      <c r="H19" s="30"/>
      <c r="I19" s="30"/>
      <c r="J19" s="30"/>
      <c r="K19" s="30"/>
      <c r="L19" s="31"/>
    </row>
    <row r="20" spans="1:21" x14ac:dyDescent="0.3">
      <c r="A20" s="29"/>
      <c r="B20" s="30"/>
      <c r="C20" s="30"/>
      <c r="D20" s="30"/>
      <c r="E20" s="30"/>
      <c r="F20" s="30"/>
      <c r="G20" s="30"/>
      <c r="H20" s="30"/>
      <c r="I20" s="30"/>
      <c r="J20" s="30"/>
      <c r="K20" s="30"/>
      <c r="L20" s="31"/>
    </row>
    <row r="21" spans="1:21" x14ac:dyDescent="0.3">
      <c r="A21" s="29"/>
      <c r="B21" s="30"/>
      <c r="C21" s="30"/>
      <c r="D21" s="30"/>
      <c r="E21" s="30"/>
      <c r="F21" s="30"/>
      <c r="G21" s="30"/>
      <c r="H21" s="30"/>
      <c r="I21" s="30"/>
      <c r="J21" s="30"/>
      <c r="K21" s="30"/>
      <c r="L21" s="31"/>
    </row>
    <row r="22" spans="1:21" x14ac:dyDescent="0.3">
      <c r="A22" s="29"/>
      <c r="B22" s="30"/>
      <c r="C22" s="30"/>
      <c r="D22" s="30"/>
      <c r="E22" s="30"/>
      <c r="F22" s="30"/>
      <c r="G22" s="30"/>
      <c r="H22" s="30"/>
      <c r="I22" s="30"/>
      <c r="J22" s="30"/>
      <c r="K22" s="30"/>
      <c r="L22" s="31"/>
    </row>
    <row r="23" spans="1:21" x14ac:dyDescent="0.3">
      <c r="A23" s="29"/>
      <c r="B23" s="30"/>
      <c r="C23" s="30"/>
      <c r="D23" s="30"/>
      <c r="E23" s="30"/>
      <c r="F23" s="30"/>
      <c r="G23" s="30"/>
      <c r="H23" s="30"/>
      <c r="I23" s="30"/>
      <c r="J23" s="30"/>
      <c r="K23" s="30"/>
      <c r="L23" s="31"/>
    </row>
    <row r="24" spans="1:21" x14ac:dyDescent="0.3">
      <c r="A24" s="29"/>
      <c r="B24" s="30"/>
      <c r="C24" s="30"/>
      <c r="D24" s="30"/>
      <c r="E24" s="30"/>
      <c r="F24" s="30"/>
      <c r="G24" s="30"/>
      <c r="H24" s="30"/>
      <c r="I24" s="30"/>
      <c r="J24" s="30"/>
      <c r="K24" s="30"/>
      <c r="L24" s="31"/>
    </row>
    <row r="25" spans="1:21" x14ac:dyDescent="0.3">
      <c r="A25" s="32"/>
      <c r="B25" s="33"/>
      <c r="C25" s="33"/>
      <c r="D25" s="33"/>
      <c r="E25" s="33"/>
      <c r="F25" s="33"/>
      <c r="G25" s="33"/>
      <c r="H25" s="33"/>
      <c r="I25" s="33"/>
      <c r="J25" s="33"/>
      <c r="K25" s="33"/>
      <c r="L25" s="34"/>
    </row>
    <row r="26" spans="1:21" x14ac:dyDescent="0.3">
      <c r="A26" s="26" t="s">
        <v>15</v>
      </c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8"/>
    </row>
    <row r="27" spans="1:21" x14ac:dyDescent="0.3">
      <c r="A27" s="29"/>
      <c r="B27" s="30"/>
      <c r="C27" s="30"/>
      <c r="D27" s="30"/>
      <c r="E27" s="30"/>
      <c r="F27" s="30"/>
      <c r="G27" s="30"/>
      <c r="H27" s="30"/>
      <c r="I27" s="30"/>
      <c r="J27" s="30"/>
      <c r="K27" s="30"/>
      <c r="L27" s="31"/>
    </row>
    <row r="28" spans="1:21" x14ac:dyDescent="0.3">
      <c r="A28" s="29"/>
      <c r="B28" s="30"/>
      <c r="C28" s="30"/>
      <c r="D28" s="30"/>
      <c r="E28" s="30"/>
      <c r="F28" s="30"/>
      <c r="G28" s="30"/>
      <c r="H28" s="30"/>
      <c r="I28" s="30"/>
      <c r="J28" s="30"/>
      <c r="K28" s="30"/>
      <c r="L28" s="31"/>
    </row>
    <row r="29" spans="1:21" x14ac:dyDescent="0.3">
      <c r="A29" s="29"/>
      <c r="B29" s="30"/>
      <c r="C29" s="30"/>
      <c r="D29" s="30"/>
      <c r="E29" s="30"/>
      <c r="F29" s="30"/>
      <c r="G29" s="30"/>
      <c r="H29" s="30"/>
      <c r="I29" s="30"/>
      <c r="J29" s="30"/>
      <c r="K29" s="30"/>
      <c r="L29" s="31"/>
    </row>
    <row r="30" spans="1:21" x14ac:dyDescent="0.3">
      <c r="A30" s="29"/>
      <c r="B30" s="30"/>
      <c r="C30" s="30"/>
      <c r="D30" s="30"/>
      <c r="E30" s="30"/>
      <c r="F30" s="30"/>
      <c r="G30" s="30"/>
      <c r="H30" s="30"/>
      <c r="I30" s="30"/>
      <c r="J30" s="30"/>
      <c r="K30" s="30"/>
      <c r="L30" s="31"/>
    </row>
    <row r="31" spans="1:21" x14ac:dyDescent="0.3">
      <c r="A31" s="32"/>
      <c r="B31" s="33"/>
      <c r="C31" s="33"/>
      <c r="D31" s="33"/>
      <c r="E31" s="33"/>
      <c r="F31" s="33"/>
      <c r="G31" s="33"/>
      <c r="H31" s="33"/>
      <c r="I31" s="33"/>
      <c r="J31" s="33"/>
      <c r="K31" s="33"/>
      <c r="L31" s="34"/>
    </row>
  </sheetData>
  <mergeCells count="2">
    <mergeCell ref="A18:L25"/>
    <mergeCell ref="A26:L31"/>
  </mergeCells>
  <phoneticPr fontId="2" type="noConversion"/>
  <pageMargins left="0.7" right="0.7" top="0.75" bottom="0.75" header="0.3" footer="0.3"/>
  <pageSetup orientation="portrait" horizontalDpi="1200" verticalDpi="1200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0C9C83A0C947A4787A1EC8E1D274DA6" ma:contentTypeVersion="12" ma:contentTypeDescription="Create a new document." ma:contentTypeScope="" ma:versionID="96eee28c8c1e79f9bee0e4c3d913ef81">
  <xsd:schema xmlns:xsd="http://www.w3.org/2001/XMLSchema" xmlns:xs="http://www.w3.org/2001/XMLSchema" xmlns:p="http://schemas.microsoft.com/office/2006/metadata/properties" xmlns:ns2="f97e7a27-b37d-49bf-9b21-f0024f52156f" xmlns:ns3="66a57af0-686b-43c0-b471-887217f3da14" targetNamespace="http://schemas.microsoft.com/office/2006/metadata/properties" ma:root="true" ma:fieldsID="2d46b364c12a4cbf4c13b44a9062faab" ns2:_="" ns3:_="">
    <xsd:import namespace="f97e7a27-b37d-49bf-9b21-f0024f52156f"/>
    <xsd:import namespace="66a57af0-686b-43c0-b471-887217f3da1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7e7a27-b37d-49bf-9b21-f0024f52156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a57af0-686b-43c0-b471-887217f3da14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3C7DBEE-DD50-4902-924E-E42F340AABBB}">
  <ds:schemaRefs>
    <ds:schemaRef ds:uri="http://www.w3.org/XML/1998/namespace"/>
    <ds:schemaRef ds:uri="f97e7a27-b37d-49bf-9b21-f0024f52156f"/>
    <ds:schemaRef ds:uri="66a57af0-686b-43c0-b471-887217f3da14"/>
    <ds:schemaRef ds:uri="http://schemas.openxmlformats.org/package/2006/metadata/core-properties"/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schemas.microsoft.com/office/infopath/2007/PartnerControls"/>
    <ds:schemaRef ds:uri="http://purl.org/dc/dcmitype/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E7B79D82-08D6-476F-A464-FBF9C9F11EB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97e7a27-b37d-49bf-9b21-f0024f52156f"/>
    <ds:schemaRef ds:uri="66a57af0-686b-43c0-b471-887217f3da1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DED9B76-9ACA-4FF9-9FF3-36E364EC53B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 Romeijn</dc:creator>
  <cp:lastModifiedBy>chen pei hu</cp:lastModifiedBy>
  <dcterms:created xsi:type="dcterms:W3CDTF">2021-09-06T14:28:05Z</dcterms:created>
  <dcterms:modified xsi:type="dcterms:W3CDTF">2021-09-16T07:32:52Z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0x010100F0C9C83A0C947A4787A1EC8E1D274DA6</vt:lpwstr>
  </property>
</Properties>
</file>