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charts/chart6.xml" ContentType="application/vnd.openxmlformats-officedocument.drawingml.char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600" yWindow="120" windowWidth="14115" windowHeight="8670" tabRatio="598" firstSheet="12" activeTab="15"/>
  </bookViews>
  <sheets>
    <sheet name="1 _ Alejandro Garcia" sheetId="1" r:id="rId1"/>
    <sheet name="2 _ Diego Ricca" sheetId="2" r:id="rId2"/>
    <sheet name="3 _ Federico Andrade" sheetId="3" r:id="rId3"/>
    <sheet name="4 _ Federico Trinidad" sheetId="4" r:id="rId4"/>
    <sheet name="5 _ Ignacio Infante" sheetId="5" r:id="rId5"/>
    <sheet name="6 _ Javier Madeiro" sheetId="6" r:id="rId6"/>
    <sheet name="7 _ José Cordero" sheetId="7" r:id="rId7"/>
    <sheet name="8 _ Juan Ghiringhelli" sheetId="8" r:id="rId8"/>
    <sheet name="9 _ Leticia Vilariño" sheetId="9" r:id="rId9"/>
    <sheet name="10 _ Marcos Sander" sheetId="10" r:id="rId10"/>
    <sheet name="11 _ Martín Taruselli" sheetId="11" r:id="rId11"/>
    <sheet name="12 _ Vicente Acosta" sheetId="12" r:id="rId12"/>
    <sheet name="Consolidado" sheetId="13" r:id="rId13"/>
    <sheet name="Gráfica esfuerzo persona" sheetId="14" r:id="rId14"/>
    <sheet name="Gráfica esfuerzo por rol" sheetId="16" r:id="rId15"/>
    <sheet name="Gráfica esfuerzo por área" sheetId="17" r:id="rId16"/>
  </sheets>
  <externalReferences>
    <externalReference r:id="rId17"/>
  </externalReferences>
  <calcPr calcId="125725"/>
</workbook>
</file>

<file path=xl/calcChain.xml><?xml version="1.0" encoding="utf-8"?>
<calcChain xmlns="http://schemas.openxmlformats.org/spreadsheetml/2006/main">
  <c r="B22" i="13"/>
  <c r="B16"/>
  <c r="D31" i="11"/>
  <c r="B34" i="13"/>
  <c r="B35"/>
  <c r="B7"/>
  <c r="B8"/>
  <c r="B9"/>
  <c r="B10"/>
  <c r="B11"/>
  <c r="B12"/>
  <c r="B13"/>
  <c r="B14"/>
  <c r="B15"/>
  <c r="B44"/>
  <c r="B45"/>
  <c r="B43"/>
  <c r="B42"/>
  <c r="B41"/>
  <c r="B40"/>
  <c r="B39"/>
  <c r="B38"/>
  <c r="B37"/>
  <c r="B36"/>
  <c r="B19"/>
  <c r="B21"/>
  <c r="B23"/>
  <c r="B24"/>
  <c r="B25"/>
  <c r="B26"/>
  <c r="B27"/>
  <c r="B28"/>
  <c r="B29"/>
  <c r="B30"/>
  <c r="D29" i="1"/>
  <c r="D29" i="12"/>
  <c r="D29" i="10"/>
  <c r="D30" i="9"/>
  <c r="D29" i="8"/>
  <c r="D29" i="7"/>
  <c r="D29" i="6"/>
  <c r="D29" i="2"/>
  <c r="D30" i="3"/>
  <c r="D29" i="4"/>
  <c r="D29" i="5"/>
</calcChain>
</file>

<file path=xl/sharedStrings.xml><?xml version="1.0" encoding="utf-8"?>
<sst xmlns="http://schemas.openxmlformats.org/spreadsheetml/2006/main" count="542" uniqueCount="202">
  <si>
    <t>Javier Madeiro</t>
  </si>
  <si>
    <t>Ignacio Infante</t>
  </si>
  <si>
    <t>Total Responsable de SCM</t>
  </si>
  <si>
    <t>Total Línea Gestión de Proyecto</t>
  </si>
  <si>
    <t>2</t>
  </si>
  <si>
    <t>Observaciones</t>
  </si>
  <si>
    <t>Total Línea Gestión de Calidad</t>
  </si>
  <si>
    <t>Total Implementador</t>
  </si>
  <si>
    <t>Total Responsable de SQA</t>
  </si>
  <si>
    <t>Total Línea Análisis/Req.</t>
  </si>
  <si>
    <t>Código Actividad</t>
  </si>
  <si>
    <t>Juan Ghiringhelli</t>
  </si>
  <si>
    <t>Marcos Sander</t>
  </si>
  <si>
    <t>Grupo:</t>
  </si>
  <si>
    <t>Descripción Actividad</t>
  </si>
  <si>
    <t>Total Línea Gestión de Configuración y Control de Cambios</t>
  </si>
  <si>
    <t>Total Responsable de Verificación</t>
  </si>
  <si>
    <t>Proyecto IS 2010 - Registro de horas trabajadas</t>
  </si>
  <si>
    <t>Horas</t>
  </si>
  <si>
    <t>Federico Andrade</t>
  </si>
  <si>
    <t>Grupo: 2</t>
  </si>
  <si>
    <t>Total Administrador</t>
  </si>
  <si>
    <t>Diego Ricca</t>
  </si>
  <si>
    <t>Leticia Vilariño</t>
  </si>
  <si>
    <t>Total Línea Implementación</t>
  </si>
  <si>
    <t>Total Responsable de la Comunicación</t>
  </si>
  <si>
    <t>Total Arquitecto</t>
  </si>
  <si>
    <t>Total Línea Comunicación</t>
  </si>
  <si>
    <t>José Cordero</t>
  </si>
  <si>
    <t>Nombre:</t>
  </si>
  <si>
    <t>Martín Taruselli</t>
  </si>
  <si>
    <t>Total Línea Transición al entorno del usuario</t>
  </si>
  <si>
    <t>Total</t>
  </si>
  <si>
    <t>Martín Taruselli Borio</t>
  </si>
  <si>
    <t>Federico Trinidad</t>
  </si>
  <si>
    <t>Total Documentador de usuario</t>
  </si>
  <si>
    <t>Vicente Acosta</t>
  </si>
  <si>
    <t>Federico Trindad</t>
  </si>
  <si>
    <t>Total Asistente de Verificación</t>
  </si>
  <si>
    <t>Fecha</t>
  </si>
  <si>
    <t>Total Espec. Técnicos</t>
  </si>
  <si>
    <t>Consolidado del equipo</t>
  </si>
  <si>
    <t>Total Línea Verificación</t>
  </si>
  <si>
    <t>Total Línea Diseño</t>
  </si>
  <si>
    <t>Total Coordinador de Desarrollo</t>
  </si>
  <si>
    <t>Total Instructor</t>
  </si>
  <si>
    <t>Nombre: Interpool</t>
  </si>
  <si>
    <t>R. de verificación?</t>
  </si>
  <si>
    <t>A. de SQA?</t>
  </si>
  <si>
    <t>Analista?</t>
  </si>
  <si>
    <t>Implementador?</t>
  </si>
  <si>
    <t>E. Técnico?</t>
  </si>
  <si>
    <t>R. SQA?</t>
  </si>
  <si>
    <t>A. Verificación?</t>
  </si>
  <si>
    <t>Diseñador IU?</t>
  </si>
  <si>
    <t>Administrador?</t>
  </si>
  <si>
    <t>R. Comunicación?</t>
  </si>
  <si>
    <t>Dis. de IU?</t>
  </si>
  <si>
    <t>Arquitecto?</t>
  </si>
  <si>
    <t>A. de Verificación?</t>
  </si>
  <si>
    <t>Coor.de Desarrollo?</t>
  </si>
  <si>
    <t>R. de SCM?</t>
  </si>
  <si>
    <t xml:space="preserve">E. Técnico? </t>
  </si>
  <si>
    <t>Si</t>
  </si>
  <si>
    <t>Flags p/ formulas</t>
  </si>
  <si>
    <t>Total Línea Formación y entrenamiento</t>
  </si>
  <si>
    <t>3/10/2010</t>
  </si>
  <si>
    <t>V5</t>
  </si>
  <si>
    <t>Verificar Documentos</t>
  </si>
  <si>
    <t>5/10/2010</t>
  </si>
  <si>
    <t>G18</t>
  </si>
  <si>
    <t>Reunión Evaluativa con el Director del Proyecto</t>
  </si>
  <si>
    <t>CU4</t>
  </si>
  <si>
    <t>6/10/2010</t>
  </si>
  <si>
    <t>G6</t>
  </si>
  <si>
    <t>7/10/2010</t>
  </si>
  <si>
    <t>V7</t>
  </si>
  <si>
    <t>Ejecutar la Pruebas</t>
  </si>
  <si>
    <t>8/10/2010</t>
  </si>
  <si>
    <t>9/10/2010</t>
  </si>
  <si>
    <t>V2</t>
  </si>
  <si>
    <t>I10</t>
  </si>
  <si>
    <t>Implementación</t>
  </si>
  <si>
    <t>Implementando los casos de uso: arrestar, emitir orden de arresto, y filtrar</t>
  </si>
  <si>
    <t>Reunión con el director</t>
  </si>
  <si>
    <t>Reunión de fin de fase con el tutor.</t>
  </si>
  <si>
    <t>Implementando test unitarios</t>
  </si>
  <si>
    <t>I2</t>
  </si>
  <si>
    <t>Integración de iteración completa</t>
  </si>
  <si>
    <t>E2</t>
  </si>
  <si>
    <t>Pruebas sobre la multitarea</t>
  </si>
  <si>
    <t>Atención de issues</t>
  </si>
  <si>
    <t>I1</t>
  </si>
  <si>
    <t>Implementar casos de uso parser</t>
  </si>
  <si>
    <t>03/10/2010</t>
  </si>
  <si>
    <t>G9</t>
  </si>
  <si>
    <t>Plan de desarrollo</t>
  </si>
  <si>
    <t>I5</t>
  </si>
  <si>
    <t>I4</t>
  </si>
  <si>
    <t>Q5</t>
  </si>
  <si>
    <t>Revisar entregas, informe semanal</t>
  </si>
  <si>
    <t>Revisión entregas, realizar informe semanal de SQA, planificar semana</t>
  </si>
  <si>
    <t>E1</t>
  </si>
  <si>
    <t>Reunión con implementadores</t>
  </si>
  <si>
    <t>Explicación de como configurar el entorno de desarrollo para realizar la verificación</t>
  </si>
  <si>
    <t>Q4</t>
  </si>
  <si>
    <t>RTF Planificación del Proyecto</t>
  </si>
  <si>
    <t>Reunión verificadores</t>
  </si>
  <si>
    <t>Planificación acciones correctivas RTF</t>
  </si>
  <si>
    <t>Documentar RTF</t>
  </si>
  <si>
    <t>Se documento la RTF del Project</t>
  </si>
  <si>
    <t>G1</t>
  </si>
  <si>
    <t>Documentar Project</t>
  </si>
  <si>
    <t>Revisar entregas</t>
  </si>
  <si>
    <t>Ambiente</t>
  </si>
  <si>
    <t>Presentación al director del proyecto</t>
  </si>
  <si>
    <t>Presentación</t>
  </si>
  <si>
    <t xml:space="preserve">Conexión del Windows Phone con Azure. </t>
  </si>
  <si>
    <t>Autoestudio</t>
  </si>
  <si>
    <t>Corregimos bugs detectados en la verificación y realizamos cambios en el diseño.</t>
  </si>
  <si>
    <t>G2</t>
  </si>
  <si>
    <t>Seguimiento del proyecto</t>
  </si>
  <si>
    <t>Estuve con los implementadores en facultad</t>
  </si>
  <si>
    <t>4/10/2010</t>
  </si>
  <si>
    <t>G4</t>
  </si>
  <si>
    <t>Gestión de riesgos</t>
  </si>
  <si>
    <t>Preparación PPT para fin de fase</t>
  </si>
  <si>
    <t>Documentos, planillas, mails a cliente, etc. A lo largo de la semana.</t>
  </si>
  <si>
    <t>RTF de plan de proyecto</t>
  </si>
  <si>
    <t>Revisión del proyecto, cronograma</t>
  </si>
  <si>
    <t>G10</t>
  </si>
  <si>
    <t>Ajustar y evaluar el plan de proyecto</t>
  </si>
  <si>
    <t>Modificar Diagrama Gantt</t>
  </si>
  <si>
    <t xml:space="preserve">Conexión del Windows Phone con Azure, testeo de operaciones. Quedaron implementadas las conexiones y lógica para llevar a cabo los casos de uso: Filtrado, Listado de sospechosos, Emitir orden de arresto y Arresto. Se logró realizar todos los pasos necesarios para completar el juego en 4 iteraciones completas. </t>
  </si>
  <si>
    <t>Estudio sobre animaciones</t>
  </si>
  <si>
    <t>Corregimos bugs detectados en la verificación y realizamos cambios en el diseño con José.</t>
  </si>
  <si>
    <t>D2</t>
  </si>
  <si>
    <t>Descripción Arquitectura</t>
  </si>
  <si>
    <t>Documento que describe la arquitectura</t>
  </si>
  <si>
    <t>D1</t>
  </si>
  <si>
    <t>Modelo de diseño</t>
  </si>
  <si>
    <t>Diagramas de colaboración</t>
  </si>
  <si>
    <t>Reunión con director proyecto</t>
  </si>
  <si>
    <t>Reunión semanal con director de proyecto</t>
  </si>
  <si>
    <t>V1</t>
  </si>
  <si>
    <t>Reunión verificación</t>
  </si>
  <si>
    <t>Reunión para coordinar la tarea de verificación</t>
  </si>
  <si>
    <t>Documento del modelo de diseño</t>
  </si>
  <si>
    <t>Ajustes al plan de desarrollo fase de construcción</t>
  </si>
  <si>
    <t>RTF plan de proyecto</t>
  </si>
  <si>
    <t>Reunión para RTF del plan de proyecto</t>
  </si>
  <si>
    <t>Reunión para planificar tarea de verificación</t>
  </si>
  <si>
    <t>Documento modelo de diseño</t>
  </si>
  <si>
    <t>Verificación</t>
  </si>
  <si>
    <t>Ajuste de entorno para la verificación</t>
  </si>
  <si>
    <t>Reunión de apoyo</t>
  </si>
  <si>
    <t>Reunión con los verificadores para indicar como configurar el entorno</t>
  </si>
  <si>
    <t>10/10/2010</t>
  </si>
  <si>
    <t>Implementar las Clases</t>
  </si>
  <si>
    <t>Esfuerzo por persona / consolidado</t>
  </si>
  <si>
    <t>Esfuerzo estimado consolidado</t>
  </si>
  <si>
    <t>Esfuerzo realizado consolidado</t>
  </si>
  <si>
    <t>Área</t>
  </si>
  <si>
    <t>Horas realizadas semana</t>
  </si>
  <si>
    <t>Diseño</t>
  </si>
  <si>
    <t>Gestión de calidad</t>
  </si>
  <si>
    <t>Gestión de configuración</t>
  </si>
  <si>
    <t>Gestión de proyecto</t>
  </si>
  <si>
    <t>Comunicación</t>
  </si>
  <si>
    <t>Implantación</t>
  </si>
  <si>
    <t>Formación y entrenamiento</t>
  </si>
  <si>
    <t>Esfuerzo Rol / consolidado</t>
  </si>
  <si>
    <t>Analistas</t>
  </si>
  <si>
    <t>Documentador de Usuario</t>
  </si>
  <si>
    <t>Arquitecto</t>
  </si>
  <si>
    <t>Coordinador de Desarrollo</t>
  </si>
  <si>
    <t>Implementador</t>
  </si>
  <si>
    <t>Especialistas Técnicos</t>
  </si>
  <si>
    <t>Responsable de SQA</t>
  </si>
  <si>
    <t>Responsable de SCM</t>
  </si>
  <si>
    <t>Responsable de Verificación</t>
  </si>
  <si>
    <t>Asistente de Verificación</t>
  </si>
  <si>
    <t>Administrador</t>
  </si>
  <si>
    <t>Responsable de la Comunicación</t>
  </si>
  <si>
    <t>Alejandro García</t>
  </si>
  <si>
    <t>Reunión Equipo</t>
  </si>
  <si>
    <t>Reunión con los implementadores para ver el ambiente de desarrollo</t>
  </si>
  <si>
    <t>Reunión con el Arquitecto y SQA</t>
  </si>
  <si>
    <t>Realización de Documentos</t>
  </si>
  <si>
    <t>Implementación e integración</t>
  </si>
  <si>
    <t>Elaboración del documento</t>
  </si>
  <si>
    <t>Informe de Integración</t>
  </si>
  <si>
    <t>Plan de integración de la iteración</t>
  </si>
  <si>
    <t>Configuración del entorno de desarrollo para verificar.</t>
  </si>
  <si>
    <t>Se armaron Excel con la tareas de acuerdo a los planes se enviaron a los responsables para que los completen</t>
  </si>
  <si>
    <t>Arme la estructura del Project, recursos, entregables y tareas de calidad.</t>
  </si>
  <si>
    <t>Investigación sobre animaciones y retoques.</t>
  </si>
  <si>
    <t>Documentación semana, análisis de riesgos</t>
  </si>
  <si>
    <t>Estudio de herramientas de test unitarios y se comenzó a hacer test de pruebas</t>
  </si>
  <si>
    <t>Total Analistas</t>
  </si>
  <si>
    <t>Tabla esfuerzo áreas / semana</t>
  </si>
  <si>
    <t>Análisis</t>
  </si>
</sst>
</file>

<file path=xl/styles.xml><?xml version="1.0" encoding="utf-8"?>
<styleSheet xmlns="http://schemas.openxmlformats.org/spreadsheetml/2006/main">
  <numFmts count="2">
    <numFmt numFmtId="164" formatCode="0.##"/>
    <numFmt numFmtId="165" formatCode="0.00;[Red]0.00"/>
  </numFmts>
  <fonts count="7">
    <font>
      <sz val="10"/>
      <name val="Arial"/>
      <family val="2"/>
    </font>
    <font>
      <b/>
      <sz val="10"/>
      <color indexed="8"/>
      <name val="Verdana"/>
      <family val="2"/>
    </font>
    <font>
      <sz val="10"/>
      <color indexed="8"/>
      <name val="Arial"/>
      <family val="2"/>
    </font>
    <font>
      <sz val="10"/>
      <color indexed="8"/>
      <name val="Verdana"/>
      <family val="2"/>
    </font>
    <font>
      <b/>
      <sz val="10"/>
      <color indexed="39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8">
    <xf numFmtId="0" fontId="0" fillId="0" borderId="0" xfId="0">
      <alignment vertical="center"/>
    </xf>
    <xf numFmtId="164" fontId="1" fillId="0" borderId="0" xfId="0" applyNumberFormat="1" applyFont="1" applyFill="1" applyAlignment="1">
      <alignment horizontal="left" wrapText="1"/>
    </xf>
    <xf numFmtId="164" fontId="2" fillId="0" borderId="0" xfId="0" applyNumberFormat="1" applyFont="1" applyFill="1" applyAlignment="1">
      <alignment horizontal="left" wrapText="1"/>
    </xf>
    <xf numFmtId="164" fontId="3" fillId="0" borderId="0" xfId="0" applyNumberFormat="1" applyFont="1" applyFill="1" applyAlignment="1">
      <alignment horizontal="left" wrapText="1"/>
    </xf>
    <xf numFmtId="164" fontId="1" fillId="0" borderId="1" xfId="0" applyNumberFormat="1" applyFont="1" applyFill="1" applyBorder="1" applyAlignment="1">
      <alignment horizontal="left" wrapText="1"/>
    </xf>
    <xf numFmtId="164" fontId="3" fillId="0" borderId="1" xfId="0" applyNumberFormat="1" applyFont="1" applyFill="1" applyBorder="1" applyAlignment="1">
      <alignment horizontal="left" wrapText="1"/>
    </xf>
    <xf numFmtId="164" fontId="2" fillId="0" borderId="2" xfId="0" applyNumberFormat="1" applyFont="1" applyFill="1" applyBorder="1" applyAlignment="1">
      <alignment wrapText="1"/>
    </xf>
    <xf numFmtId="164" fontId="2" fillId="0" borderId="0" xfId="0" applyNumberFormat="1" applyFont="1" applyFill="1" applyAlignment="1">
      <alignment wrapText="1"/>
    </xf>
    <xf numFmtId="164" fontId="3" fillId="0" borderId="0" xfId="0" applyNumberFormat="1" applyFont="1" applyFill="1" applyAlignment="1">
      <alignment horizontal="right" wrapText="1"/>
    </xf>
    <xf numFmtId="164" fontId="2" fillId="0" borderId="0" xfId="0" applyNumberFormat="1" applyFont="1" applyFill="1" applyAlignment="1">
      <alignment vertical="center" wrapText="1"/>
    </xf>
    <xf numFmtId="164" fontId="2" fillId="0" borderId="1" xfId="0" applyNumberFormat="1" applyFont="1" applyFill="1" applyBorder="1" applyAlignment="1">
      <alignment wrapText="1"/>
    </xf>
    <xf numFmtId="164" fontId="4" fillId="0" borderId="3" xfId="0" applyNumberFormat="1" applyFont="1" applyFill="1" applyBorder="1" applyAlignment="1">
      <alignment horizontal="left" wrapText="1"/>
    </xf>
    <xf numFmtId="164" fontId="4" fillId="0" borderId="5" xfId="0" applyNumberFormat="1" applyFont="1" applyFill="1" applyBorder="1" applyAlignment="1">
      <alignment horizontal="left" wrapText="1"/>
    </xf>
    <xf numFmtId="164" fontId="4" fillId="0" borderId="7" xfId="0" applyNumberFormat="1" applyFont="1" applyFill="1" applyBorder="1" applyAlignment="1">
      <alignment horizontal="left" wrapText="1"/>
    </xf>
    <xf numFmtId="164" fontId="5" fillId="0" borderId="8" xfId="0" applyNumberFormat="1" applyFont="1" applyFill="1" applyBorder="1" applyAlignment="1">
      <alignment horizontal="left" wrapText="1"/>
    </xf>
    <xf numFmtId="164" fontId="4" fillId="0" borderId="0" xfId="0" applyNumberFormat="1" applyFont="1" applyFill="1" applyAlignment="1">
      <alignment horizontal="left" wrapText="1"/>
    </xf>
    <xf numFmtId="165" fontId="0" fillId="0" borderId="0" xfId="0" applyNumberFormat="1">
      <alignment vertical="center"/>
    </xf>
    <xf numFmtId="165" fontId="1" fillId="0" borderId="1" xfId="0" applyNumberFormat="1" applyFont="1" applyFill="1" applyBorder="1" applyAlignment="1">
      <alignment horizontal="left" wrapText="1"/>
    </xf>
    <xf numFmtId="165" fontId="2" fillId="0" borderId="0" xfId="0" applyNumberFormat="1" applyFont="1" applyFill="1" applyAlignment="1">
      <alignment wrapText="1"/>
    </xf>
    <xf numFmtId="165" fontId="3" fillId="0" borderId="0" xfId="0" applyNumberFormat="1" applyFont="1" applyFill="1" applyAlignment="1">
      <alignment horizontal="right" wrapText="1"/>
    </xf>
    <xf numFmtId="165" fontId="2" fillId="0" borderId="0" xfId="0" applyNumberFormat="1" applyFont="1" applyFill="1" applyAlignment="1">
      <alignment horizontal="right" wrapText="1"/>
    </xf>
    <xf numFmtId="2" fontId="0" fillId="0" borderId="0" xfId="0" applyNumberFormat="1">
      <alignment vertical="center"/>
    </xf>
    <xf numFmtId="2" fontId="1" fillId="0" borderId="1" xfId="0" applyNumberFormat="1" applyFont="1" applyFill="1" applyBorder="1" applyAlignment="1">
      <alignment horizontal="left" wrapText="1"/>
    </xf>
    <xf numFmtId="2" fontId="2" fillId="0" borderId="0" xfId="0" applyNumberFormat="1" applyFont="1" applyFill="1" applyAlignment="1">
      <alignment wrapText="1"/>
    </xf>
    <xf numFmtId="165" fontId="5" fillId="0" borderId="4" xfId="0" applyNumberFormat="1" applyFont="1" applyFill="1" applyBorder="1" applyAlignment="1">
      <alignment horizontal="left" wrapText="1"/>
    </xf>
    <xf numFmtId="165" fontId="5" fillId="0" borderId="6" xfId="0" applyNumberFormat="1" applyFont="1" applyFill="1" applyBorder="1" applyAlignment="1">
      <alignment horizontal="left" wrapText="1"/>
    </xf>
    <xf numFmtId="165" fontId="5" fillId="0" borderId="8" xfId="0" applyNumberFormat="1" applyFont="1" applyFill="1" applyBorder="1" applyAlignment="1">
      <alignment horizontal="left" wrapText="1"/>
    </xf>
    <xf numFmtId="49" fontId="2" fillId="0" borderId="2" xfId="0" applyNumberFormat="1" applyFont="1" applyFill="1" applyBorder="1" applyAlignment="1">
      <alignment wrapText="1"/>
    </xf>
    <xf numFmtId="49" fontId="2" fillId="0" borderId="0" xfId="0" applyNumberFormat="1" applyFont="1" applyFill="1" applyAlignment="1">
      <alignment wrapText="1"/>
    </xf>
    <xf numFmtId="49" fontId="0" fillId="0" borderId="0" xfId="0" applyNumberFormat="1">
      <alignment vertical="center"/>
    </xf>
    <xf numFmtId="164" fontId="1" fillId="0" borderId="0" xfId="0" applyNumberFormat="1" applyFont="1" applyFill="1" applyBorder="1" applyAlignment="1">
      <alignment horizontal="left" wrapText="1"/>
    </xf>
    <xf numFmtId="0" fontId="0" fillId="0" borderId="2" xfId="0" applyBorder="1">
      <alignment vertical="center"/>
    </xf>
    <xf numFmtId="49" fontId="2" fillId="0" borderId="0" xfId="0" applyNumberFormat="1" applyFont="1" applyFill="1" applyBorder="1" applyAlignment="1">
      <alignment wrapText="1"/>
    </xf>
    <xf numFmtId="164" fontId="2" fillId="0" borderId="0" xfId="0" applyNumberFormat="1" applyFont="1" applyFill="1" applyBorder="1" applyAlignment="1">
      <alignment wrapText="1"/>
    </xf>
    <xf numFmtId="165" fontId="2" fillId="0" borderId="0" xfId="0" applyNumberFormat="1" applyFont="1" applyFill="1" applyBorder="1" applyAlignment="1">
      <alignment wrapText="1"/>
    </xf>
    <xf numFmtId="165" fontId="6" fillId="0" borderId="4" xfId="0" applyNumberFormat="1" applyFont="1" applyBorder="1" applyAlignment="1">
      <alignment horizontal="left" vertical="center"/>
    </xf>
    <xf numFmtId="0" fontId="0" fillId="0" borderId="9" xfId="0" applyBorder="1" applyAlignment="1"/>
    <xf numFmtId="0" fontId="0" fillId="0" borderId="9" xfId="0" applyFill="1" applyBorder="1" applyAlignment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0000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plotArea>
      <c:layout/>
      <c:barChart>
        <c:barDir val="col"/>
        <c:grouping val="clustered"/>
        <c:ser>
          <c:idx val="0"/>
          <c:order val="0"/>
          <c:tx>
            <c:strRef>
              <c:f>[1]Hoja1!$B$28</c:f>
              <c:strCache>
                <c:ptCount val="1"/>
                <c:pt idx="0">
                  <c:v>Esfuerzo estimado</c:v>
                </c:pt>
              </c:strCache>
            </c:strRef>
          </c:tx>
          <c:cat>
            <c:strRef>
              <c:f>[1]Hoja1!$A$29:$A$41</c:f>
              <c:strCache>
                <c:ptCount val="13"/>
                <c:pt idx="1">
                  <c:v>Alejandro Garcia</c:v>
                </c:pt>
                <c:pt idx="2">
                  <c:v>Diego Ricca</c:v>
                </c:pt>
                <c:pt idx="3">
                  <c:v>Federico Andrade</c:v>
                </c:pt>
                <c:pt idx="4">
                  <c:v>Federico Trinidad</c:v>
                </c:pt>
                <c:pt idx="5">
                  <c:v>Ignacio Infante</c:v>
                </c:pt>
                <c:pt idx="6">
                  <c:v>Javier Madeiro</c:v>
                </c:pt>
                <c:pt idx="7">
                  <c:v>José Cordero</c:v>
                </c:pt>
                <c:pt idx="8">
                  <c:v>Juan Ghiringhelli</c:v>
                </c:pt>
                <c:pt idx="9">
                  <c:v>Leticia Vilariño</c:v>
                </c:pt>
                <c:pt idx="10">
                  <c:v>Marcos Sander</c:v>
                </c:pt>
                <c:pt idx="11">
                  <c:v>Martín Taruselli</c:v>
                </c:pt>
                <c:pt idx="12">
                  <c:v>Vicente Acosta</c:v>
                </c:pt>
              </c:strCache>
            </c:strRef>
          </c:cat>
          <c:val>
            <c:numRef>
              <c:f>[1]Hoja1!$B$29:$B$41</c:f>
              <c:numCache>
                <c:formatCode>General</c:formatCode>
                <c:ptCount val="13"/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</c:numCache>
            </c:numRef>
          </c:val>
        </c:ser>
        <c:ser>
          <c:idx val="1"/>
          <c:order val="1"/>
          <c:tx>
            <c:strRef>
              <c:f>[1]Hoja1!$C$28</c:f>
              <c:strCache>
                <c:ptCount val="1"/>
                <c:pt idx="0">
                  <c:v>Esfuerzo realizado</c:v>
                </c:pt>
              </c:strCache>
            </c:strRef>
          </c:tx>
          <c:cat>
            <c:strRef>
              <c:f>[1]Hoja1!$A$29:$A$41</c:f>
              <c:strCache>
                <c:ptCount val="13"/>
                <c:pt idx="1">
                  <c:v>Alejandro Garcia</c:v>
                </c:pt>
                <c:pt idx="2">
                  <c:v>Diego Ricca</c:v>
                </c:pt>
                <c:pt idx="3">
                  <c:v>Federico Andrade</c:v>
                </c:pt>
                <c:pt idx="4">
                  <c:v>Federico Trinidad</c:v>
                </c:pt>
                <c:pt idx="5">
                  <c:v>Ignacio Infante</c:v>
                </c:pt>
                <c:pt idx="6">
                  <c:v>Javier Madeiro</c:v>
                </c:pt>
                <c:pt idx="7">
                  <c:v>José Cordero</c:v>
                </c:pt>
                <c:pt idx="8">
                  <c:v>Juan Ghiringhelli</c:v>
                </c:pt>
                <c:pt idx="9">
                  <c:v>Leticia Vilariño</c:v>
                </c:pt>
                <c:pt idx="10">
                  <c:v>Marcos Sander</c:v>
                </c:pt>
                <c:pt idx="11">
                  <c:v>Martín Taruselli</c:v>
                </c:pt>
                <c:pt idx="12">
                  <c:v>Vicente Acosta</c:v>
                </c:pt>
              </c:strCache>
            </c:strRef>
          </c:cat>
          <c:val>
            <c:numRef>
              <c:f>[1]Hoja1!$C$29:$C$41</c:f>
              <c:numCache>
                <c:formatCode>General</c:formatCode>
                <c:ptCount val="13"/>
                <c:pt idx="1">
                  <c:v>23</c:v>
                </c:pt>
                <c:pt idx="2">
                  <c:v>14</c:v>
                </c:pt>
                <c:pt idx="3">
                  <c:v>16</c:v>
                </c:pt>
                <c:pt idx="4">
                  <c:v>10</c:v>
                </c:pt>
                <c:pt idx="5">
                  <c:v>13</c:v>
                </c:pt>
                <c:pt idx="6">
                  <c:v>16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18.5</c:v>
                </c:pt>
                <c:pt idx="11">
                  <c:v>14</c:v>
                </c:pt>
                <c:pt idx="12">
                  <c:v>10.5</c:v>
                </c:pt>
              </c:numCache>
            </c:numRef>
          </c:val>
        </c:ser>
        <c:gapWidth val="100"/>
        <c:axId val="69170688"/>
        <c:axId val="69172224"/>
      </c:barChart>
      <c:catAx>
        <c:axId val="69170688"/>
        <c:scaling>
          <c:orientation val="minMax"/>
        </c:scaling>
        <c:axPos val="b"/>
        <c:tickLblPos val="nextTo"/>
        <c:crossAx val="69172224"/>
        <c:crosses val="autoZero"/>
        <c:auto val="1"/>
        <c:lblAlgn val="ctr"/>
        <c:lblOffset val="100"/>
      </c:catAx>
      <c:valAx>
        <c:axId val="69172224"/>
        <c:scaling>
          <c:orientation val="minMax"/>
        </c:scaling>
        <c:axPos val="l"/>
        <c:majorGridlines/>
        <c:numFmt formatCode="General" sourceLinked="1"/>
        <c:tickLblPos val="nextTo"/>
        <c:crossAx val="69170688"/>
        <c:crosses val="autoZero"/>
        <c:crossBetween val="between"/>
      </c:valAx>
    </c:plotArea>
    <c:legend>
      <c:legendPos val="r"/>
      <c:layout/>
      <c:txPr>
        <a:bodyPr/>
        <a:lstStyle/>
        <a:p>
          <a:pPr rtl="0">
            <a:defRPr/>
          </a:pPr>
          <a:endParaRPr lang="es-ES"/>
        </a:p>
      </c:txPr>
    </c:legend>
    <c:plotVisOnly val="1"/>
  </c:chart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plotArea>
      <c:layout/>
      <c:barChart>
        <c:barDir val="col"/>
        <c:grouping val="clustered"/>
        <c:ser>
          <c:idx val="0"/>
          <c:order val="0"/>
          <c:tx>
            <c:strRef>
              <c:f>[1]Hoja1!$B$43</c:f>
              <c:strCache>
                <c:ptCount val="1"/>
                <c:pt idx="0">
                  <c:v>Esfuerzo estimado consolidado</c:v>
                </c:pt>
              </c:strCache>
            </c:strRef>
          </c:tx>
          <c:cat>
            <c:strRef>
              <c:f>[1]Hoja1!$A$44:$A$56</c:f>
              <c:strCache>
                <c:ptCount val="13"/>
                <c:pt idx="1">
                  <c:v>Alejandro Garcia</c:v>
                </c:pt>
                <c:pt idx="2">
                  <c:v>Diego Ricca</c:v>
                </c:pt>
                <c:pt idx="3">
                  <c:v>Federico Andrade</c:v>
                </c:pt>
                <c:pt idx="4">
                  <c:v>Federico Trinidad</c:v>
                </c:pt>
                <c:pt idx="5">
                  <c:v>Ignacio Infante</c:v>
                </c:pt>
                <c:pt idx="6">
                  <c:v>Javier Madeiro</c:v>
                </c:pt>
                <c:pt idx="7">
                  <c:v>José Cordero</c:v>
                </c:pt>
                <c:pt idx="8">
                  <c:v>Juan Ghiringhelli</c:v>
                </c:pt>
                <c:pt idx="9">
                  <c:v>Leticia Vilariño</c:v>
                </c:pt>
                <c:pt idx="10">
                  <c:v>Marcos Sander</c:v>
                </c:pt>
                <c:pt idx="11">
                  <c:v>Martín Taruselli</c:v>
                </c:pt>
                <c:pt idx="12">
                  <c:v>Vicente Acosta</c:v>
                </c:pt>
              </c:strCache>
            </c:strRef>
          </c:cat>
          <c:val>
            <c:numRef>
              <c:f>[1]Hoja1!$B$44:$B$56</c:f>
              <c:numCache>
                <c:formatCode>General</c:formatCode>
                <c:ptCount val="13"/>
                <c:pt idx="1">
                  <c:v>135</c:v>
                </c:pt>
                <c:pt idx="2">
                  <c:v>135</c:v>
                </c:pt>
                <c:pt idx="3">
                  <c:v>135</c:v>
                </c:pt>
                <c:pt idx="4">
                  <c:v>135</c:v>
                </c:pt>
                <c:pt idx="5">
                  <c:v>135</c:v>
                </c:pt>
                <c:pt idx="6">
                  <c:v>135</c:v>
                </c:pt>
                <c:pt idx="7">
                  <c:v>135</c:v>
                </c:pt>
                <c:pt idx="8">
                  <c:v>135</c:v>
                </c:pt>
                <c:pt idx="9">
                  <c:v>135</c:v>
                </c:pt>
                <c:pt idx="10">
                  <c:v>135</c:v>
                </c:pt>
                <c:pt idx="11">
                  <c:v>135</c:v>
                </c:pt>
                <c:pt idx="12">
                  <c:v>135</c:v>
                </c:pt>
              </c:numCache>
            </c:numRef>
          </c:val>
        </c:ser>
        <c:ser>
          <c:idx val="1"/>
          <c:order val="1"/>
          <c:tx>
            <c:strRef>
              <c:f>[1]Hoja1!$C$43</c:f>
              <c:strCache>
                <c:ptCount val="1"/>
                <c:pt idx="0">
                  <c:v>Esfuerzo realizado consolidado</c:v>
                </c:pt>
              </c:strCache>
            </c:strRef>
          </c:tx>
          <c:cat>
            <c:strRef>
              <c:f>[1]Hoja1!$A$44:$A$56</c:f>
              <c:strCache>
                <c:ptCount val="13"/>
                <c:pt idx="1">
                  <c:v>Alejandro Garcia</c:v>
                </c:pt>
                <c:pt idx="2">
                  <c:v>Diego Ricca</c:v>
                </c:pt>
                <c:pt idx="3">
                  <c:v>Federico Andrade</c:v>
                </c:pt>
                <c:pt idx="4">
                  <c:v>Federico Trinidad</c:v>
                </c:pt>
                <c:pt idx="5">
                  <c:v>Ignacio Infante</c:v>
                </c:pt>
                <c:pt idx="6">
                  <c:v>Javier Madeiro</c:v>
                </c:pt>
                <c:pt idx="7">
                  <c:v>José Cordero</c:v>
                </c:pt>
                <c:pt idx="8">
                  <c:v>Juan Ghiringhelli</c:v>
                </c:pt>
                <c:pt idx="9">
                  <c:v>Leticia Vilariño</c:v>
                </c:pt>
                <c:pt idx="10">
                  <c:v>Marcos Sander</c:v>
                </c:pt>
                <c:pt idx="11">
                  <c:v>Martín Taruselli</c:v>
                </c:pt>
                <c:pt idx="12">
                  <c:v>Vicente Acosta</c:v>
                </c:pt>
              </c:strCache>
            </c:strRef>
          </c:cat>
          <c:val>
            <c:numRef>
              <c:f>[1]Hoja1!$C$44:$C$56</c:f>
              <c:numCache>
                <c:formatCode>General</c:formatCode>
                <c:ptCount val="13"/>
                <c:pt idx="1">
                  <c:v>168.5</c:v>
                </c:pt>
                <c:pt idx="2">
                  <c:v>161</c:v>
                </c:pt>
                <c:pt idx="3">
                  <c:v>149</c:v>
                </c:pt>
                <c:pt idx="4">
                  <c:v>159.5</c:v>
                </c:pt>
                <c:pt idx="5">
                  <c:v>167.5</c:v>
                </c:pt>
                <c:pt idx="6">
                  <c:v>153.5</c:v>
                </c:pt>
                <c:pt idx="7">
                  <c:v>148.5</c:v>
                </c:pt>
                <c:pt idx="8">
                  <c:v>158</c:v>
                </c:pt>
                <c:pt idx="9">
                  <c:v>151.5</c:v>
                </c:pt>
                <c:pt idx="10">
                  <c:v>144</c:v>
                </c:pt>
                <c:pt idx="11">
                  <c:v>153</c:v>
                </c:pt>
                <c:pt idx="12">
                  <c:v>143.5</c:v>
                </c:pt>
              </c:numCache>
            </c:numRef>
          </c:val>
        </c:ser>
        <c:gapWidth val="100"/>
        <c:axId val="69200896"/>
        <c:axId val="69202688"/>
      </c:barChart>
      <c:catAx>
        <c:axId val="69200896"/>
        <c:scaling>
          <c:orientation val="minMax"/>
        </c:scaling>
        <c:axPos val="b"/>
        <c:tickLblPos val="nextTo"/>
        <c:crossAx val="69202688"/>
        <c:crosses val="autoZero"/>
        <c:auto val="1"/>
        <c:lblAlgn val="ctr"/>
        <c:lblOffset val="100"/>
      </c:catAx>
      <c:valAx>
        <c:axId val="69202688"/>
        <c:scaling>
          <c:orientation val="minMax"/>
        </c:scaling>
        <c:axPos val="l"/>
        <c:majorGridlines/>
        <c:numFmt formatCode="General" sourceLinked="1"/>
        <c:tickLblPos val="nextTo"/>
        <c:crossAx val="69200896"/>
        <c:crosses val="autoZero"/>
        <c:crossBetween val="between"/>
      </c:valAx>
    </c:plotArea>
    <c:legend>
      <c:legendPos val="r"/>
      <c:layout/>
      <c:txPr>
        <a:bodyPr/>
        <a:lstStyle/>
        <a:p>
          <a:pPr rtl="0">
            <a:defRPr/>
          </a:pPr>
          <a:endParaRPr lang="es-ES"/>
        </a:p>
      </c:txPr>
    </c:legend>
    <c:plotVisOnly val="1"/>
  </c:chart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[1]Hoja1!$B$58</c:f>
              <c:strCache>
                <c:ptCount val="1"/>
                <c:pt idx="0">
                  <c:v>Esfuerzo realizado </c:v>
                </c:pt>
              </c:strCache>
            </c:strRef>
          </c:tx>
          <c:cat>
            <c:strRef>
              <c:f>[1]Hoja1!$A$59:$A$70</c:f>
              <c:strCache>
                <c:ptCount val="12"/>
                <c:pt idx="0">
                  <c:v>Analistas</c:v>
                </c:pt>
                <c:pt idx="1">
                  <c:v>Documentador de Usuario</c:v>
                </c:pt>
                <c:pt idx="2">
                  <c:v>Arquitecto</c:v>
                </c:pt>
                <c:pt idx="3">
                  <c:v>Coordinador de Desarrollo</c:v>
                </c:pt>
                <c:pt idx="4">
                  <c:v>Implementador</c:v>
                </c:pt>
                <c:pt idx="5">
                  <c:v>Especialistas Técnicos</c:v>
                </c:pt>
                <c:pt idx="6">
                  <c:v>Responsable de SQA</c:v>
                </c:pt>
                <c:pt idx="7">
                  <c:v>Responsable de SCM</c:v>
                </c:pt>
                <c:pt idx="8">
                  <c:v>Responsable de Verificación</c:v>
                </c:pt>
                <c:pt idx="9">
                  <c:v>Asistente de Verificación</c:v>
                </c:pt>
                <c:pt idx="10">
                  <c:v>Administrador</c:v>
                </c:pt>
                <c:pt idx="11">
                  <c:v>Responsable de la Comunicación</c:v>
                </c:pt>
              </c:strCache>
            </c:strRef>
          </c:cat>
          <c:val>
            <c:numRef>
              <c:f>[1]Hoja1!$B$59:$B$70</c:f>
              <c:numCache>
                <c:formatCode>General</c:formatCode>
                <c:ptCount val="12"/>
                <c:pt idx="0">
                  <c:v>1</c:v>
                </c:pt>
                <c:pt idx="2">
                  <c:v>13.5</c:v>
                </c:pt>
                <c:pt idx="3">
                  <c:v>2</c:v>
                </c:pt>
                <c:pt idx="4">
                  <c:v>95</c:v>
                </c:pt>
                <c:pt idx="5">
                  <c:v>5</c:v>
                </c:pt>
                <c:pt idx="6">
                  <c:v>14</c:v>
                </c:pt>
                <c:pt idx="7">
                  <c:v>2.5</c:v>
                </c:pt>
                <c:pt idx="8">
                  <c:v>23</c:v>
                </c:pt>
                <c:pt idx="9">
                  <c:v>13</c:v>
                </c:pt>
                <c:pt idx="10">
                  <c:v>17</c:v>
                </c:pt>
                <c:pt idx="11">
                  <c:v>0</c:v>
                </c:pt>
              </c:numCache>
            </c:numRef>
          </c:val>
        </c:ser>
        <c:gapWidth val="100"/>
        <c:axId val="69099904"/>
        <c:axId val="69101440"/>
      </c:barChart>
      <c:catAx>
        <c:axId val="69099904"/>
        <c:scaling>
          <c:orientation val="minMax"/>
        </c:scaling>
        <c:axPos val="b"/>
        <c:tickLblPos val="nextTo"/>
        <c:crossAx val="69101440"/>
        <c:crosses val="autoZero"/>
        <c:auto val="1"/>
        <c:lblAlgn val="ctr"/>
        <c:lblOffset val="100"/>
      </c:catAx>
      <c:valAx>
        <c:axId val="69101440"/>
        <c:scaling>
          <c:orientation val="minMax"/>
        </c:scaling>
        <c:axPos val="l"/>
        <c:majorGridlines/>
        <c:numFmt formatCode="General" sourceLinked="1"/>
        <c:tickLblPos val="nextTo"/>
        <c:crossAx val="69099904"/>
        <c:crosses val="autoZero"/>
        <c:crossBetween val="between"/>
      </c:valAx>
    </c:plotArea>
    <c:legend>
      <c:legendPos val="r"/>
      <c:layout/>
      <c:txPr>
        <a:bodyPr/>
        <a:lstStyle/>
        <a:p>
          <a:pPr rtl="0">
            <a:defRPr/>
          </a:pPr>
          <a:endParaRPr lang="es-ES"/>
        </a:p>
      </c:txPr>
    </c:legend>
    <c:plotVisOnly val="1"/>
  </c:chart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[1]Hoja1!$B$72</c:f>
              <c:strCache>
                <c:ptCount val="1"/>
                <c:pt idx="0">
                  <c:v>Esfuerzo realizado consolidado</c:v>
                </c:pt>
              </c:strCache>
            </c:strRef>
          </c:tx>
          <c:cat>
            <c:strRef>
              <c:f>[1]Hoja1!$A$73:$A$84</c:f>
              <c:strCache>
                <c:ptCount val="12"/>
                <c:pt idx="0">
                  <c:v>Analistas</c:v>
                </c:pt>
                <c:pt idx="1">
                  <c:v>Documentador de Usuario</c:v>
                </c:pt>
                <c:pt idx="2">
                  <c:v>Arquitecto</c:v>
                </c:pt>
                <c:pt idx="3">
                  <c:v>Coordinador de Desarrollo</c:v>
                </c:pt>
                <c:pt idx="4">
                  <c:v>Implementador</c:v>
                </c:pt>
                <c:pt idx="5">
                  <c:v>Especialistas Técnicos</c:v>
                </c:pt>
                <c:pt idx="6">
                  <c:v>Responsable de SQA</c:v>
                </c:pt>
                <c:pt idx="7">
                  <c:v>Responsable de SCM</c:v>
                </c:pt>
                <c:pt idx="8">
                  <c:v>Responsable de Verificación</c:v>
                </c:pt>
                <c:pt idx="9">
                  <c:v>Asistente de Verificación</c:v>
                </c:pt>
                <c:pt idx="10">
                  <c:v>Administrador</c:v>
                </c:pt>
                <c:pt idx="11">
                  <c:v>Responsable de la Comunicación</c:v>
                </c:pt>
              </c:strCache>
            </c:strRef>
          </c:cat>
          <c:val>
            <c:numRef>
              <c:f>[1]Hoja1!$B$73:$B$84</c:f>
              <c:numCache>
                <c:formatCode>General</c:formatCode>
                <c:ptCount val="12"/>
                <c:pt idx="0">
                  <c:v>216.5</c:v>
                </c:pt>
                <c:pt idx="1">
                  <c:v>0</c:v>
                </c:pt>
                <c:pt idx="2">
                  <c:v>111</c:v>
                </c:pt>
                <c:pt idx="3">
                  <c:v>3</c:v>
                </c:pt>
                <c:pt idx="4">
                  <c:v>505.5</c:v>
                </c:pt>
                <c:pt idx="5">
                  <c:v>327.5</c:v>
                </c:pt>
                <c:pt idx="6">
                  <c:v>133</c:v>
                </c:pt>
                <c:pt idx="7">
                  <c:v>39.5</c:v>
                </c:pt>
                <c:pt idx="8">
                  <c:v>154.5</c:v>
                </c:pt>
                <c:pt idx="9">
                  <c:v>16</c:v>
                </c:pt>
                <c:pt idx="10">
                  <c:v>140</c:v>
                </c:pt>
                <c:pt idx="11">
                  <c:v>4</c:v>
                </c:pt>
              </c:numCache>
            </c:numRef>
          </c:val>
        </c:ser>
        <c:gapWidth val="100"/>
        <c:axId val="69138304"/>
        <c:axId val="69139840"/>
      </c:barChart>
      <c:catAx>
        <c:axId val="69138304"/>
        <c:scaling>
          <c:orientation val="minMax"/>
        </c:scaling>
        <c:axPos val="b"/>
        <c:tickLblPos val="nextTo"/>
        <c:crossAx val="69139840"/>
        <c:crosses val="autoZero"/>
        <c:auto val="1"/>
        <c:lblAlgn val="ctr"/>
        <c:lblOffset val="100"/>
      </c:catAx>
      <c:valAx>
        <c:axId val="69139840"/>
        <c:scaling>
          <c:orientation val="minMax"/>
        </c:scaling>
        <c:axPos val="l"/>
        <c:majorGridlines/>
        <c:numFmt formatCode="General" sourceLinked="1"/>
        <c:tickLblPos val="nextTo"/>
        <c:crossAx val="69138304"/>
        <c:crosses val="autoZero"/>
        <c:crossBetween val="between"/>
      </c:valAx>
    </c:plotArea>
    <c:legend>
      <c:legendPos val="r"/>
      <c:layout/>
      <c:txPr>
        <a:bodyPr/>
        <a:lstStyle/>
        <a:p>
          <a:pPr rtl="0">
            <a:defRPr/>
          </a:pPr>
          <a:endParaRPr lang="es-ES"/>
        </a:p>
      </c:txPr>
    </c:legend>
    <c:plotVisOnly val="1"/>
  </c:chart>
  <c:printSettings>
    <c:headerFooter/>
    <c:pageMargins b="0.75000000000000266" l="0.70000000000000062" r="0.70000000000000062" t="0.75000000000000266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layout/>
    </c:title>
    <c:plotArea>
      <c:layout/>
      <c:pieChart>
        <c:varyColors val="1"/>
        <c:ser>
          <c:idx val="0"/>
          <c:order val="0"/>
          <c:tx>
            <c:strRef>
              <c:f>[1]Hoja1!$B$2</c:f>
              <c:strCache>
                <c:ptCount val="1"/>
                <c:pt idx="0">
                  <c:v>Horas realizadas semana</c:v>
                </c:pt>
              </c:strCache>
            </c:strRef>
          </c:tx>
          <c:dLbls>
            <c:showVal val="1"/>
            <c:showLeaderLines val="1"/>
          </c:dLbls>
          <c:cat>
            <c:strRef>
              <c:f>[1]Hoja1!$A$3:$A$12</c:f>
              <c:strCache>
                <c:ptCount val="10"/>
                <c:pt idx="0">
                  <c:v>Analisis</c:v>
                </c:pt>
                <c:pt idx="1">
                  <c:v>Diseño</c:v>
                </c:pt>
                <c:pt idx="2">
                  <c:v>Implementación</c:v>
                </c:pt>
                <c:pt idx="3">
                  <c:v>Gestión de calidad</c:v>
                </c:pt>
                <c:pt idx="4">
                  <c:v>Gestión de configuración</c:v>
                </c:pt>
                <c:pt idx="5">
                  <c:v>Gestión de proyecto</c:v>
                </c:pt>
                <c:pt idx="6">
                  <c:v>Verificación</c:v>
                </c:pt>
                <c:pt idx="7">
                  <c:v>Comunicación</c:v>
                </c:pt>
                <c:pt idx="8">
                  <c:v>Implantación</c:v>
                </c:pt>
                <c:pt idx="9">
                  <c:v>Formación y entrenamiento</c:v>
                </c:pt>
              </c:strCache>
            </c:strRef>
          </c:cat>
          <c:val>
            <c:numRef>
              <c:f>[1]Hoja1!$B$3:$B$12</c:f>
              <c:numCache>
                <c:formatCode>General</c:formatCode>
                <c:ptCount val="10"/>
                <c:pt idx="0">
                  <c:v>0</c:v>
                </c:pt>
                <c:pt idx="1">
                  <c:v>11.5</c:v>
                </c:pt>
                <c:pt idx="2">
                  <c:v>88.5</c:v>
                </c:pt>
                <c:pt idx="3">
                  <c:v>12</c:v>
                </c:pt>
                <c:pt idx="4">
                  <c:v>4</c:v>
                </c:pt>
                <c:pt idx="5">
                  <c:v>33.5</c:v>
                </c:pt>
                <c:pt idx="6">
                  <c:v>21.5</c:v>
                </c:pt>
                <c:pt idx="7">
                  <c:v>0</c:v>
                </c:pt>
                <c:pt idx="8">
                  <c:v>0</c:v>
                </c:pt>
                <c:pt idx="9">
                  <c:v>19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s-ES"/>
        </a:p>
      </c:txPr>
    </c:legend>
    <c:plotVisOnly val="1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layout/>
    </c:title>
    <c:plotArea>
      <c:layout/>
      <c:pieChart>
        <c:varyColors val="1"/>
        <c:ser>
          <c:idx val="0"/>
          <c:order val="0"/>
          <c:tx>
            <c:strRef>
              <c:f>[1]Hoja1!$B$15</c:f>
              <c:strCache>
                <c:ptCount val="1"/>
                <c:pt idx="0">
                  <c:v>Horas realizadas consolidado</c:v>
                </c:pt>
              </c:strCache>
            </c:strRef>
          </c:tx>
          <c:dLbls>
            <c:showVal val="1"/>
            <c:showLeaderLines val="1"/>
          </c:dLbls>
          <c:cat>
            <c:strRef>
              <c:f>[1]Hoja1!$A$16:$A$25</c:f>
              <c:strCache>
                <c:ptCount val="10"/>
                <c:pt idx="0">
                  <c:v>Analisis</c:v>
                </c:pt>
                <c:pt idx="1">
                  <c:v>Diseño</c:v>
                </c:pt>
                <c:pt idx="2">
                  <c:v>Implementación</c:v>
                </c:pt>
                <c:pt idx="3">
                  <c:v>Gestión de calidad</c:v>
                </c:pt>
                <c:pt idx="4">
                  <c:v>Gestión de configuración</c:v>
                </c:pt>
                <c:pt idx="5">
                  <c:v>Gestión de proyecto</c:v>
                </c:pt>
                <c:pt idx="6">
                  <c:v>Verificación</c:v>
                </c:pt>
                <c:pt idx="7">
                  <c:v>Comunicación</c:v>
                </c:pt>
                <c:pt idx="8">
                  <c:v>Implantación</c:v>
                </c:pt>
                <c:pt idx="9">
                  <c:v>Formación y entrenamiento</c:v>
                </c:pt>
              </c:strCache>
            </c:strRef>
          </c:cat>
          <c:val>
            <c:numRef>
              <c:f>[1]Hoja1!$B$16:$B$25</c:f>
              <c:numCache>
                <c:formatCode>General</c:formatCode>
                <c:ptCount val="10"/>
                <c:pt idx="0">
                  <c:v>73</c:v>
                </c:pt>
                <c:pt idx="1">
                  <c:v>76.5</c:v>
                </c:pt>
                <c:pt idx="2">
                  <c:v>479</c:v>
                </c:pt>
                <c:pt idx="3">
                  <c:v>124</c:v>
                </c:pt>
                <c:pt idx="4">
                  <c:v>19</c:v>
                </c:pt>
                <c:pt idx="5">
                  <c:v>305.5</c:v>
                </c:pt>
                <c:pt idx="6">
                  <c:v>112</c:v>
                </c:pt>
                <c:pt idx="7">
                  <c:v>1</c:v>
                </c:pt>
                <c:pt idx="8">
                  <c:v>7</c:v>
                </c:pt>
                <c:pt idx="9">
                  <c:v>540.5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s-ES"/>
        </a:p>
      </c:txPr>
    </c:legend>
    <c:plotVisOnly val="1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0</xdr:rowOff>
    </xdr:from>
    <xdr:to>
      <xdr:col>8</xdr:col>
      <xdr:colOff>219075</xdr:colOff>
      <xdr:row>18</xdr:row>
      <xdr:rowOff>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20</xdr:row>
      <xdr:rowOff>0</xdr:rowOff>
    </xdr:from>
    <xdr:to>
      <xdr:col>8</xdr:col>
      <xdr:colOff>219075</xdr:colOff>
      <xdr:row>35</xdr:row>
      <xdr:rowOff>0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8</xdr:col>
      <xdr:colOff>219075</xdr:colOff>
      <xdr:row>17</xdr:row>
      <xdr:rowOff>0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19</xdr:row>
      <xdr:rowOff>0</xdr:rowOff>
    </xdr:from>
    <xdr:to>
      <xdr:col>8</xdr:col>
      <xdr:colOff>219075</xdr:colOff>
      <xdr:row>34</xdr:row>
      <xdr:rowOff>0</xdr:rowOff>
    </xdr:to>
    <xdr:graphicFrame macro="">
      <xdr:nvGraphicFramePr>
        <xdr:cNvPr id="7" name="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7</xdr:col>
      <xdr:colOff>285750</xdr:colOff>
      <xdr:row>20</xdr:row>
      <xdr:rowOff>9525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22</xdr:row>
      <xdr:rowOff>0</xdr:rowOff>
    </xdr:from>
    <xdr:to>
      <xdr:col>7</xdr:col>
      <xdr:colOff>285750</xdr:colOff>
      <xdr:row>40</xdr:row>
      <xdr:rowOff>47625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uan/Desktop/Planilla%20estimacione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Hoja1"/>
      <sheetName val="Hoja2"/>
      <sheetName val="Hoja3"/>
    </sheetNames>
    <sheetDataSet>
      <sheetData sheetId="0">
        <row r="2">
          <cell r="B2" t="str">
            <v>Horas realizadas semana</v>
          </cell>
        </row>
        <row r="3">
          <cell r="A3" t="str">
            <v>Analisis</v>
          </cell>
          <cell r="B3">
            <v>0</v>
          </cell>
        </row>
        <row r="4">
          <cell r="A4" t="str">
            <v>Diseño</v>
          </cell>
          <cell r="B4">
            <v>11.5</v>
          </cell>
        </row>
        <row r="5">
          <cell r="A5" t="str">
            <v>Implementación</v>
          </cell>
          <cell r="B5">
            <v>88.5</v>
          </cell>
        </row>
        <row r="6">
          <cell r="A6" t="str">
            <v>Gestión de calidad</v>
          </cell>
          <cell r="B6">
            <v>12</v>
          </cell>
        </row>
        <row r="7">
          <cell r="A7" t="str">
            <v>Gestión de configuración</v>
          </cell>
          <cell r="B7">
            <v>4</v>
          </cell>
        </row>
        <row r="8">
          <cell r="A8" t="str">
            <v>Gestión de proyecto</v>
          </cell>
          <cell r="B8">
            <v>33.5</v>
          </cell>
        </row>
        <row r="9">
          <cell r="A9" t="str">
            <v>Verificación</v>
          </cell>
          <cell r="B9">
            <v>21.5</v>
          </cell>
        </row>
        <row r="10">
          <cell r="A10" t="str">
            <v>Comunicación</v>
          </cell>
          <cell r="B10">
            <v>0</v>
          </cell>
        </row>
        <row r="11">
          <cell r="A11" t="str">
            <v>Implantación</v>
          </cell>
          <cell r="B11">
            <v>0</v>
          </cell>
        </row>
        <row r="12">
          <cell r="A12" t="str">
            <v>Formación y entrenamiento</v>
          </cell>
          <cell r="B12">
            <v>19</v>
          </cell>
        </row>
        <row r="15">
          <cell r="B15" t="str">
            <v>Horas realizadas consolidado</v>
          </cell>
        </row>
        <row r="16">
          <cell r="A16" t="str">
            <v>Analisis</v>
          </cell>
          <cell r="B16">
            <v>73</v>
          </cell>
        </row>
        <row r="17">
          <cell r="A17" t="str">
            <v>Diseño</v>
          </cell>
          <cell r="B17">
            <v>76.5</v>
          </cell>
        </row>
        <row r="18">
          <cell r="A18" t="str">
            <v>Implementación</v>
          </cell>
          <cell r="B18">
            <v>479</v>
          </cell>
        </row>
        <row r="19">
          <cell r="A19" t="str">
            <v>Gestión de calidad</v>
          </cell>
          <cell r="B19">
            <v>124</v>
          </cell>
        </row>
        <row r="20">
          <cell r="A20" t="str">
            <v>Gestión de configuración</v>
          </cell>
          <cell r="B20">
            <v>19</v>
          </cell>
        </row>
        <row r="21">
          <cell r="A21" t="str">
            <v>Gestión de proyecto</v>
          </cell>
          <cell r="B21">
            <v>305.5</v>
          </cell>
        </row>
        <row r="22">
          <cell r="A22" t="str">
            <v>Verificación</v>
          </cell>
          <cell r="B22">
            <v>112</v>
          </cell>
        </row>
        <row r="23">
          <cell r="A23" t="str">
            <v>Comunicación</v>
          </cell>
          <cell r="B23">
            <v>1</v>
          </cell>
        </row>
        <row r="24">
          <cell r="A24" t="str">
            <v>Implantación</v>
          </cell>
          <cell r="B24">
            <v>7</v>
          </cell>
        </row>
        <row r="25">
          <cell r="A25" t="str">
            <v>Formación y entrenamiento</v>
          </cell>
          <cell r="B25">
            <v>540.5</v>
          </cell>
        </row>
        <row r="28">
          <cell r="B28" t="str">
            <v>Esfuerzo estimado</v>
          </cell>
          <cell r="C28" t="str">
            <v>Esfuerzo realizado</v>
          </cell>
        </row>
        <row r="30">
          <cell r="A30" t="str">
            <v>Alejandro Garcia</v>
          </cell>
          <cell r="B30">
            <v>15</v>
          </cell>
          <cell r="C30">
            <v>23</v>
          </cell>
        </row>
        <row r="31">
          <cell r="A31" t="str">
            <v>Diego Ricca</v>
          </cell>
          <cell r="B31">
            <v>15</v>
          </cell>
          <cell r="C31">
            <v>14</v>
          </cell>
        </row>
        <row r="32">
          <cell r="A32" t="str">
            <v>Federico Andrade</v>
          </cell>
          <cell r="B32">
            <v>15</v>
          </cell>
          <cell r="C32">
            <v>16</v>
          </cell>
        </row>
        <row r="33">
          <cell r="A33" t="str">
            <v>Federico Trinidad</v>
          </cell>
          <cell r="B33">
            <v>15</v>
          </cell>
          <cell r="C33">
            <v>10</v>
          </cell>
        </row>
        <row r="34">
          <cell r="A34" t="str">
            <v>Ignacio Infante</v>
          </cell>
          <cell r="B34">
            <v>15</v>
          </cell>
          <cell r="C34">
            <v>13</v>
          </cell>
        </row>
        <row r="35">
          <cell r="A35" t="str">
            <v>Javier Madeiro</v>
          </cell>
          <cell r="B35">
            <v>15</v>
          </cell>
          <cell r="C35">
            <v>16</v>
          </cell>
        </row>
        <row r="36">
          <cell r="A36" t="str">
            <v>José Cordero</v>
          </cell>
          <cell r="B36">
            <v>15</v>
          </cell>
          <cell r="C36">
            <v>16</v>
          </cell>
        </row>
        <row r="37">
          <cell r="A37" t="str">
            <v>Juan Ghiringhelli</v>
          </cell>
          <cell r="B37">
            <v>15</v>
          </cell>
          <cell r="C37">
            <v>17</v>
          </cell>
        </row>
        <row r="38">
          <cell r="A38" t="str">
            <v>Leticia Vilariño</v>
          </cell>
          <cell r="B38">
            <v>15</v>
          </cell>
          <cell r="C38">
            <v>18</v>
          </cell>
        </row>
        <row r="39">
          <cell r="A39" t="str">
            <v>Marcos Sander</v>
          </cell>
          <cell r="B39">
            <v>15</v>
          </cell>
          <cell r="C39">
            <v>18.5</v>
          </cell>
        </row>
        <row r="40">
          <cell r="A40" t="str">
            <v>Martín Taruselli</v>
          </cell>
          <cell r="B40">
            <v>15</v>
          </cell>
          <cell r="C40">
            <v>14</v>
          </cell>
        </row>
        <row r="41">
          <cell r="A41" t="str">
            <v>Vicente Acosta</v>
          </cell>
          <cell r="B41">
            <v>15</v>
          </cell>
          <cell r="C41">
            <v>10.5</v>
          </cell>
        </row>
        <row r="43">
          <cell r="B43" t="str">
            <v>Esfuerzo estimado consolidado</v>
          </cell>
          <cell r="C43" t="str">
            <v>Esfuerzo realizado consolidado</v>
          </cell>
        </row>
        <row r="45">
          <cell r="A45" t="str">
            <v>Alejandro Garcia</v>
          </cell>
          <cell r="B45">
            <v>135</v>
          </cell>
          <cell r="C45">
            <v>168.5</v>
          </cell>
        </row>
        <row r="46">
          <cell r="A46" t="str">
            <v>Diego Ricca</v>
          </cell>
          <cell r="B46">
            <v>135</v>
          </cell>
          <cell r="C46">
            <v>161</v>
          </cell>
        </row>
        <row r="47">
          <cell r="A47" t="str">
            <v>Federico Andrade</v>
          </cell>
          <cell r="B47">
            <v>135</v>
          </cell>
          <cell r="C47">
            <v>149</v>
          </cell>
        </row>
        <row r="48">
          <cell r="A48" t="str">
            <v>Federico Trinidad</v>
          </cell>
          <cell r="B48">
            <v>135</v>
          </cell>
          <cell r="C48">
            <v>159.5</v>
          </cell>
        </row>
        <row r="49">
          <cell r="A49" t="str">
            <v>Ignacio Infante</v>
          </cell>
          <cell r="B49">
            <v>135</v>
          </cell>
          <cell r="C49">
            <v>167.5</v>
          </cell>
        </row>
        <row r="50">
          <cell r="A50" t="str">
            <v>Javier Madeiro</v>
          </cell>
          <cell r="B50">
            <v>135</v>
          </cell>
          <cell r="C50">
            <v>153.5</v>
          </cell>
        </row>
        <row r="51">
          <cell r="A51" t="str">
            <v>José Cordero</v>
          </cell>
          <cell r="B51">
            <v>135</v>
          </cell>
          <cell r="C51">
            <v>148.5</v>
          </cell>
        </row>
        <row r="52">
          <cell r="A52" t="str">
            <v>Juan Ghiringhelli</v>
          </cell>
          <cell r="B52">
            <v>135</v>
          </cell>
          <cell r="C52">
            <v>158</v>
          </cell>
        </row>
        <row r="53">
          <cell r="A53" t="str">
            <v>Leticia Vilariño</v>
          </cell>
          <cell r="B53">
            <v>135</v>
          </cell>
          <cell r="C53">
            <v>151.5</v>
          </cell>
        </row>
        <row r="54">
          <cell r="A54" t="str">
            <v>Marcos Sander</v>
          </cell>
          <cell r="B54">
            <v>135</v>
          </cell>
          <cell r="C54">
            <v>144</v>
          </cell>
        </row>
        <row r="55">
          <cell r="A55" t="str">
            <v>Martín Taruselli</v>
          </cell>
          <cell r="B55">
            <v>135</v>
          </cell>
          <cell r="C55">
            <v>153</v>
          </cell>
        </row>
        <row r="56">
          <cell r="A56" t="str">
            <v>Vicente Acosta</v>
          </cell>
          <cell r="B56">
            <v>135</v>
          </cell>
          <cell r="C56">
            <v>143.5</v>
          </cell>
        </row>
        <row r="58">
          <cell r="B58" t="str">
            <v xml:space="preserve">Esfuerzo realizado </v>
          </cell>
        </row>
        <row r="59">
          <cell r="A59" t="str">
            <v>Analistas</v>
          </cell>
          <cell r="B59">
            <v>1</v>
          </cell>
        </row>
        <row r="60">
          <cell r="A60" t="str">
            <v>Documentador de Usuario</v>
          </cell>
        </row>
        <row r="61">
          <cell r="A61" t="str">
            <v>Arquitecto</v>
          </cell>
          <cell r="B61">
            <v>13.5</v>
          </cell>
        </row>
        <row r="62">
          <cell r="A62" t="str">
            <v>Coordinador de Desarrollo</v>
          </cell>
          <cell r="B62">
            <v>2</v>
          </cell>
        </row>
        <row r="63">
          <cell r="A63" t="str">
            <v>Implementador</v>
          </cell>
          <cell r="B63">
            <v>95</v>
          </cell>
        </row>
        <row r="64">
          <cell r="A64" t="str">
            <v>Especialistas Técnicos</v>
          </cell>
          <cell r="B64">
            <v>5</v>
          </cell>
        </row>
        <row r="65">
          <cell r="A65" t="str">
            <v>Responsable de SQA</v>
          </cell>
          <cell r="B65">
            <v>14</v>
          </cell>
        </row>
        <row r="66">
          <cell r="A66" t="str">
            <v>Responsable de SCM</v>
          </cell>
          <cell r="B66">
            <v>2.5</v>
          </cell>
        </row>
        <row r="67">
          <cell r="A67" t="str">
            <v>Responsable de Verificación</v>
          </cell>
          <cell r="B67">
            <v>23</v>
          </cell>
        </row>
        <row r="68">
          <cell r="A68" t="str">
            <v>Asistente de Verificación</v>
          </cell>
          <cell r="B68">
            <v>13</v>
          </cell>
        </row>
        <row r="69">
          <cell r="A69" t="str">
            <v>Administrador</v>
          </cell>
          <cell r="B69">
            <v>17</v>
          </cell>
        </row>
        <row r="70">
          <cell r="A70" t="str">
            <v>Responsable de la Comunicación</v>
          </cell>
          <cell r="B70">
            <v>0</v>
          </cell>
        </row>
        <row r="72">
          <cell r="B72" t="str">
            <v>Esfuerzo realizado consolidado</v>
          </cell>
        </row>
        <row r="73">
          <cell r="A73" t="str">
            <v>Analistas</v>
          </cell>
          <cell r="B73">
            <v>216.5</v>
          </cell>
        </row>
        <row r="74">
          <cell r="A74" t="str">
            <v>Documentador de Usuario</v>
          </cell>
          <cell r="B74">
            <v>0</v>
          </cell>
        </row>
        <row r="75">
          <cell r="A75" t="str">
            <v>Arquitecto</v>
          </cell>
          <cell r="B75">
            <v>111</v>
          </cell>
        </row>
        <row r="76">
          <cell r="A76" t="str">
            <v>Coordinador de Desarrollo</v>
          </cell>
          <cell r="B76">
            <v>3</v>
          </cell>
        </row>
        <row r="77">
          <cell r="A77" t="str">
            <v>Implementador</v>
          </cell>
          <cell r="B77">
            <v>505.5</v>
          </cell>
        </row>
        <row r="78">
          <cell r="A78" t="str">
            <v>Especialistas Técnicos</v>
          </cell>
          <cell r="B78">
            <v>327.5</v>
          </cell>
        </row>
        <row r="79">
          <cell r="A79" t="str">
            <v>Responsable de SQA</v>
          </cell>
          <cell r="B79">
            <v>133</v>
          </cell>
        </row>
        <row r="80">
          <cell r="A80" t="str">
            <v>Responsable de SCM</v>
          </cell>
          <cell r="B80">
            <v>39.5</v>
          </cell>
        </row>
        <row r="81">
          <cell r="A81" t="str">
            <v>Responsable de Verificación</v>
          </cell>
          <cell r="B81">
            <v>154.5</v>
          </cell>
        </row>
        <row r="82">
          <cell r="A82" t="str">
            <v>Asistente de Verificación</v>
          </cell>
          <cell r="B82">
            <v>16</v>
          </cell>
        </row>
        <row r="83">
          <cell r="A83" t="str">
            <v>Administrador</v>
          </cell>
          <cell r="B83">
            <v>140</v>
          </cell>
        </row>
        <row r="84">
          <cell r="A84" t="str">
            <v>Responsable de la Comunicación</v>
          </cell>
          <cell r="B84">
            <v>4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Hoja1"/>
  <dimension ref="A1:K30"/>
  <sheetViews>
    <sheetView zoomScaleNormal="100" workbookViewId="0">
      <selection activeCell="C13" sqref="C13"/>
    </sheetView>
  </sheetViews>
  <sheetFormatPr baseColWidth="10" defaultColWidth="9.140625" defaultRowHeight="12.75" customHeight="1"/>
  <cols>
    <col min="1" max="1" width="12.140625" customWidth="1"/>
    <col min="2" max="2" width="21.42578125" customWidth="1"/>
    <col min="3" max="3" width="44.5703125" customWidth="1"/>
    <col min="4" max="4" width="10.85546875" style="16" customWidth="1"/>
    <col min="5" max="5" width="70" customWidth="1"/>
    <col min="6" max="11" width="10.85546875" customWidth="1"/>
  </cols>
  <sheetData>
    <row r="1" spans="1:11" ht="12.75" customHeight="1">
      <c r="A1" s="1" t="s">
        <v>13</v>
      </c>
      <c r="B1" s="2">
        <v>2</v>
      </c>
      <c r="C1" s="1" t="s">
        <v>17</v>
      </c>
    </row>
    <row r="2" spans="1:11" ht="12.75" customHeight="1">
      <c r="A2" s="1" t="s">
        <v>29</v>
      </c>
      <c r="B2" s="3" t="s">
        <v>184</v>
      </c>
    </row>
    <row r="4" spans="1:11" ht="12.75" customHeight="1">
      <c r="A4" s="4" t="s">
        <v>39</v>
      </c>
      <c r="B4" s="4" t="s">
        <v>10</v>
      </c>
      <c r="C4" s="4" t="s">
        <v>14</v>
      </c>
      <c r="D4" s="17" t="s">
        <v>18</v>
      </c>
      <c r="E4" s="4" t="s">
        <v>5</v>
      </c>
      <c r="F4" s="5" t="s">
        <v>47</v>
      </c>
      <c r="G4" s="5" t="s">
        <v>48</v>
      </c>
      <c r="H4" s="5"/>
      <c r="I4" s="5"/>
      <c r="J4" s="5"/>
      <c r="K4" s="5"/>
    </row>
    <row r="5" spans="1:11" ht="12.75" customHeight="1">
      <c r="A5" s="27" t="s">
        <v>66</v>
      </c>
      <c r="B5" s="6" t="s">
        <v>67</v>
      </c>
      <c r="C5" s="6" t="s">
        <v>68</v>
      </c>
      <c r="D5" s="18">
        <v>1</v>
      </c>
      <c r="E5" s="7"/>
      <c r="F5" s="6"/>
      <c r="G5" s="6" t="s">
        <v>63</v>
      </c>
      <c r="H5" s="6"/>
      <c r="I5" s="6"/>
      <c r="J5" s="6"/>
      <c r="K5" s="6"/>
    </row>
    <row r="6" spans="1:11" ht="12.75" customHeight="1">
      <c r="A6" s="28" t="s">
        <v>69</v>
      </c>
      <c r="B6" s="7" t="s">
        <v>70</v>
      </c>
      <c r="C6" s="7" t="s">
        <v>71</v>
      </c>
      <c r="D6" s="18">
        <v>1</v>
      </c>
      <c r="E6" s="7"/>
      <c r="F6" t="s">
        <v>63</v>
      </c>
    </row>
    <row r="7" spans="1:11" ht="12.75" customHeight="1">
      <c r="A7" s="28" t="s">
        <v>69</v>
      </c>
      <c r="B7" s="7" t="s">
        <v>72</v>
      </c>
      <c r="C7" s="7" t="s">
        <v>185</v>
      </c>
      <c r="D7" s="16">
        <v>1</v>
      </c>
      <c r="E7" t="s">
        <v>186</v>
      </c>
      <c r="F7" t="s">
        <v>63</v>
      </c>
    </row>
    <row r="8" spans="1:11" ht="12.75" customHeight="1">
      <c r="A8" s="28" t="s">
        <v>73</v>
      </c>
      <c r="B8" s="7" t="s">
        <v>74</v>
      </c>
      <c r="C8" s="7" t="s">
        <v>106</v>
      </c>
      <c r="D8" s="18">
        <v>1.5</v>
      </c>
      <c r="E8" s="7"/>
      <c r="F8" t="s">
        <v>63</v>
      </c>
    </row>
    <row r="9" spans="1:11" ht="12.75" customHeight="1">
      <c r="A9" s="28" t="s">
        <v>73</v>
      </c>
      <c r="B9" s="7" t="s">
        <v>72</v>
      </c>
      <c r="C9" s="7" t="s">
        <v>185</v>
      </c>
      <c r="D9" s="18">
        <v>1</v>
      </c>
      <c r="E9" s="7" t="s">
        <v>187</v>
      </c>
      <c r="F9" t="s">
        <v>63</v>
      </c>
    </row>
    <row r="10" spans="1:11" ht="12.75" customHeight="1">
      <c r="A10" s="28" t="s">
        <v>75</v>
      </c>
      <c r="B10" s="7" t="s">
        <v>76</v>
      </c>
      <c r="C10" s="7" t="s">
        <v>77</v>
      </c>
      <c r="D10" s="16">
        <v>2</v>
      </c>
      <c r="F10" t="s">
        <v>63</v>
      </c>
    </row>
    <row r="11" spans="1:11" ht="12.75" customHeight="1">
      <c r="A11" s="28" t="s">
        <v>78</v>
      </c>
      <c r="B11" s="7" t="s">
        <v>76</v>
      </c>
      <c r="C11" s="7" t="s">
        <v>77</v>
      </c>
      <c r="D11" s="16">
        <v>4</v>
      </c>
      <c r="F11" t="s">
        <v>63</v>
      </c>
    </row>
    <row r="12" spans="1:11" ht="12.75" customHeight="1">
      <c r="A12" s="28" t="s">
        <v>78</v>
      </c>
      <c r="B12" s="7" t="s">
        <v>67</v>
      </c>
      <c r="C12" s="7" t="s">
        <v>68</v>
      </c>
      <c r="D12" s="16">
        <v>0.5</v>
      </c>
      <c r="G12" t="s">
        <v>63</v>
      </c>
    </row>
    <row r="13" spans="1:11" ht="12.75" customHeight="1">
      <c r="A13" s="28" t="s">
        <v>79</v>
      </c>
      <c r="B13" s="7" t="s">
        <v>80</v>
      </c>
      <c r="C13" s="7" t="s">
        <v>188</v>
      </c>
      <c r="D13" s="18">
        <v>1</v>
      </c>
      <c r="E13" s="7"/>
      <c r="F13" t="s">
        <v>63</v>
      </c>
    </row>
    <row r="14" spans="1:11" ht="12.75" customHeight="1">
      <c r="A14" s="28" t="s">
        <v>79</v>
      </c>
      <c r="B14" s="7" t="s">
        <v>76</v>
      </c>
      <c r="C14" s="7" t="s">
        <v>77</v>
      </c>
      <c r="D14" s="18">
        <v>10</v>
      </c>
      <c r="E14" s="7"/>
      <c r="F14" t="s">
        <v>63</v>
      </c>
    </row>
    <row r="15" spans="1:11" ht="12.75" customHeight="1">
      <c r="A15" s="28"/>
      <c r="B15" s="7"/>
      <c r="C15" s="7"/>
      <c r="D15" s="18"/>
      <c r="E15" s="7"/>
    </row>
    <row r="16" spans="1:11" ht="12.75" customHeight="1">
      <c r="A16" s="29"/>
    </row>
    <row r="17" spans="1:4" ht="12.75" customHeight="1">
      <c r="A17" s="29"/>
    </row>
    <row r="18" spans="1:4" ht="12.75" customHeight="1">
      <c r="A18" s="29"/>
    </row>
    <row r="19" spans="1:4" ht="12.75" customHeight="1">
      <c r="A19" s="29"/>
    </row>
    <row r="20" spans="1:4" ht="12.75" customHeight="1">
      <c r="A20" s="29"/>
    </row>
    <row r="21" spans="1:4" ht="12.75" customHeight="1">
      <c r="A21" s="29"/>
    </row>
    <row r="22" spans="1:4" ht="12.75" customHeight="1">
      <c r="A22" s="29"/>
    </row>
    <row r="23" spans="1:4" ht="12.75" customHeight="1">
      <c r="A23" s="29"/>
    </row>
    <row r="24" spans="1:4" ht="12.75" customHeight="1">
      <c r="A24" s="29"/>
    </row>
    <row r="25" spans="1:4" ht="12.75" customHeight="1">
      <c r="A25" s="29"/>
    </row>
    <row r="26" spans="1:4" ht="12.75" customHeight="1">
      <c r="A26" s="29"/>
    </row>
    <row r="27" spans="1:4" ht="12.75" customHeight="1">
      <c r="A27" s="29"/>
    </row>
    <row r="28" spans="1:4" ht="12.75" customHeight="1">
      <c r="A28" s="29"/>
    </row>
    <row r="29" spans="1:4" ht="12.75" customHeight="1">
      <c r="C29" s="1" t="s">
        <v>32</v>
      </c>
      <c r="D29" s="23">
        <f>SUM(D4:D28)</f>
        <v>23</v>
      </c>
    </row>
    <row r="30" spans="1:4" ht="12.75" customHeight="1">
      <c r="D30" s="19"/>
    </row>
  </sheetData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>
  <sheetPr codeName="Hoja10"/>
  <dimension ref="A1:K30"/>
  <sheetViews>
    <sheetView zoomScaleNormal="100" workbookViewId="0">
      <selection activeCell="B2" sqref="B2"/>
    </sheetView>
  </sheetViews>
  <sheetFormatPr baseColWidth="10" defaultColWidth="9.140625" defaultRowHeight="12.75" customHeight="1"/>
  <cols>
    <col min="1" max="1" width="12.140625" customWidth="1"/>
    <col min="2" max="2" width="21.42578125" customWidth="1"/>
    <col min="3" max="3" width="44.5703125" customWidth="1"/>
    <col min="4" max="4" width="10.85546875" style="16" customWidth="1"/>
    <col min="5" max="5" width="74.140625" customWidth="1"/>
    <col min="6" max="6" width="10.85546875" customWidth="1"/>
    <col min="7" max="7" width="18.7109375" bestFit="1" customWidth="1"/>
    <col min="8" max="11" width="10.85546875" customWidth="1"/>
  </cols>
  <sheetData>
    <row r="1" spans="1:11" ht="12.75" customHeight="1">
      <c r="A1" s="1" t="s">
        <v>13</v>
      </c>
      <c r="B1" s="8">
        <v>2</v>
      </c>
      <c r="C1" s="1" t="s">
        <v>17</v>
      </c>
    </row>
    <row r="2" spans="1:11" ht="12.75" customHeight="1">
      <c r="A2" s="1" t="s">
        <v>29</v>
      </c>
      <c r="B2" s="3" t="s">
        <v>12</v>
      </c>
    </row>
    <row r="4" spans="1:11" ht="12.75" customHeight="1">
      <c r="A4" s="4" t="s">
        <v>39</v>
      </c>
      <c r="B4" s="4" t="s">
        <v>10</v>
      </c>
      <c r="C4" s="4" t="s">
        <v>14</v>
      </c>
      <c r="D4" s="17" t="s">
        <v>18</v>
      </c>
      <c r="E4" s="4" t="s">
        <v>5</v>
      </c>
      <c r="F4" s="5" t="s">
        <v>58</v>
      </c>
      <c r="G4" s="5" t="s">
        <v>59</v>
      </c>
      <c r="H4" s="5" t="s">
        <v>60</v>
      </c>
      <c r="I4" s="5"/>
      <c r="J4" s="5"/>
      <c r="K4" s="5"/>
    </row>
    <row r="5" spans="1:11" ht="12.75" customHeight="1">
      <c r="A5" s="29" t="s">
        <v>66</v>
      </c>
      <c r="B5" t="s">
        <v>136</v>
      </c>
      <c r="C5" t="s">
        <v>137</v>
      </c>
      <c r="D5" s="16">
        <v>2.5</v>
      </c>
      <c r="E5" t="s">
        <v>138</v>
      </c>
      <c r="F5" t="s">
        <v>63</v>
      </c>
    </row>
    <row r="6" spans="1:11" ht="12.75" customHeight="1">
      <c r="A6" s="29" t="s">
        <v>69</v>
      </c>
      <c r="B6" s="7" t="s">
        <v>139</v>
      </c>
      <c r="C6" s="7" t="s">
        <v>140</v>
      </c>
      <c r="D6" s="18">
        <v>4</v>
      </c>
      <c r="E6" s="7" t="s">
        <v>141</v>
      </c>
      <c r="F6" t="s">
        <v>63</v>
      </c>
    </row>
    <row r="7" spans="1:11" ht="12.75" customHeight="1">
      <c r="A7" s="28" t="s">
        <v>69</v>
      </c>
      <c r="B7" s="7" t="s">
        <v>70</v>
      </c>
      <c r="C7" s="7" t="s">
        <v>142</v>
      </c>
      <c r="D7" s="18">
        <v>1</v>
      </c>
      <c r="E7" s="7" t="s">
        <v>143</v>
      </c>
      <c r="F7" t="s">
        <v>63</v>
      </c>
    </row>
    <row r="8" spans="1:11" ht="12.75" customHeight="1">
      <c r="A8" s="28" t="s">
        <v>69</v>
      </c>
      <c r="B8" s="7" t="s">
        <v>144</v>
      </c>
      <c r="C8" s="7" t="s">
        <v>145</v>
      </c>
      <c r="D8" s="18">
        <v>1</v>
      </c>
      <c r="E8" s="7" t="s">
        <v>146</v>
      </c>
      <c r="G8" t="s">
        <v>63</v>
      </c>
    </row>
    <row r="9" spans="1:11" ht="12.75" customHeight="1">
      <c r="A9" s="28" t="s">
        <v>73</v>
      </c>
      <c r="B9" s="7" t="s">
        <v>139</v>
      </c>
      <c r="C9" s="7" t="s">
        <v>140</v>
      </c>
      <c r="D9" s="18">
        <v>2.5</v>
      </c>
      <c r="E9" s="7" t="s">
        <v>147</v>
      </c>
      <c r="F9" t="s">
        <v>63</v>
      </c>
    </row>
    <row r="10" spans="1:11" ht="12.75" customHeight="1">
      <c r="A10" s="28" t="s">
        <v>73</v>
      </c>
      <c r="B10" s="7" t="s">
        <v>95</v>
      </c>
      <c r="C10" s="7" t="s">
        <v>96</v>
      </c>
      <c r="D10" s="18">
        <v>2</v>
      </c>
      <c r="E10" s="7" t="s">
        <v>148</v>
      </c>
      <c r="H10" t="s">
        <v>63</v>
      </c>
    </row>
    <row r="11" spans="1:11" ht="12.75" customHeight="1">
      <c r="A11" s="28" t="s">
        <v>73</v>
      </c>
      <c r="B11" s="7" t="s">
        <v>111</v>
      </c>
      <c r="C11" s="7" t="s">
        <v>149</v>
      </c>
      <c r="D11" s="18">
        <v>1</v>
      </c>
      <c r="E11" s="7" t="s">
        <v>150</v>
      </c>
      <c r="F11" t="s">
        <v>63</v>
      </c>
    </row>
    <row r="12" spans="1:11" ht="12.75" customHeight="1">
      <c r="A12" s="28" t="s">
        <v>73</v>
      </c>
      <c r="B12" s="7" t="s">
        <v>144</v>
      </c>
      <c r="C12" s="7" t="s">
        <v>145</v>
      </c>
      <c r="D12" s="18">
        <v>1</v>
      </c>
      <c r="E12" s="7" t="s">
        <v>151</v>
      </c>
      <c r="G12" t="s">
        <v>63</v>
      </c>
    </row>
    <row r="13" spans="1:11" ht="12.75" customHeight="1">
      <c r="A13" s="29" t="s">
        <v>78</v>
      </c>
      <c r="B13" t="s">
        <v>139</v>
      </c>
      <c r="C13" t="s">
        <v>140</v>
      </c>
      <c r="D13" s="16">
        <v>0.5</v>
      </c>
      <c r="E13" t="s">
        <v>152</v>
      </c>
      <c r="F13" t="s">
        <v>63</v>
      </c>
    </row>
    <row r="14" spans="1:11" ht="12.75" customHeight="1">
      <c r="A14" s="29" t="s">
        <v>79</v>
      </c>
      <c r="B14" t="s">
        <v>139</v>
      </c>
      <c r="C14" t="s">
        <v>140</v>
      </c>
      <c r="D14" s="16">
        <v>2</v>
      </c>
      <c r="E14" t="s">
        <v>152</v>
      </c>
      <c r="F14" t="s">
        <v>63</v>
      </c>
    </row>
    <row r="15" spans="1:11" ht="12.75" customHeight="1">
      <c r="A15" s="29" t="s">
        <v>79</v>
      </c>
      <c r="B15" t="s">
        <v>144</v>
      </c>
      <c r="C15" t="s">
        <v>153</v>
      </c>
      <c r="D15" s="16">
        <v>1</v>
      </c>
      <c r="E15" t="s">
        <v>154</v>
      </c>
      <c r="G15" t="s">
        <v>63</v>
      </c>
    </row>
    <row r="16" spans="1:11" ht="12.75" customHeight="1">
      <c r="A16" s="29"/>
    </row>
    <row r="17" spans="1:4" ht="12.75" customHeight="1">
      <c r="A17" s="29"/>
    </row>
    <row r="18" spans="1:4" ht="12.75" customHeight="1">
      <c r="A18" s="29"/>
    </row>
    <row r="19" spans="1:4" ht="12.75" customHeight="1">
      <c r="A19" s="29"/>
    </row>
    <row r="20" spans="1:4" ht="12.75" customHeight="1">
      <c r="A20" s="29"/>
    </row>
    <row r="21" spans="1:4" ht="12.75" customHeight="1">
      <c r="A21" s="29"/>
    </row>
    <row r="22" spans="1:4" ht="12.75" customHeight="1">
      <c r="A22" s="29"/>
    </row>
    <row r="23" spans="1:4" ht="12.75" customHeight="1">
      <c r="A23" s="29"/>
    </row>
    <row r="24" spans="1:4" ht="12.75" customHeight="1">
      <c r="A24" s="29"/>
    </row>
    <row r="25" spans="1:4" ht="12.75" customHeight="1">
      <c r="A25" s="29"/>
    </row>
    <row r="26" spans="1:4" ht="12.75" customHeight="1">
      <c r="A26" s="29"/>
    </row>
    <row r="27" spans="1:4" ht="12.75" customHeight="1">
      <c r="A27" s="29"/>
    </row>
    <row r="28" spans="1:4" ht="12.75" customHeight="1">
      <c r="A28" s="29"/>
    </row>
    <row r="29" spans="1:4" ht="12.75" customHeight="1">
      <c r="C29" s="1" t="s">
        <v>32</v>
      </c>
      <c r="D29" s="23">
        <f>SUM(D4:D28)</f>
        <v>18.5</v>
      </c>
    </row>
    <row r="30" spans="1:4" ht="12.75" customHeight="1">
      <c r="D30" s="19"/>
    </row>
  </sheetData>
  <pageMargins left="0.75" right="0.75" top="1" bottom="1" header="0.5" footer="0.5"/>
  <pageSetup paperSize="9" orientation="portrait" horizontalDpi="300" verticalDpi="300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>
  <sheetPr codeName="Hoja11"/>
  <dimension ref="A1:K32"/>
  <sheetViews>
    <sheetView zoomScaleNormal="100" workbookViewId="0">
      <selection activeCell="E8" sqref="E8"/>
    </sheetView>
  </sheetViews>
  <sheetFormatPr baseColWidth="10" defaultColWidth="9.140625" defaultRowHeight="12.75" customHeight="1"/>
  <cols>
    <col min="1" max="1" width="10.85546875" customWidth="1"/>
    <col min="2" max="2" width="19.28515625" customWidth="1"/>
    <col min="3" max="3" width="44.5703125" customWidth="1"/>
    <col min="4" max="4" width="10.85546875" style="16" customWidth="1"/>
    <col min="5" max="5" width="74.140625" customWidth="1"/>
    <col min="6" max="11" width="10.85546875" customWidth="1"/>
  </cols>
  <sheetData>
    <row r="1" spans="1:11" ht="12.75" customHeight="1">
      <c r="A1" s="1" t="s">
        <v>13</v>
      </c>
      <c r="B1" s="8">
        <v>2</v>
      </c>
      <c r="C1" s="1" t="s">
        <v>17</v>
      </c>
    </row>
    <row r="2" spans="1:11" ht="12.75" customHeight="1">
      <c r="A2" s="1" t="s">
        <v>29</v>
      </c>
      <c r="B2" s="3" t="s">
        <v>33</v>
      </c>
    </row>
    <row r="4" spans="1:11" ht="12.75" customHeight="1">
      <c r="A4" s="4" t="s">
        <v>39</v>
      </c>
      <c r="B4" s="4" t="s">
        <v>10</v>
      </c>
      <c r="C4" s="4" t="s">
        <v>14</v>
      </c>
      <c r="D4" s="17" t="s">
        <v>18</v>
      </c>
      <c r="E4" s="4" t="s">
        <v>5</v>
      </c>
      <c r="F4" s="5" t="s">
        <v>49</v>
      </c>
      <c r="G4" s="5" t="s">
        <v>50</v>
      </c>
      <c r="H4" s="5"/>
      <c r="I4" s="5"/>
      <c r="J4" s="5"/>
      <c r="K4" s="5"/>
    </row>
    <row r="5" spans="1:11" ht="12.75" customHeight="1">
      <c r="A5" s="27" t="s">
        <v>66</v>
      </c>
      <c r="B5" s="6" t="s">
        <v>81</v>
      </c>
      <c r="C5" s="6" t="s">
        <v>82</v>
      </c>
      <c r="D5" s="18">
        <v>8</v>
      </c>
      <c r="E5" s="7" t="s">
        <v>83</v>
      </c>
      <c r="F5" s="6"/>
      <c r="G5" s="6" t="s">
        <v>63</v>
      </c>
      <c r="H5" s="6"/>
      <c r="I5" s="6"/>
      <c r="J5" s="6"/>
      <c r="K5" s="6"/>
    </row>
    <row r="6" spans="1:11" ht="12.75" customHeight="1">
      <c r="A6" s="28" t="s">
        <v>69</v>
      </c>
      <c r="B6" s="7" t="s">
        <v>70</v>
      </c>
      <c r="C6" s="7" t="s">
        <v>84</v>
      </c>
      <c r="D6" s="18">
        <v>1.5</v>
      </c>
      <c r="E6" s="7" t="s">
        <v>85</v>
      </c>
      <c r="G6" t="s">
        <v>63</v>
      </c>
    </row>
    <row r="7" spans="1:11" ht="12.75" customHeight="1">
      <c r="A7" s="28" t="s">
        <v>69</v>
      </c>
      <c r="B7" s="7" t="s">
        <v>102</v>
      </c>
      <c r="C7" s="7" t="s">
        <v>155</v>
      </c>
      <c r="D7" s="18">
        <v>1</v>
      </c>
      <c r="E7" s="7" t="s">
        <v>156</v>
      </c>
      <c r="F7" t="s">
        <v>63</v>
      </c>
    </row>
    <row r="8" spans="1:11" ht="12.75" customHeight="1">
      <c r="A8" s="28" t="s">
        <v>157</v>
      </c>
      <c r="B8" s="7" t="s">
        <v>81</v>
      </c>
      <c r="C8" s="7" t="s">
        <v>82</v>
      </c>
      <c r="D8" s="18">
        <v>3.5</v>
      </c>
      <c r="E8" s="7" t="s">
        <v>198</v>
      </c>
      <c r="G8" t="s">
        <v>63</v>
      </c>
    </row>
    <row r="9" spans="1:11" ht="12.75" customHeight="1">
      <c r="A9" s="28"/>
      <c r="B9" s="7"/>
      <c r="C9" s="7"/>
      <c r="D9" s="18"/>
      <c r="E9" s="7"/>
    </row>
    <row r="10" spans="1:11" ht="12.75" customHeight="1">
      <c r="A10" s="28"/>
      <c r="B10" s="7"/>
      <c r="C10" s="7"/>
      <c r="D10" s="18"/>
      <c r="E10" s="7"/>
    </row>
    <row r="11" spans="1:11" ht="12.75" customHeight="1">
      <c r="A11" s="28"/>
      <c r="B11" s="7"/>
      <c r="C11" s="7"/>
      <c r="D11" s="18"/>
      <c r="E11" s="7"/>
    </row>
    <row r="12" spans="1:11" ht="12.75" customHeight="1">
      <c r="A12" s="28"/>
      <c r="B12" s="7"/>
      <c r="C12" s="7"/>
      <c r="D12" s="18"/>
      <c r="E12" s="7"/>
    </row>
    <row r="13" spans="1:11" ht="12.75" customHeight="1">
      <c r="A13" s="28"/>
      <c r="B13" s="7"/>
      <c r="C13" s="7"/>
      <c r="D13" s="18"/>
      <c r="E13" s="7"/>
    </row>
    <row r="14" spans="1:11" ht="12.75" customHeight="1">
      <c r="A14" s="28"/>
      <c r="B14" s="7"/>
      <c r="C14" s="7"/>
      <c r="D14" s="18"/>
    </row>
    <row r="15" spans="1:11" ht="12.75" customHeight="1">
      <c r="A15" s="28"/>
      <c r="B15" s="7"/>
      <c r="C15" s="7"/>
      <c r="D15" s="18"/>
    </row>
    <row r="16" spans="1:11" ht="12.75" customHeight="1">
      <c r="A16" s="28"/>
      <c r="B16" s="7"/>
      <c r="C16" s="7"/>
      <c r="D16" s="18"/>
    </row>
    <row r="17" spans="1:4" ht="12.75" customHeight="1">
      <c r="A17" s="29"/>
    </row>
    <row r="18" spans="1:4" ht="12.75" customHeight="1">
      <c r="A18" s="29"/>
    </row>
    <row r="19" spans="1:4" ht="12.75" customHeight="1">
      <c r="A19" s="29"/>
    </row>
    <row r="20" spans="1:4" ht="12.75" customHeight="1">
      <c r="A20" s="29"/>
    </row>
    <row r="21" spans="1:4" ht="12.75" customHeight="1">
      <c r="A21" s="29"/>
    </row>
    <row r="22" spans="1:4" ht="12.75" customHeight="1">
      <c r="A22" s="29"/>
    </row>
    <row r="23" spans="1:4" ht="12.75" customHeight="1">
      <c r="A23" s="29"/>
    </row>
    <row r="24" spans="1:4" ht="12.75" customHeight="1">
      <c r="A24" s="29"/>
    </row>
    <row r="25" spans="1:4" ht="12.75" customHeight="1">
      <c r="A25" s="29"/>
    </row>
    <row r="26" spans="1:4" ht="12.75" customHeight="1">
      <c r="A26" s="29"/>
    </row>
    <row r="27" spans="1:4" ht="12.75" customHeight="1">
      <c r="A27" s="29"/>
    </row>
    <row r="28" spans="1:4" ht="12.75" customHeight="1">
      <c r="A28" s="29"/>
    </row>
    <row r="29" spans="1:4" ht="12.75" customHeight="1">
      <c r="A29" s="29"/>
    </row>
    <row r="30" spans="1:4" ht="12.75" customHeight="1">
      <c r="A30" s="29"/>
    </row>
    <row r="31" spans="1:4" ht="12.75" customHeight="1">
      <c r="C31" s="1" t="s">
        <v>32</v>
      </c>
      <c r="D31" s="23">
        <f>SUM(D4:D30)</f>
        <v>14</v>
      </c>
    </row>
    <row r="32" spans="1:4" ht="12.75" customHeight="1">
      <c r="D32" s="19"/>
    </row>
  </sheetData>
  <pageMargins left="0.75" right="0.75" top="1" bottom="1" header="0.5" footer="0.5"/>
  <pageSetup paperSize="9" orientation="portrait" horizontalDpi="300" verticalDpi="300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>
  <sheetPr codeName="Hoja12"/>
  <dimension ref="A1:K30"/>
  <sheetViews>
    <sheetView zoomScaleNormal="100" workbookViewId="0">
      <selection activeCell="A2" sqref="A2"/>
    </sheetView>
  </sheetViews>
  <sheetFormatPr baseColWidth="10" defaultColWidth="9.140625" defaultRowHeight="12.75" customHeight="1"/>
  <cols>
    <col min="1" max="1" width="12.140625" customWidth="1"/>
    <col min="2" max="2" width="21.42578125" customWidth="1"/>
    <col min="3" max="3" width="52.85546875" customWidth="1"/>
    <col min="4" max="4" width="10.85546875" style="16" customWidth="1"/>
    <col min="5" max="5" width="74.140625" customWidth="1"/>
    <col min="6" max="6" width="10.85546875" customWidth="1"/>
    <col min="7" max="7" width="12" bestFit="1" customWidth="1"/>
    <col min="8" max="11" width="10.85546875" customWidth="1"/>
  </cols>
  <sheetData>
    <row r="1" spans="1:11" ht="12.75" customHeight="1">
      <c r="A1" s="1" t="s">
        <v>13</v>
      </c>
      <c r="B1" s="8">
        <v>2</v>
      </c>
      <c r="C1" s="1" t="s">
        <v>17</v>
      </c>
    </row>
    <row r="2" spans="1:11" ht="12.75" customHeight="1">
      <c r="A2" s="1" t="s">
        <v>29</v>
      </c>
      <c r="B2" s="3" t="s">
        <v>36</v>
      </c>
    </row>
    <row r="4" spans="1:11" ht="12.75" customHeight="1">
      <c r="A4" s="4" t="s">
        <v>39</v>
      </c>
      <c r="B4" s="4" t="s">
        <v>10</v>
      </c>
      <c r="C4" s="4" t="s">
        <v>14</v>
      </c>
      <c r="D4" s="17" t="s">
        <v>18</v>
      </c>
      <c r="E4" s="4" t="s">
        <v>5</v>
      </c>
      <c r="F4" s="5" t="s">
        <v>61</v>
      </c>
      <c r="G4" s="5" t="s">
        <v>62</v>
      </c>
      <c r="H4" s="5" t="s">
        <v>50</v>
      </c>
      <c r="I4" s="5"/>
      <c r="J4" s="5"/>
      <c r="K4" s="5"/>
    </row>
    <row r="5" spans="1:11" s="29" customFormat="1">
      <c r="A5" s="27" t="s">
        <v>66</v>
      </c>
      <c r="B5" s="27" t="s">
        <v>81</v>
      </c>
      <c r="C5" s="27" t="s">
        <v>158</v>
      </c>
      <c r="D5" s="18">
        <v>8</v>
      </c>
      <c r="E5" s="28"/>
      <c r="F5" s="27"/>
      <c r="G5" s="27"/>
      <c r="H5" s="27" t="s">
        <v>63</v>
      </c>
      <c r="I5" s="27"/>
      <c r="J5" s="27"/>
      <c r="K5" s="27"/>
    </row>
    <row r="6" spans="1:11" s="29" customFormat="1" ht="12.75" customHeight="1">
      <c r="A6" s="28" t="s">
        <v>69</v>
      </c>
      <c r="B6" s="28" t="s">
        <v>70</v>
      </c>
      <c r="C6" s="28" t="s">
        <v>84</v>
      </c>
      <c r="D6" s="18">
        <v>1.5</v>
      </c>
      <c r="E6" s="28" t="s">
        <v>85</v>
      </c>
      <c r="F6" s="29" t="s">
        <v>63</v>
      </c>
    </row>
    <row r="7" spans="1:11" s="29" customFormat="1" ht="12.75" customHeight="1">
      <c r="A7" s="28" t="s">
        <v>69</v>
      </c>
      <c r="B7" s="28" t="s">
        <v>102</v>
      </c>
      <c r="C7" s="28" t="s">
        <v>155</v>
      </c>
      <c r="D7" s="18">
        <v>1</v>
      </c>
      <c r="E7" s="29" t="s">
        <v>156</v>
      </c>
      <c r="F7" s="29" t="s">
        <v>63</v>
      </c>
    </row>
    <row r="8" spans="1:11" s="29" customFormat="1" ht="12.75" customHeight="1">
      <c r="A8" s="28"/>
      <c r="B8" s="28"/>
      <c r="C8" s="28"/>
      <c r="D8" s="18"/>
      <c r="E8" s="28"/>
    </row>
    <row r="9" spans="1:11" s="29" customFormat="1" ht="12.75" customHeight="1">
      <c r="A9" s="28"/>
      <c r="B9" s="28"/>
      <c r="C9" s="28"/>
      <c r="D9" s="18"/>
      <c r="E9" s="28"/>
    </row>
    <row r="10" spans="1:11" s="29" customFormat="1" ht="12.75" customHeight="1">
      <c r="A10" s="28"/>
      <c r="B10" s="28"/>
      <c r="C10" s="28"/>
      <c r="D10" s="18"/>
      <c r="E10" s="28"/>
    </row>
    <row r="11" spans="1:11" s="29" customFormat="1" ht="12.75" customHeight="1">
      <c r="A11" s="28"/>
      <c r="B11" s="28"/>
      <c r="C11" s="28"/>
      <c r="D11" s="18"/>
      <c r="E11" s="28"/>
    </row>
    <row r="12" spans="1:11" s="29" customFormat="1" ht="12.75" customHeight="1">
      <c r="A12" s="28"/>
      <c r="B12" s="28"/>
      <c r="C12" s="28"/>
      <c r="D12" s="18"/>
    </row>
    <row r="13" spans="1:11" s="29" customFormat="1" ht="12.75" customHeight="1">
      <c r="A13" s="28"/>
      <c r="B13" s="28"/>
      <c r="C13" s="28"/>
      <c r="D13" s="18"/>
    </row>
    <row r="14" spans="1:11" s="29" customFormat="1" ht="12.75" customHeight="1">
      <c r="D14" s="16"/>
    </row>
    <row r="15" spans="1:11" s="29" customFormat="1" ht="12.75" customHeight="1">
      <c r="D15" s="16"/>
    </row>
    <row r="16" spans="1:11" s="29" customFormat="1" ht="12.75" customHeight="1">
      <c r="D16" s="16"/>
    </row>
    <row r="17" spans="3:4" s="29" customFormat="1" ht="12.75" customHeight="1">
      <c r="D17" s="16"/>
    </row>
    <row r="18" spans="3:4" s="29" customFormat="1" ht="12.75" customHeight="1">
      <c r="D18" s="16"/>
    </row>
    <row r="19" spans="3:4" s="29" customFormat="1" ht="12.75" customHeight="1">
      <c r="D19" s="16"/>
    </row>
    <row r="20" spans="3:4" s="29" customFormat="1" ht="12.75" customHeight="1">
      <c r="D20" s="16"/>
    </row>
    <row r="21" spans="3:4" s="29" customFormat="1" ht="12.75" customHeight="1">
      <c r="D21" s="16"/>
    </row>
    <row r="22" spans="3:4" s="29" customFormat="1" ht="12.75" customHeight="1">
      <c r="D22" s="16"/>
    </row>
    <row r="23" spans="3:4" s="29" customFormat="1" ht="12.75" customHeight="1">
      <c r="D23" s="16"/>
    </row>
    <row r="24" spans="3:4" s="29" customFormat="1" ht="12.75" customHeight="1">
      <c r="D24" s="16"/>
    </row>
    <row r="25" spans="3:4" s="29" customFormat="1" ht="12.75" customHeight="1">
      <c r="D25" s="16"/>
    </row>
    <row r="26" spans="3:4" s="29" customFormat="1" ht="12.75" customHeight="1">
      <c r="D26" s="16"/>
    </row>
    <row r="27" spans="3:4" s="29" customFormat="1" ht="12.75" customHeight="1">
      <c r="D27" s="16"/>
    </row>
    <row r="28" spans="3:4" s="29" customFormat="1" ht="12.75" customHeight="1">
      <c r="D28" s="16"/>
    </row>
    <row r="29" spans="3:4" ht="12.75" customHeight="1">
      <c r="C29" s="1" t="s">
        <v>32</v>
      </c>
      <c r="D29" s="23">
        <f>SUM(D4:D28)</f>
        <v>10.5</v>
      </c>
    </row>
    <row r="30" spans="3:4" ht="12.75" customHeight="1">
      <c r="D30" s="19"/>
    </row>
  </sheetData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>
  <sheetPr codeName="Hoja13"/>
  <dimension ref="A1:E45"/>
  <sheetViews>
    <sheetView zoomScaleNormal="100" workbookViewId="0">
      <selection activeCell="C12" sqref="C12"/>
    </sheetView>
  </sheetViews>
  <sheetFormatPr baseColWidth="10" defaultColWidth="9.140625" defaultRowHeight="12.75" customHeight="1"/>
  <cols>
    <col min="1" max="1" width="55.140625" customWidth="1"/>
    <col min="2" max="2" width="25.42578125" customWidth="1"/>
    <col min="3" max="3" width="52" customWidth="1"/>
    <col min="4" max="5" width="9.140625" customWidth="1"/>
  </cols>
  <sheetData>
    <row r="1" spans="1:4" ht="12.75" customHeight="1">
      <c r="A1" s="1" t="s">
        <v>20</v>
      </c>
      <c r="B1" s="9"/>
      <c r="C1" s="1" t="s">
        <v>17</v>
      </c>
    </row>
    <row r="2" spans="1:4" ht="12.75" customHeight="1">
      <c r="A2" s="1" t="s">
        <v>46</v>
      </c>
      <c r="B2" s="1" t="s">
        <v>41</v>
      </c>
      <c r="C2" s="9"/>
    </row>
    <row r="3" spans="1:4" ht="12.75" customHeight="1">
      <c r="A3" s="9"/>
      <c r="B3" s="9"/>
      <c r="C3" s="9"/>
    </row>
    <row r="4" spans="1:4" ht="12.75" customHeight="1">
      <c r="A4" s="9"/>
      <c r="B4" s="9"/>
      <c r="C4" s="9"/>
      <c r="D4" t="s">
        <v>64</v>
      </c>
    </row>
    <row r="5" spans="1:4" ht="12.75" customHeight="1">
      <c r="A5" s="9"/>
      <c r="B5" s="9"/>
      <c r="C5" s="36" t="s">
        <v>200</v>
      </c>
      <c r="D5" s="36"/>
    </row>
    <row r="6" spans="1:4" ht="12.75" customHeight="1">
      <c r="A6" s="10"/>
      <c r="B6" s="10"/>
      <c r="C6" s="36" t="s">
        <v>162</v>
      </c>
      <c r="D6" s="36" t="s">
        <v>163</v>
      </c>
    </row>
    <row r="7" spans="1:4" ht="12.75" customHeight="1">
      <c r="A7" s="11" t="s">
        <v>9</v>
      </c>
      <c r="B7" s="35">
        <f xml:space="preserve"> SUMIFS('1 _ Alejandro Garcia'!D5:'1 _ Alejandro Garcia'!D28,'1 _ Alejandro Garcia'!B5:'1 _ Alejandro Garcia'!B28,"R*") + SUMIFS('2 _ Diego Ricca'!D5:'2 _ Diego Ricca'!D28,'2 _ Diego Ricca'!B5:'2 _ Diego Ricca'!B28,"Si") + SUMIFS('3 _ Federico Andrade'!D5:'3 _ Federico Andrade'!D28,'3 _ Federico Andrade'!B5:'3 _ Federico Andrade'!B28,"R*") + SUMIFS('4 _ Federico Trinidad'!D5:'4 _ Federico Trinidad'!D28,'4 _ Federico Trinidad'!B5:'4 _ Federico Trinidad'!B28,"R*") + SUMIFS('5 _ Ignacio Infante'!D5:'5 _ Ignacio Infante'!D28,'5 _ Ignacio Infante'!B5:'5 _ Ignacio Infante'!B28,"R*") + SUMIFS('6 _ Javier Madeiro'!D5:'6 _ Javier Madeiro'!D28,'6 _ Javier Madeiro'!B5:'6 _ Javier Madeiro'!B28,"R*") + SUMIFS('7 _ José Cordero'!D5:'7 _ José Cordero'!D28,'7 _ José Cordero'!B5:'7 _ José Cordero'!B28,"R*") + SUMIFS('8 _ Juan Ghiringhelli'!D5:'8 _ Juan Ghiringhelli'!D28,'8 _ Juan Ghiringhelli'!B5:'8 _ Juan Ghiringhelli'!B28,"R*") + SUMIFS('9 _ Leticia Vilariño'!D5:'9 _ Leticia Vilariño'!D28,'9 _ Leticia Vilariño'!B5:'9 _ Leticia Vilariño'!B28,"R*") + SUMIFS('9 _ Leticia Vilariño'!D5:'9 _ Leticia Vilariño'!D28,'9 _ Leticia Vilariño'!B5:'9 _ Leticia Vilariño'!B28,"R*") + SUMIFS('10 _ Marcos Sander'!D5:'10 _ Marcos Sander'!D28,'10 _ Marcos Sander'!B5:'10 _ Marcos Sander'!B28,"R*") + SUMIFS('11 _ Martín Taruselli'!D5:'11 _ Martín Taruselli'!D28,'11 _ Martín Taruselli'!B5:'11 _ Martín Taruselli'!B28,"R*") + SUMIFS('12 _ Vicente Acosta'!D5:'12 _ Vicente Acosta'!D28,'12 _ Vicente Acosta'!B5:'12 _ Vicente Acosta'!B28,"R*")</f>
        <v>0</v>
      </c>
      <c r="C7" s="36" t="s">
        <v>201</v>
      </c>
      <c r="D7" s="36">
        <v>0</v>
      </c>
    </row>
    <row r="8" spans="1:4" ht="12.75" customHeight="1">
      <c r="A8" s="12" t="s">
        <v>43</v>
      </c>
      <c r="B8" s="25">
        <f xml:space="preserve"> SUMIFS('1 _ Alejandro Garcia'!D5:'1 _ Alejandro Garcia'!D28,'1 _ Alejandro Garcia'!B5:'1 _ Alejandro Garcia'!B28,"D*") + SUMIFS('2 _ Diego Ricca'!D5:'2 _ Diego Ricca'!D28,'2 _ Diego Ricca'!B5:'2 _ Diego Ricca'!B28,"Si") + SUMIFS('3 _ Federico Andrade'!D5:'3 _ Federico Andrade'!D28,'3 _ Federico Andrade'!B5:'3 _ Federico Andrade'!B28,"D*") + SUMIFS('4 _ Federico Trinidad'!D5:'4 _ Federico Trinidad'!D28,'4 _ Federico Trinidad'!B5:'4 _ Federico Trinidad'!B28,"D*") + SUMIFS('5 _ Ignacio Infante'!D5:'5 _ Ignacio Infante'!D28,'5 _ Ignacio Infante'!B5:'5 _ Ignacio Infante'!B28,"D*") + SUMIFS('6 _ Javier Madeiro'!D5:'6 _ Javier Madeiro'!D28,'6 _ Javier Madeiro'!B5:'6 _ Javier Madeiro'!B28,"D*") + SUMIFS('7 _ José Cordero'!D5:'7 _ José Cordero'!D28,'7 _ José Cordero'!B5:'7 _ José Cordero'!B28,"D*") + SUMIFS('8 _ Juan Ghiringhelli'!D5:'8 _ Juan Ghiringhelli'!D28,'8 _ Juan Ghiringhelli'!B5:'8 _ Juan Ghiringhelli'!B28,"D*") + SUMIFS('9 _ Leticia Vilariño'!D5:'9 _ Leticia Vilariño'!D28,'9 _ Leticia Vilariño'!B5:'9 _ Leticia Vilariño'!B28,"D*") + SUMIFS('9 _ Leticia Vilariño'!D5:'9 _ Leticia Vilariño'!D28,'9 _ Leticia Vilariño'!B5:'9 _ Leticia Vilariño'!B28,"D*") + SUMIFS('10 _ Marcos Sander'!D5:'10 _ Marcos Sander'!D28,'10 _ Marcos Sander'!B5:'10 _ Marcos Sander'!B28,"D*") + SUMIFS('11 _ Martín Taruselli'!D5:'11 _ Martín Taruselli'!D28,'11 _ Martín Taruselli'!B5:'11 _ Martín Taruselli'!B28,"D*") + SUMIFS('12 _ Vicente Acosta'!D5:'12 _ Vicente Acosta'!D28,'12 _ Vicente Acosta'!B5:'12 _ Vicente Acosta'!B28,"D*")</f>
        <v>11.5</v>
      </c>
      <c r="C8" s="36" t="s">
        <v>164</v>
      </c>
      <c r="D8" s="36">
        <v>11.5</v>
      </c>
    </row>
    <row r="9" spans="1:4" ht="12.75" customHeight="1">
      <c r="A9" s="12" t="s">
        <v>24</v>
      </c>
      <c r="B9" s="25">
        <f xml:space="preserve"> SUMIFS('1 _ Alejandro Garcia'!D5:'1 _ Alejandro Garcia'!D28,'1 _ Alejandro Garcia'!B5:'1 _ Alejandro Garcia'!B28,"I*") + SUMIFS('2 _ Diego Ricca'!D5:'2 _ Diego Ricca'!D28,'2 _ Diego Ricca'!B5:'2 _ Diego Ricca'!B28,"Si") + SUMIFS('3 _ Federico Andrade'!D5:'3 _ Federico Andrade'!D28,'3 _ Federico Andrade'!B5:'3 _ Federico Andrade'!B28,"I*") + SUMIFS('4 _ Federico Trinidad'!D5:'4 _ Federico Trinidad'!D28,'4 _ Federico Trinidad'!B5:'4 _ Federico Trinidad'!B28,"I*") + SUMIFS('5 _ Ignacio Infante'!D5:'5 _ Ignacio Infante'!D28,'5 _ Ignacio Infante'!B5:'5 _ Ignacio Infante'!B28,"I*") + SUMIFS('6 _ Javier Madeiro'!D5:'6 _ Javier Madeiro'!D28,'6 _ Javier Madeiro'!B5:'6 _ Javier Madeiro'!B28,"I*") + SUMIFS('7 _ José Cordero'!D5:'7 _ José Cordero'!D28,'7 _ José Cordero'!B5:'7 _ José Cordero'!B28,"I*") + SUMIFS('8 _ Juan Ghiringhelli'!D5:'8 _ Juan Ghiringhelli'!D28,'8 _ Juan Ghiringhelli'!B5:'8 _ Juan Ghiringhelli'!B28,"I*") + SUMIFS('9 _ Leticia Vilariño'!D5:'9 _ Leticia Vilariño'!D28,'9 _ Leticia Vilariño'!B5:'9 _ Leticia Vilariño'!B28,"I*") + SUMIFS('9 _ Leticia Vilariño'!D5:'9 _ Leticia Vilariño'!D28,'9 _ Leticia Vilariño'!B5:'9 _ Leticia Vilariño'!B28,"I*") + SUMIFS('10 _ Marcos Sander'!D5:'10 _ Marcos Sander'!D28,'10 _ Marcos Sander'!B5:'10 _ Marcos Sander'!B28,"I*") + SUMIFS('11 _ Martín Taruselli'!D5:'11 _ Martín Taruselli'!D28,'11 _ Martín Taruselli'!B5:'11 _ Martín Taruselli'!B28,"I*") + SUMIFS('12 _ Vicente Acosta'!D5:'12 _ Vicente Acosta'!D28,'12 _ Vicente Acosta'!B5:'12 _ Vicente Acosta'!B28,"I*")</f>
        <v>88.5</v>
      </c>
      <c r="C9" s="36" t="s">
        <v>82</v>
      </c>
      <c r="D9" s="36">
        <v>88.5</v>
      </c>
    </row>
    <row r="10" spans="1:4" ht="12.75" customHeight="1">
      <c r="A10" s="12" t="s">
        <v>6</v>
      </c>
      <c r="B10" s="25">
        <f xml:space="preserve"> SUMIFS('1 _ Alejandro Garcia'!D5:'1 _ Alejandro Garcia'!D28,'1 _ Alejandro Garcia'!B5:'1 _ Alejandro Garcia'!B28,"Q*") + SUMIFS('2 _ Diego Ricca'!D5:'2 _ Diego Ricca'!D28,'2 _ Diego Ricca'!B5:'2 _ Diego Ricca'!B28,"Si") + SUMIFS('3 _ Federico Andrade'!D5:'3 _ Federico Andrade'!D28,'3 _ Federico Andrade'!B5:'3 _ Federico Andrade'!B28,"Q*") + SUMIFS('4 _ Federico Trinidad'!D5:'4 _ Federico Trinidad'!D28,'4 _ Federico Trinidad'!B5:'4 _ Federico Trinidad'!B28,"Q*") + SUMIFS('5 _ Ignacio Infante'!D5:'5 _ Ignacio Infante'!D28,'5 _ Ignacio Infante'!B5:'5 _ Ignacio Infante'!B28,"Q*") + SUMIFS('6 _ Javier Madeiro'!D5:'6 _ Javier Madeiro'!D28,'6 _ Javier Madeiro'!B5:'6 _ Javier Madeiro'!B28,"Q*") + SUMIFS('7 _ José Cordero'!D5:'7 _ José Cordero'!D28,'7 _ José Cordero'!B5:'7 _ José Cordero'!B28,"Q*") + SUMIFS('8 _ Juan Ghiringhelli'!D5:'8 _ Juan Ghiringhelli'!D28,'8 _ Juan Ghiringhelli'!B5:'8 _ Juan Ghiringhelli'!B28,"Q*") + SUMIFS('9 _ Leticia Vilariño'!D5:'9 _ Leticia Vilariño'!D28,'9 _ Leticia Vilariño'!B5:'9 _ Leticia Vilariño'!B28,"Q*") + SUMIFS('9 _ Leticia Vilariño'!D5:'9 _ Leticia Vilariño'!D28,'9 _ Leticia Vilariño'!B5:'9 _ Leticia Vilariño'!B28,"Q*") + SUMIFS('10 _ Marcos Sander'!D5:'10 _ Marcos Sander'!D28,'10 _ Marcos Sander'!B5:'10 _ Marcos Sander'!B28,"Q*") + SUMIFS('11 _ Martín Taruselli'!D5:'11 _ Martín Taruselli'!D28,'11 _ Martín Taruselli'!B5:'11 _ Martín Taruselli'!B28,"Q*") + SUMIFS('12 _ Vicente Acosta'!D5:'12 _ Vicente Acosta'!D28,'12 _ Vicente Acosta'!B5:'12 _ Vicente Acosta'!B28,"Q*")</f>
        <v>12</v>
      </c>
      <c r="C10" s="36" t="s">
        <v>165</v>
      </c>
      <c r="D10" s="36">
        <v>12</v>
      </c>
    </row>
    <row r="11" spans="1:4" ht="12.75" customHeight="1">
      <c r="A11" s="12" t="s">
        <v>15</v>
      </c>
      <c r="B11" s="25">
        <f xml:space="preserve"> SUMIFS('1 _ Alejandro Garcia'!D5:'1 _ Alejandro Garcia'!D28,'1 _ Alejandro Garcia'!B5:'1 _ Alejandro Garcia'!B28,"C*") + SUMIFS('2 _ Diego Ricca'!D5:'2 _ Diego Ricca'!D28,'2 _ Diego Ricca'!B5:'2 _ Diego Ricca'!B28,"Si") + SUMIFS('3 _ Federico Andrade'!D5:'3 _ Federico Andrade'!D28,'3 _ Federico Andrade'!B5:'3 _ Federico Andrade'!B28,"C*") + SUMIFS('4 _ Federico Trinidad'!D5:'4 _ Federico Trinidad'!D28,'4 _ Federico Trinidad'!B5:'4 _ Federico Trinidad'!B28,"C*") + SUMIFS('5 _ Ignacio Infante'!D5:'5 _ Ignacio Infante'!D28,'5 _ Ignacio Infante'!B5:'5 _ Ignacio Infante'!B28,"C*") + SUMIFS('6 _ Javier Madeiro'!D5:'6 _ Javier Madeiro'!D28,'6 _ Javier Madeiro'!B5:'6 _ Javier Madeiro'!B28,"C*") + SUMIFS('7 _ José Cordero'!D5:'7 _ José Cordero'!D28,'7 _ José Cordero'!B5:'7 _ José Cordero'!B28,"C*") + SUMIFS('8 _ Juan Ghiringhelli'!D5:'8 _ Juan Ghiringhelli'!D28,'8 _ Juan Ghiringhelli'!B5:'8 _ Juan Ghiringhelli'!B28,"C*") + SUMIFS('9 _ Leticia Vilariño'!D5:'9 _ Leticia Vilariño'!D28,'9 _ Leticia Vilariño'!B5:'9 _ Leticia Vilariño'!B28,"C*") + SUMIFS('9 _ Leticia Vilariño'!D5:'9 _ Leticia Vilariño'!D28,'9 _ Leticia Vilariño'!B5:'9 _ Leticia Vilariño'!B28,"C*") + SUMIFS('10 _ Marcos Sander'!D5:'10 _ Marcos Sander'!D28,'10 _ Marcos Sander'!B5:'10 _ Marcos Sander'!B28,"C*") + SUMIFS('11 _ Martín Taruselli'!D5:'11 _ Martín Taruselli'!D28,'11 _ Martín Taruselli'!B5:'11 _ Martín Taruselli'!B28,"C*") + SUMIFS('12 _ Vicente Acosta'!D5:'12 _ Vicente Acosta'!D28,'12 _ Vicente Acosta'!B5:'12 _ Vicente Acosta'!B28,"C*")</f>
        <v>4</v>
      </c>
      <c r="C11" s="36" t="s">
        <v>166</v>
      </c>
      <c r="D11" s="36">
        <v>4</v>
      </c>
    </row>
    <row r="12" spans="1:4" ht="12.75" customHeight="1">
      <c r="A12" s="12" t="s">
        <v>3</v>
      </c>
      <c r="B12" s="25">
        <f xml:space="preserve"> SUMIFS('1 _ Alejandro Garcia'!D5:'1 _ Alejandro Garcia'!D28,'1 _ Alejandro Garcia'!B5:'1 _ Alejandro Garcia'!B28,"G*") + SUMIFS('2 _ Diego Ricca'!D5:'2 _ Diego Ricca'!D28,'2 _ Diego Ricca'!B5:'2 _ Diego Ricca'!B28,"Si") + SUMIFS('3 _ Federico Andrade'!D5:'3 _ Federico Andrade'!D28,'3 _ Federico Andrade'!B5:'3 _ Federico Andrade'!B28,"G*") + SUMIFS('4 _ Federico Trinidad'!D5:'4 _ Federico Trinidad'!D28,'4 _ Federico Trinidad'!B5:'4 _ Federico Trinidad'!B28,"G*") + SUMIFS('5 _ Ignacio Infante'!D5:'5 _ Ignacio Infante'!D28,'5 _ Ignacio Infante'!B5:'5 _ Ignacio Infante'!B28,"G*") + SUMIFS('6 _ Javier Madeiro'!D5:'6 _ Javier Madeiro'!D28,'6 _ Javier Madeiro'!B5:'6 _ Javier Madeiro'!B28,"G*") + SUMIFS('7 _ José Cordero'!D5:'7 _ José Cordero'!D28,'7 _ José Cordero'!B5:'7 _ José Cordero'!B28,"G*") + SUMIFS('8 _ Juan Ghiringhelli'!D5:'8 _ Juan Ghiringhelli'!D28,'8 _ Juan Ghiringhelli'!B5:'8 _ Juan Ghiringhelli'!B28,"G*") + SUMIFS('9 _ Leticia Vilariño'!D5:'9 _ Leticia Vilariño'!D28,'9 _ Leticia Vilariño'!B5:'9 _ Leticia Vilariño'!B28,"G*") + SUMIFS('9 _ Leticia Vilariño'!D5:'9 _ Leticia Vilariño'!D28,'9 _ Leticia Vilariño'!B5:'9 _ Leticia Vilariño'!B28,"G*") + SUMIFS('10 _ Marcos Sander'!D5:'10 _ Marcos Sander'!D28,'10 _ Marcos Sander'!B5:'10 _ Marcos Sander'!B28,"G*") + SUMIFS('11 _ Martín Taruselli'!D5:'11 _ Martín Taruselli'!D28,'11 _ Martín Taruselli'!B5:'11 _ Martín Taruselli'!B28,"G*") + SUMIFS('12 _ Vicente Acosta'!D5:'12 _ Vicente Acosta'!D28,'12 _ Vicente Acosta'!B5:'12 _ Vicente Acosta'!B28,"G*")</f>
        <v>33.5</v>
      </c>
      <c r="C12" s="36" t="s">
        <v>167</v>
      </c>
      <c r="D12" s="36">
        <v>33.5</v>
      </c>
    </row>
    <row r="13" spans="1:4" ht="12.75" customHeight="1">
      <c r="A13" s="12" t="s">
        <v>42</v>
      </c>
      <c r="B13" s="25">
        <f xml:space="preserve"> SUMIFS('1 _ Alejandro Garcia'!D5:'1 _ Alejandro Garcia'!D28,'1 _ Alejandro Garcia'!B5:'1 _ Alejandro Garcia'!B28,"V*") + SUMIFS('2 _ Diego Ricca'!D5:'2 _ Diego Ricca'!D28,'2 _ Diego Ricca'!B5:'2 _ Diego Ricca'!B28,"Si") + SUMIFS('3 _ Federico Andrade'!D5:'3 _ Federico Andrade'!D28,'3 _ Federico Andrade'!B5:'3 _ Federico Andrade'!B28,"V*") + SUMIFS('4 _ Federico Trinidad'!D5:'4 _ Federico Trinidad'!D28,'4 _ Federico Trinidad'!B5:'4 _ Federico Trinidad'!B28,"V*") + SUMIFS('5 _ Ignacio Infante'!D5:'5 _ Ignacio Infante'!D28,'5 _ Ignacio Infante'!B5:'5 _ Ignacio Infante'!B28,"V*") + SUMIFS('6 _ Javier Madeiro'!D5:'6 _ Javier Madeiro'!D28,'6 _ Javier Madeiro'!B5:'6 _ Javier Madeiro'!B28,"V*") + SUMIFS('7 _ José Cordero'!D5:'7 _ José Cordero'!D28,'7 _ José Cordero'!B5:'7 _ José Cordero'!B28,"V*") + SUMIFS('8 _ Juan Ghiringhelli'!D5:'8 _ Juan Ghiringhelli'!D28,'8 _ Juan Ghiringhelli'!B5:'8 _ Juan Ghiringhelli'!B28,"V*") + SUMIFS('9 _ Leticia Vilariño'!D5:'9 _ Leticia Vilariño'!D28,'9 _ Leticia Vilariño'!B5:'9 _ Leticia Vilariño'!B28,"V*") + SUMIFS('9 _ Leticia Vilariño'!D5:'9 _ Leticia Vilariño'!D28,'9 _ Leticia Vilariño'!B5:'9 _ Leticia Vilariño'!B28,"V*") + SUMIFS('10 _ Marcos Sander'!D5:'10 _ Marcos Sander'!D28,'10 _ Marcos Sander'!B5:'10 _ Marcos Sander'!B28,"V*") + SUMIFS('11 _ Martín Taruselli'!D5:'11 _ Martín Taruselli'!D28,'11 _ Martín Taruselli'!B5:'11 _ Martín Taruselli'!B28,"V*") + SUMIFS('12 _ Vicente Acosta'!D5:'12 _ Vicente Acosta'!D28,'12 _ Vicente Acosta'!B5:'12 _ Vicente Acosta'!B28,"V*")</f>
        <v>21.5</v>
      </c>
      <c r="C13" s="36" t="s">
        <v>153</v>
      </c>
      <c r="D13" s="36">
        <v>21.5</v>
      </c>
    </row>
    <row r="14" spans="1:4" ht="12.75" customHeight="1">
      <c r="A14" s="12" t="s">
        <v>27</v>
      </c>
      <c r="B14" s="25">
        <f xml:space="preserve"> SUMIFS('1 _ Alejandro Garcia'!D5:'1 _ Alejandro Garcia'!D28,'1 _ Alejandro Garcia'!B5:'1 _ Alejandro Garcia'!B28,"U*") + SUMIFS('2 _ Diego Ricca'!D5:'2 _ Diego Ricca'!D28,'2 _ Diego Ricca'!B5:'2 _ Diego Ricca'!B28,"Si") + SUMIFS('3 _ Federico Andrade'!D5:'3 _ Federico Andrade'!D28,'3 _ Federico Andrade'!B5:'3 _ Federico Andrade'!B28,"U*") + SUMIFS('4 _ Federico Trinidad'!D5:'4 _ Federico Trinidad'!D28,'4 _ Federico Trinidad'!B5:'4 _ Federico Trinidad'!B28,"U*") + SUMIFS('5 _ Ignacio Infante'!D5:'5 _ Ignacio Infante'!D28,'5 _ Ignacio Infante'!B5:'5 _ Ignacio Infante'!B28,"U*") + SUMIFS('6 _ Javier Madeiro'!D5:'6 _ Javier Madeiro'!D28,'6 _ Javier Madeiro'!B5:'6 _ Javier Madeiro'!B28,"U*") + SUMIFS('7 _ José Cordero'!D5:'7 _ José Cordero'!D28,'7 _ José Cordero'!B5:'7 _ José Cordero'!B28,"U*") + SUMIFS('8 _ Juan Ghiringhelli'!D5:'8 _ Juan Ghiringhelli'!D28,'8 _ Juan Ghiringhelli'!B5:'8 _ Juan Ghiringhelli'!B28,"U*") + SUMIFS('9 _ Leticia Vilariño'!D5:'9 _ Leticia Vilariño'!D28,'9 _ Leticia Vilariño'!B5:'9 _ Leticia Vilariño'!B28,"U*") + SUMIFS('9 _ Leticia Vilariño'!D5:'9 _ Leticia Vilariño'!D28,'9 _ Leticia Vilariño'!B5:'9 _ Leticia Vilariño'!B28,"U*") + SUMIFS('10 _ Marcos Sander'!D5:'10 _ Marcos Sander'!D28,'10 _ Marcos Sander'!B5:'10 _ Marcos Sander'!B28,"U*") + SUMIFS('11 _ Martín Taruselli'!D5:'11 _ Martín Taruselli'!D28,'11 _ Martín Taruselli'!B5:'11 _ Martín Taruselli'!B28,"U*") + SUMIFS('12 _ Vicente Acosta'!D5:'12 _ Vicente Acosta'!D28,'12 _ Vicente Acosta'!B5:'12 _ Vicente Acosta'!B28,"U*")</f>
        <v>0</v>
      </c>
      <c r="C14" s="37" t="s">
        <v>168</v>
      </c>
      <c r="D14" s="36">
        <v>0</v>
      </c>
    </row>
    <row r="15" spans="1:4" ht="12.75" customHeight="1">
      <c r="A15" s="12" t="s">
        <v>31</v>
      </c>
      <c r="B15" s="25">
        <f xml:space="preserve"> SUMIFS('1 _ Alejandro Garcia'!D5:'1 _ Alejandro Garcia'!D28,'1 _ Alejandro Garcia'!B5:'1 _ Alejandro Garcia'!B28,"P*") + SUMIFS('2 _ Diego Ricca'!D5:'2 _ Diego Ricca'!D28,'2 _ Diego Ricca'!B5:'2 _ Diego Ricca'!B28,"Si") + SUMIFS('3 _ Federico Andrade'!D5:'3 _ Federico Andrade'!D28,'3 _ Federico Andrade'!B5:'3 _ Federico Andrade'!B28,"P*") + SUMIFS('4 _ Federico Trinidad'!D5:'4 _ Federico Trinidad'!D28,'4 _ Federico Trinidad'!B5:'4 _ Federico Trinidad'!B28,"P*") + SUMIFS('5 _ Ignacio Infante'!D5:'5 _ Ignacio Infante'!D28,'5 _ Ignacio Infante'!B5:'5 _ Ignacio Infante'!B28,"P*") + SUMIFS('6 _ Javier Madeiro'!D5:'6 _ Javier Madeiro'!D28,'6 _ Javier Madeiro'!B5:'6 _ Javier Madeiro'!B28,"P*") + SUMIFS('7 _ José Cordero'!D5:'7 _ José Cordero'!D28,'7 _ José Cordero'!B5:'7 _ José Cordero'!B28,"P*") + SUMIFS('8 _ Juan Ghiringhelli'!D5:'8 _ Juan Ghiringhelli'!D28,'8 _ Juan Ghiringhelli'!B5:'8 _ Juan Ghiringhelli'!B28,"P*") + SUMIFS('9 _ Leticia Vilariño'!D5:'9 _ Leticia Vilariño'!D28,'9 _ Leticia Vilariño'!B5:'9 _ Leticia Vilariño'!B28,"P*") + SUMIFS('9 _ Leticia Vilariño'!D5:'9 _ Leticia Vilariño'!D28,'9 _ Leticia Vilariño'!B5:'9 _ Leticia Vilariño'!B28,"P*") + SUMIFS('10 _ Marcos Sander'!D5:'10 _ Marcos Sander'!D28,'10 _ Marcos Sander'!B5:'10 _ Marcos Sander'!B28,"P*") + SUMIFS('11 _ Martín Taruselli'!D5:'11 _ Martín Taruselli'!D28,'11 _ Martín Taruselli'!B5:'11 _ Martín Taruselli'!B28,"P*") + SUMIFS('12 _ Vicente Acosta'!D5:'12 _ Vicente Acosta'!D28,'12 _ Vicente Acosta'!B5:'12 _ Vicente Acosta'!B28,"P*")</f>
        <v>0</v>
      </c>
      <c r="C15" s="36" t="s">
        <v>169</v>
      </c>
      <c r="D15" s="36">
        <v>0</v>
      </c>
    </row>
    <row r="16" spans="1:4" ht="12.75" customHeight="1">
      <c r="A16" s="13" t="s">
        <v>65</v>
      </c>
      <c r="B16" s="26">
        <f xml:space="preserve"> SUMIFS('1 _ Alejandro Garcia'!D5:'1 _ Alejandro Garcia'!D28,'1 _ Alejandro Garcia'!B5:'1 _ Alejandro Garcia'!B28,"E*") + SUMIFS('2 _ Diego Ricca'!D5:'2 _ Diego Ricca'!D28,'2 _ Diego Ricca'!B5:'2 _ Diego Ricca'!B28,"Si") + SUMIFS('3 _ Federico Andrade'!D5:'3 _ Federico Andrade'!D28,'3 _ Federico Andrade'!B5:'3 _ Federico Andrade'!B28,"E*") + SUMIFS('4 _ Federico Trinidad'!D5:'4 _ Federico Trinidad'!D28,'4 _ Federico Trinidad'!B5:'4 _ Federico Trinidad'!B28,"E*") + SUMIFS('5 _ Ignacio Infante'!D5:'5 _ Ignacio Infante'!D28,'5 _ Ignacio Infante'!B5:'5 _ Ignacio Infante'!B28,"E*") + SUMIFS('6 _ Javier Madeiro'!D5:'6 _ Javier Madeiro'!D28,'6 _ Javier Madeiro'!B5:'6 _ Javier Madeiro'!B28,"E*") + SUMIFS('7 _ José Cordero'!D5:'7 _ José Cordero'!D28,'7 _ José Cordero'!B5:'7 _ José Cordero'!B28,"E*") + SUMIFS('8 _ Juan Ghiringhelli'!D5:'8 _ Juan Ghiringhelli'!D28,'8 _ Juan Ghiringhelli'!B5:'8 _ Juan Ghiringhelli'!B28,"E*") + SUMIFS('9 _ Leticia Vilariño'!D5:'9 _ Leticia Vilariño'!D28,'9 _ Leticia Vilariño'!B5:'9 _ Leticia Vilariño'!B28,"E*") + SUMIFS('9 _ Leticia Vilariño'!D5:'9 _ Leticia Vilariño'!D28,'9 _ Leticia Vilariño'!B5:'9 _ Leticia Vilariño'!B28,"E*") + SUMIFS('10 _ Marcos Sander'!D5:'10 _ Marcos Sander'!D28,'10 _ Marcos Sander'!B5:'10 _ Marcos Sander'!B28,"E*") + SUMIFS('11 _ Martín Taruselli'!D5:'11 _ Martín Taruselli'!D28,'11 _ Martín Taruselli'!B5:'11 _ Martín Taruselli'!B28,"E*") + SUMIFS('12 _ Vicente Acosta'!D5:'12 _ Vicente Acosta'!D28,'12 _ Vicente Acosta'!B5:'12 _ Vicente Acosta'!B28,"E*")</f>
        <v>19</v>
      </c>
      <c r="C16" s="37" t="s">
        <v>170</v>
      </c>
      <c r="D16" s="36">
        <v>19</v>
      </c>
    </row>
    <row r="17" spans="1:5" ht="12.75" customHeight="1">
      <c r="A17" s="6"/>
      <c r="B17" s="6"/>
      <c r="C17" s="9"/>
    </row>
    <row r="18" spans="1:5" ht="12.75" customHeight="1">
      <c r="A18" s="10"/>
      <c r="B18" s="10"/>
      <c r="C18" s="36" t="s">
        <v>171</v>
      </c>
      <c r="D18" s="36" t="s">
        <v>161</v>
      </c>
    </row>
    <row r="19" spans="1:5" ht="12.75" customHeight="1">
      <c r="A19" s="11" t="s">
        <v>199</v>
      </c>
      <c r="B19" s="24">
        <f xml:space="preserve"> SUMIFS('2 _ Diego Ricca'!D5:'2 _ Diego Ricca'!D28,'2 _ Diego Ricca'!F5:'2 _ Diego Ricca'!F28,"Si") + SUMIFS('7 _ José Cordero'!D5:'7 _ José Cordero'!D28,'7 _ José Cordero'!F5:'7 _ José Cordero'!F28,D5) + SUMIFS('9 _ Leticia Vilariño'!D5:'9 _ Leticia Vilariño'!D28,'9 _ Leticia Vilariño'!F5:'9 _ Leticia Vilariño'!F28,D5) + SUMIFS('11 _ Martín Taruselli'!D5:'11 _ Martín Taruselli'!D28,'11 _ Martín Taruselli'!F5:'11 _ Martín Taruselli'!F28,D5)</f>
        <v>0</v>
      </c>
      <c r="C19" s="36" t="s">
        <v>172</v>
      </c>
      <c r="D19" s="36">
        <v>216.5</v>
      </c>
    </row>
    <row r="20" spans="1:5" ht="12.75" customHeight="1">
      <c r="A20" s="12" t="s">
        <v>35</v>
      </c>
      <c r="B20" s="25"/>
      <c r="C20" s="36" t="s">
        <v>173</v>
      </c>
      <c r="D20" s="36">
        <v>0</v>
      </c>
    </row>
    <row r="21" spans="1:5" ht="12.75" customHeight="1">
      <c r="A21" s="12" t="s">
        <v>26</v>
      </c>
      <c r="B21" s="25">
        <f xml:space="preserve"> SUMIFS('10 _ Marcos Sander'!D5:'10 _ Marcos Sander'!D28,'10 _ Marcos Sander'!F5:'10 _ Marcos Sander'!F28,D5)</f>
        <v>0</v>
      </c>
      <c r="C21" s="36" t="s">
        <v>174</v>
      </c>
      <c r="D21" s="36">
        <v>111</v>
      </c>
    </row>
    <row r="22" spans="1:5" ht="12.75" customHeight="1">
      <c r="A22" s="12" t="s">
        <v>44</v>
      </c>
      <c r="B22" s="25">
        <f xml:space="preserve"> SUMIFS('10 _ Marcos Sander'!D5:'10 _ Marcos Sander'!D28,'10 _ Marcos Sander'!H5:'10 _ Marcos Sander'!H28,D5)</f>
        <v>0</v>
      </c>
      <c r="C22" s="36" t="s">
        <v>175</v>
      </c>
      <c r="D22" s="36">
        <v>3</v>
      </c>
    </row>
    <row r="23" spans="1:5" ht="12.75" customHeight="1">
      <c r="A23" s="12" t="s">
        <v>7</v>
      </c>
      <c r="B23" s="25">
        <f xml:space="preserve"> SUMIFS('2 _ Diego Ricca'!D5:'2 _ Diego Ricca'!D28,'2 _ Diego Ricca'!G5:'2 _ Diego Ricca'!G28,"Si") + SUMIFS('3 _ Federico Andrade'!D5:'3 _ Federico Andrade'!D28,'3 _ Federico Andrade'!G5:'3 _ Federico Andrade'!G28,D5) + SUMIFS('4 _ Federico Trinidad'!D5:'4 _ Federico Trinidad'!D28,'4 _ Federico Trinidad'!G5:'4 _ Federico Trinidad'!G28,D5) + SUMIFS('5 _ Ignacio Infante'!D5:'5 _ Ignacio Infante'!D28,'5 _ Ignacio Infante'!G5:'5 _ Ignacio Infante'!G28,D5) + SUMIFS('7 _ José Cordero'!D5:'7 _ José Cordero'!D28,'7 _ José Cordero'!G5:'7 _ José Cordero'!G28,D5) + SUMIFS('9 _ Leticia Vilariño'!D5:'9 _ Leticia Vilariño'!D28,'9 _ Leticia Vilariño'!H5:'9 _ Leticia Vilariño'!H28,D5) + SUMIFS('9 _ Leticia Vilariño'!D5:'9 _ Leticia Vilariño'!D28,'9 _ Leticia Vilariño'!G5:'9 _ Leticia Vilariño'!G28,D5) + SUMIFS('11 _ Martín Taruselli'!D5:'11 _ Martín Taruselli'!D28,'11 _ Martín Taruselli'!G5:'11 _ Martín Taruselli'!G28,D5) + SUMIFS('12 _ Vicente Acosta'!D5:'12 _ Vicente Acosta'!D28,'12 _ Vicente Acosta'!H5:'12 _ Vicente Acosta'!H28,D5)</f>
        <v>14</v>
      </c>
      <c r="C23" s="36" t="s">
        <v>176</v>
      </c>
      <c r="D23" s="36">
        <v>505.5</v>
      </c>
    </row>
    <row r="24" spans="1:5" ht="12.75" customHeight="1">
      <c r="A24" s="12" t="s">
        <v>40</v>
      </c>
      <c r="B24" s="25">
        <f xml:space="preserve"> SUMIFS('3 _ Federico Andrade'!D5:'3 _ Federico Andrade'!D28,'3 _ Federico Andrade'!F5:'3 _ Federico Andrade'!F28,D5) + SUMIFS('4 _ Federico Trinidad'!D5:'4 _ Federico Trinidad'!D28,'4 _ Federico Trinidad'!F5:'4 _ Federico Trinidad'!F28,D5) + SUMIFS('5 _ Ignacio Infante'!D5:'5 _ Ignacio Infante'!D28,'5 _ Ignacio Infante'!F5:'5 _ Ignacio Infante'!F28,D5) + SUMIFS('12 _ Vicente Acosta'!D5:'12 _ Vicente Acosta'!D28,'12 _ Vicente Acosta'!G5:'12 _ Vicente Acosta'!G28,D5)</f>
        <v>0</v>
      </c>
      <c r="C24" s="36" t="s">
        <v>177</v>
      </c>
      <c r="D24" s="36">
        <v>327.5</v>
      </c>
    </row>
    <row r="25" spans="1:5" ht="12.75" customHeight="1">
      <c r="A25" s="12" t="s">
        <v>8</v>
      </c>
      <c r="B25" s="25">
        <f xml:space="preserve"> SUMIFS('6 _ Javier Madeiro'!D5:'6 _ Javier Madeiro'!D28,'6 _ Javier Madeiro'!F5:'6 _ Javier Madeiro'!F28,D5)</f>
        <v>0</v>
      </c>
      <c r="C25" s="36" t="s">
        <v>178</v>
      </c>
      <c r="D25" s="36">
        <v>133</v>
      </c>
    </row>
    <row r="26" spans="1:5" ht="12.75" customHeight="1">
      <c r="A26" s="12" t="s">
        <v>2</v>
      </c>
      <c r="B26" s="25">
        <f xml:space="preserve"> SUMIFS('12 _ Vicente Acosta'!D5:'12 _ Vicente Acosta'!D28,'12 _ Vicente Acosta'!F5:'12 _ Vicente Acosta'!F28,D5)</f>
        <v>0</v>
      </c>
      <c r="C26" s="36" t="s">
        <v>179</v>
      </c>
      <c r="D26" s="36">
        <v>39.5</v>
      </c>
    </row>
    <row r="27" spans="1:5" ht="12.75" customHeight="1">
      <c r="A27" s="12" t="s">
        <v>16</v>
      </c>
      <c r="B27" s="25">
        <f xml:space="preserve"> SUMIFS('1 _ Alejandro Garcia'!D5:'1 _ Alejandro Garcia'!D28,'1 _ Alejandro Garcia'!F5:'1 _ Alejandro Garcia'!F28,D5) + SUMIFS('1 _ Alejandro Garcia'!D5:'1 _ Alejandro Garcia'!D28,'1 _ Alejandro Garcia'!G5:'1 _ Alejandro Garcia'!G28,D5)</f>
        <v>0</v>
      </c>
      <c r="C27" s="36" t="s">
        <v>180</v>
      </c>
      <c r="D27" s="36">
        <v>154.5</v>
      </c>
    </row>
    <row r="28" spans="1:5" ht="12.75" customHeight="1">
      <c r="A28" s="15" t="s">
        <v>38</v>
      </c>
      <c r="B28" s="25">
        <f xml:space="preserve"> SUMIFS('6 _ Javier Madeiro'!D5:'6 _ Javier Madeiro'!D28,'6 _ Javier Madeiro'!G5:'6 _ Javier Madeiro'!G28,D5) + SUMIFS('7 _ José Cordero'!D5:'7 _ José Cordero'!D28,'7 _ José Cordero'!H5:'7 _ José Cordero'!H28,D5) + SUMIFS('8 _ Juan Ghiringhelli'!D5:'8 _ Juan Ghiringhelli'!D28,'8 _ Juan Ghiringhelli'!G5:'8 _ Juan Ghiringhelli'!G28,D5) + SUMIFS('10 _ Marcos Sander'!D5:'10 _ Marcos Sander'!D28,'10 _ Marcos Sander'!G5:'10 _ Marcos Sander'!G28,D5)</f>
        <v>0</v>
      </c>
      <c r="C28" s="36" t="s">
        <v>181</v>
      </c>
      <c r="D28" s="36">
        <v>16</v>
      </c>
    </row>
    <row r="29" spans="1:5" ht="12.75" customHeight="1">
      <c r="A29" s="12" t="s">
        <v>21</v>
      </c>
      <c r="B29" s="25">
        <f xml:space="preserve"> SUMIFS('8 _ Juan Ghiringhelli'!D5:'8 _ Juan Ghiringhelli'!D28,'8 _ Juan Ghiringhelli'!F5:'8 _ Juan Ghiringhelli'!F28,D5)</f>
        <v>0</v>
      </c>
      <c r="C29" s="36" t="s">
        <v>182</v>
      </c>
      <c r="D29" s="36">
        <v>140</v>
      </c>
    </row>
    <row r="30" spans="1:5" ht="12.75" customHeight="1">
      <c r="A30" s="12" t="s">
        <v>25</v>
      </c>
      <c r="B30" s="25">
        <f xml:space="preserve"> SUMIFS('8 _ Juan Ghiringhelli'!D5:'8 _ Juan Ghiringhelli'!D28,'8 _ Juan Ghiringhelli'!H5:'8 _ Juan Ghiringhelli'!H28,D5)</f>
        <v>0</v>
      </c>
      <c r="C30" s="36" t="s">
        <v>183</v>
      </c>
      <c r="D30" s="36">
        <v>4</v>
      </c>
    </row>
    <row r="31" spans="1:5" ht="12.75" customHeight="1">
      <c r="A31" s="13" t="s">
        <v>45</v>
      </c>
      <c r="B31" s="14"/>
      <c r="C31" s="9"/>
    </row>
    <row r="32" spans="1:5" ht="12.75" customHeight="1">
      <c r="A32" s="6"/>
      <c r="B32" s="6"/>
      <c r="C32" s="36" t="s">
        <v>159</v>
      </c>
      <c r="D32" s="36" t="s">
        <v>160</v>
      </c>
      <c r="E32" s="36" t="s">
        <v>161</v>
      </c>
    </row>
    <row r="33" spans="1:5" ht="12.75" customHeight="1">
      <c r="A33" s="10"/>
      <c r="B33" s="10"/>
      <c r="C33" s="36"/>
      <c r="D33" s="36"/>
      <c r="E33" s="36"/>
    </row>
    <row r="34" spans="1:5" ht="12.75" customHeight="1">
      <c r="A34" s="11" t="s">
        <v>184</v>
      </c>
      <c r="B34" s="24">
        <f>SUM( '1 _ Alejandro Garcia'!D5:'1 _ Alejandro Garcia'!D28)</f>
        <v>23</v>
      </c>
      <c r="C34" s="36" t="s">
        <v>184</v>
      </c>
      <c r="D34" s="36">
        <v>135</v>
      </c>
      <c r="E34" s="36">
        <v>168.5</v>
      </c>
    </row>
    <row r="35" spans="1:5" ht="12.75" customHeight="1">
      <c r="A35" s="12" t="s">
        <v>22</v>
      </c>
      <c r="B35" s="25">
        <f>SUM( '2 _ Diego Ricca'!D5:'2 _ Diego Ricca'!D28)</f>
        <v>14</v>
      </c>
      <c r="C35" s="36" t="s">
        <v>22</v>
      </c>
      <c r="D35" s="36">
        <v>135</v>
      </c>
      <c r="E35" s="36">
        <v>161</v>
      </c>
    </row>
    <row r="36" spans="1:5" ht="12.75" customHeight="1">
      <c r="A36" s="12" t="s">
        <v>19</v>
      </c>
      <c r="B36" s="25">
        <f>SUM( '3 _ Federico Andrade'!D5:'3 _ Federico Andrade'!D28)</f>
        <v>16</v>
      </c>
      <c r="C36" s="36" t="s">
        <v>19</v>
      </c>
      <c r="D36" s="36">
        <v>135</v>
      </c>
      <c r="E36" s="36">
        <v>149</v>
      </c>
    </row>
    <row r="37" spans="1:5" ht="12.75" customHeight="1">
      <c r="A37" s="12" t="s">
        <v>37</v>
      </c>
      <c r="B37" s="25">
        <f>SUM( '4 _ Federico Trinidad'!D5:'4 _ Federico Trinidad'!D28)</f>
        <v>10</v>
      </c>
      <c r="C37" s="36" t="s">
        <v>34</v>
      </c>
      <c r="D37" s="36">
        <v>135</v>
      </c>
      <c r="E37" s="36">
        <v>159.5</v>
      </c>
    </row>
    <row r="38" spans="1:5" ht="12.75" customHeight="1">
      <c r="A38" s="12" t="s">
        <v>1</v>
      </c>
      <c r="B38" s="25">
        <f>SUM( '5 _ Ignacio Infante'!D5:'5 _ Ignacio Infante'!D28)</f>
        <v>13</v>
      </c>
      <c r="C38" s="36" t="s">
        <v>1</v>
      </c>
      <c r="D38" s="36">
        <v>135</v>
      </c>
      <c r="E38" s="36">
        <v>167.5</v>
      </c>
    </row>
    <row r="39" spans="1:5" ht="12.75" customHeight="1">
      <c r="A39" s="12" t="s">
        <v>0</v>
      </c>
      <c r="B39" s="25">
        <f>SUM( '6 _ Javier Madeiro'!D5:'6 _ Javier Madeiro'!D28)</f>
        <v>16</v>
      </c>
      <c r="C39" s="36" t="s">
        <v>0</v>
      </c>
      <c r="D39" s="36">
        <v>135</v>
      </c>
      <c r="E39" s="36">
        <v>153.5</v>
      </c>
    </row>
    <row r="40" spans="1:5" ht="12.75" customHeight="1">
      <c r="A40" s="12" t="s">
        <v>28</v>
      </c>
      <c r="B40" s="25">
        <f>SUM( '7 _ José Cordero'!D5:'7 _ José Cordero'!D28)</f>
        <v>16</v>
      </c>
      <c r="C40" s="36" t="s">
        <v>28</v>
      </c>
      <c r="D40" s="36">
        <v>135</v>
      </c>
      <c r="E40" s="36">
        <v>148.5</v>
      </c>
    </row>
    <row r="41" spans="1:5" ht="12.75" customHeight="1">
      <c r="A41" s="12" t="s">
        <v>11</v>
      </c>
      <c r="B41" s="25">
        <f>SUM( '8 _ Juan Ghiringhelli'!D5:'8 _ Juan Ghiringhelli'!D28)</f>
        <v>17</v>
      </c>
      <c r="C41" s="36" t="s">
        <v>11</v>
      </c>
      <c r="D41" s="36">
        <v>135</v>
      </c>
      <c r="E41" s="36">
        <v>158</v>
      </c>
    </row>
    <row r="42" spans="1:5" ht="12.75" customHeight="1">
      <c r="A42" s="12" t="s">
        <v>23</v>
      </c>
      <c r="B42" s="25">
        <f>SUM( '9 _ Leticia Vilariño'!D5:'9 _ Leticia Vilariño'!D28)</f>
        <v>18</v>
      </c>
      <c r="C42" s="36" t="s">
        <v>23</v>
      </c>
      <c r="D42" s="36">
        <v>135</v>
      </c>
      <c r="E42" s="36">
        <v>151.5</v>
      </c>
    </row>
    <row r="43" spans="1:5" ht="12.75" customHeight="1">
      <c r="A43" s="12" t="s">
        <v>12</v>
      </c>
      <c r="B43" s="25">
        <f>SUM( '10 _ Marcos Sander'!D5:'10 _ Marcos Sander'!D28)</f>
        <v>18.5</v>
      </c>
      <c r="C43" s="36" t="s">
        <v>12</v>
      </c>
      <c r="D43" s="36">
        <v>135</v>
      </c>
      <c r="E43" s="36">
        <v>144</v>
      </c>
    </row>
    <row r="44" spans="1:5" ht="12.75" customHeight="1">
      <c r="A44" s="12" t="s">
        <v>30</v>
      </c>
      <c r="B44" s="25">
        <f>SUM( '11 _ Martín Taruselli'!D5:'11 _ Martín Taruselli'!D28)</f>
        <v>14</v>
      </c>
      <c r="C44" s="36" t="s">
        <v>30</v>
      </c>
      <c r="D44" s="36">
        <v>135</v>
      </c>
      <c r="E44" s="36">
        <v>153</v>
      </c>
    </row>
    <row r="45" spans="1:5" ht="12.75" customHeight="1">
      <c r="A45" s="13" t="s">
        <v>36</v>
      </c>
      <c r="B45" s="26">
        <f>SUM( '12 _ Vicente Acosta'!D5:'12 _ Vicente Acosta'!D28)</f>
        <v>10.5</v>
      </c>
      <c r="C45" s="36" t="s">
        <v>36</v>
      </c>
      <c r="D45" s="36">
        <v>135</v>
      </c>
      <c r="E45" s="36">
        <v>143.5</v>
      </c>
    </row>
  </sheetData>
  <dataConsolidate>
    <dataRefs count="12">
      <dataRef ref="D5:D28" sheet="1 _ Alejandro Garcia"/>
      <dataRef ref="D5:D28" sheet="10 _ Marcos Sander"/>
      <dataRef ref="D5:D28" sheet="11 _ Martín Taruselli"/>
      <dataRef ref="D5:D28" sheet="12 _ Vicente Acosta"/>
      <dataRef ref="D5:D28" sheet="2 _ Diego Ricca"/>
      <dataRef ref="D5:D28" sheet="3 _ Federico Andrade"/>
      <dataRef ref="D5:D28" sheet="4 _ Federico Trinidad"/>
      <dataRef ref="D5:D28" sheet="6 _ Javier Madeiro"/>
      <dataRef ref="D5:D28" sheet="7 _ José Cordero"/>
      <dataRef ref="D5:D28" sheet="8 _ Juan Ghiringhelli"/>
      <dataRef ref="D5:D28" sheet="9 _ Leticia Vilariño"/>
      <dataRef name="$D$5:$D$28'5 _ Ignacio Infante'!"/>
    </dataRefs>
  </dataConsolidate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>
  <sheetPr codeName="Hoja14"/>
  <dimension ref="A1"/>
  <sheetViews>
    <sheetView topLeftCell="A37" zoomScaleNormal="100" workbookViewId="0">
      <selection activeCell="B4" sqref="B4"/>
    </sheetView>
  </sheetViews>
  <sheetFormatPr baseColWidth="10" defaultColWidth="9.140625" defaultRowHeight="12.75" customHeight="1"/>
  <cols>
    <col min="1" max="5" width="9.140625" customWidth="1"/>
  </cols>
  <sheetData/>
  <pageMargins left="0.75" right="0.75" top="1" bottom="1" header="0.5" footer="0.5"/>
  <pageSetup paperSize="9" orientation="portrait" horizontalDpi="300" verticalDpi="300"/>
  <headerFooter alignWithMargins="0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sheetPr codeName="Hoja15"/>
  <dimension ref="A1"/>
  <sheetViews>
    <sheetView zoomScaleNormal="100" workbookViewId="0">
      <selection activeCell="B20" sqref="B20"/>
    </sheetView>
  </sheetViews>
  <sheetFormatPr baseColWidth="10" defaultColWidth="9.140625" defaultRowHeight="12.75" customHeight="1"/>
  <cols>
    <col min="1" max="5" width="9.140625" customWidth="1"/>
  </cols>
  <sheetData/>
  <pageMargins left="0.75" right="0.75" top="1" bottom="1" header="0.5" footer="0.5"/>
  <pageSetup paperSize="9" orientation="portrait" horizontalDpi="300" verticalDpi="300"/>
  <headerFooter alignWithMargins="0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sheetPr codeName="Hoja16"/>
  <dimension ref="A1"/>
  <sheetViews>
    <sheetView tabSelected="1" workbookViewId="0">
      <selection activeCell="B23" sqref="B23"/>
    </sheetView>
  </sheetViews>
  <sheetFormatPr baseColWidth="10" defaultRowHeight="12.7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Hoja2"/>
  <dimension ref="A1:K30"/>
  <sheetViews>
    <sheetView zoomScaleNormal="100" workbookViewId="0">
      <selection activeCell="B2" sqref="B2"/>
    </sheetView>
  </sheetViews>
  <sheetFormatPr baseColWidth="10" defaultColWidth="9.140625" defaultRowHeight="12.75" customHeight="1"/>
  <cols>
    <col min="1" max="1" width="12.7109375" customWidth="1"/>
    <col min="2" max="2" width="18.5703125" customWidth="1"/>
    <col min="3" max="3" width="36" customWidth="1"/>
    <col min="4" max="4" width="10.85546875" style="16" customWidth="1"/>
    <col min="5" max="5" width="50.140625" customWidth="1"/>
    <col min="6" max="11" width="10.85546875" customWidth="1"/>
  </cols>
  <sheetData>
    <row r="1" spans="1:11" ht="12.75" customHeight="1">
      <c r="A1" s="1" t="s">
        <v>13</v>
      </c>
      <c r="B1" s="3" t="s">
        <v>4</v>
      </c>
      <c r="C1" s="1" t="s">
        <v>17</v>
      </c>
    </row>
    <row r="2" spans="1:11" ht="12.75" customHeight="1">
      <c r="A2" s="1" t="s">
        <v>29</v>
      </c>
      <c r="B2" s="3" t="s">
        <v>22</v>
      </c>
    </row>
    <row r="4" spans="1:11" ht="12.75" customHeight="1">
      <c r="A4" s="4" t="s">
        <v>39</v>
      </c>
      <c r="B4" s="4" t="s">
        <v>10</v>
      </c>
      <c r="C4" s="4" t="s">
        <v>14</v>
      </c>
      <c r="D4" s="17" t="s">
        <v>18</v>
      </c>
      <c r="E4" s="4" t="s">
        <v>5</v>
      </c>
      <c r="F4" s="5" t="s">
        <v>49</v>
      </c>
      <c r="G4" s="5" t="s">
        <v>50</v>
      </c>
      <c r="H4" s="5"/>
      <c r="I4" s="5"/>
      <c r="J4" s="5"/>
      <c r="K4" s="5"/>
    </row>
    <row r="5" spans="1:11" ht="12.75" customHeight="1">
      <c r="A5" s="27" t="s">
        <v>66</v>
      </c>
      <c r="B5" s="27" t="s">
        <v>81</v>
      </c>
      <c r="C5" s="27" t="s">
        <v>82</v>
      </c>
      <c r="D5" s="18">
        <v>8</v>
      </c>
      <c r="E5" s="7" t="s">
        <v>83</v>
      </c>
      <c r="F5" s="6"/>
      <c r="G5" s="6" t="s">
        <v>63</v>
      </c>
      <c r="H5" s="6"/>
      <c r="I5" s="6"/>
      <c r="J5" s="6"/>
      <c r="K5" s="6"/>
    </row>
    <row r="6" spans="1:11" ht="12.75" customHeight="1">
      <c r="A6" s="27" t="s">
        <v>75</v>
      </c>
      <c r="B6" s="28" t="s">
        <v>70</v>
      </c>
      <c r="C6" s="28" t="s">
        <v>84</v>
      </c>
      <c r="D6" s="18">
        <v>1.5</v>
      </c>
      <c r="E6" s="7" t="s">
        <v>85</v>
      </c>
      <c r="G6" t="s">
        <v>63</v>
      </c>
    </row>
    <row r="7" spans="1:11" ht="12.75" customHeight="1">
      <c r="A7" s="28" t="s">
        <v>79</v>
      </c>
      <c r="B7" s="28" t="s">
        <v>81</v>
      </c>
      <c r="C7" s="28" t="s">
        <v>82</v>
      </c>
      <c r="D7" s="20">
        <v>4.5</v>
      </c>
      <c r="E7" s="7" t="s">
        <v>86</v>
      </c>
      <c r="G7" t="s">
        <v>63</v>
      </c>
    </row>
    <row r="8" spans="1:11" ht="12.75" customHeight="1">
      <c r="A8" s="28"/>
      <c r="B8" s="28"/>
      <c r="C8" s="28"/>
      <c r="D8" s="18"/>
      <c r="E8" s="7"/>
    </row>
    <row r="9" spans="1:11" ht="12.75" customHeight="1">
      <c r="A9" s="28"/>
      <c r="B9" s="28"/>
      <c r="C9" s="28"/>
      <c r="D9" s="18"/>
      <c r="E9" s="7"/>
    </row>
    <row r="10" spans="1:11" ht="12.75" customHeight="1">
      <c r="A10" s="28"/>
      <c r="B10" s="28"/>
      <c r="C10" s="28"/>
      <c r="D10" s="18"/>
      <c r="E10" s="7"/>
    </row>
    <row r="11" spans="1:11" ht="12.75" customHeight="1">
      <c r="A11" s="28"/>
      <c r="B11" s="28"/>
      <c r="C11" s="28"/>
      <c r="D11" s="18"/>
      <c r="E11" s="7"/>
    </row>
    <row r="12" spans="1:11" ht="12.75" customHeight="1">
      <c r="A12" s="28"/>
      <c r="B12" s="28"/>
      <c r="C12" s="28"/>
      <c r="D12" s="20"/>
      <c r="E12" s="7"/>
    </row>
    <row r="13" spans="1:11" ht="12.75" customHeight="1">
      <c r="A13" s="28"/>
      <c r="B13" s="28"/>
      <c r="C13" s="28"/>
      <c r="D13" s="18"/>
      <c r="E13" s="7"/>
    </row>
    <row r="14" spans="1:11" ht="12.75" customHeight="1">
      <c r="A14" s="28"/>
      <c r="B14" s="28"/>
      <c r="C14" s="28"/>
      <c r="D14" s="18"/>
      <c r="E14" s="7"/>
    </row>
    <row r="15" spans="1:11" ht="12.75" customHeight="1">
      <c r="A15" s="29"/>
      <c r="B15" s="29"/>
      <c r="C15" s="29"/>
    </row>
    <row r="16" spans="1:11" ht="12.75" customHeight="1">
      <c r="A16" s="29"/>
      <c r="B16" s="29"/>
      <c r="C16" s="29"/>
    </row>
    <row r="17" spans="1:4" ht="12.75" customHeight="1">
      <c r="A17" s="29"/>
      <c r="B17" s="29"/>
      <c r="C17" s="29"/>
    </row>
    <row r="18" spans="1:4" ht="12.75" customHeight="1">
      <c r="A18" s="29"/>
      <c r="B18" s="29"/>
      <c r="C18" s="29"/>
    </row>
    <row r="19" spans="1:4" ht="12.75" customHeight="1">
      <c r="A19" s="29"/>
      <c r="B19" s="29"/>
      <c r="C19" s="29"/>
    </row>
    <row r="20" spans="1:4" ht="12.75" customHeight="1">
      <c r="A20" s="29"/>
      <c r="B20" s="29"/>
      <c r="C20" s="29"/>
    </row>
    <row r="21" spans="1:4" ht="12.75" customHeight="1">
      <c r="A21" s="29"/>
      <c r="B21" s="29"/>
      <c r="C21" s="29"/>
    </row>
    <row r="22" spans="1:4" ht="12.75" customHeight="1">
      <c r="A22" s="29"/>
      <c r="B22" s="29"/>
      <c r="C22" s="29"/>
    </row>
    <row r="23" spans="1:4" ht="12.75" customHeight="1">
      <c r="A23" s="29"/>
      <c r="B23" s="29"/>
      <c r="C23" s="29"/>
    </row>
    <row r="24" spans="1:4" ht="12.75" customHeight="1">
      <c r="A24" s="29"/>
      <c r="B24" s="29"/>
      <c r="C24" s="29"/>
    </row>
    <row r="25" spans="1:4" ht="12.75" customHeight="1">
      <c r="A25" s="29"/>
      <c r="B25" s="29"/>
      <c r="C25" s="29"/>
    </row>
    <row r="26" spans="1:4" ht="12.75" customHeight="1">
      <c r="A26" s="29"/>
      <c r="B26" s="29"/>
      <c r="C26" s="29"/>
    </row>
    <row r="27" spans="1:4" ht="12.75" customHeight="1">
      <c r="A27" s="29"/>
      <c r="B27" s="29"/>
      <c r="C27" s="29"/>
    </row>
    <row r="28" spans="1:4" ht="12.75" customHeight="1">
      <c r="A28" s="29"/>
      <c r="B28" s="29"/>
      <c r="C28" s="29"/>
    </row>
    <row r="29" spans="1:4" ht="12.75" customHeight="1">
      <c r="C29" s="1" t="s">
        <v>32</v>
      </c>
      <c r="D29" s="18">
        <f>SUM(D4:D28)</f>
        <v>14</v>
      </c>
    </row>
    <row r="30" spans="1:4" ht="12.75" customHeight="1">
      <c r="D30" s="19"/>
    </row>
  </sheetData>
  <pageMargins left="0.75" right="0.75" top="1" bottom="1" header="0.5" footer="0.5"/>
  <pageSetup paperSize="9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 codeName="Hoja3"/>
  <dimension ref="A1:K30"/>
  <sheetViews>
    <sheetView zoomScaleNormal="100" workbookViewId="0">
      <selection activeCell="C7" sqref="C7"/>
    </sheetView>
  </sheetViews>
  <sheetFormatPr baseColWidth="10" defaultColWidth="9.140625" defaultRowHeight="12.75" customHeight="1"/>
  <cols>
    <col min="1" max="1" width="12.140625" customWidth="1"/>
    <col min="2" max="2" width="18.85546875" customWidth="1"/>
    <col min="3" max="3" width="52" customWidth="1"/>
    <col min="4" max="4" width="10.85546875" style="21" customWidth="1"/>
    <col min="5" max="5" width="16.7109375" customWidth="1"/>
    <col min="6" max="6" width="12" bestFit="1" customWidth="1"/>
    <col min="7" max="11" width="10.85546875" customWidth="1"/>
  </cols>
  <sheetData>
    <row r="1" spans="1:11" ht="12.75" customHeight="1">
      <c r="A1" s="1" t="s">
        <v>13</v>
      </c>
      <c r="B1" s="8">
        <v>2</v>
      </c>
      <c r="C1" s="1" t="s">
        <v>17</v>
      </c>
    </row>
    <row r="2" spans="1:11" ht="12.75" customHeight="1">
      <c r="A2" s="1" t="s">
        <v>29</v>
      </c>
      <c r="B2" s="3" t="s">
        <v>19</v>
      </c>
    </row>
    <row r="4" spans="1:11" ht="12.75" customHeight="1">
      <c r="A4" s="4" t="s">
        <v>39</v>
      </c>
      <c r="B4" s="4" t="s">
        <v>10</v>
      </c>
      <c r="C4" s="4" t="s">
        <v>14</v>
      </c>
      <c r="D4" s="22" t="s">
        <v>18</v>
      </c>
      <c r="E4" s="4" t="s">
        <v>5</v>
      </c>
      <c r="F4" s="5" t="s">
        <v>51</v>
      </c>
      <c r="G4" s="5" t="s">
        <v>50</v>
      </c>
      <c r="H4" s="5"/>
      <c r="I4" s="5"/>
      <c r="J4" s="5"/>
      <c r="K4" s="5"/>
    </row>
    <row r="5" spans="1:11" ht="12.75" customHeight="1">
      <c r="A5" s="27" t="s">
        <v>78</v>
      </c>
      <c r="B5" s="6" t="s">
        <v>87</v>
      </c>
      <c r="C5" s="6" t="s">
        <v>88</v>
      </c>
      <c r="D5" s="18">
        <v>10</v>
      </c>
      <c r="E5" s="7"/>
      <c r="F5" s="6"/>
      <c r="G5" s="6" t="s">
        <v>63</v>
      </c>
      <c r="H5" s="6"/>
      <c r="I5" s="6"/>
      <c r="J5" s="6"/>
      <c r="K5" s="6"/>
    </row>
    <row r="6" spans="1:11" ht="12.75" customHeight="1">
      <c r="A6" s="28" t="s">
        <v>78</v>
      </c>
      <c r="B6" s="7" t="s">
        <v>89</v>
      </c>
      <c r="C6" s="7" t="s">
        <v>90</v>
      </c>
      <c r="D6" s="18">
        <v>4</v>
      </c>
      <c r="E6" s="7"/>
      <c r="F6" t="s">
        <v>63</v>
      </c>
    </row>
    <row r="7" spans="1:11" ht="12.75" customHeight="1">
      <c r="A7" s="28" t="s">
        <v>79</v>
      </c>
      <c r="B7" s="7" t="s">
        <v>87</v>
      </c>
      <c r="C7" s="7" t="s">
        <v>91</v>
      </c>
      <c r="D7" s="18">
        <v>2</v>
      </c>
      <c r="G7" t="s">
        <v>63</v>
      </c>
    </row>
    <row r="8" spans="1:11" ht="12.75" customHeight="1">
      <c r="A8" s="28"/>
      <c r="B8" s="7"/>
      <c r="C8" s="7"/>
      <c r="D8" s="18"/>
    </row>
    <row r="9" spans="1:11" ht="12.75" customHeight="1">
      <c r="A9" s="28"/>
      <c r="B9" s="7"/>
      <c r="C9" s="7"/>
      <c r="D9" s="18"/>
    </row>
    <row r="10" spans="1:11" ht="12.75" customHeight="1">
      <c r="A10" s="29"/>
      <c r="D10" s="16"/>
    </row>
    <row r="11" spans="1:11" ht="12.75" customHeight="1">
      <c r="A11" s="29"/>
      <c r="D11" s="16"/>
    </row>
    <row r="12" spans="1:11" ht="12.75" customHeight="1">
      <c r="A12" s="29"/>
      <c r="D12" s="16"/>
    </row>
    <row r="13" spans="1:11" ht="12.75" customHeight="1">
      <c r="A13" s="29"/>
      <c r="D13" s="16"/>
    </row>
    <row r="14" spans="1:11" ht="12.75" customHeight="1">
      <c r="A14" s="29"/>
      <c r="D14" s="16"/>
    </row>
    <row r="15" spans="1:11" ht="12.75" customHeight="1">
      <c r="A15" s="29"/>
      <c r="D15" s="16"/>
    </row>
    <row r="16" spans="1:11" ht="12.75" customHeight="1">
      <c r="A16" s="29"/>
      <c r="D16" s="16"/>
    </row>
    <row r="17" spans="1:4" ht="12.75" customHeight="1">
      <c r="A17" s="29"/>
      <c r="D17" s="16"/>
    </row>
    <row r="18" spans="1:4" ht="12.75" customHeight="1">
      <c r="A18" s="29"/>
      <c r="D18" s="16"/>
    </row>
    <row r="19" spans="1:4" ht="12.75" customHeight="1">
      <c r="A19" s="29"/>
      <c r="D19" s="16"/>
    </row>
    <row r="20" spans="1:4" ht="12.75" customHeight="1">
      <c r="A20" s="29"/>
      <c r="D20" s="16"/>
    </row>
    <row r="21" spans="1:4" ht="12.75" customHeight="1">
      <c r="A21" s="29"/>
      <c r="D21" s="16"/>
    </row>
    <row r="22" spans="1:4" ht="12.75" customHeight="1">
      <c r="A22" s="29"/>
      <c r="D22" s="16"/>
    </row>
    <row r="23" spans="1:4" ht="12.75" customHeight="1">
      <c r="A23" s="29"/>
      <c r="D23" s="16"/>
    </row>
    <row r="24" spans="1:4" ht="12.75" customHeight="1">
      <c r="A24" s="29"/>
      <c r="D24" s="16"/>
    </row>
    <row r="25" spans="1:4" ht="12.75" customHeight="1">
      <c r="A25" s="29"/>
      <c r="D25" s="16"/>
    </row>
    <row r="26" spans="1:4" ht="12.75" customHeight="1">
      <c r="A26" s="29"/>
      <c r="D26" s="16"/>
    </row>
    <row r="27" spans="1:4" ht="12.75" customHeight="1">
      <c r="A27" s="29"/>
      <c r="D27" s="16"/>
    </row>
    <row r="28" spans="1:4" ht="12.75" customHeight="1">
      <c r="A28" s="29"/>
      <c r="D28" s="16"/>
    </row>
    <row r="29" spans="1:4" ht="12.75" customHeight="1">
      <c r="A29" s="29"/>
      <c r="D29" s="16"/>
    </row>
    <row r="30" spans="1:4" ht="12.75" customHeight="1">
      <c r="C30" s="1" t="s">
        <v>32</v>
      </c>
      <c r="D30" s="23">
        <f>SUM(D5:D29)</f>
        <v>16</v>
      </c>
    </row>
  </sheetData>
  <pageMargins left="0.75" right="0.75" top="1" bottom="1" header="0.5" footer="0.5"/>
  <pageSetup paperSize="9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 codeName="Hoja4"/>
  <dimension ref="A1:K30"/>
  <sheetViews>
    <sheetView zoomScaleNormal="100" workbookViewId="0">
      <selection activeCell="E5" sqref="E5"/>
    </sheetView>
  </sheetViews>
  <sheetFormatPr baseColWidth="10" defaultColWidth="9.140625" defaultRowHeight="12.75" customHeight="1"/>
  <cols>
    <col min="1" max="1" width="10.85546875" customWidth="1"/>
    <col min="2" max="2" width="21.42578125" customWidth="1"/>
    <col min="3" max="3" width="44.5703125" customWidth="1"/>
    <col min="4" max="4" width="10.85546875" style="16" customWidth="1"/>
    <col min="5" max="5" width="49.42578125" customWidth="1"/>
    <col min="6" max="6" width="12" bestFit="1" customWidth="1"/>
    <col min="7" max="11" width="10.85546875" customWidth="1"/>
  </cols>
  <sheetData>
    <row r="1" spans="1:11" ht="12.75" customHeight="1">
      <c r="A1" s="1" t="s">
        <v>13</v>
      </c>
      <c r="B1" s="8">
        <v>2</v>
      </c>
      <c r="C1" s="1" t="s">
        <v>17</v>
      </c>
    </row>
    <row r="2" spans="1:11" ht="12.75" customHeight="1">
      <c r="A2" s="1" t="s">
        <v>29</v>
      </c>
      <c r="B2" s="3" t="s">
        <v>34</v>
      </c>
    </row>
    <row r="4" spans="1:11" ht="12.75" customHeight="1">
      <c r="A4" s="4" t="s">
        <v>39</v>
      </c>
      <c r="B4" s="4" t="s">
        <v>10</v>
      </c>
      <c r="C4" s="4" t="s">
        <v>14</v>
      </c>
      <c r="D4" s="17" t="s">
        <v>18</v>
      </c>
      <c r="E4" s="4" t="s">
        <v>5</v>
      </c>
      <c r="F4" s="5" t="s">
        <v>51</v>
      </c>
      <c r="G4" s="5" t="s">
        <v>50</v>
      </c>
      <c r="H4" s="5"/>
      <c r="I4" s="5"/>
      <c r="J4" s="5"/>
      <c r="K4" s="5"/>
    </row>
    <row r="5" spans="1:11" ht="12.75" customHeight="1">
      <c r="A5" s="27" t="s">
        <v>94</v>
      </c>
      <c r="B5" s="6" t="s">
        <v>92</v>
      </c>
      <c r="C5" s="6" t="s">
        <v>82</v>
      </c>
      <c r="D5" s="18">
        <v>10</v>
      </c>
      <c r="E5" s="7" t="s">
        <v>93</v>
      </c>
      <c r="F5" s="6"/>
      <c r="G5" s="6" t="s">
        <v>63</v>
      </c>
      <c r="H5" s="6"/>
      <c r="I5" s="6"/>
      <c r="J5" s="6"/>
      <c r="K5" s="6"/>
    </row>
    <row r="6" spans="1:11" ht="12.75" customHeight="1">
      <c r="A6" s="28"/>
      <c r="B6" s="7"/>
      <c r="C6" s="7"/>
      <c r="D6" s="18"/>
      <c r="E6" s="7"/>
    </row>
    <row r="7" spans="1:11" ht="12.75" customHeight="1">
      <c r="A7" s="28"/>
      <c r="B7" s="7"/>
      <c r="C7" s="7"/>
      <c r="D7" s="18"/>
    </row>
    <row r="8" spans="1:11" ht="12.75" customHeight="1">
      <c r="A8" s="28"/>
      <c r="B8" s="7"/>
      <c r="C8" s="7"/>
      <c r="D8" s="18"/>
      <c r="E8" s="7"/>
    </row>
    <row r="9" spans="1:11" ht="12.75" customHeight="1">
      <c r="A9" s="28"/>
      <c r="B9" s="7"/>
      <c r="C9" s="7"/>
      <c r="D9" s="18"/>
    </row>
    <row r="10" spans="1:11" ht="12.75" customHeight="1">
      <c r="A10" s="29"/>
    </row>
    <row r="11" spans="1:11" ht="12.75" customHeight="1">
      <c r="A11" s="29"/>
    </row>
    <row r="12" spans="1:11" ht="12.75" customHeight="1">
      <c r="A12" s="29"/>
    </row>
    <row r="13" spans="1:11" ht="12.75" customHeight="1">
      <c r="A13" s="29"/>
    </row>
    <row r="14" spans="1:11" ht="12.75" customHeight="1">
      <c r="A14" s="29"/>
    </row>
    <row r="15" spans="1:11" ht="12.75" customHeight="1">
      <c r="A15" s="29"/>
    </row>
    <row r="16" spans="1:11" ht="12.75" customHeight="1">
      <c r="A16" s="29"/>
    </row>
    <row r="17" spans="1:4" ht="12.75" customHeight="1">
      <c r="A17" s="29"/>
    </row>
    <row r="18" spans="1:4" ht="12.75" customHeight="1">
      <c r="A18" s="29"/>
    </row>
    <row r="19" spans="1:4" ht="12.75" customHeight="1">
      <c r="A19" s="29"/>
    </row>
    <row r="20" spans="1:4" ht="12.75" customHeight="1">
      <c r="A20" s="29"/>
    </row>
    <row r="21" spans="1:4" ht="12.75" customHeight="1">
      <c r="A21" s="29"/>
    </row>
    <row r="22" spans="1:4" ht="12.75" customHeight="1">
      <c r="A22" s="29"/>
    </row>
    <row r="23" spans="1:4" ht="12.75" customHeight="1">
      <c r="A23" s="29"/>
    </row>
    <row r="24" spans="1:4" ht="12.75" customHeight="1">
      <c r="A24" s="29"/>
    </row>
    <row r="25" spans="1:4" ht="12.75" customHeight="1">
      <c r="A25" s="29"/>
    </row>
    <row r="26" spans="1:4" ht="12.75" customHeight="1">
      <c r="A26" s="29"/>
    </row>
    <row r="27" spans="1:4" ht="12.75" customHeight="1">
      <c r="A27" s="29"/>
    </row>
    <row r="28" spans="1:4" ht="12.75" customHeight="1">
      <c r="A28" s="29"/>
    </row>
    <row r="29" spans="1:4" ht="12.75" customHeight="1">
      <c r="C29" s="1" t="s">
        <v>32</v>
      </c>
      <c r="D29" s="23">
        <f>SUM(D4:D28)</f>
        <v>10</v>
      </c>
    </row>
    <row r="30" spans="1:4" ht="12.75" customHeight="1">
      <c r="D30" s="19"/>
    </row>
  </sheetData>
  <pageMargins left="0.75" right="0.75" top="1" bottom="1" header="0.5" footer="0.5"/>
  <pageSetup paperSize="9" orientation="portrait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sheetPr codeName="Hoja5"/>
  <dimension ref="A1:K30"/>
  <sheetViews>
    <sheetView zoomScaleNormal="100" workbookViewId="0">
      <selection activeCell="E9" sqref="E9"/>
    </sheetView>
  </sheetViews>
  <sheetFormatPr baseColWidth="10" defaultColWidth="9.140625" defaultRowHeight="12.75" customHeight="1"/>
  <cols>
    <col min="1" max="1" width="23" customWidth="1"/>
    <col min="2" max="2" width="18.85546875" customWidth="1"/>
    <col min="3" max="3" width="52" customWidth="1"/>
    <col min="4" max="4" width="10.85546875" style="16" customWidth="1"/>
    <col min="5" max="5" width="41" customWidth="1"/>
    <col min="6" max="6" width="12" bestFit="1" customWidth="1"/>
    <col min="7" max="7" width="15.85546875" bestFit="1" customWidth="1"/>
    <col min="8" max="8" width="18.7109375" bestFit="1" customWidth="1"/>
    <col min="9" max="11" width="10.85546875" customWidth="1"/>
  </cols>
  <sheetData>
    <row r="1" spans="1:11" ht="12.75" customHeight="1">
      <c r="A1" s="1" t="s">
        <v>13</v>
      </c>
      <c r="B1" s="8">
        <v>2</v>
      </c>
      <c r="C1" s="1" t="s">
        <v>17</v>
      </c>
    </row>
    <row r="2" spans="1:11" ht="12.75" customHeight="1">
      <c r="A2" s="1" t="s">
        <v>29</v>
      </c>
      <c r="B2" s="3" t="s">
        <v>1</v>
      </c>
    </row>
    <row r="4" spans="1:11">
      <c r="A4" s="4" t="s">
        <v>39</v>
      </c>
      <c r="B4" s="4" t="s">
        <v>10</v>
      </c>
      <c r="C4" s="4" t="s">
        <v>14</v>
      </c>
      <c r="D4" s="17" t="s">
        <v>18</v>
      </c>
      <c r="E4" s="4" t="s">
        <v>5</v>
      </c>
      <c r="F4" s="5" t="s">
        <v>51</v>
      </c>
      <c r="G4" s="5" t="s">
        <v>50</v>
      </c>
      <c r="H4" s="5"/>
      <c r="I4" s="5"/>
      <c r="J4" s="5"/>
      <c r="K4" s="5"/>
    </row>
    <row r="5" spans="1:11" ht="12.75" customHeight="1">
      <c r="A5" s="27" t="s">
        <v>66</v>
      </c>
      <c r="B5" s="6" t="s">
        <v>87</v>
      </c>
      <c r="C5" s="6" t="s">
        <v>189</v>
      </c>
      <c r="D5" s="18">
        <v>6</v>
      </c>
      <c r="E5" s="7"/>
      <c r="F5" s="6"/>
      <c r="G5" s="6" t="s">
        <v>63</v>
      </c>
      <c r="H5" s="6"/>
      <c r="I5" s="6"/>
      <c r="J5" s="6"/>
      <c r="K5" s="6"/>
    </row>
    <row r="6" spans="1:11" ht="12.75" customHeight="1">
      <c r="A6" s="28" t="s">
        <v>69</v>
      </c>
      <c r="B6" s="7" t="s">
        <v>70</v>
      </c>
      <c r="C6" s="7" t="s">
        <v>84</v>
      </c>
      <c r="D6" s="18">
        <v>1</v>
      </c>
      <c r="E6" s="7"/>
      <c r="F6" t="s">
        <v>63</v>
      </c>
    </row>
    <row r="7" spans="1:11" ht="12.75" customHeight="1">
      <c r="A7" s="28" t="s">
        <v>73</v>
      </c>
      <c r="B7" s="7" t="s">
        <v>95</v>
      </c>
      <c r="C7" s="7" t="s">
        <v>190</v>
      </c>
      <c r="D7" s="18">
        <v>2</v>
      </c>
      <c r="E7" t="s">
        <v>96</v>
      </c>
      <c r="G7" t="s">
        <v>63</v>
      </c>
    </row>
    <row r="8" spans="1:11" ht="12.75" customHeight="1">
      <c r="A8" s="28" t="s">
        <v>78</v>
      </c>
      <c r="B8" s="7" t="s">
        <v>97</v>
      </c>
      <c r="C8" s="7" t="s">
        <v>190</v>
      </c>
      <c r="D8" s="18">
        <v>2</v>
      </c>
      <c r="E8" t="s">
        <v>191</v>
      </c>
      <c r="G8" t="s">
        <v>63</v>
      </c>
    </row>
    <row r="9" spans="1:11" ht="12.75" customHeight="1">
      <c r="A9" s="28" t="s">
        <v>79</v>
      </c>
      <c r="B9" s="7" t="s">
        <v>98</v>
      </c>
      <c r="C9" s="7" t="s">
        <v>190</v>
      </c>
      <c r="D9" s="18">
        <v>2</v>
      </c>
      <c r="E9" s="7" t="s">
        <v>192</v>
      </c>
      <c r="F9" s="7"/>
      <c r="G9" t="s">
        <v>63</v>
      </c>
    </row>
    <row r="10" spans="1:11" ht="12.75" customHeight="1">
      <c r="A10" s="28"/>
      <c r="B10" s="7"/>
      <c r="C10" s="7"/>
      <c r="D10" s="18"/>
      <c r="E10" s="7"/>
    </row>
    <row r="11" spans="1:11" ht="12.75" customHeight="1">
      <c r="A11" s="28"/>
      <c r="B11" s="7"/>
      <c r="C11" s="7"/>
      <c r="D11" s="18"/>
      <c r="E11" s="7"/>
      <c r="F11" s="7"/>
    </row>
    <row r="12" spans="1:11" ht="12.75" customHeight="1">
      <c r="A12" s="28"/>
      <c r="B12" s="7"/>
      <c r="C12" s="7"/>
      <c r="D12" s="18"/>
      <c r="E12" s="7"/>
    </row>
    <row r="13" spans="1:11" ht="12.75" customHeight="1">
      <c r="A13" s="28"/>
      <c r="B13" s="7"/>
      <c r="C13" s="7"/>
      <c r="D13" s="18"/>
    </row>
    <row r="14" spans="1:11" ht="12.75" customHeight="1">
      <c r="A14" s="28"/>
      <c r="B14" s="7"/>
      <c r="C14" s="7"/>
      <c r="D14" s="18"/>
    </row>
    <row r="15" spans="1:11" ht="12.75" customHeight="1">
      <c r="A15" s="29"/>
    </row>
    <row r="16" spans="1:11" ht="12.75" customHeight="1">
      <c r="A16" s="29"/>
    </row>
    <row r="17" spans="1:4" ht="12.75" customHeight="1">
      <c r="A17" s="29"/>
    </row>
    <row r="18" spans="1:4" ht="12.75" customHeight="1">
      <c r="A18" s="29"/>
    </row>
    <row r="19" spans="1:4" ht="12.75" customHeight="1">
      <c r="A19" s="29"/>
    </row>
    <row r="20" spans="1:4" ht="12.75" customHeight="1">
      <c r="A20" s="29"/>
    </row>
    <row r="21" spans="1:4" ht="12.75" customHeight="1">
      <c r="A21" s="29"/>
    </row>
    <row r="22" spans="1:4" ht="12.75" customHeight="1">
      <c r="A22" s="29"/>
    </row>
    <row r="23" spans="1:4" ht="12.75" customHeight="1">
      <c r="A23" s="29"/>
    </row>
    <row r="24" spans="1:4" ht="12.75" customHeight="1">
      <c r="A24" s="29"/>
    </row>
    <row r="25" spans="1:4" ht="12.75" customHeight="1">
      <c r="A25" s="29"/>
    </row>
    <row r="26" spans="1:4" ht="12.75" customHeight="1">
      <c r="A26" s="29"/>
    </row>
    <row r="27" spans="1:4" ht="12.75" customHeight="1">
      <c r="A27" s="29"/>
    </row>
    <row r="28" spans="1:4" ht="12.75" customHeight="1">
      <c r="A28" s="29"/>
    </row>
    <row r="29" spans="1:4" ht="12.75" customHeight="1">
      <c r="C29" s="1" t="s">
        <v>32</v>
      </c>
      <c r="D29" s="23">
        <f>SUM(D4:D28)</f>
        <v>13</v>
      </c>
    </row>
    <row r="30" spans="1:4" ht="12.75" customHeight="1">
      <c r="D30" s="19"/>
    </row>
  </sheetData>
  <pageMargins left="0.75" right="0.75" top="1" bottom="1" header="0.5" footer="0.5"/>
  <pageSetup paperSize="9" orientation="portrait" horizontalDpi="300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sheetPr codeName="Hoja6"/>
  <dimension ref="A1:K30"/>
  <sheetViews>
    <sheetView zoomScaleNormal="100" workbookViewId="0">
      <selection activeCell="E12" sqref="E12"/>
    </sheetView>
  </sheetViews>
  <sheetFormatPr baseColWidth="10" defaultColWidth="9.140625" defaultRowHeight="12.75" customHeight="1"/>
  <cols>
    <col min="1" max="1" width="12.140625" customWidth="1"/>
    <col min="2" max="2" width="21.42578125" customWidth="1"/>
    <col min="3" max="3" width="44.5703125" customWidth="1"/>
    <col min="4" max="4" width="12.140625" style="16" customWidth="1"/>
    <col min="5" max="5" width="74.140625" customWidth="1"/>
    <col min="6" max="6" width="10.85546875" customWidth="1"/>
    <col min="7" max="7" width="15.5703125" bestFit="1" customWidth="1"/>
    <col min="8" max="11" width="10.85546875" customWidth="1"/>
  </cols>
  <sheetData>
    <row r="1" spans="1:11" ht="12.75" customHeight="1">
      <c r="A1" s="1" t="s">
        <v>13</v>
      </c>
      <c r="B1" s="8" t="s">
        <v>4</v>
      </c>
      <c r="C1" s="1" t="s">
        <v>17</v>
      </c>
    </row>
    <row r="2" spans="1:11" ht="12.75" customHeight="1">
      <c r="A2" s="1" t="s">
        <v>29</v>
      </c>
      <c r="B2" s="3" t="s">
        <v>0</v>
      </c>
    </row>
    <row r="4" spans="1:11" ht="12.75" customHeight="1">
      <c r="A4" s="4" t="s">
        <v>39</v>
      </c>
      <c r="B4" s="4" t="s">
        <v>10</v>
      </c>
      <c r="C4" s="4" t="s">
        <v>14</v>
      </c>
      <c r="D4" s="17" t="s">
        <v>18</v>
      </c>
      <c r="E4" s="4" t="s">
        <v>5</v>
      </c>
      <c r="F4" s="5" t="s">
        <v>52</v>
      </c>
      <c r="G4" s="5" t="s">
        <v>53</v>
      </c>
      <c r="H4" s="5"/>
      <c r="I4" s="5"/>
      <c r="J4" s="5"/>
      <c r="K4" s="5"/>
    </row>
    <row r="5" spans="1:11" ht="12.75" customHeight="1">
      <c r="A5" s="27" t="s">
        <v>66</v>
      </c>
      <c r="B5" s="6" t="s">
        <v>99</v>
      </c>
      <c r="C5" s="6" t="s">
        <v>100</v>
      </c>
      <c r="D5" s="18">
        <v>4</v>
      </c>
      <c r="E5" s="7" t="s">
        <v>101</v>
      </c>
      <c r="F5" s="6" t="s">
        <v>63</v>
      </c>
      <c r="G5" s="6"/>
      <c r="H5" s="6"/>
      <c r="I5" s="6"/>
      <c r="J5" s="6"/>
      <c r="K5" s="6"/>
    </row>
    <row r="6" spans="1:11" ht="12.75" customHeight="1">
      <c r="A6" s="28" t="s">
        <v>69</v>
      </c>
      <c r="B6" s="7" t="s">
        <v>102</v>
      </c>
      <c r="C6" s="7" t="s">
        <v>84</v>
      </c>
      <c r="D6" s="18">
        <v>1</v>
      </c>
      <c r="E6" s="7"/>
      <c r="F6" t="s">
        <v>63</v>
      </c>
    </row>
    <row r="7" spans="1:11" ht="12.75" customHeight="1">
      <c r="A7" s="28" t="s">
        <v>69</v>
      </c>
      <c r="B7" s="7" t="s">
        <v>72</v>
      </c>
      <c r="C7" s="7" t="s">
        <v>103</v>
      </c>
      <c r="D7" s="18">
        <v>1</v>
      </c>
      <c r="E7" s="7" t="s">
        <v>104</v>
      </c>
      <c r="F7" s="7"/>
      <c r="G7" t="s">
        <v>63</v>
      </c>
    </row>
    <row r="8" spans="1:11" ht="12.75" customHeight="1">
      <c r="A8" s="28" t="s">
        <v>73</v>
      </c>
      <c r="B8" s="7" t="s">
        <v>105</v>
      </c>
      <c r="C8" s="7" t="s">
        <v>106</v>
      </c>
      <c r="D8" s="18">
        <v>1.5</v>
      </c>
      <c r="E8" s="7"/>
      <c r="F8" t="s">
        <v>63</v>
      </c>
    </row>
    <row r="9" spans="1:11" ht="12.75" customHeight="1">
      <c r="A9" s="28" t="s">
        <v>73</v>
      </c>
      <c r="B9" s="7" t="s">
        <v>72</v>
      </c>
      <c r="C9" s="7" t="s">
        <v>107</v>
      </c>
      <c r="D9" s="18">
        <v>1</v>
      </c>
      <c r="E9" s="7" t="s">
        <v>193</v>
      </c>
      <c r="G9" t="s">
        <v>63</v>
      </c>
    </row>
    <row r="10" spans="1:11" ht="12.75" customHeight="1">
      <c r="A10" s="28" t="s">
        <v>75</v>
      </c>
      <c r="B10" s="7" t="s">
        <v>105</v>
      </c>
      <c r="C10" s="7" t="s">
        <v>108</v>
      </c>
      <c r="D10" s="18">
        <v>2</v>
      </c>
      <c r="E10" s="7" t="s">
        <v>194</v>
      </c>
      <c r="F10" t="s">
        <v>63</v>
      </c>
    </row>
    <row r="11" spans="1:11" ht="12.75" customHeight="1">
      <c r="A11" s="28" t="s">
        <v>75</v>
      </c>
      <c r="B11" s="7" t="s">
        <v>105</v>
      </c>
      <c r="C11" s="7" t="s">
        <v>109</v>
      </c>
      <c r="D11" s="18">
        <v>0.5</v>
      </c>
      <c r="E11" s="7" t="s">
        <v>110</v>
      </c>
      <c r="F11" t="s">
        <v>63</v>
      </c>
    </row>
    <row r="12" spans="1:11" ht="12.75" customHeight="1">
      <c r="A12" s="28" t="s">
        <v>75</v>
      </c>
      <c r="B12" s="7" t="s">
        <v>111</v>
      </c>
      <c r="C12" s="7" t="s">
        <v>112</v>
      </c>
      <c r="D12" s="18">
        <v>3</v>
      </c>
      <c r="E12" t="s">
        <v>195</v>
      </c>
      <c r="F12" t="s">
        <v>63</v>
      </c>
    </row>
    <row r="13" spans="1:11" ht="12.75" customHeight="1">
      <c r="A13" s="29" t="s">
        <v>79</v>
      </c>
      <c r="B13" t="s">
        <v>99</v>
      </c>
      <c r="C13" t="s">
        <v>113</v>
      </c>
      <c r="D13" s="16">
        <v>2</v>
      </c>
      <c r="F13" t="s">
        <v>63</v>
      </c>
    </row>
    <row r="14" spans="1:11" ht="12.75" customHeight="1">
      <c r="A14" s="29"/>
    </row>
    <row r="15" spans="1:11" ht="12.75" customHeight="1">
      <c r="A15" s="29"/>
    </row>
    <row r="16" spans="1:11" ht="12.75" customHeight="1">
      <c r="A16" s="29"/>
    </row>
    <row r="17" spans="1:4" ht="12.75" customHeight="1">
      <c r="A17" s="29"/>
    </row>
    <row r="18" spans="1:4" ht="12.75" customHeight="1">
      <c r="A18" s="29"/>
    </row>
    <row r="19" spans="1:4" ht="12.75" customHeight="1">
      <c r="A19" s="29"/>
    </row>
    <row r="20" spans="1:4" ht="12.75" customHeight="1">
      <c r="A20" s="29"/>
    </row>
    <row r="21" spans="1:4" ht="12.75" customHeight="1">
      <c r="A21" s="29"/>
    </row>
    <row r="22" spans="1:4" ht="12.75" customHeight="1">
      <c r="A22" s="29"/>
    </row>
    <row r="23" spans="1:4" ht="12.75" customHeight="1">
      <c r="A23" s="29"/>
    </row>
    <row r="24" spans="1:4" ht="12.75" customHeight="1">
      <c r="A24" s="29"/>
    </row>
    <row r="25" spans="1:4" ht="12.75" customHeight="1">
      <c r="A25" s="29"/>
    </row>
    <row r="26" spans="1:4" ht="12.75" customHeight="1">
      <c r="A26" s="29"/>
    </row>
    <row r="27" spans="1:4" ht="12.75" customHeight="1">
      <c r="A27" s="29"/>
    </row>
    <row r="28" spans="1:4" ht="12.75" customHeight="1">
      <c r="A28" s="29"/>
    </row>
    <row r="29" spans="1:4" ht="12.75" customHeight="1">
      <c r="C29" s="1" t="s">
        <v>32</v>
      </c>
      <c r="D29" s="23">
        <f>SUM(D4:D28)</f>
        <v>16</v>
      </c>
    </row>
    <row r="30" spans="1:4" ht="12.75" customHeight="1">
      <c r="D30" s="19"/>
    </row>
  </sheetData>
  <pageMargins left="0.75" right="0.75" top="1" bottom="1" header="0.5" footer="0.5"/>
  <pageSetup paperSize="9"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sheetPr codeName="Hoja7"/>
  <dimension ref="A1:K30"/>
  <sheetViews>
    <sheetView zoomScaleNormal="100" workbookViewId="0">
      <selection activeCell="E9" sqref="E9"/>
    </sheetView>
  </sheetViews>
  <sheetFormatPr baseColWidth="10" defaultColWidth="9.140625" defaultRowHeight="12.75" customHeight="1"/>
  <cols>
    <col min="1" max="1" width="10.85546875" customWidth="1"/>
    <col min="2" max="2" width="21.42578125" customWidth="1"/>
    <col min="3" max="3" width="44.5703125" customWidth="1"/>
    <col min="4" max="4" width="7.7109375" style="16" customWidth="1"/>
    <col min="5" max="5" width="74.140625" customWidth="1"/>
    <col min="6" max="6" width="9.42578125" bestFit="1" customWidth="1"/>
    <col min="7" max="7" width="10.85546875" customWidth="1"/>
    <col min="8" max="8" width="15.5703125" bestFit="1" customWidth="1"/>
    <col min="9" max="11" width="10.85546875" customWidth="1"/>
  </cols>
  <sheetData>
    <row r="1" spans="1:11" ht="12.75" customHeight="1">
      <c r="A1" s="1" t="s">
        <v>13</v>
      </c>
      <c r="B1" s="3" t="s">
        <v>4</v>
      </c>
      <c r="C1" s="1" t="s">
        <v>17</v>
      </c>
    </row>
    <row r="2" spans="1:11" ht="12.75" customHeight="1">
      <c r="A2" s="1" t="s">
        <v>29</v>
      </c>
      <c r="B2" s="3" t="s">
        <v>28</v>
      </c>
    </row>
    <row r="4" spans="1:11" ht="12.75" customHeight="1">
      <c r="A4" s="4" t="s">
        <v>39</v>
      </c>
      <c r="B4" s="4" t="s">
        <v>10</v>
      </c>
      <c r="C4" s="4" t="s">
        <v>14</v>
      </c>
      <c r="D4" s="17" t="s">
        <v>18</v>
      </c>
      <c r="E4" s="30" t="s">
        <v>5</v>
      </c>
      <c r="F4" s="3" t="s">
        <v>49</v>
      </c>
      <c r="G4" s="3" t="s">
        <v>54</v>
      </c>
      <c r="H4" s="3" t="s">
        <v>53</v>
      </c>
      <c r="I4" s="3"/>
      <c r="J4" s="3"/>
      <c r="K4" s="3"/>
    </row>
    <row r="5" spans="1:11" ht="12.75" customHeight="1">
      <c r="A5" s="27" t="s">
        <v>66</v>
      </c>
      <c r="B5" s="6" t="s">
        <v>89</v>
      </c>
      <c r="C5" s="6" t="s">
        <v>114</v>
      </c>
      <c r="D5" s="18">
        <v>5</v>
      </c>
      <c r="E5" s="7" t="s">
        <v>196</v>
      </c>
      <c r="F5" s="6"/>
      <c r="G5" s="6" t="s">
        <v>63</v>
      </c>
      <c r="H5" s="31"/>
    </row>
    <row r="6" spans="1:11" ht="12.75" customHeight="1">
      <c r="A6" s="28" t="s">
        <v>69</v>
      </c>
      <c r="B6" s="7" t="s">
        <v>70</v>
      </c>
      <c r="C6" s="7" t="s">
        <v>115</v>
      </c>
      <c r="D6" s="18">
        <v>1</v>
      </c>
      <c r="E6" s="7" t="s">
        <v>116</v>
      </c>
      <c r="H6" t="s">
        <v>63</v>
      </c>
    </row>
    <row r="7" spans="1:11" ht="12.75" customHeight="1">
      <c r="A7" s="28" t="s">
        <v>69</v>
      </c>
      <c r="B7" s="7" t="s">
        <v>89</v>
      </c>
      <c r="C7" s="7" t="s">
        <v>114</v>
      </c>
      <c r="D7" s="18">
        <v>2</v>
      </c>
      <c r="E7" s="7" t="s">
        <v>117</v>
      </c>
      <c r="G7" t="s">
        <v>63</v>
      </c>
    </row>
    <row r="8" spans="1:11" ht="12.75" customHeight="1">
      <c r="A8" s="28" t="s">
        <v>78</v>
      </c>
      <c r="B8" s="7" t="s">
        <v>89</v>
      </c>
      <c r="C8" s="7" t="s">
        <v>118</v>
      </c>
      <c r="D8" s="18">
        <v>1</v>
      </c>
      <c r="E8" s="7"/>
      <c r="G8" t="s">
        <v>63</v>
      </c>
    </row>
    <row r="9" spans="1:11" ht="12.75" customHeight="1">
      <c r="A9" s="28" t="s">
        <v>79</v>
      </c>
      <c r="B9" s="7" t="s">
        <v>81</v>
      </c>
      <c r="C9" s="7" t="s">
        <v>82</v>
      </c>
      <c r="D9" s="18">
        <v>7</v>
      </c>
      <c r="E9" s="7" t="s">
        <v>119</v>
      </c>
      <c r="H9" t="s">
        <v>63</v>
      </c>
    </row>
    <row r="10" spans="1:11" ht="12.75" customHeight="1">
      <c r="A10" s="28"/>
      <c r="B10" s="7"/>
      <c r="C10" s="7"/>
      <c r="D10" s="18"/>
      <c r="E10" s="7"/>
    </row>
    <row r="11" spans="1:11" ht="12.75" customHeight="1">
      <c r="A11" s="28"/>
      <c r="B11" s="7"/>
      <c r="C11" s="7"/>
      <c r="D11" s="18"/>
      <c r="E11" s="7"/>
    </row>
    <row r="12" spans="1:11" ht="12.75" customHeight="1">
      <c r="A12" s="29"/>
    </row>
    <row r="13" spans="1:11" ht="12.75" customHeight="1">
      <c r="A13" s="29"/>
    </row>
    <row r="14" spans="1:11" ht="12.75" customHeight="1">
      <c r="A14" s="29"/>
    </row>
    <row r="15" spans="1:11" ht="12.75" customHeight="1">
      <c r="A15" s="29"/>
    </row>
    <row r="16" spans="1:11" ht="12.75" customHeight="1">
      <c r="A16" s="29"/>
    </row>
    <row r="17" spans="1:4" ht="12.75" customHeight="1">
      <c r="A17" s="29"/>
    </row>
    <row r="18" spans="1:4" ht="12.75" customHeight="1">
      <c r="A18" s="29"/>
    </row>
    <row r="19" spans="1:4" ht="12.75" customHeight="1">
      <c r="A19" s="29"/>
    </row>
    <row r="20" spans="1:4" ht="12.75" customHeight="1">
      <c r="A20" s="29"/>
    </row>
    <row r="21" spans="1:4" ht="12.75" customHeight="1">
      <c r="A21" s="29"/>
    </row>
    <row r="22" spans="1:4" ht="12.75" customHeight="1">
      <c r="A22" s="29"/>
    </row>
    <row r="23" spans="1:4" ht="12.75" customHeight="1">
      <c r="A23" s="29"/>
    </row>
    <row r="24" spans="1:4" ht="12.75" customHeight="1">
      <c r="A24" s="29"/>
    </row>
    <row r="25" spans="1:4" ht="12.75" customHeight="1">
      <c r="A25" s="29"/>
    </row>
    <row r="26" spans="1:4" ht="12.75" customHeight="1">
      <c r="A26" s="29"/>
    </row>
    <row r="27" spans="1:4" ht="12.75" customHeight="1">
      <c r="A27" s="29"/>
    </row>
    <row r="28" spans="1:4" ht="12.75" customHeight="1">
      <c r="A28" s="29"/>
    </row>
    <row r="29" spans="1:4" ht="12.75" customHeight="1">
      <c r="C29" s="1" t="s">
        <v>32</v>
      </c>
      <c r="D29" s="23">
        <f>SUM(D4:D28)</f>
        <v>16</v>
      </c>
    </row>
    <row r="30" spans="1:4" ht="12.75" customHeight="1">
      <c r="D30" s="19"/>
    </row>
  </sheetData>
  <pageMargins left="0.75" right="0.75" top="1" bottom="1" header="0.5" footer="0.5"/>
  <pageSetup paperSize="9" orientation="portrait" horizontalDpi="300" verticalDpi="30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sheetPr codeName="Hoja8"/>
  <dimension ref="A1:K30"/>
  <sheetViews>
    <sheetView zoomScaleNormal="100" workbookViewId="0">
      <selection activeCell="E6" sqref="E6"/>
    </sheetView>
  </sheetViews>
  <sheetFormatPr baseColWidth="10" defaultColWidth="9.140625" defaultRowHeight="12.75" customHeight="1"/>
  <cols>
    <col min="1" max="1" width="12.140625" customWidth="1"/>
    <col min="2" max="2" width="18.85546875" customWidth="1"/>
    <col min="3" max="3" width="52" customWidth="1"/>
    <col min="4" max="4" width="10.85546875" style="16" customWidth="1"/>
    <col min="5" max="5" width="74.42578125" customWidth="1"/>
    <col min="6" max="6" width="14.7109375" bestFit="1" customWidth="1"/>
    <col min="7" max="7" width="15.5703125" bestFit="1" customWidth="1"/>
    <col min="8" max="11" width="10.85546875" customWidth="1"/>
  </cols>
  <sheetData>
    <row r="1" spans="1:11" ht="12.75" customHeight="1">
      <c r="A1" s="1" t="s">
        <v>13</v>
      </c>
      <c r="B1" s="3" t="s">
        <v>4</v>
      </c>
      <c r="C1" s="1" t="s">
        <v>17</v>
      </c>
    </row>
    <row r="2" spans="1:11" ht="12.75" customHeight="1">
      <c r="A2" s="1" t="s">
        <v>29</v>
      </c>
      <c r="B2" s="3" t="s">
        <v>11</v>
      </c>
    </row>
    <row r="4" spans="1:11" ht="12.75" customHeight="1">
      <c r="A4" s="4" t="s">
        <v>39</v>
      </c>
      <c r="B4" s="4" t="s">
        <v>10</v>
      </c>
      <c r="C4" s="4" t="s">
        <v>14</v>
      </c>
      <c r="D4" s="17" t="s">
        <v>18</v>
      </c>
      <c r="E4" s="4" t="s">
        <v>5</v>
      </c>
      <c r="F4" s="5" t="s">
        <v>55</v>
      </c>
      <c r="G4" s="5" t="s">
        <v>53</v>
      </c>
      <c r="H4" s="5" t="s">
        <v>56</v>
      </c>
      <c r="I4" s="5"/>
      <c r="J4" s="5"/>
      <c r="K4" s="5"/>
    </row>
    <row r="5" spans="1:11" ht="12.75" customHeight="1">
      <c r="A5" s="27" t="s">
        <v>66</v>
      </c>
      <c r="B5" s="6" t="s">
        <v>120</v>
      </c>
      <c r="C5" s="6" t="s">
        <v>121</v>
      </c>
      <c r="D5" s="18">
        <v>5</v>
      </c>
      <c r="E5" s="7" t="s">
        <v>122</v>
      </c>
      <c r="F5" s="6" t="s">
        <v>63</v>
      </c>
      <c r="G5" s="6"/>
      <c r="H5" s="6"/>
      <c r="I5" s="6"/>
      <c r="J5" s="6"/>
      <c r="K5" s="6"/>
    </row>
    <row r="6" spans="1:11">
      <c r="A6" s="28" t="s">
        <v>123</v>
      </c>
      <c r="B6" s="7" t="s">
        <v>124</v>
      </c>
      <c r="C6" s="7" t="s">
        <v>125</v>
      </c>
      <c r="D6" s="18">
        <v>2</v>
      </c>
      <c r="E6" s="7" t="s">
        <v>197</v>
      </c>
      <c r="F6" t="s">
        <v>63</v>
      </c>
    </row>
    <row r="7" spans="1:11" ht="12.75" customHeight="1">
      <c r="A7" s="28" t="s">
        <v>69</v>
      </c>
      <c r="B7" s="7" t="s">
        <v>70</v>
      </c>
      <c r="C7" s="7" t="s">
        <v>115</v>
      </c>
      <c r="D7" s="18">
        <v>2</v>
      </c>
      <c r="E7" s="7" t="s">
        <v>126</v>
      </c>
      <c r="F7" t="s">
        <v>63</v>
      </c>
    </row>
    <row r="8" spans="1:11" ht="12.75" customHeight="1">
      <c r="A8" s="28" t="s">
        <v>69</v>
      </c>
      <c r="B8" s="7" t="s">
        <v>70</v>
      </c>
      <c r="C8" s="7" t="s">
        <v>115</v>
      </c>
      <c r="D8" s="18">
        <v>1</v>
      </c>
      <c r="E8" s="7" t="s">
        <v>116</v>
      </c>
      <c r="F8" t="s">
        <v>63</v>
      </c>
    </row>
    <row r="9" spans="1:11" ht="12.75" customHeight="1">
      <c r="A9" s="28" t="s">
        <v>73</v>
      </c>
      <c r="B9" s="7" t="s">
        <v>120</v>
      </c>
      <c r="C9" s="7" t="s">
        <v>121</v>
      </c>
      <c r="D9" s="18">
        <v>1</v>
      </c>
      <c r="E9" s="7" t="s">
        <v>127</v>
      </c>
      <c r="F9" t="s">
        <v>63</v>
      </c>
    </row>
    <row r="10" spans="1:11" ht="12.75" customHeight="1">
      <c r="A10" s="28" t="s">
        <v>73</v>
      </c>
      <c r="B10" s="7" t="s">
        <v>105</v>
      </c>
      <c r="C10" s="7" t="s">
        <v>128</v>
      </c>
      <c r="D10" s="18">
        <v>2</v>
      </c>
      <c r="E10" s="7" t="s">
        <v>129</v>
      </c>
      <c r="F10" t="s">
        <v>63</v>
      </c>
    </row>
    <row r="11" spans="1:11" ht="12.75" customHeight="1">
      <c r="A11" s="32" t="s">
        <v>79</v>
      </c>
      <c r="B11" s="33" t="s">
        <v>130</v>
      </c>
      <c r="C11" s="33" t="s">
        <v>131</v>
      </c>
      <c r="D11" s="34">
        <v>4</v>
      </c>
      <c r="E11" s="33" t="s">
        <v>132</v>
      </c>
      <c r="F11" s="33" t="s">
        <v>63</v>
      </c>
    </row>
    <row r="12" spans="1:11" ht="12.75" customHeight="1">
      <c r="A12" s="28"/>
      <c r="B12" s="7"/>
      <c r="C12" s="7"/>
      <c r="D12" s="18"/>
      <c r="E12" s="7"/>
    </row>
    <row r="13" spans="1:11" ht="12.75" customHeight="1">
      <c r="A13" s="28"/>
      <c r="B13" s="7"/>
      <c r="C13" s="7"/>
      <c r="D13" s="18"/>
      <c r="E13" s="7"/>
    </row>
    <row r="14" spans="1:11" ht="12.75" customHeight="1">
      <c r="A14" s="28"/>
      <c r="B14" s="7"/>
      <c r="C14" s="7"/>
      <c r="D14" s="18"/>
      <c r="E14" s="7"/>
    </row>
    <row r="15" spans="1:11" ht="12.75" customHeight="1">
      <c r="A15" s="28"/>
      <c r="B15" s="7"/>
      <c r="C15" s="7"/>
      <c r="D15" s="18"/>
      <c r="E15" s="7"/>
    </row>
    <row r="16" spans="1:11" ht="12.75" customHeight="1">
      <c r="A16" s="29"/>
    </row>
    <row r="17" spans="1:4" ht="12.75" customHeight="1">
      <c r="A17" s="29"/>
    </row>
    <row r="18" spans="1:4" ht="12.75" customHeight="1">
      <c r="A18" s="29"/>
    </row>
    <row r="19" spans="1:4" ht="12.75" customHeight="1">
      <c r="A19" s="29"/>
    </row>
    <row r="20" spans="1:4" ht="12.75" customHeight="1">
      <c r="A20" s="29"/>
    </row>
    <row r="21" spans="1:4" ht="12.75" customHeight="1">
      <c r="A21" s="29"/>
    </row>
    <row r="22" spans="1:4" ht="12.75" customHeight="1">
      <c r="A22" s="29"/>
    </row>
    <row r="23" spans="1:4" ht="12.75" customHeight="1">
      <c r="A23" s="29"/>
    </row>
    <row r="24" spans="1:4" ht="12.75" customHeight="1">
      <c r="A24" s="29"/>
    </row>
    <row r="25" spans="1:4" ht="12.75" customHeight="1">
      <c r="A25" s="29"/>
    </row>
    <row r="26" spans="1:4" ht="12.75" customHeight="1">
      <c r="A26" s="29"/>
    </row>
    <row r="27" spans="1:4" ht="12.75" customHeight="1">
      <c r="A27" s="29"/>
    </row>
    <row r="28" spans="1:4" ht="12.75" customHeight="1">
      <c r="A28" s="29"/>
    </row>
    <row r="29" spans="1:4" ht="12.75" customHeight="1">
      <c r="C29" s="1" t="s">
        <v>32</v>
      </c>
      <c r="D29" s="23">
        <f>SUM(D4:D28)</f>
        <v>17</v>
      </c>
    </row>
    <row r="30" spans="1:4" ht="12.75" customHeight="1">
      <c r="D30" s="19"/>
    </row>
  </sheetData>
  <pageMargins left="0.75" right="0.75" top="1" bottom="1" header="0.5" footer="0.5"/>
  <pageSetup paperSize="9" orientation="portrait" horizontalDpi="300" verticalDpi="30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sheetPr codeName="Hoja9"/>
  <dimension ref="A1:K31"/>
  <sheetViews>
    <sheetView topLeftCell="E1" zoomScaleNormal="100" workbookViewId="0">
      <selection activeCell="E8" sqref="E8"/>
    </sheetView>
  </sheetViews>
  <sheetFormatPr baseColWidth="10" defaultColWidth="9.140625" defaultRowHeight="12.75" customHeight="1"/>
  <cols>
    <col min="1" max="1" width="12.140625" customWidth="1"/>
    <col min="2" max="2" width="18.85546875" customWidth="1"/>
    <col min="3" max="3" width="52" customWidth="1"/>
    <col min="4" max="4" width="11.42578125" style="16" customWidth="1"/>
    <col min="5" max="5" width="70.42578125" customWidth="1"/>
    <col min="6" max="11" width="11.42578125" customWidth="1"/>
  </cols>
  <sheetData>
    <row r="1" spans="1:11" ht="12.75" customHeight="1">
      <c r="A1" s="1" t="s">
        <v>13</v>
      </c>
      <c r="B1" s="8">
        <v>2</v>
      </c>
      <c r="C1" s="1" t="s">
        <v>17</v>
      </c>
    </row>
    <row r="2" spans="1:11" ht="12.75" customHeight="1">
      <c r="A2" s="1" t="s">
        <v>29</v>
      </c>
      <c r="B2" s="3" t="s">
        <v>23</v>
      </c>
    </row>
    <row r="4" spans="1:11" ht="12.75" customHeight="1">
      <c r="A4" s="4" t="s">
        <v>39</v>
      </c>
      <c r="B4" s="4" t="s">
        <v>10</v>
      </c>
      <c r="C4" s="4" t="s">
        <v>14</v>
      </c>
      <c r="D4" s="17" t="s">
        <v>18</v>
      </c>
      <c r="E4" s="4" t="s">
        <v>5</v>
      </c>
      <c r="F4" s="5" t="s">
        <v>49</v>
      </c>
      <c r="G4" s="5" t="s">
        <v>57</v>
      </c>
      <c r="H4" s="5" t="s">
        <v>50</v>
      </c>
      <c r="I4" s="5"/>
      <c r="J4" s="5"/>
      <c r="K4" s="5"/>
    </row>
    <row r="5" spans="1:11" ht="63.75">
      <c r="A5" s="27" t="s">
        <v>66</v>
      </c>
      <c r="B5" s="6" t="s">
        <v>81</v>
      </c>
      <c r="C5" s="6" t="s">
        <v>82</v>
      </c>
      <c r="D5" s="18">
        <v>8</v>
      </c>
      <c r="E5" s="7" t="s">
        <v>133</v>
      </c>
      <c r="F5" s="6"/>
      <c r="G5" s="6"/>
      <c r="H5" s="6" t="s">
        <v>63</v>
      </c>
      <c r="I5" s="6"/>
      <c r="J5" s="6"/>
      <c r="K5" s="6"/>
    </row>
    <row r="6" spans="1:11" ht="12.75" customHeight="1">
      <c r="A6" s="28" t="s">
        <v>69</v>
      </c>
      <c r="B6" s="7" t="s">
        <v>70</v>
      </c>
      <c r="C6" s="7" t="s">
        <v>115</v>
      </c>
      <c r="D6" s="18">
        <v>1</v>
      </c>
      <c r="E6" s="7" t="s">
        <v>116</v>
      </c>
      <c r="H6" t="s">
        <v>63</v>
      </c>
    </row>
    <row r="7" spans="1:11" ht="12.75" customHeight="1">
      <c r="A7" s="28" t="s">
        <v>75</v>
      </c>
      <c r="B7" s="7" t="s">
        <v>89</v>
      </c>
      <c r="C7" s="7" t="s">
        <v>118</v>
      </c>
      <c r="D7" s="18">
        <v>2</v>
      </c>
      <c r="E7" s="7" t="s">
        <v>134</v>
      </c>
      <c r="G7" t="s">
        <v>63</v>
      </c>
    </row>
    <row r="8" spans="1:11" ht="12.75" customHeight="1">
      <c r="A8" s="28" t="s">
        <v>79</v>
      </c>
      <c r="B8" s="7" t="s">
        <v>81</v>
      </c>
      <c r="C8" s="7" t="s">
        <v>82</v>
      </c>
      <c r="D8" s="18">
        <v>7</v>
      </c>
      <c r="E8" s="7" t="s">
        <v>135</v>
      </c>
      <c r="H8" t="s">
        <v>63</v>
      </c>
    </row>
    <row r="9" spans="1:11" ht="12.75" customHeight="1">
      <c r="A9" s="28"/>
      <c r="B9" s="7"/>
      <c r="C9" s="7"/>
      <c r="D9" s="18"/>
      <c r="E9" s="7"/>
    </row>
    <row r="10" spans="1:11" ht="12.75" customHeight="1">
      <c r="A10" s="28"/>
      <c r="B10" s="7"/>
      <c r="C10" s="7"/>
      <c r="D10" s="18"/>
      <c r="E10" s="7"/>
    </row>
    <row r="11" spans="1:11" ht="12.75" customHeight="1">
      <c r="A11" s="28"/>
      <c r="B11" s="7"/>
      <c r="C11" s="7"/>
      <c r="D11" s="18"/>
      <c r="E11" s="7"/>
    </row>
    <row r="12" spans="1:11" ht="12.75" customHeight="1">
      <c r="A12" s="28"/>
      <c r="B12" s="7"/>
      <c r="C12" s="7"/>
      <c r="D12" s="18"/>
      <c r="E12" s="7"/>
    </row>
    <row r="13" spans="1:11" ht="12.75" customHeight="1">
      <c r="A13" s="29"/>
    </row>
    <row r="14" spans="1:11" ht="12.75" customHeight="1">
      <c r="A14" s="29"/>
    </row>
    <row r="15" spans="1:11" ht="12.75" customHeight="1">
      <c r="A15" s="29"/>
    </row>
    <row r="16" spans="1:11" ht="12.75" customHeight="1">
      <c r="A16" s="29"/>
    </row>
    <row r="17" spans="1:4" ht="12.75" customHeight="1">
      <c r="A17" s="29"/>
    </row>
    <row r="18" spans="1:4" ht="12.75" customHeight="1">
      <c r="A18" s="29"/>
    </row>
    <row r="19" spans="1:4" ht="12.75" customHeight="1">
      <c r="A19" s="29"/>
    </row>
    <row r="20" spans="1:4" ht="12.75" customHeight="1">
      <c r="A20" s="29"/>
    </row>
    <row r="21" spans="1:4" ht="12.75" customHeight="1">
      <c r="A21" s="29"/>
    </row>
    <row r="22" spans="1:4" ht="12.75" customHeight="1">
      <c r="A22" s="29"/>
    </row>
    <row r="23" spans="1:4" ht="12.75" customHeight="1">
      <c r="A23" s="29"/>
    </row>
    <row r="24" spans="1:4" ht="12.75" customHeight="1">
      <c r="A24" s="29"/>
    </row>
    <row r="25" spans="1:4" ht="12.75" customHeight="1">
      <c r="A25" s="29"/>
    </row>
    <row r="26" spans="1:4" ht="12.75" customHeight="1">
      <c r="A26" s="29"/>
    </row>
    <row r="27" spans="1:4" ht="12.75" customHeight="1">
      <c r="A27" s="29"/>
    </row>
    <row r="28" spans="1:4" ht="12.75" customHeight="1">
      <c r="A28" s="29"/>
    </row>
    <row r="29" spans="1:4" ht="12.75" customHeight="1">
      <c r="A29" s="29"/>
    </row>
    <row r="30" spans="1:4" ht="12.75" customHeight="1">
      <c r="C30" s="1" t="s">
        <v>32</v>
      </c>
      <c r="D30" s="23">
        <f>SUM(D5:D29)</f>
        <v>18</v>
      </c>
    </row>
    <row r="31" spans="1:4" ht="12.75" customHeight="1">
      <c r="D31" s="19"/>
    </row>
  </sheetData>
  <pageMargins left="0.75" right="0.75" top="1" bottom="1" header="0.5" footer="0.5"/>
  <pageSetup paperSize="9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1 _ Alejandro Garcia</vt:lpstr>
      <vt:lpstr>2 _ Diego Ricca</vt:lpstr>
      <vt:lpstr>3 _ Federico Andrade</vt:lpstr>
      <vt:lpstr>4 _ Federico Trinidad</vt:lpstr>
      <vt:lpstr>5 _ Ignacio Infante</vt:lpstr>
      <vt:lpstr>6 _ Javier Madeiro</vt:lpstr>
      <vt:lpstr>7 _ José Cordero</vt:lpstr>
      <vt:lpstr>8 _ Juan Ghiringhelli</vt:lpstr>
      <vt:lpstr>9 _ Leticia Vilariño</vt:lpstr>
      <vt:lpstr>10 _ Marcos Sander</vt:lpstr>
      <vt:lpstr>11 _ Martín Taruselli</vt:lpstr>
      <vt:lpstr>12 _ Vicente Acosta</vt:lpstr>
      <vt:lpstr>Consolidado</vt:lpstr>
      <vt:lpstr>Gráfica esfuerzo persona</vt:lpstr>
      <vt:lpstr>Gráfica esfuerzo por rol</vt:lpstr>
      <vt:lpstr>Gráfica esfuerzo por área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</dc:creator>
  <cp:lastModifiedBy>Shavi</cp:lastModifiedBy>
  <dcterms:created xsi:type="dcterms:W3CDTF">2010-08-29T14:54:31Z</dcterms:created>
  <dcterms:modified xsi:type="dcterms:W3CDTF">2010-10-11T00:30:35Z</dcterms:modified>
</cp:coreProperties>
</file>