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brianhong-PC_newagain\branch\b_int_urgent\ChaosDesigner\配置表格\"/>
    </mc:Choice>
  </mc:AlternateContent>
  <bookViews>
    <workbookView xWindow="0" yWindow="0" windowWidth="19440" windowHeight="8175" tabRatio="513" activeTab="4"/>
  </bookViews>
  <sheets>
    <sheet name="技能" sheetId="1" r:id="rId1"/>
    <sheet name="效果" sheetId="2" r:id="rId2"/>
    <sheet name="场力" sheetId="4" r:id="rId3"/>
    <sheet name="召唤" sheetId="7" r:id="rId4"/>
    <sheet name="buff" sheetId="3" r:id="rId5"/>
    <sheet name="mod" sheetId="5" r:id="rId6"/>
    <sheet name="结算" sheetId="6" r:id="rId7"/>
  </sheets>
  <definedNames>
    <definedName name="_xlnm._FilterDatabase" localSheetId="4" hidden="1">buff!$A$2:$N$25</definedName>
    <definedName name="_xlnm._FilterDatabase" localSheetId="2" hidden="1">场力!$A$2:$R$8</definedName>
    <definedName name="_xlnm._FilterDatabase" localSheetId="0" hidden="1">技能!$A$2:$AO$16</definedName>
    <definedName name="_xlnm._FilterDatabase" localSheetId="6">结算!$A$2:$V$2</definedName>
    <definedName name="_xlnm._FilterDatabase" localSheetId="1" hidden="1">效果!$A$2:$V$38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34" i="1"/>
  <c r="F30" i="1"/>
  <c r="F31" i="1"/>
  <c r="F32" i="1"/>
  <c r="F33" i="1"/>
  <c r="F29" i="1"/>
  <c r="F20" i="1"/>
  <c r="F21" i="1"/>
  <c r="F22" i="1"/>
  <c r="F23" i="1"/>
  <c r="F19" i="1"/>
  <c r="F38" i="1"/>
  <c r="F36" i="1"/>
  <c r="F28" i="1"/>
  <c r="F27" i="1"/>
  <c r="F26" i="1"/>
  <c r="F25" i="1"/>
  <c r="F24" i="1"/>
  <c r="F18" i="1"/>
  <c r="C34" i="6"/>
  <c r="C35" i="6"/>
  <c r="C36" i="6"/>
  <c r="C37" i="6"/>
  <c r="C38" i="6"/>
  <c r="F3" i="1"/>
  <c r="F5" i="1"/>
  <c r="C26" i="6"/>
  <c r="C28" i="6"/>
  <c r="C29" i="6"/>
  <c r="C30" i="6"/>
  <c r="C31" i="6"/>
  <c r="C32" i="6"/>
  <c r="C33" i="6"/>
  <c r="H25" i="6"/>
  <c r="G25" i="6"/>
  <c r="F25" i="6"/>
  <c r="G12" i="6"/>
  <c r="H12" i="6"/>
  <c r="F12" i="6"/>
  <c r="G13" i="6"/>
  <c r="H13" i="6"/>
  <c r="G11" i="6"/>
  <c r="R9" i="6"/>
  <c r="S9" i="6"/>
  <c r="Q9" i="6"/>
  <c r="R6" i="6"/>
  <c r="S6" i="6"/>
  <c r="Q6" i="6"/>
  <c r="R5" i="6"/>
  <c r="S5" i="6"/>
  <c r="Q5" i="6"/>
  <c r="C24" i="6"/>
  <c r="C25" i="6"/>
  <c r="C9" i="4"/>
  <c r="F12" i="1"/>
  <c r="F11" i="1"/>
  <c r="F10" i="1"/>
  <c r="F9" i="1"/>
  <c r="C3" i="4"/>
  <c r="F4" i="1"/>
  <c r="F16" i="1"/>
  <c r="F15" i="1"/>
  <c r="F14" i="1"/>
  <c r="F13" i="1"/>
  <c r="C7" i="4"/>
  <c r="C8" i="4"/>
  <c r="C6" i="4"/>
  <c r="C4" i="4"/>
  <c r="C5" i="4"/>
  <c r="R7" i="6"/>
  <c r="Q7" i="6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C15" i="6"/>
  <c r="C16" i="6"/>
  <c r="C17" i="6"/>
  <c r="C18" i="6"/>
  <c r="C19" i="6"/>
  <c r="C20" i="6"/>
  <c r="C21" i="6"/>
  <c r="C22" i="6"/>
  <c r="C23" i="6"/>
  <c r="C14" i="6"/>
  <c r="C13" i="6"/>
  <c r="C12" i="6"/>
  <c r="C11" i="6"/>
  <c r="C10" i="6"/>
  <c r="C3" i="6"/>
  <c r="C4" i="6"/>
  <c r="C5" i="6"/>
  <c r="C6" i="6"/>
  <c r="C7" i="6"/>
</calcChain>
</file>

<file path=xl/comments1.xml><?xml version="1.0" encoding="utf-8"?>
<comments xmlns="http://schemas.openxmlformats.org/spreadsheetml/2006/main">
  <authors>
    <author>brianhong</author>
    <author>tangyuanfei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
团队技能角色流水号：9999
NPC技能：9990
召唤物技能：9980
神迹技能：9910
天赋技能：9900</t>
        </r>
      </text>
    </comment>
    <comment ref="B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全部填为1</t>
        </r>
      </text>
    </comment>
    <comment ref="C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此处为角色技能面板及战斗中显示的技能名称</t>
        </r>
      </text>
    </comment>
    <comment ref="D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便于策划查看的技能名，加上技能所属的角色名称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策划填写。
正式技能描述，
普攻技能无需填写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由数值策划填写.
普攻技能无需填写。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由数值策划填写
可填小数，被动技能填写0。
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技能首次释放前的CD</t>
        </r>
      </text>
    </comment>
    <comment ref="I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大招技能释放需求的能量数</t>
        </r>
      </text>
    </comment>
    <comment ref="J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具体由数值策划填写。
每次攻击恢复的能量。能量为大招释放的能量。
被动技能填0，
只给自己释放的技能及加血技能填0，
只有攻击技能才填写数值。
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instant瞬发技能
channeling引导技能
参数1：间隔(秒)
参数2：持续时间(秒)
chanting 吟唱
参数1：时间（秒）
passive被动技能
charge冲锋
camp队伍
miracle：神迹技能类型
分类标准：新的行为，新的AI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米，即横向两个相邻格子的中心点距离。
可填小数
近战技能一般填1，扔出去的技能大于1.
辅助技能基本最少为3，远程技能至少为4，具体根据英雄的攻击距离定位和具体技能效果决定。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是否需要放技能时瞬移。
基本上只有大招才有该效果。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point：点
circle：圆
参数1：半径
ray
参数1：距离
参数2：宽度
rect(固定方向)
参数1：横长
参数2：竖宽
fan(固定起点)扇形
参数1：半径
参数2：角度
fanring(扇环)
参数1：半径
参数2：角度
rectline(矩形)
参数1：宽度
参数2：长度
</t>
        </r>
      </text>
    </comment>
    <comment ref="T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hostle:敌方
friendly:友方
owner:自己
all:所有人，只有神迹才是all</t>
        </r>
      </text>
    </comment>
    <comment ref="U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索引arts表“效果”分页
技能拖出来后显示的效果
被动技能此处无需填写；
主动技能时如果“选择目标阵营”中填写的是“owner”则此处也不需填写，原因是为了释放技能时不显示技能框和连线。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hp_min：生命比例最小的目标
state： 身上有某种状态的目标
参数1：状态关键字，如ice/wine
attr：具备某种特性属性的目标
参数1：属性名，如attack/
参数2：最大或最小  max/min
class： 职业
参数1：职业代号，可填写多个，用,隔开；
      1：肉盾；2：近程；3：远程；4：辅助
faction：势力
参数1：势力代号，可填写多个，用,隔开
      alliance：联盟；horde：部落；order：秩序；chaos:混乱
gender：性别
参数1：性别代号，male(男)、female(女)</t>
        </r>
      </text>
    </comment>
    <comment ref="Y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玩家类角色除普攻外均有技能图标，怪物技能可不填</t>
        </r>
      </text>
    </comment>
    <comment ref="Z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填写"效果"表中的效果ID。
目前最多可填写8个效果。
如果需要添加更多找海哥扩表。</t>
        </r>
      </text>
    </comment>
    <comment ref="AJ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当黑名单中的效果存在时，不允许施放技能</t>
        </r>
      </text>
    </commen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只有当白名单中的效果存在时，才能施放技能</t>
        </r>
      </text>
    </comment>
  </commentList>
</comments>
</file>

<file path=xl/comments2.xml><?xml version="1.0" encoding="utf-8"?>
<comments xmlns="http://schemas.openxmlformats.org/spreadsheetml/2006/main">
  <authors>
    <author>brianhong</author>
    <author>tangyuanfei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
团队技能角色流水号：9999
NPC技能：9990
召唤物技能：9980
神迹技能：9910
天赋技能：9900</t>
        </r>
      </text>
    </comment>
    <comment ref="B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默认填写1</t>
        </r>
      </text>
    </comment>
    <comment ref="C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策划查看用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target选中目标
owner施放技能者自身，owner类的主动技能需要在AI中专门配置释放技能的AI规则。
source 作为传递者出现，例如A给B上一个buff，buff的类型是eot，效果是以B为起点朝C打一个扇形，则该eot效果的范围起始点为source
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point点，无参数
circle圆(施法者到目标的连线为区域中心线)
参数1：半径
fan扇形(施法者到目标的连线为区域中心线)
参数1：半径
参数2：角度
pin_fanring / overfaning (扇环效果 / 弹道调用的扇环效果)
参数1：半径
参数2：角度
pin_rect / overrect (柱状射线效果 / 柱状射线调用的弹道效果)
参数1：长度
参数2：宽度
overfan
参数1：角度
注意：
1、如果范围初始点为owner，则默认为圆形，角度不填
2、如果范围初始点为target，如果是圆，则角度不填，如果是扇形，则正常填角度，并默认圆心为owner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hostile：敌方
friendly：友方
all：不分目标
hostile_dead：死亡的敌方
friendly_dead：死亡的友方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范围技能目标填写大于1时此处不填则默认为随机。
hp_min血量百分比最小
state
参数1：状态名字
faction
参数1：阵营关键字
exclude：排除目标
参数1：owner/source
random:随机目标数量
参数1：数量
team:战斗中起效，用于配置加血类光环
参数1：combating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当角色身上的免疫组状态中包含该字段中的状态名称时该效果无效。该字段数据读取“限免”分页中的免疫1、2、3。。。中的数据
普通攻击：attack
技能攻击：skill
加血：heal
增益BUFF：buff
减损BUFF：debuff
控制：restriction（包括沉默、普通攻击、移动、变形、位移、挑起、嘲讽）
冰状态：ice
酒状态：wine
流血：bleed
腐蚀：corrode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hurt伤害，美术资源是作用点的效果
参数1：结算id
hurtself:自伤
参数1：结算ID
hurtback:反伤：已攻击者的攻击数值和受击者所属物/魔类型的攻击者的防御值计算伤害。
参数1：结算ID
heal治疗，美术资源是作用点的效果
参数1：结算id
buff加buff，美术资源是作用点的效果
参数1：buffid
force场力，美术资源是作用点的效果
参数1：场力id
state给目标上下状态
参数1：0下状态，1上状态
参数2：状态关键字 
关键字枚举：
static：不会移动
dead:死亡
revivable:可复活状态
summon:召唤继承自己属性的角色
参数1：召唤NPCID
参数2：召唤数量
参数3：生命、攻击、防御继承本体原始属性的百分比
参数4：存活时间，以结算ID配置，可升级增加
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效果上附带的mod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一般此处填写受击特效和force名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black：黑名单
参数1：target/</t>
        </r>
      </text>
    </comment>
  </commentList>
</comments>
</file>

<file path=xl/comments3.xml><?xml version="1.0" encoding="utf-8"?>
<comments xmlns="http://schemas.openxmlformats.org/spreadsheetml/2006/main">
  <authors>
    <author>brianhong</author>
    <author>tangyuanfei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missile追逐目标
打到人停下来
打到人不停下来
wave:冲击波
参数1：长度
参数2：角度（当为扇环或扇形时才填写）
eot：
参数1：间隔时间，填0时表示当持续时间结束后才触发。
持续时间：时间（秒）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char:目标
ground:地面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line:线
curve:曲线、抛物线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eot的持续时间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单位：米/秒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以自身和目标连线顺时针计算角度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效果表里的ID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弹道资源除了eot类型外均会随着释放者模型大小缩放而缩放</t>
        </r>
      </text>
    </comment>
  </commentList>
</comments>
</file>

<file path=xl/comments4.xml><?xml version="1.0" encoding="utf-8"?>
<comments xmlns="http://schemas.openxmlformats.org/spreadsheetml/2006/main">
  <authors>
    <author>tangyuanfei</author>
  </authors>
  <commentLis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所有神迹召唤技能的召唤物的阵营填4，可攻击自己人</t>
        </r>
      </text>
    </comment>
  </commentList>
</comments>
</file>

<file path=xl/comments5.xml><?xml version="1.0" encoding="utf-8"?>
<comments xmlns="http://schemas.openxmlformats.org/spreadsheetml/2006/main">
  <authors>
    <author>brianhong</author>
    <author>tangyuanfei</author>
    <author>沈佳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buff的持续时间，时间结束后消失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replace替换
discard丢弃，加不上
overtime累加时间，以第一个上的属性效果为准，后上的只加时间，不管等级属性
覆盖参数：时间上限(秒)
stack效果叠加
覆盖参数：叠加层数上限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eot 一段时间内触发效果
参数1：单位时间，填0表示持续时间结束后触发后面的效果
参数2：效果1
参数3：效果2
参数4：效果3
attr 改变角色属性
参数1：属性关键字
参数2：万分比（一般只有攻防血和移动速度比例填写此处）
参数3：固定数值
state附加状态
参数1：状态关键字
mod 修改战斗过程
参数1：修饰id
shift位移
参数1：位移角度(以owner和target连线的顺时针方向为0度起始)
参数2：位移距离(米)
参数3：位移时间(秒)(buff持续时间&gt;配置时间，则位移后眩晕，若小于，则提前结束位移)
hate 集火给友方加的buff，除了集火外其他嘲讽均需同时配置沉默效果，避免被嘲讽后因技能AI去攻击其他目标。
参数1：不填默认为source即传递者，否则填写owner即释放者
lash:
把目标插起，参数在代码中配置
transform:变身
参数1：变身角色ID</t>
        </r>
      </text>
    </comment>
    <comment ref="J1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tangyuanfei:
</t>
        </r>
        <r>
          <rPr>
            <sz val="9"/>
            <color indexed="81"/>
            <rFont val="宋体"/>
            <family val="3"/>
            <charset val="134"/>
          </rPr>
          <t>hp:生命上限
attack：攻击
phydef：物防
magdef：魔防
hit：命中
dodge：闪避
critical:暴击
resilience：韧性
block：格挡
broke:击破
speed:移动速度
atkrate:攻速
damage_inc：额外伤害
damage_up：伤害率
damage_down：免伤
damage_inc：额外伤害
damage_dec：额外免伤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移动速度填这里。
正值加速，负值减速</t>
        </r>
      </text>
    </comment>
    <comment ref="L1" authorId="2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攻速填这里，
正值减速，负值加速，
暴击倍数填写绝对值，结算里填写浮点数，不除以10000计算，填1就是+1倍
格挡倍数填写万分比数值。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Buff在角色身上的美术表现</t>
        </r>
      </text>
    </comment>
  </commentList>
</comments>
</file>

<file path=xl/comments6.xml><?xml version="1.0" encoding="utf-8"?>
<comments xmlns="http://schemas.openxmlformats.org/spreadsheetml/2006/main">
  <authors>
    <author>brianhong</author>
    <author>tangyuanfei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shield吸收伤害护盾
参数1：吸收伤害上限
hurt:受伤效果
参数1、2、3：效果ID
stealhp:吸血
参数1：万分比
参数2：数值
attr 改变角色属性
参数1：属性关键字
参数2：万分比
参数3：固定数值
hit：攻击时附带效果
参数1、2、3：效果ID
death:死亡后执行
参数1、2、3：效果ID
kill：击杀后执行
参数1、2、3：效果ID
death：死亡
参数1、2、3：效果ID
hit：普通攻击
参数1、2、3：效果ID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random：随机几率
参数1：结算ID
state:对方状态
参数1：状态关键字
faction：对方势力
参数1：势力名
hp_ratio_diff:两者生命对比谁高
参数1：谁高，owner/target
hp_ratio:目标生命低于多少百分比
参数1：数值，万分比算，如低于一半则填写5000
effect_group:效果起效类型
参数1：attack(普攻)
black：黑名单
参数1：状态关键字，neardeath(濒死状态)
gender：性别
参数1：性别代号，male(男)、female(女)</t>
        </r>
      </text>
    </comment>
  </commentList>
</comments>
</file>

<file path=xl/comments7.xml><?xml version="1.0" encoding="utf-8"?>
<comments xmlns="http://schemas.openxmlformats.org/spreadsheetml/2006/main">
  <authors>
    <author>brianhong</author>
    <author>沈佳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系统分类号(2)+角色id(4)+流水号(2)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下限万分比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上限万分比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下限万分比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上限万分比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下限万分比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上限万分比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
伤害填写
0、不可闪避
1、可被闪避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
伤害填写
0、可被格挡
1、无视格挡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沈佳:
0 可以暴击
1 无视暴击
2 必定暴击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沈佳:
0计算防御
1无视防御</t>
        </r>
      </text>
    </comment>
  </commentList>
</comments>
</file>

<file path=xl/sharedStrings.xml><?xml version="1.0" encoding="utf-8"?>
<sst xmlns="http://schemas.openxmlformats.org/spreadsheetml/2006/main" count="1142" uniqueCount="631">
  <si>
    <t>效果2ID</t>
  </si>
  <si>
    <t>效果3ID</t>
  </si>
  <si>
    <t>效果4ID</t>
  </si>
  <si>
    <t>效果5ID</t>
  </si>
  <si>
    <t>id</t>
  </si>
  <si>
    <t>type</t>
  </si>
  <si>
    <t>cd</t>
    <phoneticPr fontId="2" type="noConversion"/>
  </si>
  <si>
    <t>range</t>
    <phoneticPr fontId="2" type="noConversion"/>
  </si>
  <si>
    <t>编号</t>
    <phoneticPr fontId="2" type="noConversion"/>
  </si>
  <si>
    <t>名称</t>
    <phoneticPr fontId="2" type="noConversion"/>
  </si>
  <si>
    <t>类型</t>
    <phoneticPr fontId="2" type="noConversion"/>
  </si>
  <si>
    <t>id</t>
    <phoneticPr fontId="2" type="noConversion"/>
  </si>
  <si>
    <t>area_type</t>
    <phoneticPr fontId="2" type="noConversion"/>
  </si>
  <si>
    <t>type</t>
    <phoneticPr fontId="2" type="noConversion"/>
  </si>
  <si>
    <t>参数4</t>
  </si>
  <si>
    <t>类型</t>
    <phoneticPr fontId="5" type="noConversion"/>
  </si>
  <si>
    <t>速度</t>
    <phoneticPr fontId="5" type="noConversion"/>
  </si>
  <si>
    <t>效果1ID</t>
    <phoneticPr fontId="2" type="noConversion"/>
  </si>
  <si>
    <t>type</t>
    <phoneticPr fontId="5" type="noConversion"/>
  </si>
  <si>
    <t>speed</t>
    <phoneticPr fontId="5" type="noConversion"/>
  </si>
  <si>
    <t>angle</t>
    <phoneticPr fontId="1" type="noConversion"/>
  </si>
  <si>
    <t>发射角度</t>
    <phoneticPr fontId="1" type="noConversion"/>
  </si>
  <si>
    <t>id</t>
    <phoneticPr fontId="2" type="noConversion"/>
  </si>
  <si>
    <t>target</t>
    <phoneticPr fontId="1" type="noConversion"/>
  </si>
  <si>
    <t>point</t>
    <phoneticPr fontId="1" type="noConversion"/>
  </si>
  <si>
    <t>hurt</t>
    <phoneticPr fontId="1" type="noConversion"/>
  </si>
  <si>
    <t>buff</t>
    <phoneticPr fontId="1" type="noConversion"/>
  </si>
  <si>
    <t>类型</t>
  </si>
  <si>
    <t>参数2</t>
  </si>
  <si>
    <t>参数3</t>
  </si>
  <si>
    <t>参数3</t>
    <phoneticPr fontId="1" type="noConversion"/>
  </si>
  <si>
    <t>circle</t>
    <phoneticPr fontId="1" type="noConversion"/>
  </si>
  <si>
    <t>name</t>
    <phoneticPr fontId="2" type="noConversion"/>
  </si>
  <si>
    <t>名称</t>
    <phoneticPr fontId="5" type="noConversion"/>
  </si>
  <si>
    <t>name</t>
    <phoneticPr fontId="2" type="noConversion"/>
  </si>
  <si>
    <t>name</t>
    <phoneticPr fontId="2" type="noConversion"/>
  </si>
  <si>
    <t>desc</t>
    <phoneticPr fontId="2" type="noConversion"/>
  </si>
  <si>
    <t>name</t>
    <phoneticPr fontId="2" type="noConversion"/>
  </si>
  <si>
    <t>effect2</t>
    <phoneticPr fontId="1" type="noConversion"/>
  </si>
  <si>
    <t>effect3</t>
    <phoneticPr fontId="1" type="noConversion"/>
  </si>
  <si>
    <t>effect4</t>
    <phoneticPr fontId="1" type="noConversion"/>
  </si>
  <si>
    <t>effect5</t>
    <phoneticPr fontId="1" type="noConversion"/>
  </si>
  <si>
    <t>eot</t>
    <phoneticPr fontId="1" type="noConversion"/>
  </si>
  <si>
    <t>effect1</t>
    <phoneticPr fontId="2" type="noConversion"/>
  </si>
  <si>
    <t>target_type</t>
    <phoneticPr fontId="2" type="noConversion"/>
  </si>
  <si>
    <t>target_count</t>
    <phoneticPr fontId="2" type="noConversion"/>
  </si>
  <si>
    <t>parm1</t>
    <phoneticPr fontId="2" type="noConversion"/>
  </si>
  <si>
    <t>parm2</t>
    <phoneticPr fontId="1" type="noConversion"/>
  </si>
  <si>
    <t>parm3</t>
    <phoneticPr fontId="1" type="noConversion"/>
  </si>
  <si>
    <t>parm4</t>
    <phoneticPr fontId="1" type="noConversion"/>
  </si>
  <si>
    <t>area_parm2</t>
    <phoneticPr fontId="1" type="noConversion"/>
  </si>
  <si>
    <t>effect1</t>
    <phoneticPr fontId="2" type="noConversion"/>
  </si>
  <si>
    <t>effect2</t>
    <phoneticPr fontId="1" type="noConversion"/>
  </si>
  <si>
    <t>effect3</t>
    <phoneticPr fontId="1" type="noConversion"/>
  </si>
  <si>
    <t>parm1</t>
    <phoneticPr fontId="2" type="noConversion"/>
  </si>
  <si>
    <t>parm2</t>
    <phoneticPr fontId="2" type="noConversion"/>
  </si>
  <si>
    <t>parm1</t>
    <phoneticPr fontId="2" type="noConversion"/>
  </si>
  <si>
    <t>parm2</t>
    <phoneticPr fontId="2" type="noConversion"/>
  </si>
  <si>
    <t>parm3</t>
    <phoneticPr fontId="1" type="noConversion"/>
  </si>
  <si>
    <t>范围初始点</t>
    <phoneticPr fontId="2" type="noConversion"/>
  </si>
  <si>
    <t>目标个数</t>
    <phoneticPr fontId="2" type="noConversion"/>
  </si>
  <si>
    <t>circle</t>
    <phoneticPr fontId="1" type="noConversion"/>
  </si>
  <si>
    <t>area_origin</t>
    <phoneticPr fontId="2" type="noConversion"/>
  </si>
  <si>
    <t>target_filter</t>
    <phoneticPr fontId="1" type="noConversion"/>
  </si>
  <si>
    <t>黑名单2</t>
  </si>
  <si>
    <t>黑名单3</t>
  </si>
  <si>
    <t>白名单2</t>
  </si>
  <si>
    <t>白名单3</t>
  </si>
  <si>
    <t>black1</t>
    <phoneticPr fontId="1" type="noConversion"/>
  </si>
  <si>
    <t>black2</t>
  </si>
  <si>
    <t>black3</t>
  </si>
  <si>
    <t>white1</t>
    <phoneticPr fontId="1" type="noConversion"/>
  </si>
  <si>
    <t>white2</t>
  </si>
  <si>
    <t>white3</t>
  </si>
  <si>
    <t>state</t>
    <phoneticPr fontId="1" type="noConversion"/>
  </si>
  <si>
    <t>目标条件参数1</t>
    <phoneticPr fontId="1" type="noConversion"/>
  </si>
  <si>
    <t>arts</t>
    <phoneticPr fontId="1" type="noConversion"/>
  </si>
  <si>
    <t>effect4</t>
  </si>
  <si>
    <t>编号</t>
  </si>
  <si>
    <t>名称</t>
  </si>
  <si>
    <t>参数1</t>
  </si>
  <si>
    <t>name</t>
  </si>
  <si>
    <t>parm1</t>
  </si>
  <si>
    <t>parm2</t>
  </si>
  <si>
    <t>parm3</t>
  </si>
  <si>
    <t>buff_stun</t>
  </si>
  <si>
    <t>目标选择参数2</t>
  </si>
  <si>
    <t>select_parm1</t>
    <phoneticPr fontId="1" type="noConversion"/>
  </si>
  <si>
    <t>select_parm2</t>
    <phoneticPr fontId="1" type="noConversion"/>
  </si>
  <si>
    <t>select_arts</t>
    <phoneticPr fontId="1" type="noConversion"/>
  </si>
  <si>
    <t>select_camp</t>
    <phoneticPr fontId="1" type="noConversion"/>
  </si>
  <si>
    <t>select_type</t>
    <phoneticPr fontId="1" type="noConversion"/>
  </si>
  <si>
    <t>target_filter_parm1</t>
    <phoneticPr fontId="1" type="noConversion"/>
  </si>
  <si>
    <t>target_filter_parm2</t>
    <phoneticPr fontId="1" type="noConversion"/>
  </si>
  <si>
    <t>icon</t>
    <phoneticPr fontId="1" type="noConversion"/>
  </si>
  <si>
    <t>point</t>
    <phoneticPr fontId="1" type="noConversion"/>
  </si>
  <si>
    <t>条件1参数1</t>
    <phoneticPr fontId="1" type="noConversion"/>
  </si>
  <si>
    <t>条件2类型</t>
    <phoneticPr fontId="1" type="noConversion"/>
  </si>
  <si>
    <t>cond1</t>
    <phoneticPr fontId="1" type="noConversion"/>
  </si>
  <si>
    <t>cond2</t>
    <phoneticPr fontId="1" type="noConversion"/>
  </si>
  <si>
    <t>hurt</t>
    <phoneticPr fontId="1" type="noConversion"/>
  </si>
  <si>
    <t>charge</t>
    <phoneticPr fontId="1" type="noConversion"/>
  </si>
  <si>
    <t>gain</t>
    <phoneticPr fontId="1" type="noConversion"/>
  </si>
  <si>
    <t>目标</t>
    <phoneticPr fontId="1" type="noConversion"/>
  </si>
  <si>
    <t>target</t>
    <phoneticPr fontId="1" type="noConversion"/>
  </si>
  <si>
    <t>track</t>
    <phoneticPr fontId="1" type="noConversion"/>
  </si>
  <si>
    <t>line</t>
    <phoneticPr fontId="1" type="noConversion"/>
  </si>
  <si>
    <t>ground</t>
    <phoneticPr fontId="1" type="noConversion"/>
  </si>
  <si>
    <t>heal</t>
    <phoneticPr fontId="1" type="noConversion"/>
  </si>
  <si>
    <t>大招倍数</t>
    <phoneticPr fontId="1" type="noConversion"/>
  </si>
  <si>
    <t>burst</t>
    <phoneticPr fontId="1" type="noConversion"/>
  </si>
  <si>
    <t>属性1</t>
    <phoneticPr fontId="1" type="noConversion"/>
  </si>
  <si>
    <t>attr1</t>
    <phoneticPr fontId="1" type="noConversion"/>
  </si>
  <si>
    <t>attr1_ratio_max</t>
    <phoneticPr fontId="2" type="noConversion"/>
  </si>
  <si>
    <t>属性1比最小</t>
    <phoneticPr fontId="2" type="noConversion"/>
  </si>
  <si>
    <t>属性1比最大</t>
    <phoneticPr fontId="1" type="noConversion"/>
  </si>
  <si>
    <t>属性2</t>
    <phoneticPr fontId="1" type="noConversion"/>
  </si>
  <si>
    <t>attr2</t>
    <phoneticPr fontId="1" type="noConversion"/>
  </si>
  <si>
    <t>attr2_ratio_min</t>
    <phoneticPr fontId="2" type="noConversion"/>
  </si>
  <si>
    <t>attr2_ratio_max</t>
    <phoneticPr fontId="2" type="noConversion"/>
  </si>
  <si>
    <t>attr3</t>
    <phoneticPr fontId="1" type="noConversion"/>
  </si>
  <si>
    <t>attr3_ratio_min</t>
    <phoneticPr fontId="2" type="noConversion"/>
  </si>
  <si>
    <t>attr3_ratio_max</t>
    <phoneticPr fontId="2" type="noConversion"/>
  </si>
  <si>
    <t>value_min</t>
    <phoneticPr fontId="2" type="noConversion"/>
  </si>
  <si>
    <t>value_max</t>
    <phoneticPr fontId="2" type="noConversion"/>
  </si>
  <si>
    <t>绝对值最小</t>
    <phoneticPr fontId="2" type="noConversion"/>
  </si>
  <si>
    <t>绝对值最大</t>
    <phoneticPr fontId="2" type="noConversion"/>
  </si>
  <si>
    <t>属性3</t>
    <phoneticPr fontId="1" type="noConversion"/>
  </si>
  <si>
    <t>属性3比最小</t>
    <phoneticPr fontId="2" type="noConversion"/>
  </si>
  <si>
    <t>属性3比最大</t>
    <phoneticPr fontId="1" type="noConversion"/>
  </si>
  <si>
    <t>area_parm1</t>
    <phoneticPr fontId="2" type="noConversion"/>
  </si>
  <si>
    <t>effect5</t>
  </si>
  <si>
    <t>effect6</t>
  </si>
  <si>
    <t>效果6ID</t>
  </si>
  <si>
    <t>level</t>
    <phoneticPr fontId="1" type="noConversion"/>
  </si>
  <si>
    <t>等级</t>
    <phoneticPr fontId="1" type="noConversion"/>
  </si>
  <si>
    <t>系数</t>
    <phoneticPr fontId="1" type="noConversion"/>
  </si>
  <si>
    <t>attr1_level</t>
    <phoneticPr fontId="1" type="noConversion"/>
  </si>
  <si>
    <t>attr3_level</t>
    <phoneticPr fontId="1" type="noConversion"/>
  </si>
  <si>
    <t>attr2_level</t>
    <phoneticPr fontId="1" type="noConversion"/>
  </si>
  <si>
    <t>value_level</t>
    <phoneticPr fontId="1" type="noConversion"/>
  </si>
  <si>
    <t>属性1等级系数</t>
    <phoneticPr fontId="1" type="noConversion"/>
  </si>
  <si>
    <t>属性2等级系数</t>
    <phoneticPr fontId="1" type="noConversion"/>
  </si>
  <si>
    <t>属性3等级系数</t>
    <phoneticPr fontId="1" type="noConversion"/>
  </si>
  <si>
    <t>desc_lock</t>
    <phoneticPr fontId="2" type="noConversion"/>
  </si>
  <si>
    <t>remark_name</t>
    <phoneticPr fontId="1" type="noConversion"/>
  </si>
  <si>
    <t>target</t>
    <phoneticPr fontId="1" type="noConversion"/>
  </si>
  <si>
    <t>闪电盾</t>
    <phoneticPr fontId="1" type="noConversion"/>
  </si>
  <si>
    <t>point</t>
    <phoneticPr fontId="1" type="noConversion"/>
  </si>
  <si>
    <t>all</t>
    <phoneticPr fontId="1" type="noConversion"/>
  </si>
  <si>
    <t>target</t>
    <phoneticPr fontId="1" type="noConversion"/>
  </si>
  <si>
    <t>buff</t>
    <phoneticPr fontId="1" type="noConversion"/>
  </si>
  <si>
    <t>source</t>
    <phoneticPr fontId="1" type="noConversion"/>
  </si>
  <si>
    <t>all</t>
    <phoneticPr fontId="1" type="noConversion"/>
  </si>
  <si>
    <t>exclude</t>
    <phoneticPr fontId="1" type="noConversion"/>
  </si>
  <si>
    <t>source</t>
    <phoneticPr fontId="1" type="noConversion"/>
  </si>
  <si>
    <t>变形大师</t>
    <phoneticPr fontId="1" type="noConversion"/>
  </si>
  <si>
    <t>变形大师效果</t>
    <phoneticPr fontId="1" type="noConversion"/>
  </si>
  <si>
    <t>transform</t>
  </si>
  <si>
    <t>summon</t>
    <phoneticPr fontId="1" type="noConversion"/>
  </si>
  <si>
    <t>闪电盾伤害</t>
    <phoneticPr fontId="1" type="noConversion"/>
  </si>
  <si>
    <t>召唤攻击兽</t>
    <phoneticPr fontId="1" type="noConversion"/>
  </si>
  <si>
    <t>修饰1</t>
    <phoneticPr fontId="1" type="noConversion"/>
  </si>
  <si>
    <t>mod1</t>
    <phoneticPr fontId="1" type="noConversion"/>
  </si>
  <si>
    <t>mod2</t>
    <phoneticPr fontId="1" type="noConversion"/>
  </si>
  <si>
    <t>mod3</t>
    <phoneticPr fontId="1" type="noConversion"/>
  </si>
  <si>
    <t>修饰3</t>
    <phoneticPr fontId="1" type="noConversion"/>
  </si>
  <si>
    <t>虚无</t>
    <phoneticPr fontId="1" type="noConversion"/>
  </si>
  <si>
    <t>放逐</t>
    <phoneticPr fontId="1" type="noConversion"/>
  </si>
  <si>
    <t>虚无之增加物防</t>
    <phoneticPr fontId="1" type="noConversion"/>
  </si>
  <si>
    <t>虚无之降低魔防</t>
    <phoneticPr fontId="1" type="noConversion"/>
  </si>
  <si>
    <t>虚无之禁普攻</t>
    <phoneticPr fontId="1" type="noConversion"/>
  </si>
  <si>
    <t>放逐之增加魔防</t>
    <phoneticPr fontId="1" type="noConversion"/>
  </si>
  <si>
    <t>放逐之降低物防</t>
    <phoneticPr fontId="1" type="noConversion"/>
  </si>
  <si>
    <t>放逐之禁普攻</t>
    <phoneticPr fontId="1" type="noConversion"/>
  </si>
  <si>
    <t>召唤嘲讽兽</t>
    <phoneticPr fontId="1" type="noConversion"/>
  </si>
  <si>
    <t>召唤攻击兽继承比例</t>
    <phoneticPr fontId="1" type="noConversion"/>
  </si>
  <si>
    <t>召唤嘲讽兽继承比例</t>
    <phoneticPr fontId="1" type="noConversion"/>
  </si>
  <si>
    <t>blow_lightning</t>
    <phoneticPr fontId="1" type="noConversion"/>
  </si>
  <si>
    <t>target</t>
    <phoneticPr fontId="1" type="noConversion"/>
  </si>
  <si>
    <t>天谴</t>
    <phoneticPr fontId="5" type="noConversion"/>
  </si>
  <si>
    <t>福星</t>
    <phoneticPr fontId="5" type="noConversion"/>
  </si>
  <si>
    <t>神之愤怒</t>
    <phoneticPr fontId="5" type="noConversion"/>
  </si>
  <si>
    <t>神之仁慈</t>
    <phoneticPr fontId="5" type="noConversion"/>
  </si>
  <si>
    <t>孤注一掷</t>
    <phoneticPr fontId="5" type="noConversion"/>
  </si>
  <si>
    <t>稳扎稳打</t>
    <phoneticPr fontId="5" type="noConversion"/>
  </si>
  <si>
    <t>地动山摇</t>
    <phoneticPr fontId="5" type="noConversion"/>
  </si>
  <si>
    <t>天外之音</t>
    <phoneticPr fontId="5" type="noConversion"/>
  </si>
  <si>
    <t>对目标伤害(不分阵营)</t>
    <phoneticPr fontId="5" type="noConversion"/>
  </si>
  <si>
    <t>对目标回复(不分阵营)</t>
    <phoneticPr fontId="5" type="noConversion"/>
  </si>
  <si>
    <t>目标晕眩</t>
    <phoneticPr fontId="5" type="noConversion"/>
  </si>
  <si>
    <t>目标沉默</t>
    <phoneticPr fontId="5" type="noConversion"/>
  </si>
  <si>
    <t>circle</t>
    <phoneticPr fontId="1" type="noConversion"/>
  </si>
  <si>
    <t>point</t>
    <phoneticPr fontId="1" type="noConversion"/>
  </si>
  <si>
    <t>天谴伤害</t>
    <phoneticPr fontId="1" type="noConversion"/>
  </si>
  <si>
    <t>福星加血</t>
    <phoneticPr fontId="1" type="noConversion"/>
  </si>
  <si>
    <t>target</t>
    <phoneticPr fontId="1" type="noConversion"/>
  </si>
  <si>
    <t>target</t>
    <phoneticPr fontId="1" type="noConversion"/>
  </si>
  <si>
    <t>all</t>
    <phoneticPr fontId="1" type="noConversion"/>
  </si>
  <si>
    <t>hurt</t>
    <phoneticPr fontId="1" type="noConversion"/>
  </si>
  <si>
    <t>神之愤怒伤害</t>
    <phoneticPr fontId="1" type="noConversion"/>
  </si>
  <si>
    <t>target</t>
    <phoneticPr fontId="1" type="noConversion"/>
  </si>
  <si>
    <t>heal</t>
    <phoneticPr fontId="1" type="noConversion"/>
  </si>
  <si>
    <t>天外之音之沉默</t>
    <phoneticPr fontId="5" type="noConversion"/>
  </si>
  <si>
    <t>all</t>
    <phoneticPr fontId="1" type="noConversion"/>
  </si>
  <si>
    <t>buff</t>
    <phoneticPr fontId="1" type="noConversion"/>
  </si>
  <si>
    <t>孤注一掷之提高攻击</t>
    <phoneticPr fontId="5" type="noConversion"/>
  </si>
  <si>
    <t>孤注一掷之降低魔法防御</t>
    <phoneticPr fontId="5" type="noConversion"/>
  </si>
  <si>
    <t>孤注一掷之提高伤害加成</t>
    <phoneticPr fontId="5" type="noConversion"/>
  </si>
  <si>
    <t>稳扎稳打之降低伤害加成</t>
    <phoneticPr fontId="5" type="noConversion"/>
  </si>
  <si>
    <t>稳扎稳打之降低攻击</t>
    <phoneticPr fontId="5" type="noConversion"/>
  </si>
  <si>
    <t>孤注一掷之降低伤害减免</t>
    <phoneticPr fontId="5" type="noConversion"/>
  </si>
  <si>
    <t>孤注一掷之降低物理防御</t>
    <phoneticPr fontId="5" type="noConversion"/>
  </si>
  <si>
    <t>稳扎稳打之提高伤害减免</t>
    <phoneticPr fontId="5" type="noConversion"/>
  </si>
  <si>
    <t>稳扎稳打之提高物理防御</t>
    <phoneticPr fontId="5" type="noConversion"/>
  </si>
  <si>
    <t>稳扎稳打之提高魔法防御</t>
    <phoneticPr fontId="5" type="noConversion"/>
  </si>
  <si>
    <t>attr1_ratio_min</t>
    <phoneticPr fontId="2" type="noConversion"/>
  </si>
  <si>
    <t>group</t>
    <phoneticPr fontId="1" type="noConversion"/>
  </si>
  <si>
    <t>circle</t>
    <phoneticPr fontId="1" type="noConversion"/>
  </si>
  <si>
    <t>target</t>
    <phoneticPr fontId="1" type="noConversion"/>
  </si>
  <si>
    <t>target</t>
    <phoneticPr fontId="1" type="noConversion"/>
  </si>
  <si>
    <t>target</t>
    <phoneticPr fontId="1" type="noConversion"/>
  </si>
  <si>
    <t>all</t>
    <phoneticPr fontId="1" type="noConversion"/>
  </si>
  <si>
    <t>目标增加伤害百分比和攻击，降低免伤百分比和防御</t>
    <phoneticPr fontId="5" type="noConversion"/>
  </si>
  <si>
    <t>目标降低伤害百分比和攻击，增加免伤百分比和防御</t>
    <phoneticPr fontId="5" type="noConversion"/>
  </si>
  <si>
    <t>all</t>
    <phoneticPr fontId="1" type="noConversion"/>
  </si>
  <si>
    <t>point</t>
    <phoneticPr fontId="1" type="noConversion"/>
  </si>
  <si>
    <t>point</t>
    <phoneticPr fontId="1" type="noConversion"/>
  </si>
  <si>
    <t>blow_gamble</t>
    <phoneticPr fontId="1" type="noConversion"/>
  </si>
  <si>
    <t>blow_steadily</t>
    <phoneticPr fontId="1" type="noConversion"/>
  </si>
  <si>
    <t>效果7ID</t>
  </si>
  <si>
    <t>效果8ID</t>
  </si>
  <si>
    <t>effect7</t>
  </si>
  <si>
    <t>effect8</t>
  </si>
  <si>
    <t>miracle</t>
    <phoneticPr fontId="1" type="noConversion"/>
  </si>
  <si>
    <t>虚无之免疫普攻伤害</t>
    <phoneticPr fontId="1" type="noConversion"/>
  </si>
  <si>
    <t>虚无之免疫普攻伤害</t>
    <phoneticPr fontId="1" type="noConversion"/>
  </si>
  <si>
    <t>等级</t>
    <phoneticPr fontId="1" type="noConversion"/>
  </si>
  <si>
    <t>miracle</t>
    <phoneticPr fontId="1" type="noConversion"/>
  </si>
  <si>
    <t>delay</t>
    <phoneticPr fontId="1" type="noConversion"/>
  </si>
  <si>
    <t>miracle</t>
    <phoneticPr fontId="1" type="noConversion"/>
  </si>
  <si>
    <t>miracle_thunderbolt</t>
  </si>
  <si>
    <t>miracle_aureole</t>
  </si>
  <si>
    <t>miracle_transfer_matrix</t>
  </si>
  <si>
    <t>miracle_aureole_small</t>
    <phoneticPr fontId="1" type="noConversion"/>
  </si>
  <si>
    <t>miracle_aureole_small</t>
    <phoneticPr fontId="1" type="noConversion"/>
  </si>
  <si>
    <t>miracle_aureole_small</t>
    <phoneticPr fontId="1" type="noConversion"/>
  </si>
  <si>
    <t>select_point_miracle</t>
    <phoneticPr fontId="1" type="noConversion"/>
  </si>
  <si>
    <t>select_point_ground_miracle</t>
    <phoneticPr fontId="1" type="noConversion"/>
  </si>
  <si>
    <t>select_point_ground_miracle</t>
    <phoneticPr fontId="1" type="noConversion"/>
  </si>
  <si>
    <t>select_circle_miracle</t>
    <phoneticPr fontId="1" type="noConversion"/>
  </si>
  <si>
    <t>select_circle_miracle</t>
    <phoneticPr fontId="1" type="noConversion"/>
  </si>
  <si>
    <t>miracle002</t>
    <phoneticPr fontId="6" type="noConversion"/>
  </si>
  <si>
    <t>miracle003</t>
    <phoneticPr fontId="6" type="noConversion"/>
  </si>
  <si>
    <t>miracle004</t>
    <phoneticPr fontId="6" type="noConversion"/>
  </si>
  <si>
    <t>miracle005</t>
    <phoneticPr fontId="6" type="noConversion"/>
  </si>
  <si>
    <t>miracle006</t>
    <phoneticPr fontId="6" type="noConversion"/>
  </si>
  <si>
    <t>miracle007</t>
    <phoneticPr fontId="6" type="noConversion"/>
  </si>
  <si>
    <t>miracle008</t>
  </si>
  <si>
    <t>miracle009</t>
  </si>
  <si>
    <t>miracle010</t>
    <phoneticPr fontId="6" type="noConversion"/>
  </si>
  <si>
    <t>miracle011</t>
  </si>
  <si>
    <t>miracle012</t>
    <phoneticPr fontId="6" type="noConversion"/>
  </si>
  <si>
    <t>miracle_transfer_matrix_small</t>
    <phoneticPr fontId="1" type="noConversion"/>
  </si>
  <si>
    <t>miracle_transfer_matrix_small</t>
    <phoneticPr fontId="1" type="noConversion"/>
  </si>
  <si>
    <t>miracle001</t>
    <phoneticPr fontId="6" type="noConversion"/>
  </si>
  <si>
    <t>miracle_aureole</t>
    <phoneticPr fontId="1" type="noConversion"/>
  </si>
  <si>
    <t>blow_mascot</t>
    <phoneticPr fontId="1" type="noConversion"/>
  </si>
  <si>
    <t>gift_of_god_heal</t>
    <phoneticPr fontId="1" type="noConversion"/>
  </si>
  <si>
    <t>wrath_of_god_attack</t>
    <phoneticPr fontId="1" type="noConversion"/>
  </si>
  <si>
    <t>blame_attack</t>
    <phoneticPr fontId="1" type="noConversion"/>
  </si>
  <si>
    <t>blame_attack</t>
    <phoneticPr fontId="1" type="noConversion"/>
  </si>
  <si>
    <t>crashing_buff</t>
    <phoneticPr fontId="1" type="noConversion"/>
  </si>
  <si>
    <t>sound_of_outer_space</t>
    <phoneticPr fontId="1" type="noConversion"/>
  </si>
  <si>
    <t>cond1parm1</t>
    <phoneticPr fontId="1" type="noConversion"/>
  </si>
  <si>
    <t>cond2parm1</t>
    <phoneticPr fontId="1" type="noConversion"/>
  </si>
  <si>
    <t>神之仁慈加血</t>
    <phoneticPr fontId="1" type="noConversion"/>
  </si>
  <si>
    <t>可被闪避</t>
  </si>
  <si>
    <t>无视格挡</t>
  </si>
  <si>
    <t>无视暴击</t>
  </si>
  <si>
    <t>无视防御</t>
  </si>
  <si>
    <t>dodge</t>
  </si>
  <si>
    <t>noblock</t>
  </si>
  <si>
    <t>nocritical</t>
  </si>
  <si>
    <t>天谴眩晕之眩晕</t>
    <phoneticPr fontId="1" type="noConversion"/>
  </si>
  <si>
    <t>blow_electric_skeleton</t>
    <phoneticPr fontId="1" type="noConversion"/>
  </si>
  <si>
    <t>miracle_thunderbolt</t>
    <phoneticPr fontId="1" type="noConversion"/>
  </si>
  <si>
    <t>magatk</t>
    <phoneticPr fontId="1" type="noConversion"/>
  </si>
  <si>
    <t>magatk</t>
    <phoneticPr fontId="1" type="noConversion"/>
  </si>
  <si>
    <t>phyatk</t>
    <phoneticPr fontId="1" type="noConversion"/>
  </si>
  <si>
    <t>地动山摇之眩晕</t>
    <phoneticPr fontId="5" type="noConversion"/>
  </si>
  <si>
    <t>神之化身</t>
    <phoneticPr fontId="1" type="noConversion"/>
  </si>
  <si>
    <t>嘲讽图腾</t>
    <phoneticPr fontId="1" type="noConversion"/>
  </si>
  <si>
    <t>给目标添加从虚空雷域引来的闪电盾，闪电盾能持续伤害周围所有目标。</t>
    <phoneticPr fontId="1" type="noConversion"/>
  </si>
  <si>
    <t>使目标物防提高，魔防降低，同时不可进行普通攻击，也不受普通攻击伤害。</t>
    <phoneticPr fontId="1" type="noConversion"/>
  </si>
  <si>
    <t>使目标魔防提高，物防降低，同时不可进行普通攻击，也不受普通攻击伤害。</t>
    <phoneticPr fontId="1" type="noConversion"/>
  </si>
  <si>
    <t>召唤神之化身进入战场，他将试图摧毁任何目标。</t>
    <phoneticPr fontId="1" type="noConversion"/>
  </si>
  <si>
    <t>召唤神之化身进入战场，他将对&lt;&amp;color:skill_sel_yellow&gt;任意目标&lt;&amp;/&gt;进行攻击，持续&lt;&amp;color:skill_sel_yellow&gt;10&lt;&amp;/&gt;秒。</t>
    <phoneticPr fontId="1" type="noConversion"/>
  </si>
  <si>
    <t>召唤一个嘲讽图腾，嘲讽周围的所有目标，强制其攻击自己。</t>
    <phoneticPr fontId="1" type="noConversion"/>
  </si>
  <si>
    <t>召唤一个嘲讽图腾，&lt;&amp;color:skill_sel_red&gt;嘲讽&lt;&amp;/&gt;周围的&lt;&amp;color:skill_sel_yellow&gt;所有目标&lt;&amp;/&gt;，强制其攻击自己，持续&lt;&amp;color:skill_sel_yellow&gt;10&lt;&amp;/&gt;秒。</t>
    <phoneticPr fontId="1" type="noConversion"/>
  </si>
  <si>
    <t>对范围内的所有目标进行数次无差别攻击。</t>
    <phoneticPr fontId="5" type="noConversion"/>
  </si>
  <si>
    <t>对范围内的任意目标进行数次无差别治疗。</t>
    <phoneticPr fontId="5" type="noConversion"/>
  </si>
  <si>
    <t>对范围内的任意目标进行数次无差别攻击，并且晕眩。</t>
    <phoneticPr fontId="5" type="noConversion"/>
  </si>
  <si>
    <t>使一个目标攻击降低、造成的伤害减少，同时使其防御提高、受到的伤害减少。</t>
    <phoneticPr fontId="5" type="noConversion"/>
  </si>
  <si>
    <t>使一个目标攻击提高、造成的伤害增加，同时使其防御降低、受到的伤害增加。</t>
  </si>
  <si>
    <t>使一个范围内的所有目标眩晕。</t>
    <phoneticPr fontId="5" type="noConversion"/>
  </si>
  <si>
    <t>使一个范围内的所有目标沉默。</t>
    <phoneticPr fontId="5" type="noConversion"/>
  </si>
  <si>
    <t>事件1</t>
    <phoneticPr fontId="1" type="noConversion"/>
  </si>
  <si>
    <t>事件1参数2</t>
    <phoneticPr fontId="1" type="noConversion"/>
  </si>
  <si>
    <t>事件2</t>
    <phoneticPr fontId="1" type="noConversion"/>
  </si>
  <si>
    <t>event1</t>
    <phoneticPr fontId="1" type="noConversion"/>
  </si>
  <si>
    <t>event1parm1</t>
    <phoneticPr fontId="1" type="noConversion"/>
  </si>
  <si>
    <t>event1parm2</t>
    <phoneticPr fontId="1" type="noConversion"/>
  </si>
  <si>
    <t>event2</t>
    <phoneticPr fontId="1" type="noConversion"/>
  </si>
  <si>
    <t>event2parm1</t>
    <phoneticPr fontId="1" type="noConversion"/>
  </si>
  <si>
    <t>event2parm2</t>
    <phoneticPr fontId="1" type="noConversion"/>
  </si>
  <si>
    <t>force</t>
  </si>
  <si>
    <t>天谴场</t>
  </si>
  <si>
    <t>福星加血场</t>
  </si>
  <si>
    <t>神之愤怒场</t>
  </si>
  <si>
    <t>神之仁慈场</t>
  </si>
  <si>
    <t>地动山摇场</t>
  </si>
  <si>
    <t>天外之音场</t>
  </si>
  <si>
    <t>sfx_enter</t>
    <phoneticPr fontId="1" type="noConversion"/>
  </si>
  <si>
    <t>sfx_hit</t>
    <phoneticPr fontId="1" type="noConversion"/>
  </si>
  <si>
    <t>select_cond</t>
    <phoneticPr fontId="1" type="noConversion"/>
  </si>
  <si>
    <t>select_cond_parm1</t>
    <phoneticPr fontId="1" type="noConversion"/>
  </si>
  <si>
    <t>select_cond_parm2</t>
    <phoneticPr fontId="1" type="noConversion"/>
  </si>
  <si>
    <t>持续时间</t>
    <phoneticPr fontId="1" type="noConversion"/>
  </si>
  <si>
    <t>duration</t>
    <phoneticPr fontId="1" type="noConversion"/>
  </si>
  <si>
    <t>sfx</t>
    <phoneticPr fontId="1" type="noConversion"/>
  </si>
  <si>
    <t>美术特效</t>
    <phoneticPr fontId="1" type="noConversion"/>
  </si>
  <si>
    <t>cost</t>
    <phoneticPr fontId="1" type="noConversion"/>
  </si>
  <si>
    <t>参数2</t>
    <phoneticPr fontId="5" type="noConversion"/>
  </si>
  <si>
    <t>编号</t>
    <phoneticPr fontId="2" type="noConversion"/>
  </si>
  <si>
    <t>等级</t>
    <phoneticPr fontId="1" type="noConversion"/>
  </si>
  <si>
    <t>名称</t>
    <phoneticPr fontId="2" type="noConversion"/>
  </si>
  <si>
    <t>备注名字</t>
    <phoneticPr fontId="1" type="noConversion"/>
  </si>
  <si>
    <t>未激活描述</t>
    <phoneticPr fontId="1" type="noConversion"/>
  </si>
  <si>
    <t>描述</t>
    <phoneticPr fontId="2" type="noConversion"/>
  </si>
  <si>
    <t>冷却</t>
    <phoneticPr fontId="2" type="noConversion"/>
  </si>
  <si>
    <t>初冷</t>
    <phoneticPr fontId="1" type="noConversion"/>
  </si>
  <si>
    <t>消耗能量</t>
    <phoneticPr fontId="1" type="noConversion"/>
  </si>
  <si>
    <t>恢复能量</t>
    <phoneticPr fontId="1" type="noConversion"/>
  </si>
  <si>
    <t>类型</t>
    <phoneticPr fontId="2" type="noConversion"/>
  </si>
  <si>
    <t>参数1</t>
    <phoneticPr fontId="5" type="noConversion"/>
  </si>
  <si>
    <t>参数2</t>
    <phoneticPr fontId="5" type="noConversion"/>
  </si>
  <si>
    <t>参数3</t>
    <phoneticPr fontId="5" type="noConversion"/>
  </si>
  <si>
    <t>施放距离</t>
    <phoneticPr fontId="2" type="noConversion"/>
  </si>
  <si>
    <t>闪移</t>
    <phoneticPr fontId="1" type="noConversion"/>
  </si>
  <si>
    <t>目标选择类型</t>
    <phoneticPr fontId="1" type="noConversion"/>
  </si>
  <si>
    <t>目标选择参数1</t>
    <phoneticPr fontId="1" type="noConversion"/>
  </si>
  <si>
    <t>目标选择阵营</t>
    <phoneticPr fontId="1" type="noConversion"/>
  </si>
  <si>
    <t>目标选择美术效果</t>
    <phoneticPr fontId="1" type="noConversion"/>
  </si>
  <si>
    <t>目标选择条件</t>
    <phoneticPr fontId="1" type="noConversion"/>
  </si>
  <si>
    <t>条件参数1</t>
    <phoneticPr fontId="1" type="noConversion"/>
  </si>
  <si>
    <t>条件参数2</t>
    <phoneticPr fontId="1" type="noConversion"/>
  </si>
  <si>
    <t>图标</t>
    <phoneticPr fontId="6" type="noConversion"/>
  </si>
  <si>
    <t>效果1ID</t>
    <phoneticPr fontId="2" type="noConversion"/>
  </si>
  <si>
    <t>进入特效</t>
    <phoneticPr fontId="1" type="noConversion"/>
  </si>
  <si>
    <t>击打特效</t>
    <phoneticPr fontId="1" type="noConversion"/>
  </si>
  <si>
    <t>黑名单1</t>
    <phoneticPr fontId="1" type="noConversion"/>
  </si>
  <si>
    <t>白名单1</t>
    <phoneticPr fontId="1" type="noConversion"/>
  </si>
  <si>
    <t>编号</t>
    <phoneticPr fontId="2" type="noConversion"/>
  </si>
  <si>
    <t>范围类型</t>
    <phoneticPr fontId="2" type="noConversion"/>
  </si>
  <si>
    <t>范围参数1</t>
    <phoneticPr fontId="2" type="noConversion"/>
  </si>
  <si>
    <t>范围参数2</t>
    <phoneticPr fontId="2" type="noConversion"/>
  </si>
  <si>
    <t>目标阵营</t>
    <phoneticPr fontId="2" type="noConversion"/>
  </si>
  <si>
    <t>目标条件</t>
    <phoneticPr fontId="1" type="noConversion"/>
  </si>
  <si>
    <t>目标条件参数2</t>
    <phoneticPr fontId="1" type="noConversion"/>
  </si>
  <si>
    <t>分组</t>
    <phoneticPr fontId="1" type="noConversion"/>
  </si>
  <si>
    <t>参数1</t>
    <phoneticPr fontId="5" type="noConversion"/>
  </si>
  <si>
    <t>参数2</t>
    <phoneticPr fontId="1" type="noConversion"/>
  </si>
  <si>
    <t>参数4</t>
    <phoneticPr fontId="1" type="noConversion"/>
  </si>
  <si>
    <t>修饰2</t>
    <phoneticPr fontId="1" type="noConversion"/>
  </si>
  <si>
    <t>事件1参数1</t>
    <phoneticPr fontId="1" type="noConversion"/>
  </si>
  <si>
    <t>事件2参数1</t>
    <phoneticPr fontId="1" type="noConversion"/>
  </si>
  <si>
    <t>事件2参数2</t>
    <phoneticPr fontId="1" type="noConversion"/>
  </si>
  <si>
    <t>编号</t>
    <phoneticPr fontId="5" type="noConversion"/>
  </si>
  <si>
    <t>轨迹</t>
    <phoneticPr fontId="1" type="noConversion"/>
  </si>
  <si>
    <t>参数1</t>
    <phoneticPr fontId="5" type="noConversion"/>
  </si>
  <si>
    <t>美术资源</t>
    <phoneticPr fontId="1" type="noConversion"/>
  </si>
  <si>
    <t>类型</t>
    <phoneticPr fontId="1" type="noConversion"/>
  </si>
  <si>
    <t>条件1类型</t>
    <phoneticPr fontId="1" type="noConversion"/>
  </si>
  <si>
    <t>条件2参数1</t>
    <phoneticPr fontId="1" type="noConversion"/>
  </si>
  <si>
    <t>编号</t>
    <phoneticPr fontId="5" type="noConversion"/>
  </si>
  <si>
    <t>等级</t>
    <phoneticPr fontId="1" type="noConversion"/>
  </si>
  <si>
    <t>名称</t>
    <phoneticPr fontId="5" type="noConversion"/>
  </si>
  <si>
    <t>类型</t>
    <phoneticPr fontId="5" type="noConversion"/>
  </si>
  <si>
    <t>参数1</t>
    <phoneticPr fontId="5" type="noConversion"/>
  </si>
  <si>
    <t>参数2</t>
    <phoneticPr fontId="5" type="noConversion"/>
  </si>
  <si>
    <t>参数3</t>
    <phoneticPr fontId="5" type="noConversion"/>
  </si>
  <si>
    <t>数量</t>
    <phoneticPr fontId="1" type="noConversion"/>
  </si>
  <si>
    <t>持续时间</t>
    <phoneticPr fontId="1" type="noConversion"/>
  </si>
  <si>
    <t>比例继承</t>
    <phoneticPr fontId="1" type="noConversion"/>
  </si>
  <si>
    <t>id</t>
    <phoneticPr fontId="2" type="noConversion"/>
  </si>
  <si>
    <t>name</t>
    <phoneticPr fontId="2" type="noConversion"/>
  </si>
  <si>
    <t>type</t>
    <phoneticPr fontId="5" type="noConversion"/>
  </si>
  <si>
    <t>parm1</t>
    <phoneticPr fontId="2" type="noConversion"/>
  </si>
  <si>
    <t>parm2</t>
    <phoneticPr fontId="2" type="noConversion"/>
  </si>
  <si>
    <t>parm3</t>
    <phoneticPr fontId="2" type="noConversion"/>
  </si>
  <si>
    <t>count</t>
    <phoneticPr fontId="1" type="noConversion"/>
  </si>
  <si>
    <t>duration</t>
    <phoneticPr fontId="1" type="noConversion"/>
  </si>
  <si>
    <t>owner_scale</t>
    <phoneticPr fontId="1" type="noConversion"/>
  </si>
  <si>
    <t>char</t>
    <phoneticPr fontId="1" type="noConversion"/>
  </si>
  <si>
    <t>阵营</t>
    <phoneticPr fontId="1" type="noConversion"/>
  </si>
  <si>
    <t>小队</t>
    <phoneticPr fontId="1" type="noConversion"/>
  </si>
  <si>
    <t>camp</t>
    <phoneticPr fontId="1" type="noConversion"/>
  </si>
  <si>
    <t>team</t>
    <phoneticPr fontId="1" type="noConversion"/>
  </si>
  <si>
    <t>血继承</t>
    <phoneticPr fontId="1" type="noConversion"/>
  </si>
  <si>
    <t>攻继承</t>
    <phoneticPr fontId="1" type="noConversion"/>
  </si>
  <si>
    <t>防继承</t>
    <phoneticPr fontId="1" type="noConversion"/>
  </si>
  <si>
    <t>owner_hp</t>
    <phoneticPr fontId="1" type="noConversion"/>
  </si>
  <si>
    <t>owner_atk</t>
    <phoneticPr fontId="1" type="noConversion"/>
  </si>
  <si>
    <t>owner_def</t>
    <phoneticPr fontId="1" type="noConversion"/>
  </si>
  <si>
    <t>天降神罚</t>
    <phoneticPr fontId="1" type="noConversion"/>
  </si>
  <si>
    <t>对一个范围内所有目标造成伤害，对友方造成伤害减半。</t>
    <phoneticPr fontId="1" type="noConversion"/>
  </si>
  <si>
    <t>miracle</t>
    <phoneticPr fontId="1" type="noConversion"/>
  </si>
  <si>
    <t>临时将单个目标随机变形</t>
    <phoneticPr fontId="1" type="noConversion"/>
  </si>
  <si>
    <t>天降神罚对友方伤害</t>
    <phoneticPr fontId="1" type="noConversion"/>
  </si>
  <si>
    <t>hostile</t>
    <phoneticPr fontId="1" type="noConversion"/>
  </si>
  <si>
    <t>friendly</t>
    <phoneticPr fontId="1" type="noConversion"/>
  </si>
  <si>
    <t>hurt</t>
    <phoneticPr fontId="1" type="noConversion"/>
  </si>
  <si>
    <t>天降神罚对敌方伤害</t>
    <phoneticPr fontId="1" type="noConversion"/>
  </si>
  <si>
    <t>天降神罚弹道</t>
    <phoneticPr fontId="1" type="noConversion"/>
  </si>
  <si>
    <t>eot</t>
    <phoneticPr fontId="1" type="noConversion"/>
  </si>
  <si>
    <t>line</t>
    <phoneticPr fontId="1" type="noConversion"/>
  </si>
  <si>
    <t>phyatk</t>
    <phoneticPr fontId="1" type="noConversion"/>
  </si>
  <si>
    <t>nodefence</t>
    <phoneticPr fontId="1" type="noConversion"/>
  </si>
  <si>
    <t>blow_skeleton</t>
    <phoneticPr fontId="1" type="noConversion"/>
  </si>
  <si>
    <t>事件1参数3</t>
    <phoneticPr fontId="1" type="noConversion"/>
  </si>
  <si>
    <t>event1parm3</t>
    <phoneticPr fontId="1" type="noConversion"/>
  </si>
  <si>
    <t>事件2参数3</t>
    <phoneticPr fontId="1" type="noConversion"/>
  </si>
  <si>
    <t>event2parm3</t>
    <phoneticPr fontId="1" type="noConversion"/>
  </si>
  <si>
    <t>条件1参数2</t>
  </si>
  <si>
    <t>cond1parm2</t>
  </si>
  <si>
    <t>cond2parm2</t>
  </si>
  <si>
    <t>条件2参数2</t>
  </si>
  <si>
    <t>circle</t>
    <phoneticPr fontId="1" type="noConversion"/>
  </si>
  <si>
    <t>friendly</t>
    <phoneticPr fontId="1" type="noConversion"/>
  </si>
  <si>
    <t>passive</t>
    <phoneticPr fontId="1" type="noConversion"/>
  </si>
  <si>
    <t>target</t>
    <phoneticPr fontId="1" type="noConversion"/>
  </si>
  <si>
    <t>circle</t>
    <phoneticPr fontId="1" type="noConversion"/>
  </si>
  <si>
    <t>buff</t>
    <phoneticPr fontId="1" type="noConversion"/>
  </si>
  <si>
    <t>buff_freeze</t>
  </si>
  <si>
    <t>buff</t>
    <phoneticPr fontId="1" type="noConversion"/>
  </si>
  <si>
    <t>point</t>
    <phoneticPr fontId="1" type="noConversion"/>
  </si>
  <si>
    <t>hostile</t>
    <phoneticPr fontId="1" type="noConversion"/>
  </si>
  <si>
    <t>hurt</t>
    <phoneticPr fontId="1" type="noConversion"/>
  </si>
  <si>
    <t>天神护体吸收伤害护盾</t>
    <phoneticPr fontId="1" type="noConversion"/>
  </si>
  <si>
    <t>shield</t>
    <phoneticPr fontId="1" type="noConversion"/>
  </si>
  <si>
    <t>owner</t>
    <phoneticPr fontId="1" type="noConversion"/>
  </si>
  <si>
    <t>buff</t>
    <phoneticPr fontId="1" type="noConversion"/>
  </si>
  <si>
    <t>nil</t>
    <phoneticPr fontId="1" type="noConversion"/>
  </si>
  <si>
    <t>energy_burst</t>
  </si>
  <si>
    <t>life_burst</t>
  </si>
  <si>
    <t>miracle013</t>
    <phoneticPr fontId="6" type="noConversion"/>
  </si>
  <si>
    <t>对区域内的&lt;&amp;color:skill_sel_yellow&gt;所有目标&lt;&amp;/&gt;造成&lt;&amp;color:skill_sel_red&gt;{result.15991022}&lt;&amp;/&gt;点伤害，对&lt;&amp;color:skill_sel_yellow&gt;己方目标&lt;&amp;/&gt;造成的伤害&lt;&amp;color:skill_sel_yellow&gt;减半&lt;&amp;/&gt;。</t>
    <phoneticPr fontId="1" type="noConversion"/>
  </si>
  <si>
    <t>对范围内的所有目标进行数次无差别治疗。</t>
    <phoneticPr fontId="5" type="noConversion"/>
  </si>
  <si>
    <t>神能爆发时对全屏内的敌人造成大量伤害。</t>
    <phoneticPr fontId="1" type="noConversion"/>
  </si>
  <si>
    <t>神能爆发时全体友方附加吸收伤害的护盾。</t>
    <phoneticPr fontId="1" type="noConversion"/>
  </si>
  <si>
    <t>神能爆发时全体友方提升攻速。</t>
    <phoneticPr fontId="1" type="noConversion"/>
  </si>
  <si>
    <t>神能爆发时全体友方提升防御。</t>
    <phoneticPr fontId="1" type="noConversion"/>
  </si>
  <si>
    <t>hostile</t>
    <phoneticPr fontId="1" type="noConversion"/>
  </si>
  <si>
    <t>hp</t>
    <phoneticPr fontId="1" type="noConversion"/>
  </si>
  <si>
    <t>神能爆发时将全屏内的敌人冰封。</t>
    <phoneticPr fontId="1" type="noConversion"/>
  </si>
  <si>
    <t>寒冻领域</t>
    <phoneticPr fontId="1" type="noConversion"/>
  </si>
  <si>
    <t>死亡收割</t>
    <phoneticPr fontId="1" type="noConversion"/>
  </si>
  <si>
    <t>上阵后提升我方受击时神能获取速率。</t>
    <phoneticPr fontId="1" type="noConversion"/>
  </si>
  <si>
    <t>上阵后提升我方击杀敌方时神能获取速率。</t>
    <phoneticPr fontId="1" type="noConversion"/>
  </si>
  <si>
    <t>上阵后立即获得一定数量的神能，神能可以更快爆发。</t>
    <phoneticPr fontId="1" type="noConversion"/>
  </si>
  <si>
    <t>上阵后提升我方释放主动技能时的神能获取速率</t>
    <phoneticPr fontId="1" type="noConversion"/>
  </si>
  <si>
    <t>神能爆发过程中提升我方主动技能对敌人造成的伤害和持续性伤害。</t>
    <phoneticPr fontId="1" type="noConversion"/>
  </si>
  <si>
    <t>神能爆发过程中减少我方释放主动技能时的能量消耗。</t>
    <phoneticPr fontId="1" type="noConversion"/>
  </si>
  <si>
    <t>寒冻领域延迟冰封</t>
    <phoneticPr fontId="1" type="noConversion"/>
  </si>
  <si>
    <t>寒冻领域冰封</t>
    <phoneticPr fontId="1" type="noConversion"/>
  </si>
  <si>
    <t>miracle_defence_body</t>
    <phoneticPr fontId="1" type="noConversion"/>
  </si>
  <si>
    <t>神能爆发过程中增加我方主动技能瞬间治疗和持续治疗的治疗量、延长我方主动技能中对友方施加增益状态的持续时间。</t>
    <phoneticPr fontId="1" type="noConversion"/>
  </si>
  <si>
    <t>神能爆发过程中延长我方主动技能对敌方施加负面状态的持续时间。</t>
    <phoneticPr fontId="1" type="noConversion"/>
  </si>
  <si>
    <t>天火降临</t>
    <phoneticPr fontId="1" type="noConversion"/>
  </si>
  <si>
    <t>真理屏障</t>
    <phoneticPr fontId="1" type="noConversion"/>
  </si>
  <si>
    <t>圣城新歌</t>
    <phoneticPr fontId="1" type="noConversion"/>
  </si>
  <si>
    <t>死亡收割</t>
    <phoneticPr fontId="1" type="noConversion"/>
  </si>
  <si>
    <t>神圣洗礼</t>
    <phoneticPr fontId="1" type="noConversion"/>
  </si>
  <si>
    <t>创世之约</t>
    <phoneticPr fontId="1" type="noConversion"/>
  </si>
  <si>
    <t>自由战歌</t>
  </si>
  <si>
    <t>破灭诉说</t>
    <phoneticPr fontId="1" type="noConversion"/>
  </si>
  <si>
    <t>召唤攻击兽(不用)</t>
    <phoneticPr fontId="1" type="noConversion"/>
  </si>
  <si>
    <t>召唤嘲讽兽(不用)</t>
    <phoneticPr fontId="1" type="noConversion"/>
  </si>
  <si>
    <t>真理屏障吸收伤害延迟护盾</t>
    <phoneticPr fontId="1" type="noConversion"/>
  </si>
  <si>
    <t>真理屏障吸收伤害护盾</t>
    <phoneticPr fontId="1" type="noConversion"/>
  </si>
  <si>
    <t>buff_truth_barrier</t>
  </si>
  <si>
    <t>星移电掣</t>
    <phoneticPr fontId="1" type="noConversion"/>
  </si>
  <si>
    <t>星移电掣延迟效果</t>
    <phoneticPr fontId="1" type="noConversion"/>
  </si>
  <si>
    <t>星移电掣提升攻速</t>
    <phoneticPr fontId="1" type="noConversion"/>
  </si>
  <si>
    <t>天火降临延迟伤害</t>
    <phoneticPr fontId="1" type="noConversion"/>
  </si>
  <si>
    <t>天火降临伤害</t>
    <phoneticPr fontId="1" type="noConversion"/>
  </si>
  <si>
    <t>blow_fire_falling_down</t>
    <phoneticPr fontId="1" type="noConversion"/>
  </si>
  <si>
    <t>miracle_speed_up</t>
    <phoneticPr fontId="1" type="noConversion"/>
  </si>
  <si>
    <t>miracle_truth_barrier</t>
    <phoneticPr fontId="1" type="noConversion"/>
  </si>
  <si>
    <t>miracle_frozen_field</t>
    <phoneticPr fontId="1" type="noConversion"/>
  </si>
  <si>
    <t>miracle_fire_falling_down</t>
    <phoneticPr fontId="1" type="noConversion"/>
  </si>
  <si>
    <t>attack</t>
    <phoneticPr fontId="1" type="noConversion"/>
  </si>
  <si>
    <t>圣城新歌</t>
  </si>
  <si>
    <t>神圣洗礼</t>
  </si>
  <si>
    <t>创世之约</t>
    <phoneticPr fontId="1" type="noConversion"/>
  </si>
  <si>
    <t>自由战歌之降低技能消耗</t>
    <phoneticPr fontId="1" type="noConversion"/>
  </si>
  <si>
    <t>生命之歌</t>
    <phoneticPr fontId="1" type="noConversion"/>
  </si>
  <si>
    <t>生命之歌之治疗量增加</t>
    <phoneticPr fontId="1" type="noConversion"/>
  </si>
  <si>
    <t>生命之歌之增益状态时间延长</t>
    <phoneticPr fontId="1" type="noConversion"/>
  </si>
  <si>
    <t>破灭诉说之伤害提升</t>
    <phoneticPr fontId="1" type="noConversion"/>
  </si>
  <si>
    <t>黑暗之灾</t>
    <phoneticPr fontId="1" type="noConversion"/>
  </si>
  <si>
    <t>黑暗之灾之减损状态时间延长</t>
    <phoneticPr fontId="1" type="noConversion"/>
  </si>
  <si>
    <t>圣光壁垒</t>
    <phoneticPr fontId="1" type="noConversion"/>
  </si>
  <si>
    <t>圣光壁垒延迟效果</t>
  </si>
  <si>
    <t>圣光壁垒提升物防</t>
  </si>
  <si>
    <t>圣光壁垒提升魔防</t>
  </si>
  <si>
    <t>ux_icon_skill_801</t>
  </si>
  <si>
    <t>ux_icon_skill_802</t>
    <phoneticPr fontId="1" type="noConversion"/>
  </si>
  <si>
    <t>ux_icon_skill_803</t>
    <phoneticPr fontId="1" type="noConversion"/>
  </si>
  <si>
    <t>ux_icon_skill_804</t>
    <phoneticPr fontId="1" type="noConversion"/>
  </si>
  <si>
    <t>ux_icon_skill_805</t>
    <phoneticPr fontId="1" type="noConversion"/>
  </si>
  <si>
    <t>ux_icon_skill_806</t>
    <phoneticPr fontId="1" type="noConversion"/>
  </si>
  <si>
    <t>ux_icon_skill_807</t>
    <phoneticPr fontId="1" type="noConversion"/>
  </si>
  <si>
    <t>ux_icon_skill_808</t>
    <phoneticPr fontId="1" type="noConversion"/>
  </si>
  <si>
    <t>ux_icon_skill_809</t>
    <phoneticPr fontId="1" type="noConversion"/>
  </si>
  <si>
    <t>ux_icon_skill_810</t>
    <phoneticPr fontId="1" type="noConversion"/>
  </si>
  <si>
    <t>ux_icon_skill_811</t>
  </si>
  <si>
    <t>ux_icon_skill_812</t>
  </si>
  <si>
    <t>ux_icon_skill_813</t>
  </si>
  <si>
    <t>天神护体吸收伤害护盾</t>
    <phoneticPr fontId="1" type="noConversion"/>
  </si>
  <si>
    <t>参数4</t>
    <phoneticPr fontId="1" type="noConversion"/>
  </si>
  <si>
    <t>parm4</t>
    <phoneticPr fontId="1" type="noConversion"/>
  </si>
  <si>
    <t>参数5</t>
    <phoneticPr fontId="1" type="noConversion"/>
  </si>
  <si>
    <t>parm5</t>
    <phoneticPr fontId="1" type="noConversion"/>
  </si>
  <si>
    <t>freeze</t>
    <phoneticPr fontId="1" type="noConversion"/>
  </si>
  <si>
    <t>&lt;&amp;color:skill_sel_yellow&gt;神能爆发过程中生效&lt;&amp;/&gt;\n我方主动技能对敌人造成的伤害提升&lt;&amp;color:skill_sel_green&gt;{result.15991032.f}&lt;&amp;/&gt;倍。</t>
    <phoneticPr fontId="1" type="noConversion"/>
  </si>
  <si>
    <t>等级</t>
  </si>
  <si>
    <t>大招倍数</t>
  </si>
  <si>
    <t>持续时间</t>
  </si>
  <si>
    <t>覆盖规则</t>
  </si>
  <si>
    <t>覆盖参数</t>
  </si>
  <si>
    <t>分组</t>
  </si>
  <si>
    <t>美术特效</t>
  </si>
  <si>
    <t>level</t>
  </si>
  <si>
    <t>burst</t>
  </si>
  <si>
    <t>duration</t>
  </si>
  <si>
    <t>overlap_type</t>
  </si>
  <si>
    <t>overlap_parm</t>
  </si>
  <si>
    <t>group</t>
  </si>
  <si>
    <t>parm4</t>
  </si>
  <si>
    <t>sfx</t>
  </si>
  <si>
    <t>闪电盾</t>
  </si>
  <si>
    <t>overtime</t>
  </si>
  <si>
    <t>eot</t>
  </si>
  <si>
    <t>buff_lightning</t>
  </si>
  <si>
    <t>虚无之增加物防</t>
  </si>
  <si>
    <t>attr</t>
  </si>
  <si>
    <t>phydef</t>
  </si>
  <si>
    <t>buff_void</t>
  </si>
  <si>
    <t>虚无之降低魔防</t>
  </si>
  <si>
    <t>magdef</t>
  </si>
  <si>
    <t>虚无之禁普攻</t>
  </si>
  <si>
    <t>state</t>
  </si>
  <si>
    <t>handless</t>
  </si>
  <si>
    <t>虚无之免疫普攻伤害</t>
  </si>
  <si>
    <t>anti_attack</t>
  </si>
  <si>
    <t>放逐之增加魔防</t>
  </si>
  <si>
    <t>buff_exile</t>
  </si>
  <si>
    <t>放逐之降低物防</t>
  </si>
  <si>
    <t>放逐之禁普攻</t>
  </si>
  <si>
    <t>变形大师效果</t>
  </si>
  <si>
    <t>replace</t>
  </si>
  <si>
    <t>buff_shadow</t>
  </si>
  <si>
    <t>天谴眩晕之眩晕</t>
  </si>
  <si>
    <t>stun</t>
  </si>
  <si>
    <t>moveless,handless,silence</t>
  </si>
  <si>
    <t>孤注一掷之提高伤害加成</t>
  </si>
  <si>
    <t>damage_up</t>
  </si>
  <si>
    <t>buff_gamble</t>
  </si>
  <si>
    <t>孤注一掷之提高攻击</t>
  </si>
  <si>
    <t>attack</t>
  </si>
  <si>
    <t>孤注一掷之降低伤害减免</t>
  </si>
  <si>
    <t>damage_down</t>
  </si>
  <si>
    <t>孤注一掷之降低物理防御</t>
  </si>
  <si>
    <t>孤注一掷之降低魔法防御</t>
  </si>
  <si>
    <t>稳扎稳打之降低伤害加成</t>
  </si>
  <si>
    <t>buff_steadily</t>
  </si>
  <si>
    <t>稳扎稳打之降低攻击</t>
  </si>
  <si>
    <t>稳扎稳打之提高伤害减免</t>
  </si>
  <si>
    <t>稳扎稳打之提高物理防御</t>
  </si>
  <si>
    <t>稳扎稳打之提高魔法防御</t>
  </si>
  <si>
    <t>地动山摇之眩晕</t>
  </si>
  <si>
    <t>天外之音之沉默</t>
  </si>
  <si>
    <t>silence</t>
  </si>
  <si>
    <t>buff_silence</t>
  </si>
  <si>
    <t>天火降临延迟伤害</t>
  </si>
  <si>
    <t>寒冻领域延迟冰封</t>
  </si>
  <si>
    <t>寒冻领域冰封</t>
  </si>
  <si>
    <t>真理屏障吸收伤害延迟护盾</t>
  </si>
  <si>
    <t>真理屏障吸收伤害护盾</t>
  </si>
  <si>
    <t>mod</t>
  </si>
  <si>
    <t>星移电掣延迟效果</t>
  </si>
  <si>
    <t>星移电掣提升攻速</t>
  </si>
  <si>
    <t>atkrate</t>
  </si>
  <si>
    <t>buff_speed_up</t>
  </si>
  <si>
    <t>buff_defence_body</t>
  </si>
  <si>
    <t>hp_burst</t>
  </si>
  <si>
    <t>死亡收割</t>
  </si>
  <si>
    <t>创世之约</t>
  </si>
  <si>
    <t>破灭诉说之伤害提升</t>
  </si>
  <si>
    <t>burst_skill_hurt</t>
  </si>
  <si>
    <t>自由战歌之降低技能消耗</t>
  </si>
  <si>
    <t>burst_skill_cost</t>
  </si>
  <si>
    <t>生命之歌之治疗量增加</t>
  </si>
  <si>
    <t>burst_skill_heal</t>
  </si>
  <si>
    <t>生命之歌之增益状态时间延长</t>
  </si>
  <si>
    <t>burst_skill_buff_duration</t>
  </si>
  <si>
    <t>黑暗之灾之减损状态时间延长</t>
  </si>
  <si>
    <t>burst_skill_debuff_duration</t>
  </si>
  <si>
    <t>freeze</t>
    <phoneticPr fontId="1" type="noConversion"/>
  </si>
  <si>
    <t>state</t>
    <phoneticPr fontId="1" type="noConversion"/>
  </si>
  <si>
    <t>moveless,handless,silence,freeze</t>
    <phoneticPr fontId="1" type="noConversion"/>
  </si>
  <si>
    <t>freeze</t>
    <phoneticPr fontId="1" type="noConversion"/>
  </si>
  <si>
    <t>moveless,handless,silence,freeze</t>
    <phoneticPr fontId="1" type="noConversion"/>
  </si>
  <si>
    <t>freeze</t>
    <phoneticPr fontId="1" type="noConversion"/>
  </si>
  <si>
    <t>state</t>
    <phoneticPr fontId="1" type="noConversion"/>
  </si>
  <si>
    <t>moveless,handless,silence,freeze</t>
    <phoneticPr fontId="1" type="noConversion"/>
  </si>
  <si>
    <t>freeze</t>
    <phoneticPr fontId="1" type="noConversion"/>
  </si>
  <si>
    <t>state</t>
    <phoneticPr fontId="1" type="noConversion"/>
  </si>
  <si>
    <t>moveless,handless,silence,freeze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</si>
</sst>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5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7" fillId="0" borderId="2" xfId="0" applyFont="1" applyBorder="1" applyAlignment="1">
      <alignment horizontal="left" vertical="center"/>
    </xf>
    <xf numFmtId="0" fontId="9" fillId="8" borderId="1" xfId="0" applyFont="1" applyFill="1" applyBorder="1" applyAlignment="1">
      <alignment horizontal="left" vertical="center"/>
    </xf>
    <xf numFmtId="0" fontId="8" fillId="2" borderId="1" xfId="0" applyFont="1" applyFill="1" applyBorder="1">
      <alignment vertical="center"/>
    </xf>
    <xf numFmtId="0" fontId="7" fillId="2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8" fillId="8" borderId="1" xfId="0" applyFont="1" applyFill="1" applyBorder="1">
      <alignment vertical="center"/>
    </xf>
    <xf numFmtId="0" fontId="8" fillId="4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</cellXfs>
  <cellStyles count="1">
    <cellStyle name="常规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F99FF"/>
      <color rgb="FFFF00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O38"/>
  <sheetViews>
    <sheetView zoomScaleNormal="100" workbookViewId="0">
      <pane xSplit="4" ySplit="2" topLeftCell="F15" activePane="bottomRight" state="frozen"/>
      <selection pane="topRight" activeCell="E1" sqref="E1"/>
      <selection pane="bottomLeft" activeCell="A3" sqref="A3"/>
      <selection pane="bottomRight" activeCell="F26" sqref="F26"/>
    </sheetView>
  </sheetViews>
  <sheetFormatPr defaultColWidth="9" defaultRowHeight="16.5" x14ac:dyDescent="0.15"/>
  <cols>
    <col min="1" max="1" width="10.75" style="16" bestFit="1" customWidth="1"/>
    <col min="2" max="2" width="5.25" style="16" customWidth="1"/>
    <col min="3" max="3" width="11.25" style="12" customWidth="1"/>
    <col min="4" max="4" width="18.875" style="12" customWidth="1"/>
    <col min="5" max="5" width="41.75" style="12" customWidth="1"/>
    <col min="6" max="6" width="158.625" style="16" customWidth="1"/>
    <col min="7" max="7" width="8.5" style="16" bestFit="1" customWidth="1"/>
    <col min="8" max="8" width="10.75" style="16" bestFit="1" customWidth="1"/>
    <col min="9" max="9" width="8.25" style="16" customWidth="1"/>
    <col min="10" max="10" width="10" style="16" bestFit="1" customWidth="1"/>
    <col min="11" max="11" width="7.75" style="16" customWidth="1"/>
    <col min="12" max="12" width="7.625" style="16" customWidth="1"/>
    <col min="13" max="13" width="8.5" style="16" customWidth="1"/>
    <col min="14" max="14" width="8.75" style="16" customWidth="1"/>
    <col min="15" max="15" width="10.625" style="16" customWidth="1"/>
    <col min="16" max="16" width="6.5" style="16" customWidth="1"/>
    <col min="17" max="17" width="12.875" style="16" customWidth="1"/>
    <col min="18" max="18" width="16.875" style="16" bestFit="1" customWidth="1"/>
    <col min="19" max="19" width="5.5" style="16" customWidth="1"/>
    <col min="20" max="20" width="8.125" style="13" customWidth="1"/>
    <col min="21" max="21" width="26.375" style="13" customWidth="1"/>
    <col min="22" max="22" width="10.25" style="13" customWidth="1"/>
    <col min="23" max="23" width="8.375" style="13" customWidth="1"/>
    <col min="24" max="24" width="7.875" style="13" customWidth="1"/>
    <col min="25" max="25" width="36.75" style="16" customWidth="1"/>
    <col min="26" max="30" width="11.625" style="16" bestFit="1" customWidth="1"/>
    <col min="31" max="31" width="11.5" style="16" bestFit="1" customWidth="1"/>
    <col min="32" max="33" width="11.5" style="16" customWidth="1"/>
    <col min="34" max="34" width="27.625" style="16" customWidth="1"/>
    <col min="35" max="35" width="27.625" style="29" customWidth="1"/>
    <col min="36" max="38" width="11.375" style="16" bestFit="1" customWidth="1"/>
    <col min="39" max="41" width="11.25" style="16" bestFit="1" customWidth="1"/>
    <col min="42" max="16384" width="9" style="16"/>
  </cols>
  <sheetData>
    <row r="1" spans="1:41" x14ac:dyDescent="0.15">
      <c r="A1" s="16" t="s">
        <v>334</v>
      </c>
      <c r="B1" s="16" t="s">
        <v>335</v>
      </c>
      <c r="C1" s="12" t="s">
        <v>336</v>
      </c>
      <c r="D1" s="12" t="s">
        <v>337</v>
      </c>
      <c r="E1" s="12" t="s">
        <v>338</v>
      </c>
      <c r="F1" s="16" t="s">
        <v>339</v>
      </c>
      <c r="G1" s="16" t="s">
        <v>340</v>
      </c>
      <c r="H1" s="16" t="s">
        <v>341</v>
      </c>
      <c r="I1" s="16" t="s">
        <v>342</v>
      </c>
      <c r="J1" s="16" t="s">
        <v>343</v>
      </c>
      <c r="K1" s="16" t="s">
        <v>344</v>
      </c>
      <c r="L1" s="16" t="s">
        <v>345</v>
      </c>
      <c r="M1" s="16" t="s">
        <v>346</v>
      </c>
      <c r="N1" s="16" t="s">
        <v>347</v>
      </c>
      <c r="O1" s="16" t="s">
        <v>348</v>
      </c>
      <c r="P1" s="16" t="s">
        <v>349</v>
      </c>
      <c r="Q1" s="16" t="s">
        <v>350</v>
      </c>
      <c r="R1" s="16" t="s">
        <v>351</v>
      </c>
      <c r="S1" s="16" t="s">
        <v>86</v>
      </c>
      <c r="T1" s="16" t="s">
        <v>352</v>
      </c>
      <c r="U1" s="16" t="s">
        <v>353</v>
      </c>
      <c r="V1" s="28" t="s">
        <v>354</v>
      </c>
      <c r="W1" s="28" t="s">
        <v>355</v>
      </c>
      <c r="X1" s="28" t="s">
        <v>356</v>
      </c>
      <c r="Y1" s="16" t="s">
        <v>357</v>
      </c>
      <c r="Z1" s="16" t="s">
        <v>358</v>
      </c>
      <c r="AA1" s="16" t="s">
        <v>0</v>
      </c>
      <c r="AB1" s="16" t="s">
        <v>1</v>
      </c>
      <c r="AC1" s="16" t="s">
        <v>2</v>
      </c>
      <c r="AD1" s="16" t="s">
        <v>3</v>
      </c>
      <c r="AE1" s="16" t="s">
        <v>133</v>
      </c>
      <c r="AF1" s="16" t="s">
        <v>230</v>
      </c>
      <c r="AG1" s="16" t="s">
        <v>231</v>
      </c>
      <c r="AH1" s="16" t="s">
        <v>359</v>
      </c>
      <c r="AI1" s="16" t="s">
        <v>360</v>
      </c>
      <c r="AJ1" s="16" t="s">
        <v>361</v>
      </c>
      <c r="AK1" s="16" t="s">
        <v>64</v>
      </c>
      <c r="AL1" s="16" t="s">
        <v>65</v>
      </c>
      <c r="AM1" s="16" t="s">
        <v>362</v>
      </c>
      <c r="AN1" s="16" t="s">
        <v>66</v>
      </c>
      <c r="AO1" s="16" t="s">
        <v>67</v>
      </c>
    </row>
    <row r="2" spans="1:41" x14ac:dyDescent="0.15">
      <c r="A2" s="16" t="s">
        <v>4</v>
      </c>
      <c r="B2" s="16" t="s">
        <v>134</v>
      </c>
      <c r="C2" s="12" t="s">
        <v>35</v>
      </c>
      <c r="D2" s="12" t="s">
        <v>145</v>
      </c>
      <c r="E2" s="12" t="s">
        <v>144</v>
      </c>
      <c r="F2" s="16" t="s">
        <v>36</v>
      </c>
      <c r="G2" s="16" t="s">
        <v>6</v>
      </c>
      <c r="H2" s="16" t="s">
        <v>239</v>
      </c>
      <c r="I2" s="16" t="s">
        <v>332</v>
      </c>
      <c r="J2" s="16" t="s">
        <v>102</v>
      </c>
      <c r="K2" s="16" t="s">
        <v>5</v>
      </c>
      <c r="L2" s="16" t="s">
        <v>56</v>
      </c>
      <c r="M2" s="16" t="s">
        <v>57</v>
      </c>
      <c r="N2" s="16" t="s">
        <v>58</v>
      </c>
      <c r="O2" s="16" t="s">
        <v>7</v>
      </c>
      <c r="P2" s="16" t="s">
        <v>101</v>
      </c>
      <c r="Q2" s="16" t="s">
        <v>91</v>
      </c>
      <c r="R2" s="16" t="s">
        <v>87</v>
      </c>
      <c r="S2" s="16" t="s">
        <v>88</v>
      </c>
      <c r="T2" s="16" t="s">
        <v>90</v>
      </c>
      <c r="U2" s="16" t="s">
        <v>89</v>
      </c>
      <c r="V2" s="16" t="s">
        <v>325</v>
      </c>
      <c r="W2" s="16" t="s">
        <v>326</v>
      </c>
      <c r="X2" s="16" t="s">
        <v>327</v>
      </c>
      <c r="Y2" s="16" t="s">
        <v>94</v>
      </c>
      <c r="Z2" s="16" t="s">
        <v>43</v>
      </c>
      <c r="AA2" s="16" t="s">
        <v>38</v>
      </c>
      <c r="AB2" s="16" t="s">
        <v>39</v>
      </c>
      <c r="AC2" s="16" t="s">
        <v>40</v>
      </c>
      <c r="AD2" s="16" t="s">
        <v>41</v>
      </c>
      <c r="AE2" s="16" t="s">
        <v>132</v>
      </c>
      <c r="AF2" s="16" t="s">
        <v>232</v>
      </c>
      <c r="AG2" s="16" t="s">
        <v>233</v>
      </c>
      <c r="AH2" s="16" t="s">
        <v>323</v>
      </c>
      <c r="AI2" s="29" t="s">
        <v>324</v>
      </c>
      <c r="AJ2" s="16" t="s">
        <v>68</v>
      </c>
      <c r="AK2" s="16" t="s">
        <v>69</v>
      </c>
      <c r="AL2" s="16" t="s">
        <v>70</v>
      </c>
      <c r="AM2" s="16" t="s">
        <v>71</v>
      </c>
      <c r="AN2" s="16" t="s">
        <v>72</v>
      </c>
      <c r="AO2" s="16" t="s">
        <v>73</v>
      </c>
    </row>
    <row r="3" spans="1:41" x14ac:dyDescent="0.15">
      <c r="A3" s="16">
        <v>11991001</v>
      </c>
      <c r="B3" s="16">
        <v>1</v>
      </c>
      <c r="C3" s="12" t="s">
        <v>147</v>
      </c>
      <c r="E3" s="12" t="s">
        <v>293</v>
      </c>
      <c r="F3" s="12" t="str">
        <f>"为目标施放来自虚空雷域的闪电盾，闪电盾在&lt;&amp;color:skill_sel_yellow&gt;"&amp;ROUNDUP(buff!$E$3,0)&amp;"&lt;&amp;/&gt;秒内对周围&lt;&amp;color:skill_sel_yellow&gt;"&amp;效果!$F$4&amp;"&lt;&amp;/&gt;米内的&lt;&amp;color:skill_sel_yellow&gt;所有角色&lt;&amp;/&gt;造成&lt;&amp;color:skill_sel_yellow&gt;"&amp;ROUNDDOWN(buff!$E$3/buff!$J$3+1,0)&amp;"&lt;&amp;/&gt;次，每次&lt;&amp;color:skill_sel_yellow&gt;{result.15991001}&lt;&amp;/&gt;点伤害。"</f>
        <v>为目标施放来自虚空雷域的闪电盾，闪电盾在&lt;&amp;color:skill_sel_yellow&gt;10&lt;&amp;/&gt;秒内对周围&lt;&amp;color:skill_sel_yellow&gt;1.5&lt;&amp;/&gt;米内的&lt;&amp;color:skill_sel_yellow&gt;所有角色&lt;&amp;/&gt;造成&lt;&amp;color:skill_sel_yellow&gt;11&lt;&amp;/&gt;次，每次&lt;&amp;color:skill_sel_yellow&gt;{result.15991001}&lt;&amp;/&gt;点伤害。</v>
      </c>
      <c r="G3" s="16">
        <v>5</v>
      </c>
      <c r="H3" s="16">
        <v>5</v>
      </c>
      <c r="J3" s="8">
        <f t="shared" ref="J3:J16" si="0">IF(T3="hostile",10,0)</f>
        <v>0</v>
      </c>
      <c r="K3" s="16" t="s">
        <v>238</v>
      </c>
      <c r="O3" s="16">
        <v>10</v>
      </c>
      <c r="Q3" s="16" t="s">
        <v>148</v>
      </c>
      <c r="T3" s="16" t="s">
        <v>149</v>
      </c>
      <c r="U3" s="16" t="s">
        <v>247</v>
      </c>
      <c r="V3" s="16"/>
      <c r="W3" s="16"/>
      <c r="X3" s="16"/>
      <c r="Y3" s="30" t="s">
        <v>265</v>
      </c>
      <c r="Z3" s="16">
        <v>12991001</v>
      </c>
      <c r="AH3" s="12" t="s">
        <v>286</v>
      </c>
      <c r="AI3" s="18"/>
    </row>
    <row r="4" spans="1:41" x14ac:dyDescent="0.15">
      <c r="A4" s="16">
        <v>11991002</v>
      </c>
      <c r="B4" s="16">
        <v>1</v>
      </c>
      <c r="C4" s="12" t="s">
        <v>167</v>
      </c>
      <c r="E4" s="12" t="s">
        <v>294</v>
      </c>
      <c r="F4" s="12" t="str">
        <f>"使目标&lt;&amp;color:skill_sel_yellow&gt;物防提高&lt;&amp;/&gt;&lt;&amp;color:skill_sel_green&gt;{result.15991002.%}&lt;&amp;/&gt;、&lt;&amp;color:skill_sel_yellow&gt;魔防"&amp;"降低&lt;&amp;/&gt;&lt;&amp;color:skill_sel_red&gt;{result.15991003.%}&lt;&amp;/&gt;,同时既&lt;&amp;color:skill_sel_yellow&gt;不可进行普通攻击&lt;&amp;/&gt;,也&lt;&amp;color:skill_sel_yellow&gt;不受普通攻击伤害&lt;&amp;/&gt;，持续&lt;&amp;color:skill_sel_yellow&gt;"&amp;buff!$E$4&amp;"&lt;&amp;/&gt;秒。"</f>
        <v>使目标&lt;&amp;color:skill_sel_yellow&gt;物防提高&lt;&amp;/&gt;&lt;&amp;color:skill_sel_green&gt;{result.15991002.%}&lt;&amp;/&gt;、&lt;&amp;color:skill_sel_yellow&gt;魔防降低&lt;&amp;/&gt;&lt;&amp;color:skill_sel_red&gt;{result.15991003.%}&lt;&amp;/&gt;,同时既&lt;&amp;color:skill_sel_yellow&gt;不可进行普通攻击&lt;&amp;/&gt;,也&lt;&amp;color:skill_sel_yellow&gt;不受普通攻击伤害&lt;&amp;/&gt;，持续&lt;&amp;color:skill_sel_yellow&gt;10&lt;&amp;/&gt;秒。</v>
      </c>
      <c r="G4" s="16">
        <v>5</v>
      </c>
      <c r="H4" s="16">
        <v>5</v>
      </c>
      <c r="J4" s="8">
        <f t="shared" si="0"/>
        <v>0</v>
      </c>
      <c r="K4" s="16" t="s">
        <v>234</v>
      </c>
      <c r="O4" s="16">
        <v>10</v>
      </c>
      <c r="Q4" s="16" t="s">
        <v>148</v>
      </c>
      <c r="T4" s="16" t="s">
        <v>149</v>
      </c>
      <c r="U4" s="16" t="s">
        <v>247</v>
      </c>
      <c r="V4" s="16"/>
      <c r="W4" s="16"/>
      <c r="X4" s="16"/>
      <c r="Y4" s="30" t="s">
        <v>253</v>
      </c>
      <c r="Z4" s="16">
        <v>12991003</v>
      </c>
      <c r="AA4" s="16">
        <v>12991004</v>
      </c>
      <c r="AB4" s="16">
        <v>12991005</v>
      </c>
      <c r="AC4" s="16">
        <v>12991006</v>
      </c>
      <c r="AH4" s="15" t="s">
        <v>245</v>
      </c>
      <c r="AI4" s="17"/>
    </row>
    <row r="5" spans="1:41" x14ac:dyDescent="0.15">
      <c r="A5" s="16">
        <v>11991003</v>
      </c>
      <c r="B5" s="16">
        <v>1</v>
      </c>
      <c r="C5" s="12" t="s">
        <v>168</v>
      </c>
      <c r="E5" s="12" t="s">
        <v>295</v>
      </c>
      <c r="F5" s="12" t="str">
        <f>"使目标&lt;&amp;color:skill_sel_yellow&gt;魔防提高&lt;&amp;/&gt;&lt;&amp;color:skill_sel_green&gt;{result.15991004.%}&lt;&amp;/&gt;、&lt;&amp;color:skill_sel_yellow&gt;物防"&amp;"降低&lt;&amp;/&gt;&lt;&amp;color:skill_sel_red&gt;{result.15991005.%}&lt;&amp;/&gt;,同时既&lt;&amp;color:skill_sel_yellow&gt;不可进行普通攻击&lt;&amp;/&gt;,也&lt;&amp;color:skill_sel_yellow&gt;不受普通攻击伤害&lt;&amp;/&gt;，持续&lt;&amp;color:skill_sel_yellow&gt;"&amp;buff!$E$8&amp;"&lt;&amp;/&gt;秒。"</f>
        <v>使目标&lt;&amp;color:skill_sel_yellow&gt;魔防提高&lt;&amp;/&gt;&lt;&amp;color:skill_sel_green&gt;{result.15991004.%}&lt;&amp;/&gt;、&lt;&amp;color:skill_sel_yellow&gt;物防降低&lt;&amp;/&gt;&lt;&amp;color:skill_sel_red&gt;{result.15991005.%}&lt;&amp;/&gt;,同时既&lt;&amp;color:skill_sel_yellow&gt;不可进行普通攻击&lt;&amp;/&gt;,也&lt;&amp;color:skill_sel_yellow&gt;不受普通攻击伤害&lt;&amp;/&gt;，持续&lt;&amp;color:skill_sel_yellow&gt;10&lt;&amp;/&gt;秒。</v>
      </c>
      <c r="G5" s="16">
        <v>5</v>
      </c>
      <c r="H5" s="16">
        <v>5</v>
      </c>
      <c r="J5" s="8">
        <f t="shared" si="0"/>
        <v>0</v>
      </c>
      <c r="K5" s="16" t="s">
        <v>234</v>
      </c>
      <c r="O5" s="16">
        <v>10</v>
      </c>
      <c r="Q5" s="16" t="s">
        <v>148</v>
      </c>
      <c r="T5" s="16" t="s">
        <v>149</v>
      </c>
      <c r="U5" s="16" t="s">
        <v>247</v>
      </c>
      <c r="V5" s="16"/>
      <c r="W5" s="16"/>
      <c r="X5" s="16"/>
      <c r="Y5" s="30" t="s">
        <v>254</v>
      </c>
      <c r="Z5" s="16">
        <v>12991007</v>
      </c>
      <c r="AA5" s="16">
        <v>12991008</v>
      </c>
      <c r="AB5" s="16">
        <v>12991009</v>
      </c>
      <c r="AC5" s="16">
        <v>12991010</v>
      </c>
      <c r="AH5" s="15" t="s">
        <v>245</v>
      </c>
      <c r="AI5" s="17"/>
    </row>
    <row r="6" spans="1:41" s="29" customFormat="1" x14ac:dyDescent="0.15">
      <c r="A6" s="29">
        <v>11991004</v>
      </c>
      <c r="B6" s="29">
        <v>1</v>
      </c>
      <c r="C6" s="18" t="s">
        <v>156</v>
      </c>
      <c r="D6" s="18"/>
      <c r="E6" s="18" t="s">
        <v>418</v>
      </c>
      <c r="F6" s="18"/>
      <c r="G6" s="29">
        <v>5</v>
      </c>
      <c r="H6" s="29">
        <v>5</v>
      </c>
      <c r="J6" s="8">
        <f t="shared" si="0"/>
        <v>0</v>
      </c>
      <c r="K6" s="29" t="s">
        <v>234</v>
      </c>
      <c r="O6" s="29">
        <v>10</v>
      </c>
      <c r="Q6" s="29" t="s">
        <v>148</v>
      </c>
      <c r="T6" s="29" t="s">
        <v>149</v>
      </c>
      <c r="U6" s="29" t="s">
        <v>247</v>
      </c>
      <c r="Y6" s="29" t="s">
        <v>260</v>
      </c>
      <c r="Z6" s="29">
        <v>12991011</v>
      </c>
      <c r="AH6" s="17" t="s">
        <v>246</v>
      </c>
      <c r="AI6" s="17"/>
    </row>
    <row r="7" spans="1:41" x14ac:dyDescent="0.15">
      <c r="A7" s="16">
        <v>11991005</v>
      </c>
      <c r="B7" s="16">
        <v>1</v>
      </c>
      <c r="C7" s="12" t="s">
        <v>291</v>
      </c>
      <c r="E7" s="12" t="s">
        <v>296</v>
      </c>
      <c r="F7" s="12" t="s">
        <v>297</v>
      </c>
      <c r="G7" s="16">
        <v>5</v>
      </c>
      <c r="H7" s="16">
        <v>5</v>
      </c>
      <c r="J7" s="8">
        <f t="shared" si="0"/>
        <v>0</v>
      </c>
      <c r="K7" s="16" t="s">
        <v>234</v>
      </c>
      <c r="O7" s="16">
        <v>10</v>
      </c>
      <c r="Q7" s="16" t="s">
        <v>24</v>
      </c>
      <c r="T7" s="16"/>
      <c r="U7" s="12" t="s">
        <v>248</v>
      </c>
      <c r="V7" s="12"/>
      <c r="W7" s="12"/>
      <c r="X7" s="12"/>
      <c r="Y7" s="30" t="s">
        <v>260</v>
      </c>
      <c r="Z7" s="16">
        <v>12991012</v>
      </c>
      <c r="AH7" s="15" t="s">
        <v>263</v>
      </c>
      <c r="AI7" s="17"/>
    </row>
    <row r="8" spans="1:41" x14ac:dyDescent="0.15">
      <c r="A8" s="16">
        <v>11991006</v>
      </c>
      <c r="B8" s="16">
        <v>1</v>
      </c>
      <c r="C8" s="12" t="s">
        <v>292</v>
      </c>
      <c r="E8" s="12" t="s">
        <v>298</v>
      </c>
      <c r="F8" s="12" t="s">
        <v>299</v>
      </c>
      <c r="G8" s="16">
        <v>5</v>
      </c>
      <c r="H8" s="16">
        <v>5</v>
      </c>
      <c r="J8" s="8">
        <f t="shared" si="0"/>
        <v>0</v>
      </c>
      <c r="K8" s="16" t="s">
        <v>234</v>
      </c>
      <c r="O8" s="16">
        <v>10</v>
      </c>
      <c r="Q8" s="16" t="s">
        <v>24</v>
      </c>
      <c r="T8" s="16"/>
      <c r="U8" s="12" t="s">
        <v>249</v>
      </c>
      <c r="V8" s="12"/>
      <c r="W8" s="12"/>
      <c r="X8" s="12"/>
      <c r="Y8" s="30" t="s">
        <v>261</v>
      </c>
      <c r="Z8" s="16">
        <v>12991013</v>
      </c>
      <c r="AH8" s="15" t="s">
        <v>264</v>
      </c>
      <c r="AI8" s="17"/>
    </row>
    <row r="9" spans="1:41" x14ac:dyDescent="0.15">
      <c r="A9" s="16">
        <v>11991007</v>
      </c>
      <c r="B9" s="16">
        <v>1</v>
      </c>
      <c r="C9" s="12" t="s">
        <v>180</v>
      </c>
      <c r="D9" s="12" t="s">
        <v>188</v>
      </c>
      <c r="E9" s="12" t="s">
        <v>302</v>
      </c>
      <c r="F9" s="12" t="str">
        <f>"在&lt;&amp;color:skill_sel_yellow&gt;"&amp;ROUNDUP(场力!$G$3,0)&amp;"&lt;&amp;/&gt;秒内对范围内的&lt;&amp;color:skill_sel_yellow&gt;随机单体目标&lt;&amp;/&gt;造成&lt;&amp;color:skill_sel_yellow&gt;"&amp;ROUNDDOWN(场力!$G$3/场力!$J$3+1,0)&amp;"&lt;&amp;/&gt;次，每次&lt;&amp;color:skill_sel_yellow&gt;{result.15991008}&lt;&amp;/&gt;点伤害的&lt;&amp;color:skill_sel_red&gt;无差别攻击&lt;&amp;/&gt;，同时&lt;&amp;color:skill_sel_red&gt;晕眩&lt;&amp;/&gt;&lt;&amp;color:skill_sel_yellow&gt;"&amp;buff!$E$13&amp;"&lt;&amp;/&gt;秒。"</f>
        <v>在&lt;&amp;color:skill_sel_yellow&gt;5&lt;&amp;/&gt;秒内对范围内的&lt;&amp;color:skill_sel_yellow&gt;随机单体目标&lt;&amp;/&gt;造成&lt;&amp;color:skill_sel_yellow&gt;5&lt;&amp;/&gt;次，每次&lt;&amp;color:skill_sel_yellow&gt;{result.15991008}&lt;&amp;/&gt;点伤害的&lt;&amp;color:skill_sel_red&gt;无差别攻击&lt;&amp;/&gt;，同时&lt;&amp;color:skill_sel_red&gt;晕眩&lt;&amp;/&gt;&lt;&amp;color:skill_sel_yellow&gt;3&lt;&amp;/&gt;秒。</v>
      </c>
      <c r="G9" s="16">
        <v>5</v>
      </c>
      <c r="H9" s="16">
        <v>5</v>
      </c>
      <c r="J9" s="8">
        <f t="shared" si="0"/>
        <v>0</v>
      </c>
      <c r="K9" s="16" t="s">
        <v>240</v>
      </c>
      <c r="O9" s="16">
        <v>10</v>
      </c>
      <c r="Q9" s="16" t="s">
        <v>192</v>
      </c>
      <c r="R9" s="16">
        <v>2.5</v>
      </c>
      <c r="T9" s="16" t="s">
        <v>149</v>
      </c>
      <c r="U9" s="16" t="s">
        <v>251</v>
      </c>
      <c r="V9" s="16"/>
      <c r="W9" s="16"/>
      <c r="X9" s="16"/>
      <c r="Y9" s="30" t="s">
        <v>255</v>
      </c>
      <c r="Z9" s="16">
        <v>12991014</v>
      </c>
      <c r="AH9" s="12" t="s">
        <v>241</v>
      </c>
      <c r="AI9" s="18"/>
    </row>
    <row r="10" spans="1:41" x14ac:dyDescent="0.15">
      <c r="A10" s="16">
        <v>11991008</v>
      </c>
      <c r="B10" s="16">
        <v>1</v>
      </c>
      <c r="C10" s="12" t="s">
        <v>181</v>
      </c>
      <c r="D10" s="12" t="s">
        <v>189</v>
      </c>
      <c r="E10" s="12" t="s">
        <v>301</v>
      </c>
      <c r="F10" s="12" t="str">
        <f>"在&lt;&amp;color:skill_sel_yellow&gt;"&amp;ROUNDUP(场力!$G$4,0)&amp;"&lt;&amp;/&gt;秒内为范围内的&lt;&amp;color:skill_sel_yellow&gt;无差别随机单体目标&lt;&amp;/&gt;回复&lt;&amp;color:skill_sel_yellow&gt;"&amp;ROUNDDOWN(场力!$G$4/场力!$J$4+1,0)&amp;"&lt;&amp;/&gt;次，每次&lt;&amp;color:skill_sel_yellow&gt;{result.15991009}&lt;&amp;/&gt;点生命。"</f>
        <v>在&lt;&amp;color:skill_sel_yellow&gt;5&lt;&amp;/&gt;秒内为范围内的&lt;&amp;color:skill_sel_yellow&gt;无差别随机单体目标&lt;&amp;/&gt;回复&lt;&amp;color:skill_sel_yellow&gt;5&lt;&amp;/&gt;次，每次&lt;&amp;color:skill_sel_yellow&gt;{result.15991009}&lt;&amp;/&gt;点生命。</v>
      </c>
      <c r="G10" s="16">
        <v>5</v>
      </c>
      <c r="H10" s="16">
        <v>5</v>
      </c>
      <c r="J10" s="8">
        <f t="shared" si="0"/>
        <v>0</v>
      </c>
      <c r="K10" s="16" t="s">
        <v>234</v>
      </c>
      <c r="O10" s="16">
        <v>10</v>
      </c>
      <c r="Q10" s="16" t="s">
        <v>192</v>
      </c>
      <c r="R10" s="16">
        <v>2.5</v>
      </c>
      <c r="T10" s="16" t="s">
        <v>149</v>
      </c>
      <c r="U10" s="16" t="s">
        <v>251</v>
      </c>
      <c r="V10" s="16"/>
      <c r="W10" s="16"/>
      <c r="X10" s="16"/>
      <c r="Y10" s="30" t="s">
        <v>256</v>
      </c>
      <c r="Z10" s="16">
        <v>12991019</v>
      </c>
      <c r="AH10" s="15" t="s">
        <v>242</v>
      </c>
      <c r="AI10" s="17"/>
    </row>
    <row r="11" spans="1:41" x14ac:dyDescent="0.15">
      <c r="A11" s="16">
        <v>11991009</v>
      </c>
      <c r="B11" s="16">
        <v>1</v>
      </c>
      <c r="C11" s="12" t="s">
        <v>182</v>
      </c>
      <c r="D11" s="12" t="s">
        <v>188</v>
      </c>
      <c r="E11" s="12" t="s">
        <v>300</v>
      </c>
      <c r="F11" s="12" t="str">
        <f>"在&lt;&amp;color:skill_sel_yellow&gt;"&amp;ROUNDUP(场力!$G$5,0)&amp;"&lt;&amp;/&gt;秒内对范围内的&lt;&amp;color:skill_sel_yellow&gt;所有目标&lt;&amp;/&gt;造成&lt;&amp;color:skill_sel_yellow&gt;"&amp;ROUNDDOWN(场力!$G$5/场力!$J$5+1,0)&amp;"&lt;&amp;/&gt;次，每次&lt;&amp;color:skill_sel_yellow&gt;{result.15991010}&lt;&amp;/&gt;点伤害的&lt;&amp;color:skill_sel_red&gt;无差别攻击&lt;&amp;/&gt;。"</f>
        <v>在&lt;&amp;color:skill_sel_yellow&gt;5&lt;&amp;/&gt;秒内对范围内的&lt;&amp;color:skill_sel_yellow&gt;所有目标&lt;&amp;/&gt;造成&lt;&amp;color:skill_sel_yellow&gt;5&lt;&amp;/&gt;次，每次&lt;&amp;color:skill_sel_yellow&gt;{result.15991010}&lt;&amp;/&gt;点伤害的&lt;&amp;color:skill_sel_red&gt;无差别攻击&lt;&amp;/&gt;。</v>
      </c>
      <c r="G11" s="16">
        <v>5</v>
      </c>
      <c r="H11" s="16">
        <v>5</v>
      </c>
      <c r="J11" s="8">
        <f t="shared" si="0"/>
        <v>0</v>
      </c>
      <c r="K11" s="16" t="s">
        <v>234</v>
      </c>
      <c r="O11" s="16">
        <v>10</v>
      </c>
      <c r="Q11" s="16" t="s">
        <v>192</v>
      </c>
      <c r="R11" s="16">
        <v>2.5</v>
      </c>
      <c r="T11" s="16" t="s">
        <v>149</v>
      </c>
      <c r="U11" s="16" t="s">
        <v>251</v>
      </c>
      <c r="V11" s="16"/>
      <c r="W11" s="16"/>
      <c r="X11" s="16"/>
      <c r="Y11" s="30" t="s">
        <v>252</v>
      </c>
      <c r="Z11" s="16">
        <v>12991021</v>
      </c>
      <c r="AH11" s="15" t="s">
        <v>243</v>
      </c>
      <c r="AI11" s="17"/>
    </row>
    <row r="12" spans="1:41" x14ac:dyDescent="0.15">
      <c r="A12" s="16">
        <v>11991010</v>
      </c>
      <c r="B12" s="16">
        <v>1</v>
      </c>
      <c r="C12" s="12" t="s">
        <v>183</v>
      </c>
      <c r="D12" s="12" t="s">
        <v>189</v>
      </c>
      <c r="E12" s="12" t="s">
        <v>458</v>
      </c>
      <c r="F12" s="12" t="str">
        <f>"在&lt;&amp;color:skill_sel_yellow&gt;"&amp;ROUNDUP(场力!$G$6,0)&amp;"&lt;&amp;/&gt;秒内为范围内的&lt;&amp;color:skill_sel_yellow&gt;所有目标&lt;&amp;/&gt;回复&lt;&amp;color:skill_sel_yellow&gt;"&amp;ROUNDDOWN(场力!$G$6/场力!$J$6+1,0)&amp;"&lt;&amp;/&gt;次，每次&lt;&amp;color:skill_sel_yellow&gt;{result.15991011}&lt;&amp;/&gt;点生命。"</f>
        <v>在&lt;&amp;color:skill_sel_yellow&gt;5&lt;&amp;/&gt;秒内为范围内的&lt;&amp;color:skill_sel_yellow&gt;所有目标&lt;&amp;/&gt;回复&lt;&amp;color:skill_sel_yellow&gt;5&lt;&amp;/&gt;次，每次&lt;&amp;color:skill_sel_yellow&gt;{result.15991011}&lt;&amp;/&gt;点生命。</v>
      </c>
      <c r="G12" s="16">
        <v>5</v>
      </c>
      <c r="H12" s="16">
        <v>5</v>
      </c>
      <c r="J12" s="8">
        <f t="shared" si="0"/>
        <v>0</v>
      </c>
      <c r="K12" s="16" t="s">
        <v>234</v>
      </c>
      <c r="O12" s="16">
        <v>10</v>
      </c>
      <c r="Q12" s="16" t="s">
        <v>192</v>
      </c>
      <c r="R12" s="16">
        <v>2.5</v>
      </c>
      <c r="T12" s="16" t="s">
        <v>149</v>
      </c>
      <c r="U12" s="16" t="s">
        <v>251</v>
      </c>
      <c r="V12" s="16"/>
      <c r="W12" s="16"/>
      <c r="X12" s="16"/>
      <c r="Y12" s="30" t="s">
        <v>257</v>
      </c>
      <c r="Z12" s="16">
        <v>12991023</v>
      </c>
      <c r="AH12" s="15" t="s">
        <v>243</v>
      </c>
      <c r="AI12" s="17"/>
    </row>
    <row r="13" spans="1:41" x14ac:dyDescent="0.15">
      <c r="A13" s="16">
        <v>11991011</v>
      </c>
      <c r="B13" s="16">
        <v>1</v>
      </c>
      <c r="C13" s="12" t="s">
        <v>184</v>
      </c>
      <c r="D13" s="11" t="s">
        <v>223</v>
      </c>
      <c r="E13" s="12" t="s">
        <v>304</v>
      </c>
      <c r="F13" s="12" t="str">
        <f>"使一个目标&lt;&amp;color:skill_sel_yellow&gt;攻击提高&lt;&amp;/&gt;&lt;&amp;color:skill_sel_green&gt;{result.15991013.%}&lt;&amp;/&gt;、&lt;&amp;color:skill_sel_yellow&gt;造成的伤害提高&lt;&amp;/&gt;&lt;&amp;color:skill_sel_green&gt;{result.15991012.%}&lt;&amp;/&gt;，同时使其&lt;&amp;color:skill_sel_yellow&gt;防御"&amp;"降低&lt;&amp;/&gt;&lt;&amp;color:skill_sel_red&gt;{result.15991015.%}&lt;&amp;/&gt;、&lt;&amp;color:skill_sel_yellow&gt;受到的伤害提高&lt;&amp;/&gt;&lt;&amp;color:skill_sel_red&gt;{result.15991014.%}&lt;&amp;/&gt;，持续&lt;&amp;color:skill_sel_yellow&gt;"&amp;buff!$E$14&amp;"&lt;&amp;/&gt;秒。"</f>
        <v>使一个目标&lt;&amp;color:skill_sel_yellow&gt;攻击提高&lt;&amp;/&gt;&lt;&amp;color:skill_sel_green&gt;{result.15991013.%}&lt;&amp;/&gt;、&lt;&amp;color:skill_sel_yellow&gt;造成的伤害提高&lt;&amp;/&gt;&lt;&amp;color:skill_sel_green&gt;{result.15991012.%}&lt;&amp;/&gt;，同时使其&lt;&amp;color:skill_sel_yellow&gt;防御降低&lt;&amp;/&gt;&lt;&amp;color:skill_sel_red&gt;{result.15991015.%}&lt;&amp;/&gt;、&lt;&amp;color:skill_sel_yellow&gt;受到的伤害提高&lt;&amp;/&gt;&lt;&amp;color:skill_sel_red&gt;{result.15991014.%}&lt;&amp;/&gt;，持续&lt;&amp;color:skill_sel_yellow&gt;10&lt;&amp;/&gt;秒。</v>
      </c>
      <c r="G13" s="16">
        <v>5</v>
      </c>
      <c r="H13" s="16">
        <v>5</v>
      </c>
      <c r="J13" s="8">
        <f t="shared" si="0"/>
        <v>0</v>
      </c>
      <c r="K13" s="16" t="s">
        <v>234</v>
      </c>
      <c r="O13" s="16">
        <v>10</v>
      </c>
      <c r="Q13" s="16" t="s">
        <v>193</v>
      </c>
      <c r="T13" s="16" t="s">
        <v>149</v>
      </c>
      <c r="U13" s="16" t="s">
        <v>247</v>
      </c>
      <c r="V13" s="16"/>
      <c r="W13" s="16"/>
      <c r="X13" s="16"/>
      <c r="Y13" s="30" t="s">
        <v>258</v>
      </c>
      <c r="Z13" s="16">
        <v>12991025</v>
      </c>
      <c r="AA13" s="16">
        <v>12991026</v>
      </c>
      <c r="AB13" s="16">
        <v>12991027</v>
      </c>
      <c r="AC13" s="16">
        <v>12991028</v>
      </c>
      <c r="AD13" s="16">
        <v>12991029</v>
      </c>
      <c r="AH13" s="15" t="s">
        <v>244</v>
      </c>
      <c r="AI13" s="17"/>
    </row>
    <row r="14" spans="1:41" x14ac:dyDescent="0.15">
      <c r="A14" s="16">
        <v>11991012</v>
      </c>
      <c r="B14" s="16">
        <v>1</v>
      </c>
      <c r="C14" s="12" t="s">
        <v>185</v>
      </c>
      <c r="D14" s="11" t="s">
        <v>224</v>
      </c>
      <c r="E14" s="12" t="s">
        <v>303</v>
      </c>
      <c r="F14" s="12" t="str">
        <f>"使一个目标&lt;&amp;color:skill_sel_yellow&gt;攻击降低&lt;&amp;/&gt;&lt;&amp;color:skill_sel_red&gt;{result.15991018.%}&lt;&amp;/&gt;、&lt;&amp;color:skill_sel_yellow&gt;造成的伤害降低&lt;&amp;/&gt;&lt;&amp;color:skill_sel_red&gt;{result.15991017.%}&lt;&amp;/&gt;，同时使其&lt;&amp;color:skill_sel_yellow&gt;防御"&amp;"提高&lt;&amp;/&gt;&lt;&amp;color:skill_sel_green&gt;{result.15991020.%}&lt;&amp;/&gt;、&lt;&amp;color:skill_sel_yellow&gt;受到的伤害降低&lt;&amp;/&gt;&lt;&amp;color:skill_sel_green&gt;{result.15991019.%}&lt;&amp;/&gt;，持续&lt;&amp;color:skill_sel_yellow&gt;"&amp;buff!$E$19&amp;"&lt;&amp;/&gt;秒。"</f>
        <v>使一个目标&lt;&amp;color:skill_sel_yellow&gt;攻击降低&lt;&amp;/&gt;&lt;&amp;color:skill_sel_red&gt;{result.15991018.%}&lt;&amp;/&gt;、&lt;&amp;color:skill_sel_yellow&gt;造成的伤害降低&lt;&amp;/&gt;&lt;&amp;color:skill_sel_red&gt;{result.15991017.%}&lt;&amp;/&gt;，同时使其&lt;&amp;color:skill_sel_yellow&gt;防御提高&lt;&amp;/&gt;&lt;&amp;color:skill_sel_green&gt;{result.15991020.%}&lt;&amp;/&gt;、&lt;&amp;color:skill_sel_yellow&gt;受到的伤害降低&lt;&amp;/&gt;&lt;&amp;color:skill_sel_green&gt;{result.15991019.%}&lt;&amp;/&gt;，持续&lt;&amp;color:skill_sel_yellow&gt;10&lt;&amp;/&gt;秒。</v>
      </c>
      <c r="G14" s="16">
        <v>5</v>
      </c>
      <c r="H14" s="16">
        <v>5</v>
      </c>
      <c r="J14" s="8">
        <f t="shared" si="0"/>
        <v>0</v>
      </c>
      <c r="K14" s="16" t="s">
        <v>234</v>
      </c>
      <c r="O14" s="16">
        <v>10</v>
      </c>
      <c r="Q14" s="16" t="s">
        <v>193</v>
      </c>
      <c r="T14" s="16" t="s">
        <v>149</v>
      </c>
      <c r="U14" s="16" t="s">
        <v>247</v>
      </c>
      <c r="V14" s="16"/>
      <c r="W14" s="16"/>
      <c r="X14" s="16"/>
      <c r="Y14" s="30" t="s">
        <v>259</v>
      </c>
      <c r="Z14" s="16">
        <v>12991030</v>
      </c>
      <c r="AA14" s="16">
        <v>12991031</v>
      </c>
      <c r="AB14" s="16">
        <v>12991032</v>
      </c>
      <c r="AC14" s="16">
        <v>12991033</v>
      </c>
      <c r="AD14" s="16">
        <v>12991034</v>
      </c>
      <c r="AH14" s="15" t="s">
        <v>244</v>
      </c>
      <c r="AI14" s="17"/>
    </row>
    <row r="15" spans="1:41" x14ac:dyDescent="0.15">
      <c r="A15" s="16">
        <v>11991013</v>
      </c>
      <c r="B15" s="16">
        <v>1</v>
      </c>
      <c r="C15" s="12" t="s">
        <v>186</v>
      </c>
      <c r="D15" s="12" t="s">
        <v>190</v>
      </c>
      <c r="E15" s="12" t="s">
        <v>305</v>
      </c>
      <c r="F15" s="12" t="str">
        <f>"使区域内的&lt;&amp;color:skill_sel_yellow&gt;所有目标&lt;&amp;/&gt;&lt;&amp;color:skill_sel_red&gt;眩晕&lt;&amp;/&gt;，持续&lt;&amp;color:skill_sel_yellow&gt;"&amp;buff!$E$24&amp;"&lt;&amp;/&gt;秒。"</f>
        <v>使区域内的&lt;&amp;color:skill_sel_yellow&gt;所有目标&lt;&amp;/&gt;&lt;&amp;color:skill_sel_red&gt;眩晕&lt;&amp;/&gt;，持续&lt;&amp;color:skill_sel_yellow&gt;6&lt;&amp;/&gt;秒。</v>
      </c>
      <c r="G15" s="16">
        <v>5</v>
      </c>
      <c r="H15" s="16">
        <v>5</v>
      </c>
      <c r="J15" s="8">
        <f t="shared" si="0"/>
        <v>0</v>
      </c>
      <c r="K15" s="16" t="s">
        <v>234</v>
      </c>
      <c r="O15" s="16">
        <v>10</v>
      </c>
      <c r="Q15" s="16" t="s">
        <v>192</v>
      </c>
      <c r="R15" s="16">
        <v>2.5</v>
      </c>
      <c r="T15" s="16" t="s">
        <v>149</v>
      </c>
      <c r="U15" s="16" t="s">
        <v>250</v>
      </c>
      <c r="V15" s="16"/>
      <c r="W15" s="16"/>
      <c r="X15" s="16"/>
      <c r="Y15" s="30" t="s">
        <v>262</v>
      </c>
      <c r="Z15" s="16">
        <v>12991035</v>
      </c>
      <c r="AH15" s="15" t="s">
        <v>242</v>
      </c>
      <c r="AI15" s="17"/>
    </row>
    <row r="16" spans="1:41" x14ac:dyDescent="0.15">
      <c r="A16" s="16">
        <v>11991014</v>
      </c>
      <c r="B16" s="16">
        <v>1</v>
      </c>
      <c r="C16" s="12" t="s">
        <v>187</v>
      </c>
      <c r="D16" s="12" t="s">
        <v>191</v>
      </c>
      <c r="E16" s="12" t="s">
        <v>306</v>
      </c>
      <c r="F16" s="12" t="str">
        <f>"使区域内的&lt;&amp;color:skill_sel_yellow&gt;所有目标&lt;&amp;/&gt;&lt;&amp;color:skill_sel_red&gt;沉默&lt;&amp;/&gt;，持续&lt;&amp;color:skill_sel_yellow&gt;"&amp;buff!$E$25&amp;"&lt;&amp;/&gt;秒。"</f>
        <v>使区域内的&lt;&amp;color:skill_sel_yellow&gt;所有目标&lt;&amp;/&gt;&lt;&amp;color:skill_sel_red&gt;沉默&lt;&amp;/&gt;，持续&lt;&amp;color:skill_sel_yellow&gt;6&lt;&amp;/&gt;秒。</v>
      </c>
      <c r="G16" s="16">
        <v>5</v>
      </c>
      <c r="H16" s="16">
        <v>5</v>
      </c>
      <c r="J16" s="8">
        <f t="shared" si="0"/>
        <v>0</v>
      </c>
      <c r="K16" s="16" t="s">
        <v>234</v>
      </c>
      <c r="O16" s="16">
        <v>10</v>
      </c>
      <c r="Q16" s="16" t="s">
        <v>192</v>
      </c>
      <c r="R16" s="16">
        <v>2.5</v>
      </c>
      <c r="T16" s="16" t="s">
        <v>149</v>
      </c>
      <c r="U16" s="16" t="s">
        <v>250</v>
      </c>
      <c r="V16" s="16"/>
      <c r="W16" s="16"/>
      <c r="X16" s="16"/>
      <c r="Y16" s="30" t="s">
        <v>456</v>
      </c>
      <c r="Z16" s="16">
        <v>12991039</v>
      </c>
      <c r="AH16" s="15" t="s">
        <v>266</v>
      </c>
      <c r="AI16" s="17"/>
    </row>
    <row r="17" spans="1:35" x14ac:dyDescent="0.15">
      <c r="A17" s="16">
        <v>11991015</v>
      </c>
      <c r="B17" s="16">
        <v>1</v>
      </c>
      <c r="C17" s="12" t="s">
        <v>415</v>
      </c>
      <c r="E17" s="12" t="s">
        <v>416</v>
      </c>
      <c r="F17" s="16" t="s">
        <v>457</v>
      </c>
      <c r="G17" s="16">
        <v>5</v>
      </c>
      <c r="H17" s="16">
        <v>5</v>
      </c>
      <c r="J17" s="8">
        <v>0</v>
      </c>
      <c r="K17" s="16" t="s">
        <v>417</v>
      </c>
      <c r="O17" s="16">
        <v>10</v>
      </c>
      <c r="Q17" s="16" t="s">
        <v>61</v>
      </c>
      <c r="R17" s="16">
        <v>2.5</v>
      </c>
      <c r="T17" s="16" t="s">
        <v>149</v>
      </c>
      <c r="U17" s="16" t="s">
        <v>250</v>
      </c>
      <c r="V17" s="16"/>
      <c r="W17" s="16"/>
      <c r="X17" s="16"/>
      <c r="Y17" s="31" t="s">
        <v>255</v>
      </c>
      <c r="Z17" s="16">
        <v>12991042</v>
      </c>
      <c r="AA17" s="16">
        <v>12991043</v>
      </c>
      <c r="AH17" s="15" t="s">
        <v>243</v>
      </c>
    </row>
    <row r="18" spans="1:35" x14ac:dyDescent="0.15">
      <c r="A18" s="32">
        <v>11991016</v>
      </c>
      <c r="B18" s="16">
        <v>1</v>
      </c>
      <c r="C18" s="32" t="s">
        <v>479</v>
      </c>
      <c r="D18" s="32"/>
      <c r="E18" s="33" t="s">
        <v>459</v>
      </c>
      <c r="F18" s="33" t="str">
        <f>"&lt;&amp;color:skill_sel_yellow&gt;神能爆发时自动触发&lt;&amp;/&gt;\n对全屏内的敌人造成&lt;&amp;color:skill_sel_red&gt;{result.15991024}&lt;&amp;/&gt;伤害。"</f>
        <v>&lt;&amp;color:skill_sel_yellow&gt;神能爆发时自动触发&lt;&amp;/&gt;\n对全屏内的敌人造成&lt;&amp;color:skill_sel_red&gt;{result.15991024}&lt;&amp;/&gt;伤害。</v>
      </c>
      <c r="G18" s="16">
        <v>5</v>
      </c>
      <c r="H18" s="16">
        <v>5</v>
      </c>
      <c r="I18" s="34"/>
      <c r="J18" s="8">
        <v>0</v>
      </c>
      <c r="K18" s="16" t="s">
        <v>417</v>
      </c>
      <c r="L18" s="34"/>
      <c r="M18" s="34"/>
      <c r="N18" s="34"/>
      <c r="O18" s="34">
        <v>10</v>
      </c>
      <c r="P18" s="34"/>
      <c r="Q18" s="34" t="s">
        <v>438</v>
      </c>
      <c r="R18" s="34">
        <v>8</v>
      </c>
      <c r="S18" s="34"/>
      <c r="T18" s="13" t="s">
        <v>463</v>
      </c>
      <c r="U18" s="16" t="s">
        <v>250</v>
      </c>
      <c r="Y18" s="30" t="s">
        <v>517</v>
      </c>
      <c r="Z18" s="16">
        <v>12991044</v>
      </c>
      <c r="AB18" s="34"/>
      <c r="AC18" s="34"/>
      <c r="AD18" s="34"/>
      <c r="AE18" s="34"/>
      <c r="AF18" s="34"/>
      <c r="AG18" s="34"/>
      <c r="AH18" s="27" t="s">
        <v>501</v>
      </c>
      <c r="AI18" s="21"/>
    </row>
    <row r="19" spans="1:35" x14ac:dyDescent="0.15">
      <c r="A19" s="32">
        <v>11991017</v>
      </c>
      <c r="B19" s="16">
        <v>1</v>
      </c>
      <c r="C19" s="32" t="s">
        <v>466</v>
      </c>
      <c r="D19" s="32"/>
      <c r="E19" s="33" t="s">
        <v>465</v>
      </c>
      <c r="F19" s="33" t="str">
        <f>"&lt;&amp;color:skill_sel_yellow&gt;神能爆发时自动触发&lt;&amp;/&gt;\n将全屏内的敌人冰封&lt;&amp;color:skill_sel_red&gt;"&amp;buff!E28&amp;"&lt;&amp;/&gt;秒。"</f>
        <v>&lt;&amp;color:skill_sel_yellow&gt;神能爆发时自动触发&lt;&amp;/&gt;\n将全屏内的敌人冰封&lt;&amp;color:skill_sel_red&gt;1&lt;&amp;/&gt;秒。</v>
      </c>
      <c r="G19" s="16">
        <v>5</v>
      </c>
      <c r="H19" s="16">
        <v>5</v>
      </c>
      <c r="J19" s="8">
        <v>0</v>
      </c>
      <c r="K19" s="16" t="s">
        <v>417</v>
      </c>
      <c r="O19" s="34">
        <v>10</v>
      </c>
      <c r="Q19" s="34" t="s">
        <v>438</v>
      </c>
      <c r="R19" s="34">
        <v>8</v>
      </c>
      <c r="T19" s="13" t="s">
        <v>463</v>
      </c>
      <c r="U19" s="16" t="s">
        <v>250</v>
      </c>
      <c r="Y19" s="31" t="s">
        <v>518</v>
      </c>
      <c r="Z19" s="30">
        <v>12991046</v>
      </c>
      <c r="AH19" s="25" t="s">
        <v>500</v>
      </c>
      <c r="AI19" s="25"/>
    </row>
    <row r="20" spans="1:35" x14ac:dyDescent="0.15">
      <c r="A20" s="32">
        <v>11991017</v>
      </c>
      <c r="B20" s="16">
        <v>2</v>
      </c>
      <c r="C20" s="32" t="s">
        <v>466</v>
      </c>
      <c r="D20" s="32"/>
      <c r="E20" s="33" t="s">
        <v>465</v>
      </c>
      <c r="F20" s="33" t="str">
        <f>"&lt;&amp;color:skill_sel_yellow&gt;神能爆发时自动触发&lt;&amp;/&gt;\n将全屏内的敌人冰封&lt;&amp;color:skill_sel_red&gt;"&amp;buff!E29&amp;"&lt;&amp;/&gt;秒。"</f>
        <v>&lt;&amp;color:skill_sel_yellow&gt;神能爆发时自动触发&lt;&amp;/&gt;\n将全屏内的敌人冰封&lt;&amp;color:skill_sel_red&gt;1.5&lt;&amp;/&gt;秒。</v>
      </c>
      <c r="G20" s="16">
        <v>5</v>
      </c>
      <c r="H20" s="16">
        <v>5</v>
      </c>
      <c r="J20" s="8">
        <v>0</v>
      </c>
      <c r="K20" s="16" t="s">
        <v>234</v>
      </c>
      <c r="O20" s="34">
        <v>10</v>
      </c>
      <c r="Q20" s="34" t="s">
        <v>31</v>
      </c>
      <c r="R20" s="34">
        <v>8</v>
      </c>
      <c r="T20" s="13" t="s">
        <v>420</v>
      </c>
      <c r="U20" s="16" t="s">
        <v>250</v>
      </c>
      <c r="Y20" s="31" t="s">
        <v>518</v>
      </c>
      <c r="Z20" s="30">
        <v>12991046</v>
      </c>
      <c r="AH20" s="25" t="s">
        <v>500</v>
      </c>
      <c r="AI20" s="25"/>
    </row>
    <row r="21" spans="1:35" x14ac:dyDescent="0.15">
      <c r="A21" s="32">
        <v>11991017</v>
      </c>
      <c r="B21" s="16">
        <v>3</v>
      </c>
      <c r="C21" s="32" t="s">
        <v>466</v>
      </c>
      <c r="D21" s="32"/>
      <c r="E21" s="33" t="s">
        <v>465</v>
      </c>
      <c r="F21" s="33" t="str">
        <f>"&lt;&amp;color:skill_sel_yellow&gt;神能爆发时自动触发&lt;&amp;/&gt;\n将全屏内的敌人冰封&lt;&amp;color:skill_sel_red&gt;"&amp;buff!E30&amp;"&lt;&amp;/&gt;秒。"</f>
        <v>&lt;&amp;color:skill_sel_yellow&gt;神能爆发时自动触发&lt;&amp;/&gt;\n将全屏内的敌人冰封&lt;&amp;color:skill_sel_red&gt;2&lt;&amp;/&gt;秒。</v>
      </c>
      <c r="G21" s="16">
        <v>5</v>
      </c>
      <c r="H21" s="16">
        <v>5</v>
      </c>
      <c r="J21" s="8">
        <v>0</v>
      </c>
      <c r="K21" s="16" t="s">
        <v>234</v>
      </c>
      <c r="O21" s="34">
        <v>10</v>
      </c>
      <c r="Q21" s="34" t="s">
        <v>31</v>
      </c>
      <c r="R21" s="34">
        <v>8</v>
      </c>
      <c r="T21" s="13" t="s">
        <v>420</v>
      </c>
      <c r="U21" s="16" t="s">
        <v>250</v>
      </c>
      <c r="Y21" s="31" t="s">
        <v>518</v>
      </c>
      <c r="Z21" s="30">
        <v>12991046</v>
      </c>
      <c r="AH21" s="25" t="s">
        <v>500</v>
      </c>
      <c r="AI21" s="25"/>
    </row>
    <row r="22" spans="1:35" x14ac:dyDescent="0.15">
      <c r="A22" s="32">
        <v>11991017</v>
      </c>
      <c r="B22" s="16">
        <v>4</v>
      </c>
      <c r="C22" s="32" t="s">
        <v>466</v>
      </c>
      <c r="D22" s="32"/>
      <c r="E22" s="33" t="s">
        <v>465</v>
      </c>
      <c r="F22" s="33" t="str">
        <f>"&lt;&amp;color:skill_sel_yellow&gt;神能爆发时自动触发&lt;&amp;/&gt;\n将全屏内的敌人冰封&lt;&amp;color:skill_sel_red&gt;"&amp;buff!E31&amp;"&lt;&amp;/&gt;秒。"</f>
        <v>&lt;&amp;color:skill_sel_yellow&gt;神能爆发时自动触发&lt;&amp;/&gt;\n将全屏内的敌人冰封&lt;&amp;color:skill_sel_red&gt;2.5&lt;&amp;/&gt;秒。</v>
      </c>
      <c r="G22" s="16">
        <v>5</v>
      </c>
      <c r="H22" s="16">
        <v>5</v>
      </c>
      <c r="J22" s="8">
        <v>0</v>
      </c>
      <c r="K22" s="16" t="s">
        <v>234</v>
      </c>
      <c r="O22" s="34">
        <v>10</v>
      </c>
      <c r="Q22" s="34" t="s">
        <v>31</v>
      </c>
      <c r="R22" s="34">
        <v>8</v>
      </c>
      <c r="T22" s="13" t="s">
        <v>420</v>
      </c>
      <c r="U22" s="16" t="s">
        <v>250</v>
      </c>
      <c r="Y22" s="31" t="s">
        <v>518</v>
      </c>
      <c r="Z22" s="30">
        <v>12991046</v>
      </c>
      <c r="AH22" s="25" t="s">
        <v>500</v>
      </c>
      <c r="AI22" s="25"/>
    </row>
    <row r="23" spans="1:35" x14ac:dyDescent="0.15">
      <c r="A23" s="32">
        <v>11991017</v>
      </c>
      <c r="B23" s="16">
        <v>5</v>
      </c>
      <c r="C23" s="32" t="s">
        <v>466</v>
      </c>
      <c r="D23" s="32"/>
      <c r="E23" s="33" t="s">
        <v>465</v>
      </c>
      <c r="F23" s="33" t="str">
        <f>"&lt;&amp;color:skill_sel_yellow&gt;神能爆发时自动触发&lt;&amp;/&gt;\n将全屏内的敌人冰封&lt;&amp;color:skill_sel_red&gt;"&amp;buff!E32&amp;"&lt;&amp;/&gt;秒。"</f>
        <v>&lt;&amp;color:skill_sel_yellow&gt;神能爆发时自动触发&lt;&amp;/&gt;\n将全屏内的敌人冰封&lt;&amp;color:skill_sel_red&gt;3&lt;&amp;/&gt;秒。</v>
      </c>
      <c r="G23" s="16">
        <v>5</v>
      </c>
      <c r="H23" s="16">
        <v>5</v>
      </c>
      <c r="J23" s="8">
        <v>0</v>
      </c>
      <c r="K23" s="16" t="s">
        <v>234</v>
      </c>
      <c r="O23" s="34">
        <v>10</v>
      </c>
      <c r="Q23" s="34" t="s">
        <v>31</v>
      </c>
      <c r="R23" s="34">
        <v>8</v>
      </c>
      <c r="T23" s="13" t="s">
        <v>420</v>
      </c>
      <c r="U23" s="16" t="s">
        <v>250</v>
      </c>
      <c r="Y23" s="31" t="s">
        <v>518</v>
      </c>
      <c r="Z23" s="30">
        <v>12991046</v>
      </c>
      <c r="AH23" s="25" t="s">
        <v>500</v>
      </c>
      <c r="AI23" s="25"/>
    </row>
    <row r="24" spans="1:35" x14ac:dyDescent="0.15">
      <c r="A24" s="32">
        <v>11991018</v>
      </c>
      <c r="B24" s="16">
        <v>1</v>
      </c>
      <c r="C24" s="32" t="s">
        <v>480</v>
      </c>
      <c r="D24" s="32"/>
      <c r="E24" s="12" t="s">
        <v>460</v>
      </c>
      <c r="F24" s="12" t="str">
        <f>"&lt;&amp;color:skill_sel_yellow&gt;神能爆发时自动触发&lt;&amp;/&gt;\n全体友方附加吸收&lt;&amp;color:skill_sel_green&gt;{result.15991025}&lt;&amp;/&gt;伤害的护盾，持续&lt;&amp;color:skill_sel_yellow&gt;"&amp;buff!$E$34&amp;"&lt;&amp;/&gt;秒。"</f>
        <v>&lt;&amp;color:skill_sel_yellow&gt;神能爆发时自动触发&lt;&amp;/&gt;\n全体友方附加吸收&lt;&amp;color:skill_sel_green&gt;{result.15991025}&lt;&amp;/&gt;伤害的护盾，持续&lt;&amp;color:skill_sel_yellow&gt;10&lt;&amp;/&gt;秒。</v>
      </c>
      <c r="G24" s="16">
        <v>5</v>
      </c>
      <c r="H24" s="16">
        <v>5</v>
      </c>
      <c r="J24" s="8">
        <v>0</v>
      </c>
      <c r="K24" s="16" t="s">
        <v>417</v>
      </c>
      <c r="O24" s="34">
        <v>10</v>
      </c>
      <c r="Q24" s="34" t="s">
        <v>438</v>
      </c>
      <c r="R24" s="34">
        <v>8</v>
      </c>
      <c r="T24" s="13" t="s">
        <v>439</v>
      </c>
      <c r="U24" s="16" t="s">
        <v>250</v>
      </c>
      <c r="Y24" s="31" t="s">
        <v>519</v>
      </c>
      <c r="Z24" s="30">
        <v>12991048</v>
      </c>
      <c r="AH24" s="25" t="s">
        <v>499</v>
      </c>
    </row>
    <row r="25" spans="1:35" x14ac:dyDescent="0.15">
      <c r="A25" s="32">
        <v>11991019</v>
      </c>
      <c r="B25" s="16">
        <v>1</v>
      </c>
      <c r="C25" s="32" t="s">
        <v>492</v>
      </c>
      <c r="D25" s="32"/>
      <c r="E25" s="12" t="s">
        <v>461</v>
      </c>
      <c r="F25" s="12" t="str">
        <f>"&lt;&amp;color:skill_sel_yellow&gt;神能爆发时自动触发&lt;&amp;/&gt;\n全体友方攻速提升&lt;&amp;color:skill_sel_green&gt;{result.15991026.%}&lt;&amp;/&gt;，持续&lt;&amp;color:skill_sel_yellow&gt;"&amp;buff!$E$36&amp;"&lt;&amp;/&gt;秒。"</f>
        <v>&lt;&amp;color:skill_sel_yellow&gt;神能爆发时自动触发&lt;&amp;/&gt;\n全体友方攻速提升&lt;&amp;color:skill_sel_green&gt;{result.15991026.%}&lt;&amp;/&gt;，持续&lt;&amp;color:skill_sel_yellow&gt;10&lt;&amp;/&gt;秒。</v>
      </c>
      <c r="G25" s="16">
        <v>5</v>
      </c>
      <c r="H25" s="16">
        <v>5</v>
      </c>
      <c r="J25" s="8">
        <v>0</v>
      </c>
      <c r="K25" s="16" t="s">
        <v>417</v>
      </c>
      <c r="O25" s="34">
        <v>10</v>
      </c>
      <c r="Q25" s="34" t="s">
        <v>438</v>
      </c>
      <c r="R25" s="34">
        <v>8</v>
      </c>
      <c r="T25" s="13" t="s">
        <v>439</v>
      </c>
      <c r="U25" s="16" t="s">
        <v>250</v>
      </c>
      <c r="Y25" s="31" t="s">
        <v>520</v>
      </c>
      <c r="Z25" s="30">
        <v>12991050</v>
      </c>
      <c r="AH25" s="25" t="s">
        <v>498</v>
      </c>
    </row>
    <row r="26" spans="1:35" x14ac:dyDescent="0.15">
      <c r="A26" s="32">
        <v>11991020</v>
      </c>
      <c r="B26" s="16">
        <v>1</v>
      </c>
      <c r="C26" s="32" t="s">
        <v>513</v>
      </c>
      <c r="D26" s="32"/>
      <c r="E26" s="12" t="s">
        <v>462</v>
      </c>
      <c r="F26" s="12" t="str">
        <f>"&lt;&amp;color:skill_sel_yellow&gt;神能爆发时自动触发&lt;&amp;/&gt;\n全体友方防御提升&lt;&amp;color:skill_sel_green&gt;{result.15991027.%}&lt;&amp;/&gt;，持续&lt;&amp;color:skill_sel_yellow&gt;"&amp;buff!$E$38&amp;"&lt;&amp;/&gt;秒。"</f>
        <v>&lt;&amp;color:skill_sel_yellow&gt;神能爆发时自动触发&lt;&amp;/&gt;\n全体友方防御提升&lt;&amp;color:skill_sel_green&gt;{result.15991027.%}&lt;&amp;/&gt;，持续&lt;&amp;color:skill_sel_yellow&gt;10&lt;&amp;/&gt;秒。</v>
      </c>
      <c r="G26" s="16">
        <v>5</v>
      </c>
      <c r="H26" s="16">
        <v>5</v>
      </c>
      <c r="J26" s="8">
        <v>0</v>
      </c>
      <c r="K26" s="16" t="s">
        <v>417</v>
      </c>
      <c r="O26" s="34">
        <v>10</v>
      </c>
      <c r="Q26" s="34" t="s">
        <v>438</v>
      </c>
      <c r="R26" s="34">
        <v>8</v>
      </c>
      <c r="T26" s="13" t="s">
        <v>439</v>
      </c>
      <c r="U26" s="16" t="s">
        <v>250</v>
      </c>
      <c r="Y26" s="31" t="s">
        <v>521</v>
      </c>
      <c r="Z26" s="30">
        <v>12991052</v>
      </c>
      <c r="AH26" s="26" t="s">
        <v>476</v>
      </c>
    </row>
    <row r="27" spans="1:35" x14ac:dyDescent="0.15">
      <c r="A27" s="32">
        <v>11991021</v>
      </c>
      <c r="B27" s="16">
        <v>1</v>
      </c>
      <c r="C27" s="32" t="s">
        <v>481</v>
      </c>
      <c r="D27" s="32"/>
      <c r="E27" s="12" t="s">
        <v>468</v>
      </c>
      <c r="F27" s="12" t="str">
        <f>"&lt;&amp;color:skill_sel_yellow&gt;上阵后持续生效&lt;&amp;/&gt;\n我方受击时神能获取速率提升&lt;&amp;color:skill_sel_green&gt;{result.15991029.%}&lt;&amp;/&gt;。"</f>
        <v>&lt;&amp;color:skill_sel_yellow&gt;上阵后持续生效&lt;&amp;/&gt;\n我方受击时神能获取速率提升&lt;&amp;color:skill_sel_green&gt;{result.15991029.%}&lt;&amp;/&gt;。</v>
      </c>
      <c r="G27" s="16">
        <v>0</v>
      </c>
      <c r="H27" s="16">
        <v>0</v>
      </c>
      <c r="J27" s="8">
        <v>0</v>
      </c>
      <c r="K27" s="16" t="s">
        <v>440</v>
      </c>
      <c r="O27" s="16">
        <v>0</v>
      </c>
      <c r="Y27" s="31" t="s">
        <v>522</v>
      </c>
      <c r="Z27" s="30">
        <v>12991055</v>
      </c>
    </row>
    <row r="28" spans="1:35" x14ac:dyDescent="0.15">
      <c r="A28" s="32">
        <v>11991022</v>
      </c>
      <c r="B28" s="16">
        <v>1</v>
      </c>
      <c r="C28" s="32" t="s">
        <v>482</v>
      </c>
      <c r="D28" s="32"/>
      <c r="E28" s="12" t="s">
        <v>469</v>
      </c>
      <c r="F28" s="12" t="str">
        <f>"&lt;&amp;color:skill_sel_yellow&gt;上阵后持续生效&lt;&amp;/&gt;\n我方击杀敌方时神能获取速率提升&lt;&amp;color:skill_sel_green&gt;{result.15991030.%}&lt;&amp;/&gt;。"</f>
        <v>&lt;&amp;color:skill_sel_yellow&gt;上阵后持续生效&lt;&amp;/&gt;\n我方击杀敌方时神能获取速率提升&lt;&amp;color:skill_sel_green&gt;{result.15991030.%}&lt;&amp;/&gt;。</v>
      </c>
      <c r="G28" s="16">
        <v>0</v>
      </c>
      <c r="H28" s="16">
        <v>0</v>
      </c>
      <c r="J28" s="8">
        <v>0</v>
      </c>
      <c r="K28" s="16" t="s">
        <v>440</v>
      </c>
      <c r="O28" s="16">
        <v>0</v>
      </c>
      <c r="Y28" s="31" t="s">
        <v>523</v>
      </c>
      <c r="Z28" s="30">
        <v>12991056</v>
      </c>
    </row>
    <row r="29" spans="1:35" x14ac:dyDescent="0.15">
      <c r="A29" s="32">
        <v>11991023</v>
      </c>
      <c r="B29" s="16">
        <v>1</v>
      </c>
      <c r="C29" s="32" t="s">
        <v>483</v>
      </c>
      <c r="D29" s="32"/>
      <c r="E29" s="12" t="s">
        <v>470</v>
      </c>
      <c r="F29" s="12" t="str">
        <f>"&lt;&amp;color:skill_sel_yellow&gt;上阵后立即生效&lt;&amp;/&gt;\n获得&lt;&amp;color:skill_sel_green&gt;"&amp;效果!X55&amp;"&lt;&amp;/&gt;点的神能，神能可以&lt;&amp;color:skill_sel_yellow&gt;更快爆发&lt;&amp;/&gt;。"</f>
        <v>&lt;&amp;color:skill_sel_yellow&gt;上阵后立即生效&lt;&amp;/&gt;\n获得&lt;&amp;color:skill_sel_green&gt;20&lt;&amp;/&gt;点的神能，神能可以&lt;&amp;color:skill_sel_yellow&gt;更快爆发&lt;&amp;/&gt;。</v>
      </c>
      <c r="G29" s="16">
        <v>0</v>
      </c>
      <c r="H29" s="16">
        <v>0</v>
      </c>
      <c r="J29" s="8">
        <v>0</v>
      </c>
      <c r="K29" s="16" t="s">
        <v>440</v>
      </c>
      <c r="O29" s="16">
        <v>0</v>
      </c>
      <c r="Y29" s="31" t="s">
        <v>524</v>
      </c>
      <c r="Z29" s="30">
        <v>12991057</v>
      </c>
    </row>
    <row r="30" spans="1:35" x14ac:dyDescent="0.15">
      <c r="A30" s="32">
        <v>11991023</v>
      </c>
      <c r="B30" s="16">
        <v>2</v>
      </c>
      <c r="C30" s="32" t="s">
        <v>483</v>
      </c>
      <c r="D30" s="32"/>
      <c r="E30" s="12" t="s">
        <v>470</v>
      </c>
      <c r="F30" s="12" t="str">
        <f>"&lt;&amp;color:skill_sel_yellow&gt;上阵后立即生效&lt;&amp;/&gt;\n获得&lt;&amp;color:skill_sel_green&gt;"&amp;效果!X56&amp;"&lt;&amp;/&gt;点的神能，神能可以&lt;&amp;color:skill_sel_yellow&gt;更快爆发&lt;&amp;/&gt;。"</f>
        <v>&lt;&amp;color:skill_sel_yellow&gt;上阵后立即生效&lt;&amp;/&gt;\n获得&lt;&amp;color:skill_sel_green&gt;40&lt;&amp;/&gt;点的神能，神能可以&lt;&amp;color:skill_sel_yellow&gt;更快爆发&lt;&amp;/&gt;。</v>
      </c>
      <c r="G30" s="16">
        <v>0</v>
      </c>
      <c r="H30" s="16">
        <v>0</v>
      </c>
      <c r="J30" s="8">
        <v>0</v>
      </c>
      <c r="K30" s="16" t="s">
        <v>440</v>
      </c>
      <c r="O30" s="16">
        <v>0</v>
      </c>
      <c r="Y30" s="31" t="s">
        <v>524</v>
      </c>
      <c r="Z30" s="30">
        <v>12991057</v>
      </c>
    </row>
    <row r="31" spans="1:35" x14ac:dyDescent="0.15">
      <c r="A31" s="32">
        <v>11991023</v>
      </c>
      <c r="B31" s="16">
        <v>3</v>
      </c>
      <c r="C31" s="32" t="s">
        <v>483</v>
      </c>
      <c r="D31" s="32"/>
      <c r="E31" s="12" t="s">
        <v>470</v>
      </c>
      <c r="F31" s="12" t="str">
        <f>"&lt;&amp;color:skill_sel_yellow&gt;上阵后立即生效&lt;&amp;/&gt;\n获得&lt;&amp;color:skill_sel_green&gt;"&amp;效果!X57&amp;"&lt;&amp;/&gt;点的神能，神能可以&lt;&amp;color:skill_sel_yellow&gt;更快爆发&lt;&amp;/&gt;。"</f>
        <v>&lt;&amp;color:skill_sel_yellow&gt;上阵后立即生效&lt;&amp;/&gt;\n获得&lt;&amp;color:skill_sel_green&gt;60&lt;&amp;/&gt;点的神能，神能可以&lt;&amp;color:skill_sel_yellow&gt;更快爆发&lt;&amp;/&gt;。</v>
      </c>
      <c r="G31" s="16">
        <v>0</v>
      </c>
      <c r="H31" s="16">
        <v>0</v>
      </c>
      <c r="J31" s="8">
        <v>0</v>
      </c>
      <c r="K31" s="16" t="s">
        <v>440</v>
      </c>
      <c r="O31" s="16">
        <v>0</v>
      </c>
      <c r="Y31" s="31" t="s">
        <v>524</v>
      </c>
      <c r="Z31" s="30">
        <v>12991057</v>
      </c>
    </row>
    <row r="32" spans="1:35" x14ac:dyDescent="0.15">
      <c r="A32" s="32">
        <v>11991023</v>
      </c>
      <c r="B32" s="16">
        <v>4</v>
      </c>
      <c r="C32" s="32" t="s">
        <v>483</v>
      </c>
      <c r="D32" s="32"/>
      <c r="E32" s="12" t="s">
        <v>470</v>
      </c>
      <c r="F32" s="12" t="str">
        <f>"&lt;&amp;color:skill_sel_yellow&gt;上阵后立即生效&lt;&amp;/&gt;\n获得&lt;&amp;color:skill_sel_green&gt;"&amp;效果!X58&amp;"&lt;&amp;/&gt;点的神能，神能可以&lt;&amp;color:skill_sel_yellow&gt;更快爆发&lt;&amp;/&gt;。"</f>
        <v>&lt;&amp;color:skill_sel_yellow&gt;上阵后立即生效&lt;&amp;/&gt;\n获得&lt;&amp;color:skill_sel_green&gt;80&lt;&amp;/&gt;点的神能，神能可以&lt;&amp;color:skill_sel_yellow&gt;更快爆发&lt;&amp;/&gt;。</v>
      </c>
      <c r="G32" s="16">
        <v>0</v>
      </c>
      <c r="H32" s="16">
        <v>0</v>
      </c>
      <c r="J32" s="8">
        <v>0</v>
      </c>
      <c r="K32" s="16" t="s">
        <v>440</v>
      </c>
      <c r="O32" s="16">
        <v>0</v>
      </c>
      <c r="Y32" s="31" t="s">
        <v>524</v>
      </c>
      <c r="Z32" s="30">
        <v>12991057</v>
      </c>
    </row>
    <row r="33" spans="1:27" x14ac:dyDescent="0.15">
      <c r="A33" s="32">
        <v>11991023</v>
      </c>
      <c r="B33" s="16">
        <v>5</v>
      </c>
      <c r="C33" s="32" t="s">
        <v>483</v>
      </c>
      <c r="D33" s="32"/>
      <c r="E33" s="12" t="s">
        <v>470</v>
      </c>
      <c r="F33" s="12" t="str">
        <f>"&lt;&amp;color:skill_sel_yellow&gt;上阵后立即生效&lt;&amp;/&gt;\n获得&lt;&amp;color:skill_sel_green&gt;"&amp;效果!X59&amp;"&lt;&amp;/&gt;点的神能，神能可以&lt;&amp;color:skill_sel_yellow&gt;更快爆发&lt;&amp;/&gt;。"</f>
        <v>&lt;&amp;color:skill_sel_yellow&gt;上阵后立即生效&lt;&amp;/&gt;\n获得&lt;&amp;color:skill_sel_green&gt;100&lt;&amp;/&gt;点的神能，神能可以&lt;&amp;color:skill_sel_yellow&gt;更快爆发&lt;&amp;/&gt;。</v>
      </c>
      <c r="G33" s="16">
        <v>0</v>
      </c>
      <c r="H33" s="16">
        <v>0</v>
      </c>
      <c r="J33" s="8">
        <v>0</v>
      </c>
      <c r="K33" s="16" t="s">
        <v>440</v>
      </c>
      <c r="O33" s="16">
        <v>0</v>
      </c>
      <c r="Y33" s="31" t="s">
        <v>524</v>
      </c>
      <c r="Z33" s="30">
        <v>12991057</v>
      </c>
    </row>
    <row r="34" spans="1:27" x14ac:dyDescent="0.15">
      <c r="A34" s="32">
        <v>11991024</v>
      </c>
      <c r="B34" s="16">
        <v>1</v>
      </c>
      <c r="C34" s="32" t="s">
        <v>484</v>
      </c>
      <c r="D34" s="32"/>
      <c r="E34" s="12" t="s">
        <v>471</v>
      </c>
      <c r="F34" s="12" t="str">
        <f>"&lt;&amp;color:skill_sel_yellow&gt;上阵后持续生效&lt;&amp;/&gt;\n我方释放主动技能时的神能获取速率提升&lt;&amp;color:skill_sel_green&gt;{result.15991031.%}&lt;&amp;/&gt;。"</f>
        <v>&lt;&amp;color:skill_sel_yellow&gt;上阵后持续生效&lt;&amp;/&gt;\n我方释放主动技能时的神能获取速率提升&lt;&amp;color:skill_sel_green&gt;{result.15991031.%}&lt;&amp;/&gt;。</v>
      </c>
      <c r="G34" s="16">
        <v>0</v>
      </c>
      <c r="H34" s="16">
        <v>0</v>
      </c>
      <c r="J34" s="8">
        <v>0</v>
      </c>
      <c r="K34" s="16" t="s">
        <v>440</v>
      </c>
      <c r="O34" s="16">
        <v>0</v>
      </c>
      <c r="Y34" s="31" t="s">
        <v>525</v>
      </c>
      <c r="Z34" s="30">
        <v>12991058</v>
      </c>
    </row>
    <row r="35" spans="1:27" x14ac:dyDescent="0.15">
      <c r="A35" s="32">
        <v>11991025</v>
      </c>
      <c r="B35" s="16">
        <v>1</v>
      </c>
      <c r="C35" s="32" t="s">
        <v>486</v>
      </c>
      <c r="D35" s="32"/>
      <c r="E35" s="12" t="s">
        <v>472</v>
      </c>
      <c r="F35" s="12" t="s">
        <v>536</v>
      </c>
      <c r="G35" s="16">
        <v>0</v>
      </c>
      <c r="H35" s="16">
        <v>0</v>
      </c>
      <c r="J35" s="8">
        <v>0</v>
      </c>
      <c r="K35" s="16" t="s">
        <v>440</v>
      </c>
      <c r="O35" s="16">
        <v>0</v>
      </c>
      <c r="Y35" s="31" t="s">
        <v>526</v>
      </c>
      <c r="Z35" s="30">
        <v>12991059</v>
      </c>
    </row>
    <row r="36" spans="1:27" x14ac:dyDescent="0.15">
      <c r="A36" s="32">
        <v>11991026</v>
      </c>
      <c r="B36" s="16">
        <v>1</v>
      </c>
      <c r="C36" s="32" t="s">
        <v>485</v>
      </c>
      <c r="D36" s="32"/>
      <c r="E36" s="12" t="s">
        <v>473</v>
      </c>
      <c r="F36" s="12" t="str">
        <f>"&lt;&amp;color:skill_sel_yellow&gt;神能爆发过程中生效&lt;&amp;/&gt;\n我方释放主动技能时的能量消耗减少&lt;&amp;color:skill_sel_green&gt;{result.15991033.%}&lt;&amp;/&gt;。"</f>
        <v>&lt;&amp;color:skill_sel_yellow&gt;神能爆发过程中生效&lt;&amp;/&gt;\n我方释放主动技能时的能量消耗减少&lt;&amp;color:skill_sel_green&gt;{result.15991033.%}&lt;&amp;/&gt;。</v>
      </c>
      <c r="G36" s="16">
        <v>0</v>
      </c>
      <c r="H36" s="16">
        <v>0</v>
      </c>
      <c r="J36" s="8">
        <v>0</v>
      </c>
      <c r="K36" s="16" t="s">
        <v>440</v>
      </c>
      <c r="O36" s="16">
        <v>0</v>
      </c>
      <c r="Y36" s="31" t="s">
        <v>527</v>
      </c>
      <c r="Z36" s="30">
        <v>12991060</v>
      </c>
    </row>
    <row r="37" spans="1:27" x14ac:dyDescent="0.15">
      <c r="A37" s="32">
        <v>11991027</v>
      </c>
      <c r="B37" s="16">
        <v>1</v>
      </c>
      <c r="C37" s="32" t="s">
        <v>507</v>
      </c>
      <c r="D37" s="32"/>
      <c r="E37" s="12" t="s">
        <v>477</v>
      </c>
      <c r="F37" s="12" t="str">
        <f>"&lt;&amp;color:skill_sel_yellow&gt;神能爆发过程中生效&lt;&amp;/&gt;\n我方主动技能中治疗量提升&lt;&amp;color:skill_sel_green&gt;{result.15991034.f}&lt;&amp;/&gt;倍，施加增益状态的持续时间延长&lt;&amp;color:skill_sel_green&gt;{result.15991035.%}&lt;&amp;/&gt;。"</f>
        <v>&lt;&amp;color:skill_sel_yellow&gt;神能爆发过程中生效&lt;&amp;/&gt;\n我方主动技能中治疗量提升&lt;&amp;color:skill_sel_green&gt;{result.15991034.f}&lt;&amp;/&gt;倍，施加增益状态的持续时间延长&lt;&amp;color:skill_sel_green&gt;{result.15991035.%}&lt;&amp;/&gt;。</v>
      </c>
      <c r="G37" s="16">
        <v>0</v>
      </c>
      <c r="H37" s="16">
        <v>0</v>
      </c>
      <c r="J37" s="8">
        <v>0</v>
      </c>
      <c r="K37" s="16" t="s">
        <v>440</v>
      </c>
      <c r="O37" s="16">
        <v>0</v>
      </c>
      <c r="Y37" s="31" t="s">
        <v>528</v>
      </c>
      <c r="Z37" s="30">
        <v>12991061</v>
      </c>
      <c r="AA37" s="30">
        <v>12991062</v>
      </c>
    </row>
    <row r="38" spans="1:27" x14ac:dyDescent="0.15">
      <c r="A38" s="32">
        <v>11991028</v>
      </c>
      <c r="B38" s="16">
        <v>1</v>
      </c>
      <c r="C38" s="32" t="s">
        <v>511</v>
      </c>
      <c r="D38" s="32"/>
      <c r="E38" s="12" t="s">
        <v>478</v>
      </c>
      <c r="F38" s="12" t="str">
        <f>"&lt;&amp;color:skill_sel_yellow&gt;神能爆发过程中生效&lt;&amp;/&gt;\n我方主动技能中施加负面状态的持续时间延长&lt;&amp;color:skill_sel_green&gt;{result.15991036.%}&lt;&amp;/&gt;。"</f>
        <v>&lt;&amp;color:skill_sel_yellow&gt;神能爆发过程中生效&lt;&amp;/&gt;\n我方主动技能中施加负面状态的持续时间延长&lt;&amp;color:skill_sel_green&gt;{result.15991036.%}&lt;&amp;/&gt;。</v>
      </c>
      <c r="G38" s="16">
        <v>0</v>
      </c>
      <c r="H38" s="16">
        <v>0</v>
      </c>
      <c r="J38" s="8">
        <v>0</v>
      </c>
      <c r="K38" s="16" t="s">
        <v>440</v>
      </c>
      <c r="O38" s="16">
        <v>0</v>
      </c>
      <c r="Y38" s="31" t="s">
        <v>529</v>
      </c>
      <c r="Z38" s="30">
        <v>12991063</v>
      </c>
    </row>
  </sheetData>
  <autoFilter ref="A2:AO16">
    <sortState ref="A3:AD56">
      <sortCondition ref="A2"/>
    </sortState>
  </autoFilter>
  <phoneticPr fontId="1" type="noConversion"/>
  <conditionalFormatting sqref="Y2:Y19 Y39:Y1048576">
    <cfRule type="cellIs" dxfId="37" priority="31" operator="equal">
      <formula>0</formula>
    </cfRule>
  </conditionalFormatting>
  <conditionalFormatting sqref="A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">
    <cfRule type="cellIs" dxfId="36" priority="13" operator="equal">
      <formula>0</formula>
    </cfRule>
  </conditionalFormatting>
  <conditionalFormatting sqref="Y21">
    <cfRule type="cellIs" dxfId="35" priority="12" operator="equal">
      <formula>0</formula>
    </cfRule>
  </conditionalFormatting>
  <conditionalFormatting sqref="Y22">
    <cfRule type="cellIs" dxfId="34" priority="11" operator="equal">
      <formula>0</formula>
    </cfRule>
  </conditionalFormatting>
  <conditionalFormatting sqref="Y23">
    <cfRule type="cellIs" dxfId="33" priority="10" operator="equal">
      <formula>0</formula>
    </cfRule>
  </conditionalFormatting>
  <conditionalFormatting sqref="Y24">
    <cfRule type="cellIs" dxfId="32" priority="9" operator="equal">
      <formula>0</formula>
    </cfRule>
  </conditionalFormatting>
  <conditionalFormatting sqref="Y25">
    <cfRule type="cellIs" dxfId="31" priority="8" operator="equal">
      <formula>0</formula>
    </cfRule>
  </conditionalFormatting>
  <conditionalFormatting sqref="Y26">
    <cfRule type="cellIs" dxfId="30" priority="7" operator="equal">
      <formula>0</formula>
    </cfRule>
  </conditionalFormatting>
  <conditionalFormatting sqref="Y27">
    <cfRule type="cellIs" dxfId="29" priority="6" operator="equal">
      <formula>0</formula>
    </cfRule>
  </conditionalFormatting>
  <conditionalFormatting sqref="Y28">
    <cfRule type="cellIs" dxfId="28" priority="5" operator="equal">
      <formula>0</formula>
    </cfRule>
  </conditionalFormatting>
  <conditionalFormatting sqref="Y29">
    <cfRule type="cellIs" dxfId="27" priority="4" operator="equal">
      <formula>0</formula>
    </cfRule>
  </conditionalFormatting>
  <conditionalFormatting sqref="Y30:Y33">
    <cfRule type="cellIs" dxfId="26" priority="3" operator="equal">
      <formula>0</formula>
    </cfRule>
  </conditionalFormatting>
  <conditionalFormatting sqref="Y34 Y36 Y38">
    <cfRule type="cellIs" dxfId="25" priority="2" operator="equal">
      <formula>0</formula>
    </cfRule>
  </conditionalFormatting>
  <conditionalFormatting sqref="Y35 Y37">
    <cfRule type="cellIs" dxfId="24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D65"/>
  <sheetViews>
    <sheetView zoomScale="85" zoomScaleNormal="85" workbookViewId="0">
      <pane xSplit="3" ySplit="2" topLeftCell="F32" activePane="bottomRight" state="frozen"/>
      <selection pane="topRight" activeCell="C1" sqref="C1"/>
      <selection pane="bottomLeft" activeCell="A3" sqref="A3"/>
      <selection pane="bottomRight" activeCell="F58" sqref="F58"/>
    </sheetView>
  </sheetViews>
  <sheetFormatPr defaultColWidth="9" defaultRowHeight="16.5" x14ac:dyDescent="0.15"/>
  <cols>
    <col min="1" max="1" width="10.25" style="1" customWidth="1"/>
    <col min="2" max="2" width="5.375" style="1" customWidth="1"/>
    <col min="3" max="3" width="27.875" style="3" customWidth="1"/>
    <col min="4" max="4" width="9.875" style="1" customWidth="1"/>
    <col min="5" max="5" width="7.625" style="1" customWidth="1"/>
    <col min="6" max="6" width="6.75" style="1" customWidth="1"/>
    <col min="7" max="7" width="5.875" style="1" customWidth="1"/>
    <col min="8" max="8" width="7.125" style="1" customWidth="1"/>
    <col min="9" max="9" width="9" style="1" customWidth="1"/>
    <col min="10" max="10" width="6.75" style="1" customWidth="1"/>
    <col min="11" max="11" width="9.125" style="1" customWidth="1"/>
    <col min="12" max="12" width="5.875" style="1" customWidth="1"/>
    <col min="13" max="13" width="13.375" style="1" customWidth="1"/>
    <col min="14" max="14" width="8.875" style="1" bestFit="1" customWidth="1"/>
    <col min="15" max="15" width="10.5" style="1" bestFit="1" customWidth="1"/>
    <col min="16" max="18" width="9.125" style="1" customWidth="1"/>
    <col min="19" max="21" width="9.875" style="2" customWidth="1"/>
    <col min="22" max="22" width="16.125" style="1" customWidth="1"/>
    <col min="23" max="16384" width="9" style="1"/>
  </cols>
  <sheetData>
    <row r="1" spans="1:30" ht="45" customHeight="1" x14ac:dyDescent="0.15">
      <c r="A1" s="1" t="s">
        <v>363</v>
      </c>
      <c r="B1" s="1" t="s">
        <v>237</v>
      </c>
      <c r="C1" s="3" t="s">
        <v>9</v>
      </c>
      <c r="D1" s="1" t="s">
        <v>59</v>
      </c>
      <c r="E1" s="1" t="s">
        <v>364</v>
      </c>
      <c r="F1" s="1" t="s">
        <v>365</v>
      </c>
      <c r="G1" s="1" t="s">
        <v>366</v>
      </c>
      <c r="H1" s="1" t="s">
        <v>367</v>
      </c>
      <c r="I1" s="1" t="s">
        <v>368</v>
      </c>
      <c r="J1" s="1" t="s">
        <v>75</v>
      </c>
      <c r="K1" s="1" t="s">
        <v>369</v>
      </c>
      <c r="L1" s="1" t="s">
        <v>60</v>
      </c>
      <c r="M1" s="1" t="s">
        <v>370</v>
      </c>
      <c r="N1" s="1" t="s">
        <v>10</v>
      </c>
      <c r="O1" s="1" t="s">
        <v>371</v>
      </c>
      <c r="P1" s="1" t="s">
        <v>372</v>
      </c>
      <c r="Q1" s="1" t="s">
        <v>30</v>
      </c>
      <c r="R1" s="1" t="s">
        <v>373</v>
      </c>
      <c r="S1" s="2" t="s">
        <v>162</v>
      </c>
      <c r="T1" s="2" t="s">
        <v>374</v>
      </c>
      <c r="U1" s="2" t="s">
        <v>166</v>
      </c>
      <c r="V1" s="1" t="s">
        <v>331</v>
      </c>
      <c r="W1" s="1" t="s">
        <v>307</v>
      </c>
      <c r="X1" s="1" t="s">
        <v>375</v>
      </c>
      <c r="Y1" s="1" t="s">
        <v>308</v>
      </c>
      <c r="Z1" s="1" t="s">
        <v>430</v>
      </c>
      <c r="AA1" s="1" t="s">
        <v>309</v>
      </c>
      <c r="AB1" s="1" t="s">
        <v>376</v>
      </c>
      <c r="AC1" s="1" t="s">
        <v>377</v>
      </c>
      <c r="AD1" s="1" t="s">
        <v>432</v>
      </c>
    </row>
    <row r="2" spans="1:30" x14ac:dyDescent="0.15">
      <c r="A2" s="1" t="s">
        <v>11</v>
      </c>
      <c r="B2" s="1" t="s">
        <v>134</v>
      </c>
      <c r="C2" s="3" t="s">
        <v>34</v>
      </c>
      <c r="D2" s="1" t="s">
        <v>62</v>
      </c>
      <c r="E2" s="1" t="s">
        <v>12</v>
      </c>
      <c r="F2" s="1" t="s">
        <v>130</v>
      </c>
      <c r="G2" s="1" t="s">
        <v>50</v>
      </c>
      <c r="H2" s="1" t="s">
        <v>44</v>
      </c>
      <c r="I2" s="1" t="s">
        <v>63</v>
      </c>
      <c r="J2" s="1" t="s">
        <v>92</v>
      </c>
      <c r="K2" s="1" t="s">
        <v>93</v>
      </c>
      <c r="L2" s="1" t="s">
        <v>45</v>
      </c>
      <c r="M2" s="1" t="s">
        <v>217</v>
      </c>
      <c r="N2" s="1" t="s">
        <v>13</v>
      </c>
      <c r="O2" s="1" t="s">
        <v>46</v>
      </c>
      <c r="P2" s="1" t="s">
        <v>47</v>
      </c>
      <c r="Q2" s="1" t="s">
        <v>48</v>
      </c>
      <c r="R2" s="1" t="s">
        <v>49</v>
      </c>
      <c r="S2" s="2" t="s">
        <v>163</v>
      </c>
      <c r="T2" s="2" t="s">
        <v>164</v>
      </c>
      <c r="U2" s="2" t="s">
        <v>165</v>
      </c>
      <c r="V2" s="1" t="s">
        <v>330</v>
      </c>
      <c r="W2" s="1" t="s">
        <v>310</v>
      </c>
      <c r="X2" s="1" t="s">
        <v>311</v>
      </c>
      <c r="Y2" s="1" t="s">
        <v>312</v>
      </c>
      <c r="Z2" s="1" t="s">
        <v>431</v>
      </c>
      <c r="AA2" s="1" t="s">
        <v>313</v>
      </c>
      <c r="AB2" s="1" t="s">
        <v>314</v>
      </c>
      <c r="AC2" s="1" t="s">
        <v>315</v>
      </c>
      <c r="AD2" s="1" t="s">
        <v>433</v>
      </c>
    </row>
    <row r="3" spans="1:30" s="2" customFormat="1" x14ac:dyDescent="0.15">
      <c r="A3" s="1">
        <v>12991001</v>
      </c>
      <c r="B3" s="1">
        <v>1</v>
      </c>
      <c r="C3" s="4" t="s">
        <v>147</v>
      </c>
      <c r="D3" s="2" t="s">
        <v>150</v>
      </c>
      <c r="E3" s="1" t="s">
        <v>148</v>
      </c>
      <c r="H3" s="2" t="s">
        <v>149</v>
      </c>
      <c r="L3" s="2">
        <v>1</v>
      </c>
      <c r="N3" s="2" t="s">
        <v>151</v>
      </c>
      <c r="O3" s="1">
        <v>13991001</v>
      </c>
    </row>
    <row r="4" spans="1:30" x14ac:dyDescent="0.15">
      <c r="A4" s="1">
        <v>12991002</v>
      </c>
      <c r="B4" s="1">
        <v>1</v>
      </c>
      <c r="C4" s="3" t="s">
        <v>160</v>
      </c>
      <c r="D4" s="1" t="s">
        <v>152</v>
      </c>
      <c r="E4" s="1" t="s">
        <v>31</v>
      </c>
      <c r="F4" s="1">
        <v>1.5</v>
      </c>
      <c r="H4" s="1" t="s">
        <v>153</v>
      </c>
      <c r="I4" s="1" t="s">
        <v>154</v>
      </c>
      <c r="J4" s="1" t="s">
        <v>155</v>
      </c>
      <c r="L4" s="1">
        <v>99</v>
      </c>
      <c r="N4" s="1" t="s">
        <v>25</v>
      </c>
      <c r="O4" s="1">
        <v>15991001</v>
      </c>
      <c r="V4" s="1" t="s">
        <v>178</v>
      </c>
    </row>
    <row r="5" spans="1:30" x14ac:dyDescent="0.15">
      <c r="A5" s="1">
        <v>12991003</v>
      </c>
      <c r="B5" s="1">
        <v>1</v>
      </c>
      <c r="C5" s="3" t="s">
        <v>169</v>
      </c>
      <c r="D5" s="1" t="s">
        <v>150</v>
      </c>
      <c r="E5" s="1" t="s">
        <v>24</v>
      </c>
      <c r="H5" s="1" t="s">
        <v>153</v>
      </c>
      <c r="L5" s="1">
        <v>1</v>
      </c>
      <c r="N5" s="1" t="s">
        <v>26</v>
      </c>
      <c r="O5" s="1">
        <v>13991002</v>
      </c>
      <c r="V5" s="2"/>
    </row>
    <row r="6" spans="1:30" x14ac:dyDescent="0.15">
      <c r="A6" s="1">
        <v>12991004</v>
      </c>
      <c r="B6" s="1">
        <v>1</v>
      </c>
      <c r="C6" s="3" t="s">
        <v>170</v>
      </c>
      <c r="D6" s="1" t="s">
        <v>150</v>
      </c>
      <c r="E6" s="1" t="s">
        <v>24</v>
      </c>
      <c r="H6" s="1" t="s">
        <v>153</v>
      </c>
      <c r="L6" s="1">
        <v>1</v>
      </c>
      <c r="N6" s="1" t="s">
        <v>26</v>
      </c>
      <c r="O6" s="1">
        <v>13991003</v>
      </c>
      <c r="V6" s="2"/>
    </row>
    <row r="7" spans="1:30" x14ac:dyDescent="0.15">
      <c r="A7" s="1">
        <v>12991005</v>
      </c>
      <c r="B7" s="1">
        <v>1</v>
      </c>
      <c r="C7" s="3" t="s">
        <v>171</v>
      </c>
      <c r="D7" s="1" t="s">
        <v>150</v>
      </c>
      <c r="E7" s="1" t="s">
        <v>24</v>
      </c>
      <c r="H7" s="1" t="s">
        <v>153</v>
      </c>
      <c r="L7" s="1">
        <v>1</v>
      </c>
      <c r="N7" s="1" t="s">
        <v>26</v>
      </c>
      <c r="O7" s="1">
        <v>13991004</v>
      </c>
      <c r="V7" s="2"/>
    </row>
    <row r="8" spans="1:30" x14ac:dyDescent="0.15">
      <c r="A8" s="1">
        <v>12991006</v>
      </c>
      <c r="B8" s="1">
        <v>1</v>
      </c>
      <c r="C8" s="3" t="s">
        <v>235</v>
      </c>
      <c r="D8" s="1" t="s">
        <v>146</v>
      </c>
      <c r="E8" s="1" t="s">
        <v>24</v>
      </c>
      <c r="H8" s="1" t="s">
        <v>149</v>
      </c>
      <c r="L8" s="1">
        <v>1</v>
      </c>
      <c r="N8" s="1" t="s">
        <v>26</v>
      </c>
      <c r="O8" s="1">
        <v>13991005</v>
      </c>
      <c r="V8" s="2"/>
    </row>
    <row r="9" spans="1:30" x14ac:dyDescent="0.15">
      <c r="A9" s="1">
        <v>12991007</v>
      </c>
      <c r="B9" s="1">
        <v>1</v>
      </c>
      <c r="C9" s="3" t="s">
        <v>172</v>
      </c>
      <c r="D9" s="1" t="s">
        <v>146</v>
      </c>
      <c r="E9" s="1" t="s">
        <v>24</v>
      </c>
      <c r="H9" s="1" t="s">
        <v>149</v>
      </c>
      <c r="L9" s="1">
        <v>1</v>
      </c>
      <c r="N9" s="1" t="s">
        <v>26</v>
      </c>
      <c r="O9" s="1">
        <v>13991006</v>
      </c>
      <c r="V9" s="2"/>
    </row>
    <row r="10" spans="1:30" x14ac:dyDescent="0.15">
      <c r="A10" s="1">
        <v>12991008</v>
      </c>
      <c r="B10" s="1">
        <v>1</v>
      </c>
      <c r="C10" s="3" t="s">
        <v>173</v>
      </c>
      <c r="D10" s="1" t="s">
        <v>146</v>
      </c>
      <c r="E10" s="1" t="s">
        <v>24</v>
      </c>
      <c r="H10" s="1" t="s">
        <v>149</v>
      </c>
      <c r="L10" s="1">
        <v>1</v>
      </c>
      <c r="N10" s="1" t="s">
        <v>26</v>
      </c>
      <c r="O10" s="1">
        <v>13991007</v>
      </c>
      <c r="V10" s="2"/>
    </row>
    <row r="11" spans="1:30" x14ac:dyDescent="0.15">
      <c r="A11" s="1">
        <v>12991009</v>
      </c>
      <c r="B11" s="1">
        <v>1</v>
      </c>
      <c r="C11" s="3" t="s">
        <v>174</v>
      </c>
      <c r="D11" s="1" t="s">
        <v>146</v>
      </c>
      <c r="E11" s="1" t="s">
        <v>24</v>
      </c>
      <c r="H11" s="1" t="s">
        <v>149</v>
      </c>
      <c r="L11" s="1">
        <v>1</v>
      </c>
      <c r="N11" s="1" t="s">
        <v>26</v>
      </c>
      <c r="O11" s="1">
        <v>13991008</v>
      </c>
      <c r="V11" s="2"/>
    </row>
    <row r="12" spans="1:30" x14ac:dyDescent="0.15">
      <c r="A12" s="1">
        <v>12991010</v>
      </c>
      <c r="B12" s="1">
        <v>1</v>
      </c>
      <c r="C12" s="3" t="s">
        <v>236</v>
      </c>
      <c r="D12" s="1" t="s">
        <v>146</v>
      </c>
      <c r="E12" s="1" t="s">
        <v>24</v>
      </c>
      <c r="H12" s="1" t="s">
        <v>149</v>
      </c>
      <c r="L12" s="1">
        <v>1</v>
      </c>
      <c r="N12" s="1" t="s">
        <v>26</v>
      </c>
      <c r="O12" s="1">
        <v>13991009</v>
      </c>
      <c r="V12" s="2"/>
    </row>
    <row r="13" spans="1:30" x14ac:dyDescent="0.15">
      <c r="A13" s="1">
        <v>12991011</v>
      </c>
      <c r="B13" s="1">
        <v>1</v>
      </c>
      <c r="C13" s="3" t="s">
        <v>157</v>
      </c>
      <c r="D13" s="1" t="s">
        <v>150</v>
      </c>
      <c r="E13" s="1" t="s">
        <v>24</v>
      </c>
      <c r="H13" s="1" t="s">
        <v>153</v>
      </c>
      <c r="L13" s="1">
        <v>1</v>
      </c>
      <c r="N13" s="1" t="s">
        <v>151</v>
      </c>
      <c r="O13" s="1">
        <v>13991010</v>
      </c>
      <c r="V13" s="2"/>
    </row>
    <row r="14" spans="1:30" x14ac:dyDescent="0.15">
      <c r="A14" s="1">
        <v>12991012</v>
      </c>
      <c r="B14" s="1">
        <v>1</v>
      </c>
      <c r="C14" s="3" t="s">
        <v>487</v>
      </c>
      <c r="D14" s="1" t="s">
        <v>150</v>
      </c>
      <c r="E14" s="1" t="s">
        <v>24</v>
      </c>
      <c r="L14" s="1">
        <v>1</v>
      </c>
      <c r="N14" s="1" t="s">
        <v>159</v>
      </c>
      <c r="O14" s="1">
        <v>17240202</v>
      </c>
    </row>
    <row r="15" spans="1:30" x14ac:dyDescent="0.15">
      <c r="A15" s="1">
        <v>12991013</v>
      </c>
      <c r="B15" s="1">
        <v>1</v>
      </c>
      <c r="C15" s="3" t="s">
        <v>488</v>
      </c>
      <c r="D15" s="1" t="s">
        <v>150</v>
      </c>
      <c r="E15" s="1" t="s">
        <v>24</v>
      </c>
      <c r="L15" s="1">
        <v>1</v>
      </c>
      <c r="N15" s="1" t="s">
        <v>159</v>
      </c>
      <c r="O15" s="1">
        <v>17240301</v>
      </c>
    </row>
    <row r="16" spans="1:30" x14ac:dyDescent="0.15">
      <c r="A16" s="1">
        <v>12991014</v>
      </c>
      <c r="B16" s="1">
        <v>1</v>
      </c>
      <c r="C16" s="3" t="s">
        <v>317</v>
      </c>
      <c r="D16" s="1" t="s">
        <v>179</v>
      </c>
      <c r="E16" s="1" t="s">
        <v>227</v>
      </c>
      <c r="H16" s="1" t="s">
        <v>149</v>
      </c>
      <c r="L16" s="1">
        <v>1</v>
      </c>
      <c r="N16" s="1" t="s">
        <v>316</v>
      </c>
      <c r="O16" s="1">
        <v>14991001</v>
      </c>
    </row>
    <row r="17" spans="1:22" x14ac:dyDescent="0.15">
      <c r="A17" s="1">
        <v>12991015</v>
      </c>
      <c r="B17" s="1">
        <v>1</v>
      </c>
      <c r="C17" s="3" t="s">
        <v>194</v>
      </c>
      <c r="D17" s="1" t="s">
        <v>23</v>
      </c>
      <c r="E17" s="1" t="s">
        <v>31</v>
      </c>
      <c r="F17" s="1">
        <v>2.5</v>
      </c>
      <c r="H17" s="1" t="s">
        <v>149</v>
      </c>
      <c r="L17" s="1">
        <v>1</v>
      </c>
      <c r="N17" s="1" t="s">
        <v>100</v>
      </c>
      <c r="O17" s="1">
        <v>15991008</v>
      </c>
      <c r="V17" s="1" t="s">
        <v>285</v>
      </c>
    </row>
    <row r="18" spans="1:22" x14ac:dyDescent="0.15">
      <c r="A18" s="1">
        <v>12991016</v>
      </c>
      <c r="B18" s="1">
        <v>1</v>
      </c>
      <c r="C18" s="3" t="s">
        <v>284</v>
      </c>
      <c r="D18" s="1" t="s">
        <v>23</v>
      </c>
      <c r="E18" s="1" t="s">
        <v>31</v>
      </c>
      <c r="F18" s="1">
        <v>2.5</v>
      </c>
      <c r="H18" s="1" t="s">
        <v>149</v>
      </c>
      <c r="L18" s="1">
        <v>1</v>
      </c>
      <c r="N18" s="1" t="s">
        <v>26</v>
      </c>
      <c r="O18" s="1">
        <v>13991011</v>
      </c>
    </row>
    <row r="19" spans="1:22" x14ac:dyDescent="0.15">
      <c r="A19" s="1">
        <v>12991019</v>
      </c>
      <c r="B19" s="1">
        <v>1</v>
      </c>
      <c r="C19" s="3" t="s">
        <v>318</v>
      </c>
      <c r="D19" s="1" t="s">
        <v>196</v>
      </c>
      <c r="E19" s="1" t="s">
        <v>226</v>
      </c>
      <c r="H19" s="1" t="s">
        <v>149</v>
      </c>
      <c r="L19" s="1">
        <v>1</v>
      </c>
      <c r="N19" s="1" t="s">
        <v>316</v>
      </c>
      <c r="O19" s="1">
        <v>14991002</v>
      </c>
    </row>
    <row r="20" spans="1:22" x14ac:dyDescent="0.15">
      <c r="A20" s="1">
        <v>12991020</v>
      </c>
      <c r="B20" s="1">
        <v>1</v>
      </c>
      <c r="C20" s="3" t="s">
        <v>195</v>
      </c>
      <c r="D20" s="1" t="s">
        <v>219</v>
      </c>
      <c r="E20" s="1" t="s">
        <v>31</v>
      </c>
      <c r="F20" s="1">
        <v>2.5</v>
      </c>
      <c r="H20" s="1" t="s">
        <v>149</v>
      </c>
      <c r="L20" s="1">
        <v>1</v>
      </c>
      <c r="N20" s="1" t="s">
        <v>108</v>
      </c>
      <c r="O20" s="1">
        <v>15991009</v>
      </c>
      <c r="V20" s="1" t="s">
        <v>267</v>
      </c>
    </row>
    <row r="21" spans="1:22" x14ac:dyDescent="0.15">
      <c r="A21" s="1">
        <v>12991021</v>
      </c>
      <c r="B21" s="1">
        <v>1</v>
      </c>
      <c r="C21" s="3" t="s">
        <v>319</v>
      </c>
      <c r="D21" s="1" t="s">
        <v>197</v>
      </c>
      <c r="E21" s="1" t="s">
        <v>226</v>
      </c>
      <c r="H21" s="1" t="s">
        <v>198</v>
      </c>
      <c r="L21" s="1">
        <v>1</v>
      </c>
      <c r="N21" s="1" t="s">
        <v>316</v>
      </c>
      <c r="O21" s="1">
        <v>14991003</v>
      </c>
    </row>
    <row r="22" spans="1:22" x14ac:dyDescent="0.15">
      <c r="A22" s="1">
        <v>12991022</v>
      </c>
      <c r="B22" s="1">
        <v>1</v>
      </c>
      <c r="C22" s="3" t="s">
        <v>200</v>
      </c>
      <c r="D22" s="1" t="s">
        <v>220</v>
      </c>
      <c r="E22" s="1" t="s">
        <v>31</v>
      </c>
      <c r="F22" s="1">
        <v>2.5</v>
      </c>
      <c r="H22" s="1" t="s">
        <v>149</v>
      </c>
      <c r="L22" s="1">
        <v>99</v>
      </c>
      <c r="N22" s="1" t="s">
        <v>199</v>
      </c>
      <c r="O22" s="1">
        <v>15991010</v>
      </c>
      <c r="V22" s="11"/>
    </row>
    <row r="23" spans="1:22" x14ac:dyDescent="0.15">
      <c r="A23" s="1">
        <v>12991023</v>
      </c>
      <c r="B23" s="1">
        <v>1</v>
      </c>
      <c r="C23" s="3" t="s">
        <v>320</v>
      </c>
      <c r="D23" s="1" t="s">
        <v>201</v>
      </c>
      <c r="E23" s="1" t="s">
        <v>226</v>
      </c>
      <c r="H23" s="1" t="s">
        <v>198</v>
      </c>
      <c r="L23" s="1">
        <v>1</v>
      </c>
      <c r="N23" s="1" t="s">
        <v>316</v>
      </c>
      <c r="O23" s="1">
        <v>14991004</v>
      </c>
    </row>
    <row r="24" spans="1:22" x14ac:dyDescent="0.15">
      <c r="A24" s="1">
        <v>12991024</v>
      </c>
      <c r="B24" s="1">
        <v>1</v>
      </c>
      <c r="C24" s="3" t="s">
        <v>276</v>
      </c>
      <c r="D24" s="1" t="s">
        <v>221</v>
      </c>
      <c r="E24" s="1" t="s">
        <v>218</v>
      </c>
      <c r="F24" s="1">
        <v>2.5</v>
      </c>
      <c r="H24" s="1" t="s">
        <v>222</v>
      </c>
      <c r="L24" s="1">
        <v>99</v>
      </c>
      <c r="N24" s="1" t="s">
        <v>202</v>
      </c>
      <c r="O24" s="1">
        <v>15991011</v>
      </c>
    </row>
    <row r="25" spans="1:22" x14ac:dyDescent="0.15">
      <c r="A25" s="1">
        <v>12991025</v>
      </c>
      <c r="B25" s="1">
        <v>1</v>
      </c>
      <c r="C25" s="3" t="s">
        <v>208</v>
      </c>
      <c r="D25" s="1" t="s">
        <v>201</v>
      </c>
      <c r="E25" s="1" t="s">
        <v>193</v>
      </c>
      <c r="H25" s="1" t="s">
        <v>204</v>
      </c>
      <c r="L25" s="1">
        <v>1</v>
      </c>
      <c r="N25" s="1" t="s">
        <v>205</v>
      </c>
      <c r="O25" s="1">
        <v>13991014</v>
      </c>
      <c r="V25" s="14" t="s">
        <v>228</v>
      </c>
    </row>
    <row r="26" spans="1:22" x14ac:dyDescent="0.15">
      <c r="A26" s="1">
        <v>12991026</v>
      </c>
      <c r="B26" s="1">
        <v>1</v>
      </c>
      <c r="C26" s="3" t="s">
        <v>206</v>
      </c>
      <c r="D26" s="1" t="s">
        <v>201</v>
      </c>
      <c r="E26" s="1" t="s">
        <v>193</v>
      </c>
      <c r="H26" s="1" t="s">
        <v>204</v>
      </c>
      <c r="L26" s="1">
        <v>1</v>
      </c>
      <c r="N26" s="1" t="s">
        <v>205</v>
      </c>
      <c r="O26" s="1">
        <v>13991015</v>
      </c>
    </row>
    <row r="27" spans="1:22" x14ac:dyDescent="0.15">
      <c r="A27" s="1">
        <v>12991027</v>
      </c>
      <c r="B27" s="1">
        <v>1</v>
      </c>
      <c r="C27" s="3" t="s">
        <v>211</v>
      </c>
      <c r="D27" s="1" t="s">
        <v>201</v>
      </c>
      <c r="E27" s="1" t="s">
        <v>193</v>
      </c>
      <c r="H27" s="1" t="s">
        <v>204</v>
      </c>
      <c r="L27" s="1">
        <v>1</v>
      </c>
      <c r="N27" s="1" t="s">
        <v>205</v>
      </c>
      <c r="O27" s="1">
        <v>13991016</v>
      </c>
    </row>
    <row r="28" spans="1:22" x14ac:dyDescent="0.15">
      <c r="A28" s="1">
        <v>12991028</v>
      </c>
      <c r="B28" s="1">
        <v>1</v>
      </c>
      <c r="C28" s="3" t="s">
        <v>212</v>
      </c>
      <c r="D28" s="1" t="s">
        <v>201</v>
      </c>
      <c r="E28" s="1" t="s">
        <v>193</v>
      </c>
      <c r="H28" s="1" t="s">
        <v>204</v>
      </c>
      <c r="L28" s="1">
        <v>1</v>
      </c>
      <c r="N28" s="1" t="s">
        <v>205</v>
      </c>
      <c r="O28" s="1">
        <v>13991017</v>
      </c>
    </row>
    <row r="29" spans="1:22" x14ac:dyDescent="0.15">
      <c r="A29" s="1">
        <v>12991029</v>
      </c>
      <c r="B29" s="1">
        <v>1</v>
      </c>
      <c r="C29" s="3" t="s">
        <v>207</v>
      </c>
      <c r="D29" s="1" t="s">
        <v>201</v>
      </c>
      <c r="E29" s="1" t="s">
        <v>193</v>
      </c>
      <c r="H29" s="1" t="s">
        <v>204</v>
      </c>
      <c r="L29" s="1">
        <v>1</v>
      </c>
      <c r="N29" s="1" t="s">
        <v>205</v>
      </c>
      <c r="O29" s="1">
        <v>13991018</v>
      </c>
    </row>
    <row r="30" spans="1:22" x14ac:dyDescent="0.15">
      <c r="A30" s="1">
        <v>12991030</v>
      </c>
      <c r="B30" s="1">
        <v>1</v>
      </c>
      <c r="C30" s="3" t="s">
        <v>209</v>
      </c>
      <c r="D30" s="1" t="s">
        <v>201</v>
      </c>
      <c r="E30" s="1" t="s">
        <v>193</v>
      </c>
      <c r="H30" s="1" t="s">
        <v>204</v>
      </c>
      <c r="L30" s="1">
        <v>1</v>
      </c>
      <c r="N30" s="1" t="s">
        <v>205</v>
      </c>
      <c r="O30" s="1">
        <v>13991019</v>
      </c>
      <c r="V30" s="14" t="s">
        <v>229</v>
      </c>
    </row>
    <row r="31" spans="1:22" x14ac:dyDescent="0.15">
      <c r="A31" s="1">
        <v>12991031</v>
      </c>
      <c r="B31" s="1">
        <v>1</v>
      </c>
      <c r="C31" s="3" t="s">
        <v>210</v>
      </c>
      <c r="D31" s="1" t="s">
        <v>201</v>
      </c>
      <c r="E31" s="1" t="s">
        <v>193</v>
      </c>
      <c r="H31" s="1" t="s">
        <v>204</v>
      </c>
      <c r="L31" s="1">
        <v>1</v>
      </c>
      <c r="N31" s="1" t="s">
        <v>205</v>
      </c>
      <c r="O31" s="1">
        <v>13991020</v>
      </c>
    </row>
    <row r="32" spans="1:22" x14ac:dyDescent="0.15">
      <c r="A32" s="1">
        <v>12991032</v>
      </c>
      <c r="B32" s="1">
        <v>1</v>
      </c>
      <c r="C32" s="3" t="s">
        <v>213</v>
      </c>
      <c r="D32" s="1" t="s">
        <v>201</v>
      </c>
      <c r="E32" s="1" t="s">
        <v>193</v>
      </c>
      <c r="H32" s="1" t="s">
        <v>204</v>
      </c>
      <c r="L32" s="1">
        <v>1</v>
      </c>
      <c r="N32" s="1" t="s">
        <v>205</v>
      </c>
      <c r="O32" s="1">
        <v>13991021</v>
      </c>
    </row>
    <row r="33" spans="1:22" x14ac:dyDescent="0.15">
      <c r="A33" s="1">
        <v>12991033</v>
      </c>
      <c r="B33" s="1">
        <v>1</v>
      </c>
      <c r="C33" s="3" t="s">
        <v>214</v>
      </c>
      <c r="D33" s="1" t="s">
        <v>201</v>
      </c>
      <c r="E33" s="1" t="s">
        <v>193</v>
      </c>
      <c r="H33" s="1" t="s">
        <v>204</v>
      </c>
      <c r="L33" s="1">
        <v>1</v>
      </c>
      <c r="N33" s="1" t="s">
        <v>205</v>
      </c>
      <c r="O33" s="1">
        <v>13991022</v>
      </c>
    </row>
    <row r="34" spans="1:22" x14ac:dyDescent="0.15">
      <c r="A34" s="1">
        <v>12991034</v>
      </c>
      <c r="B34" s="1">
        <v>1</v>
      </c>
      <c r="C34" s="3" t="s">
        <v>215</v>
      </c>
      <c r="D34" s="1" t="s">
        <v>201</v>
      </c>
      <c r="E34" s="1" t="s">
        <v>193</v>
      </c>
      <c r="H34" s="1" t="s">
        <v>204</v>
      </c>
      <c r="L34" s="1">
        <v>1</v>
      </c>
      <c r="N34" s="1" t="s">
        <v>205</v>
      </c>
      <c r="O34" s="1">
        <v>13991023</v>
      </c>
    </row>
    <row r="35" spans="1:22" x14ac:dyDescent="0.15">
      <c r="A35" s="1">
        <v>12991035</v>
      </c>
      <c r="B35" s="1">
        <v>1</v>
      </c>
      <c r="C35" s="3" t="s">
        <v>321</v>
      </c>
      <c r="D35" s="1" t="s">
        <v>221</v>
      </c>
      <c r="E35" s="1" t="s">
        <v>95</v>
      </c>
      <c r="H35" s="1" t="s">
        <v>225</v>
      </c>
      <c r="L35" s="1">
        <v>1</v>
      </c>
      <c r="N35" s="1" t="s">
        <v>316</v>
      </c>
      <c r="O35" s="1">
        <v>14991005</v>
      </c>
    </row>
    <row r="36" spans="1:22" x14ac:dyDescent="0.15">
      <c r="A36" s="1">
        <v>12991036</v>
      </c>
      <c r="B36" s="1">
        <v>1</v>
      </c>
      <c r="C36" s="3" t="s">
        <v>290</v>
      </c>
      <c r="D36" s="1" t="s">
        <v>179</v>
      </c>
      <c r="E36" s="1" t="s">
        <v>61</v>
      </c>
      <c r="F36" s="1">
        <v>2.5</v>
      </c>
      <c r="H36" s="1" t="s">
        <v>204</v>
      </c>
      <c r="L36" s="1">
        <v>99</v>
      </c>
      <c r="N36" s="1" t="s">
        <v>205</v>
      </c>
      <c r="O36" s="1">
        <v>13991024</v>
      </c>
      <c r="V36" s="15"/>
    </row>
    <row r="37" spans="1:22" x14ac:dyDescent="0.15">
      <c r="A37" s="1">
        <v>12991039</v>
      </c>
      <c r="B37" s="1">
        <v>1</v>
      </c>
      <c r="C37" s="3" t="s">
        <v>322</v>
      </c>
      <c r="D37" s="1" t="s">
        <v>221</v>
      </c>
      <c r="E37" s="1" t="s">
        <v>95</v>
      </c>
      <c r="H37" s="1" t="s">
        <v>225</v>
      </c>
      <c r="L37" s="1">
        <v>1</v>
      </c>
      <c r="N37" s="1" t="s">
        <v>316</v>
      </c>
      <c r="O37" s="1">
        <v>14991006</v>
      </c>
    </row>
    <row r="38" spans="1:22" x14ac:dyDescent="0.15">
      <c r="A38" s="1">
        <v>12991040</v>
      </c>
      <c r="B38" s="1">
        <v>1</v>
      </c>
      <c r="C38" s="3" t="s">
        <v>203</v>
      </c>
      <c r="D38" s="1" t="s">
        <v>179</v>
      </c>
      <c r="E38" s="1" t="s">
        <v>61</v>
      </c>
      <c r="F38" s="1">
        <v>2.5</v>
      </c>
      <c r="H38" s="1" t="s">
        <v>204</v>
      </c>
      <c r="L38" s="1">
        <v>99</v>
      </c>
      <c r="N38" s="1" t="s">
        <v>205</v>
      </c>
      <c r="O38" s="1">
        <v>13991027</v>
      </c>
    </row>
    <row r="39" spans="1:22" x14ac:dyDescent="0.15">
      <c r="A39" s="1">
        <v>12991041</v>
      </c>
      <c r="B39" s="1">
        <v>1</v>
      </c>
      <c r="C39" s="3" t="s">
        <v>424</v>
      </c>
      <c r="D39" s="1" t="s">
        <v>23</v>
      </c>
      <c r="E39" s="1" t="s">
        <v>24</v>
      </c>
      <c r="H39" s="1" t="s">
        <v>149</v>
      </c>
      <c r="L39" s="1">
        <v>1</v>
      </c>
      <c r="N39" s="1" t="s">
        <v>316</v>
      </c>
      <c r="O39" s="1">
        <v>14991007</v>
      </c>
    </row>
    <row r="40" spans="1:22" x14ac:dyDescent="0.15">
      <c r="A40" s="1">
        <v>12991042</v>
      </c>
      <c r="B40" s="1">
        <v>1</v>
      </c>
      <c r="C40" s="10" t="s">
        <v>423</v>
      </c>
      <c r="D40" s="1" t="s">
        <v>23</v>
      </c>
      <c r="E40" s="1" t="s">
        <v>61</v>
      </c>
      <c r="F40" s="1">
        <v>2.5</v>
      </c>
      <c r="H40" s="1" t="s">
        <v>420</v>
      </c>
      <c r="L40" s="1">
        <v>99</v>
      </c>
      <c r="N40" s="1" t="s">
        <v>25</v>
      </c>
      <c r="O40" s="1">
        <v>15991022</v>
      </c>
      <c r="V40" s="1" t="s">
        <v>429</v>
      </c>
    </row>
    <row r="41" spans="1:22" x14ac:dyDescent="0.15">
      <c r="A41" s="1">
        <v>12991043</v>
      </c>
      <c r="B41" s="1">
        <v>1</v>
      </c>
      <c r="C41" s="10" t="s">
        <v>419</v>
      </c>
      <c r="D41" s="1" t="s">
        <v>23</v>
      </c>
      <c r="E41" s="1" t="s">
        <v>61</v>
      </c>
      <c r="F41" s="1">
        <v>2.5</v>
      </c>
      <c r="H41" s="1" t="s">
        <v>421</v>
      </c>
      <c r="L41" s="1">
        <v>99</v>
      </c>
      <c r="N41" s="1" t="s">
        <v>422</v>
      </c>
      <c r="O41" s="1">
        <v>15991023</v>
      </c>
      <c r="V41" s="1" t="s">
        <v>429</v>
      </c>
    </row>
    <row r="42" spans="1:22" x14ac:dyDescent="0.15">
      <c r="A42" s="23">
        <v>12991044</v>
      </c>
      <c r="B42" s="1">
        <v>1</v>
      </c>
      <c r="C42" s="10" t="s">
        <v>495</v>
      </c>
      <c r="D42" s="1" t="s">
        <v>441</v>
      </c>
      <c r="E42" s="1" t="s">
        <v>442</v>
      </c>
      <c r="F42" s="1">
        <v>8</v>
      </c>
      <c r="H42" s="1" t="s">
        <v>420</v>
      </c>
      <c r="L42" s="1">
        <v>99</v>
      </c>
      <c r="N42" s="1" t="s">
        <v>445</v>
      </c>
      <c r="O42" s="1">
        <v>13991028</v>
      </c>
    </row>
    <row r="43" spans="1:22" x14ac:dyDescent="0.15">
      <c r="A43" s="23">
        <v>12991045</v>
      </c>
      <c r="B43" s="1">
        <v>1</v>
      </c>
      <c r="C43" s="10" t="s">
        <v>496</v>
      </c>
      <c r="D43" s="1" t="s">
        <v>23</v>
      </c>
      <c r="E43" s="1" t="s">
        <v>446</v>
      </c>
      <c r="H43" s="1" t="s">
        <v>447</v>
      </c>
      <c r="L43" s="1">
        <v>1</v>
      </c>
      <c r="N43" s="1" t="s">
        <v>448</v>
      </c>
      <c r="O43" s="1">
        <v>15991024</v>
      </c>
      <c r="V43" s="22" t="s">
        <v>497</v>
      </c>
    </row>
    <row r="44" spans="1:22" x14ac:dyDescent="0.15">
      <c r="A44" s="23">
        <v>12991046</v>
      </c>
      <c r="B44" s="1">
        <v>1</v>
      </c>
      <c r="C44" s="10" t="s">
        <v>474</v>
      </c>
      <c r="D44" s="1" t="s">
        <v>441</v>
      </c>
      <c r="E44" s="1" t="s">
        <v>442</v>
      </c>
      <c r="F44" s="1">
        <v>8</v>
      </c>
      <c r="H44" s="1" t="s">
        <v>420</v>
      </c>
      <c r="L44" s="1">
        <v>99</v>
      </c>
      <c r="N44" s="1" t="s">
        <v>443</v>
      </c>
      <c r="O44" s="1">
        <v>13991029</v>
      </c>
    </row>
    <row r="45" spans="1:22" x14ac:dyDescent="0.15">
      <c r="A45" s="23">
        <v>12991047</v>
      </c>
      <c r="B45" s="1">
        <v>1</v>
      </c>
      <c r="C45" s="10" t="s">
        <v>475</v>
      </c>
      <c r="D45" s="1" t="s">
        <v>23</v>
      </c>
      <c r="E45" s="1" t="s">
        <v>446</v>
      </c>
      <c r="H45" s="1" t="s">
        <v>447</v>
      </c>
      <c r="L45" s="1">
        <v>1</v>
      </c>
      <c r="M45" s="1" t="s">
        <v>535</v>
      </c>
      <c r="N45" s="1" t="s">
        <v>445</v>
      </c>
      <c r="O45" s="1">
        <v>13991030</v>
      </c>
    </row>
    <row r="46" spans="1:22" x14ac:dyDescent="0.15">
      <c r="A46" s="23">
        <v>12991048</v>
      </c>
      <c r="B46" s="1">
        <v>1</v>
      </c>
      <c r="C46" s="20" t="s">
        <v>489</v>
      </c>
      <c r="D46" s="1" t="s">
        <v>441</v>
      </c>
      <c r="E46" s="1" t="s">
        <v>442</v>
      </c>
      <c r="F46" s="1">
        <v>8</v>
      </c>
      <c r="H46" s="1" t="s">
        <v>421</v>
      </c>
      <c r="L46" s="1">
        <v>99</v>
      </c>
      <c r="N46" s="1" t="s">
        <v>443</v>
      </c>
      <c r="O46" s="1">
        <v>13991031</v>
      </c>
    </row>
    <row r="47" spans="1:22" x14ac:dyDescent="0.15">
      <c r="A47" s="23">
        <v>12991049</v>
      </c>
      <c r="B47" s="1">
        <v>1</v>
      </c>
      <c r="C47" s="20" t="s">
        <v>490</v>
      </c>
      <c r="D47" s="1" t="s">
        <v>23</v>
      </c>
      <c r="E47" s="1" t="s">
        <v>446</v>
      </c>
      <c r="H47" s="1" t="s">
        <v>421</v>
      </c>
      <c r="L47" s="1">
        <v>1</v>
      </c>
      <c r="N47" s="1" t="s">
        <v>445</v>
      </c>
      <c r="O47" s="1">
        <v>13991032</v>
      </c>
    </row>
    <row r="48" spans="1:22" x14ac:dyDescent="0.15">
      <c r="A48" s="23">
        <v>12991050</v>
      </c>
      <c r="B48" s="1">
        <v>1</v>
      </c>
      <c r="C48" s="10" t="s">
        <v>493</v>
      </c>
      <c r="D48" s="1" t="s">
        <v>441</v>
      </c>
      <c r="E48" s="1" t="s">
        <v>442</v>
      </c>
      <c r="F48" s="1">
        <v>8</v>
      </c>
      <c r="H48" s="1" t="s">
        <v>421</v>
      </c>
      <c r="N48" s="1" t="s">
        <v>443</v>
      </c>
      <c r="O48" s="1">
        <v>13991033</v>
      </c>
    </row>
    <row r="49" spans="1:24" x14ac:dyDescent="0.15">
      <c r="A49" s="23">
        <v>12991051</v>
      </c>
      <c r="B49" s="1">
        <v>1</v>
      </c>
      <c r="C49" s="10" t="s">
        <v>494</v>
      </c>
      <c r="D49" s="1" t="s">
        <v>23</v>
      </c>
      <c r="E49" s="1" t="s">
        <v>446</v>
      </c>
      <c r="H49" s="1" t="s">
        <v>421</v>
      </c>
      <c r="L49" s="1">
        <v>1</v>
      </c>
      <c r="N49" s="1" t="s">
        <v>445</v>
      </c>
      <c r="O49" s="1">
        <v>13991034</v>
      </c>
      <c r="V49" s="26"/>
    </row>
    <row r="50" spans="1:24" x14ac:dyDescent="0.15">
      <c r="A50" s="23">
        <v>12991052</v>
      </c>
      <c r="B50" s="1">
        <v>1</v>
      </c>
      <c r="C50" s="10" t="s">
        <v>514</v>
      </c>
      <c r="D50" s="1" t="s">
        <v>441</v>
      </c>
      <c r="E50" s="1" t="s">
        <v>442</v>
      </c>
      <c r="F50" s="1">
        <v>8</v>
      </c>
      <c r="H50" s="1" t="s">
        <v>421</v>
      </c>
      <c r="L50" s="1">
        <v>99</v>
      </c>
      <c r="N50" s="1" t="s">
        <v>443</v>
      </c>
      <c r="O50" s="1">
        <v>13991035</v>
      </c>
    </row>
    <row r="51" spans="1:24" x14ac:dyDescent="0.15">
      <c r="A51" s="23">
        <v>12991053</v>
      </c>
      <c r="B51" s="1">
        <v>1</v>
      </c>
      <c r="C51" s="10" t="s">
        <v>515</v>
      </c>
      <c r="D51" s="1" t="s">
        <v>23</v>
      </c>
      <c r="E51" s="1" t="s">
        <v>446</v>
      </c>
      <c r="H51" s="1" t="s">
        <v>421</v>
      </c>
      <c r="L51" s="1">
        <v>1</v>
      </c>
      <c r="N51" s="1" t="s">
        <v>445</v>
      </c>
      <c r="O51" s="1">
        <v>13991036</v>
      </c>
    </row>
    <row r="52" spans="1:24" x14ac:dyDescent="0.15">
      <c r="A52" s="23">
        <v>12991054</v>
      </c>
      <c r="B52" s="1">
        <v>1</v>
      </c>
      <c r="C52" s="10" t="s">
        <v>516</v>
      </c>
      <c r="D52" s="1" t="s">
        <v>23</v>
      </c>
      <c r="E52" s="1" t="s">
        <v>446</v>
      </c>
      <c r="H52" s="1" t="s">
        <v>421</v>
      </c>
      <c r="L52" s="1">
        <v>1</v>
      </c>
      <c r="N52" s="1" t="s">
        <v>445</v>
      </c>
      <c r="O52" s="1">
        <v>13991037</v>
      </c>
    </row>
    <row r="53" spans="1:24" x14ac:dyDescent="0.15">
      <c r="A53" s="23">
        <v>12991055</v>
      </c>
      <c r="B53" s="1">
        <v>1</v>
      </c>
      <c r="C53" s="10" t="s">
        <v>503</v>
      </c>
      <c r="D53" s="1" t="s">
        <v>451</v>
      </c>
      <c r="E53" s="1" t="s">
        <v>446</v>
      </c>
      <c r="H53" s="1" t="s">
        <v>421</v>
      </c>
      <c r="L53" s="1">
        <v>1</v>
      </c>
      <c r="N53" s="1" t="s">
        <v>452</v>
      </c>
      <c r="O53" s="1">
        <v>13991038</v>
      </c>
    </row>
    <row r="54" spans="1:24" x14ac:dyDescent="0.15">
      <c r="A54" s="23">
        <v>12991056</v>
      </c>
      <c r="B54" s="1">
        <v>1</v>
      </c>
      <c r="C54" s="10" t="s">
        <v>467</v>
      </c>
      <c r="D54" s="1" t="s">
        <v>451</v>
      </c>
      <c r="E54" s="1" t="s">
        <v>446</v>
      </c>
      <c r="H54" s="1" t="s">
        <v>421</v>
      </c>
      <c r="L54" s="1">
        <v>1</v>
      </c>
      <c r="N54" s="1" t="s">
        <v>452</v>
      </c>
      <c r="O54" s="1">
        <v>13991039</v>
      </c>
    </row>
    <row r="55" spans="1:24" x14ac:dyDescent="0.15">
      <c r="A55" s="23">
        <v>12991057</v>
      </c>
      <c r="B55" s="1">
        <v>1</v>
      </c>
      <c r="C55" s="10" t="s">
        <v>504</v>
      </c>
      <c r="D55" s="1" t="s">
        <v>451</v>
      </c>
      <c r="E55" s="1" t="s">
        <v>446</v>
      </c>
      <c r="H55" s="1" t="s">
        <v>421</v>
      </c>
      <c r="L55" s="1">
        <v>1</v>
      </c>
      <c r="N55" s="1" t="s">
        <v>74</v>
      </c>
      <c r="O55" s="1">
        <v>0</v>
      </c>
      <c r="P55" s="1" t="s">
        <v>453</v>
      </c>
      <c r="W55" s="1" t="s">
        <v>110</v>
      </c>
      <c r="X55" s="1">
        <v>20</v>
      </c>
    </row>
    <row r="56" spans="1:24" x14ac:dyDescent="0.15">
      <c r="A56" s="23">
        <v>12991057</v>
      </c>
      <c r="B56" s="1">
        <v>2</v>
      </c>
      <c r="C56" s="10" t="s">
        <v>504</v>
      </c>
      <c r="D56" s="1" t="s">
        <v>451</v>
      </c>
      <c r="E56" s="1" t="s">
        <v>95</v>
      </c>
      <c r="H56" s="1" t="s">
        <v>421</v>
      </c>
      <c r="L56" s="1">
        <v>1</v>
      </c>
      <c r="N56" s="1" t="s">
        <v>74</v>
      </c>
      <c r="O56" s="1">
        <v>0</v>
      </c>
      <c r="P56" s="1" t="s">
        <v>453</v>
      </c>
      <c r="W56" s="1" t="s">
        <v>110</v>
      </c>
      <c r="X56" s="1">
        <v>40</v>
      </c>
    </row>
    <row r="57" spans="1:24" x14ac:dyDescent="0.15">
      <c r="A57" s="23">
        <v>12991057</v>
      </c>
      <c r="B57" s="1">
        <v>3</v>
      </c>
      <c r="C57" s="10" t="s">
        <v>504</v>
      </c>
      <c r="D57" s="1" t="s">
        <v>451</v>
      </c>
      <c r="E57" s="1" t="s">
        <v>95</v>
      </c>
      <c r="H57" s="1" t="s">
        <v>421</v>
      </c>
      <c r="L57" s="1">
        <v>1</v>
      </c>
      <c r="N57" s="1" t="s">
        <v>74</v>
      </c>
      <c r="O57" s="1">
        <v>0</v>
      </c>
      <c r="P57" s="1" t="s">
        <v>453</v>
      </c>
      <c r="W57" s="1" t="s">
        <v>110</v>
      </c>
      <c r="X57" s="1">
        <v>60</v>
      </c>
    </row>
    <row r="58" spans="1:24" x14ac:dyDescent="0.15">
      <c r="A58" s="23">
        <v>12991057</v>
      </c>
      <c r="B58" s="1">
        <v>4</v>
      </c>
      <c r="C58" s="10" t="s">
        <v>504</v>
      </c>
      <c r="D58" s="1" t="s">
        <v>451</v>
      </c>
      <c r="E58" s="1" t="s">
        <v>95</v>
      </c>
      <c r="H58" s="1" t="s">
        <v>421</v>
      </c>
      <c r="L58" s="1">
        <v>1</v>
      </c>
      <c r="N58" s="1" t="s">
        <v>74</v>
      </c>
      <c r="O58" s="1">
        <v>0</v>
      </c>
      <c r="P58" s="1" t="s">
        <v>453</v>
      </c>
      <c r="W58" s="1" t="s">
        <v>110</v>
      </c>
      <c r="X58" s="1">
        <v>80</v>
      </c>
    </row>
    <row r="59" spans="1:24" x14ac:dyDescent="0.15">
      <c r="A59" s="23">
        <v>12991057</v>
      </c>
      <c r="B59" s="1">
        <v>5</v>
      </c>
      <c r="C59" s="10" t="s">
        <v>504</v>
      </c>
      <c r="D59" s="1" t="s">
        <v>451</v>
      </c>
      <c r="E59" s="1" t="s">
        <v>24</v>
      </c>
      <c r="H59" s="1" t="s">
        <v>421</v>
      </c>
      <c r="L59" s="1">
        <v>1</v>
      </c>
      <c r="N59" s="1" t="s">
        <v>74</v>
      </c>
      <c r="O59" s="1">
        <v>0</v>
      </c>
      <c r="P59" s="1" t="s">
        <v>453</v>
      </c>
      <c r="W59" s="1" t="s">
        <v>110</v>
      </c>
      <c r="X59" s="1">
        <v>100</v>
      </c>
    </row>
    <row r="60" spans="1:24" x14ac:dyDescent="0.15">
      <c r="A60" s="23">
        <v>12991058</v>
      </c>
      <c r="B60" s="1">
        <v>1</v>
      </c>
      <c r="C60" s="10" t="s">
        <v>505</v>
      </c>
      <c r="D60" s="1" t="s">
        <v>451</v>
      </c>
      <c r="E60" s="1" t="s">
        <v>446</v>
      </c>
      <c r="H60" s="1" t="s">
        <v>421</v>
      </c>
      <c r="L60" s="1">
        <v>1</v>
      </c>
      <c r="N60" s="1" t="s">
        <v>452</v>
      </c>
      <c r="O60" s="1">
        <v>13991040</v>
      </c>
    </row>
    <row r="61" spans="1:24" x14ac:dyDescent="0.15">
      <c r="A61" s="23">
        <v>12991059</v>
      </c>
      <c r="B61" s="1">
        <v>1</v>
      </c>
      <c r="C61" s="10" t="s">
        <v>510</v>
      </c>
      <c r="D61" s="1" t="s">
        <v>451</v>
      </c>
      <c r="E61" s="1" t="s">
        <v>95</v>
      </c>
      <c r="H61" s="1" t="s">
        <v>421</v>
      </c>
      <c r="L61" s="1">
        <v>1</v>
      </c>
      <c r="N61" s="1" t="s">
        <v>151</v>
      </c>
      <c r="O61" s="1">
        <v>13991041</v>
      </c>
    </row>
    <row r="62" spans="1:24" x14ac:dyDescent="0.15">
      <c r="A62" s="23">
        <v>12991060</v>
      </c>
      <c r="B62" s="1">
        <v>1</v>
      </c>
      <c r="C62" s="10" t="s">
        <v>506</v>
      </c>
      <c r="D62" s="1" t="s">
        <v>451</v>
      </c>
      <c r="E62" s="1" t="s">
        <v>95</v>
      </c>
      <c r="H62" s="1" t="s">
        <v>421</v>
      </c>
      <c r="L62" s="1">
        <v>1</v>
      </c>
      <c r="N62" s="1" t="s">
        <v>151</v>
      </c>
      <c r="O62" s="1">
        <v>13991042</v>
      </c>
    </row>
    <row r="63" spans="1:24" x14ac:dyDescent="0.15">
      <c r="A63" s="23">
        <v>12991061</v>
      </c>
      <c r="B63" s="1">
        <v>1</v>
      </c>
      <c r="C63" s="10" t="s">
        <v>508</v>
      </c>
      <c r="D63" s="1" t="s">
        <v>451</v>
      </c>
      <c r="E63" s="1" t="s">
        <v>95</v>
      </c>
      <c r="H63" s="1" t="s">
        <v>421</v>
      </c>
      <c r="L63" s="1">
        <v>1</v>
      </c>
      <c r="N63" s="1" t="s">
        <v>151</v>
      </c>
      <c r="O63" s="1">
        <v>13991043</v>
      </c>
    </row>
    <row r="64" spans="1:24" x14ac:dyDescent="0.15">
      <c r="A64" s="23">
        <v>12991062</v>
      </c>
      <c r="B64" s="1">
        <v>1</v>
      </c>
      <c r="C64" s="10" t="s">
        <v>509</v>
      </c>
      <c r="D64" s="1" t="s">
        <v>451</v>
      </c>
      <c r="E64" s="1" t="s">
        <v>95</v>
      </c>
      <c r="H64" s="1" t="s">
        <v>421</v>
      </c>
      <c r="L64" s="1">
        <v>1</v>
      </c>
      <c r="N64" s="1" t="s">
        <v>151</v>
      </c>
      <c r="O64" s="1">
        <v>13991044</v>
      </c>
    </row>
    <row r="65" spans="1:15" x14ac:dyDescent="0.15">
      <c r="A65" s="23">
        <v>12991063</v>
      </c>
      <c r="B65" s="1">
        <v>1</v>
      </c>
      <c r="C65" s="10" t="s">
        <v>512</v>
      </c>
      <c r="D65" s="1" t="s">
        <v>451</v>
      </c>
      <c r="E65" s="1" t="s">
        <v>95</v>
      </c>
      <c r="H65" s="1" t="s">
        <v>421</v>
      </c>
      <c r="L65" s="1">
        <v>1</v>
      </c>
      <c r="N65" s="1" t="s">
        <v>151</v>
      </c>
      <c r="O65" s="1">
        <v>13991045</v>
      </c>
    </row>
  </sheetData>
  <autoFilter ref="A2:V38">
    <sortState ref="A3:R110">
      <sortCondition ref="A2"/>
    </sortState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R9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P14" sqref="P14"/>
    </sheetView>
  </sheetViews>
  <sheetFormatPr defaultColWidth="9" defaultRowHeight="16.5" x14ac:dyDescent="0.15"/>
  <cols>
    <col min="1" max="1" width="12.125" style="1" customWidth="1"/>
    <col min="2" max="2" width="9.75" style="1" bestFit="1" customWidth="1"/>
    <col min="3" max="3" width="23.875" style="1" customWidth="1"/>
    <col min="4" max="4" width="8.875" style="1" bestFit="1" customWidth="1"/>
    <col min="5" max="5" width="10.125" style="1" bestFit="1" customWidth="1"/>
    <col min="6" max="6" width="9.375" style="1" bestFit="1" customWidth="1"/>
    <col min="7" max="7" width="9.375" style="1" customWidth="1"/>
    <col min="8" max="8" width="10" style="1" bestFit="1" customWidth="1"/>
    <col min="9" max="9" width="9.625" style="1" bestFit="1" customWidth="1"/>
    <col min="10" max="11" width="10.5" style="1" bestFit="1" customWidth="1"/>
    <col min="12" max="12" width="11" style="1" bestFit="1" customWidth="1"/>
    <col min="13" max="13" width="9.875" style="1" customWidth="1"/>
    <col min="14" max="14" width="9.625" style="1" customWidth="1"/>
    <col min="15" max="15" width="9.125" style="1" customWidth="1"/>
    <col min="16" max="16" width="9" style="1" customWidth="1"/>
    <col min="17" max="17" width="8.875" style="1" customWidth="1"/>
    <col min="18" max="18" width="24.5" style="1" bestFit="1" customWidth="1"/>
    <col min="19" max="16384" width="9" style="1"/>
  </cols>
  <sheetData>
    <row r="1" spans="1:18" x14ac:dyDescent="0.15">
      <c r="A1" s="1" t="s">
        <v>378</v>
      </c>
      <c r="B1" s="1" t="s">
        <v>237</v>
      </c>
      <c r="C1" s="1" t="s">
        <v>33</v>
      </c>
      <c r="D1" s="1" t="s">
        <v>15</v>
      </c>
      <c r="E1" s="1" t="s">
        <v>103</v>
      </c>
      <c r="F1" s="1" t="s">
        <v>379</v>
      </c>
      <c r="G1" s="1" t="s">
        <v>328</v>
      </c>
      <c r="H1" s="1" t="s">
        <v>16</v>
      </c>
      <c r="I1" s="1" t="s">
        <v>21</v>
      </c>
      <c r="J1" s="1" t="s">
        <v>380</v>
      </c>
      <c r="K1" s="1" t="s">
        <v>333</v>
      </c>
      <c r="L1" s="1" t="s">
        <v>17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133</v>
      </c>
      <c r="R1" s="1" t="s">
        <v>381</v>
      </c>
    </row>
    <row r="2" spans="1:18" x14ac:dyDescent="0.15">
      <c r="A2" s="1" t="s">
        <v>11</v>
      </c>
      <c r="B2" s="1" t="s">
        <v>134</v>
      </c>
      <c r="C2" s="1" t="s">
        <v>37</v>
      </c>
      <c r="D2" s="1" t="s">
        <v>18</v>
      </c>
      <c r="E2" s="1" t="s">
        <v>104</v>
      </c>
      <c r="F2" s="1" t="s">
        <v>105</v>
      </c>
      <c r="G2" s="1" t="s">
        <v>329</v>
      </c>
      <c r="H2" s="1" t="s">
        <v>19</v>
      </c>
      <c r="I2" s="1" t="s">
        <v>20</v>
      </c>
      <c r="J2" s="1" t="s">
        <v>54</v>
      </c>
      <c r="K2" s="1" t="s">
        <v>55</v>
      </c>
      <c r="L2" s="1" t="s">
        <v>51</v>
      </c>
      <c r="M2" s="1" t="s">
        <v>52</v>
      </c>
      <c r="N2" s="1" t="s">
        <v>53</v>
      </c>
      <c r="O2" s="1" t="s">
        <v>77</v>
      </c>
      <c r="P2" s="1" t="s">
        <v>131</v>
      </c>
      <c r="Q2" s="1" t="s">
        <v>132</v>
      </c>
      <c r="R2" s="1" t="s">
        <v>76</v>
      </c>
    </row>
    <row r="3" spans="1:18" x14ac:dyDescent="0.15">
      <c r="A3" s="1">
        <v>14991001</v>
      </c>
      <c r="B3" s="1">
        <v>1</v>
      </c>
      <c r="C3" s="1" t="str">
        <f>INDEX(效果!$C:$C,MATCH($A3,效果!$O:$O,0))</f>
        <v>天谴场</v>
      </c>
      <c r="D3" s="1" t="s">
        <v>42</v>
      </c>
      <c r="E3" s="1" t="s">
        <v>107</v>
      </c>
      <c r="F3" s="1" t="s">
        <v>106</v>
      </c>
      <c r="G3" s="1">
        <v>4.9000000000000004</v>
      </c>
      <c r="H3" s="1">
        <v>9</v>
      </c>
      <c r="I3" s="1">
        <v>0</v>
      </c>
      <c r="J3" s="1">
        <v>1</v>
      </c>
      <c r="L3" s="1">
        <v>12991015</v>
      </c>
      <c r="M3" s="1">
        <v>12991016</v>
      </c>
      <c r="R3" s="13" t="s">
        <v>271</v>
      </c>
    </row>
    <row r="4" spans="1:18" x14ac:dyDescent="0.15">
      <c r="A4" s="1">
        <v>14991002</v>
      </c>
      <c r="B4" s="1">
        <v>1</v>
      </c>
      <c r="C4" s="1" t="str">
        <f>INDEX(效果!$C:$C,MATCH($A4,效果!$O:$O,0))</f>
        <v>福星加血场</v>
      </c>
      <c r="D4" s="1" t="s">
        <v>42</v>
      </c>
      <c r="E4" s="1" t="s">
        <v>107</v>
      </c>
      <c r="F4" s="1" t="s">
        <v>106</v>
      </c>
      <c r="G4" s="1">
        <v>4.9000000000000004</v>
      </c>
      <c r="H4" s="1">
        <v>6</v>
      </c>
      <c r="I4" s="1">
        <v>0</v>
      </c>
      <c r="J4" s="1">
        <v>1</v>
      </c>
      <c r="L4" s="1">
        <v>12991020</v>
      </c>
      <c r="R4" s="13" t="s">
        <v>270</v>
      </c>
    </row>
    <row r="5" spans="1:18" x14ac:dyDescent="0.15">
      <c r="A5" s="1">
        <v>14991003</v>
      </c>
      <c r="B5" s="1">
        <v>1</v>
      </c>
      <c r="C5" s="1" t="str">
        <f>INDEX(效果!$C:$C,MATCH($A5,效果!$O:$O,0))</f>
        <v>神之愤怒场</v>
      </c>
      <c r="D5" s="1" t="s">
        <v>42</v>
      </c>
      <c r="E5" s="1" t="s">
        <v>107</v>
      </c>
      <c r="F5" s="1" t="s">
        <v>106</v>
      </c>
      <c r="G5" s="1">
        <v>4.9000000000000004</v>
      </c>
      <c r="H5" s="1">
        <v>6</v>
      </c>
      <c r="I5" s="1">
        <v>0</v>
      </c>
      <c r="J5" s="1">
        <v>1</v>
      </c>
      <c r="L5" s="1">
        <v>12991022</v>
      </c>
      <c r="R5" s="13" t="s">
        <v>269</v>
      </c>
    </row>
    <row r="6" spans="1:18" x14ac:dyDescent="0.15">
      <c r="A6" s="1">
        <v>14991004</v>
      </c>
      <c r="B6" s="1">
        <v>1</v>
      </c>
      <c r="C6" s="1" t="str">
        <f>INDEX(效果!$C:$C,MATCH($A6,效果!$O:$O,0))</f>
        <v>神之仁慈场</v>
      </c>
      <c r="D6" s="1" t="s">
        <v>42</v>
      </c>
      <c r="E6" s="1" t="s">
        <v>107</v>
      </c>
      <c r="F6" s="1" t="s">
        <v>106</v>
      </c>
      <c r="G6" s="1">
        <v>4.9000000000000004</v>
      </c>
      <c r="H6" s="1">
        <v>6</v>
      </c>
      <c r="I6" s="1">
        <v>0</v>
      </c>
      <c r="J6" s="1">
        <v>1</v>
      </c>
      <c r="L6" s="1">
        <v>12991024</v>
      </c>
      <c r="R6" s="13" t="s">
        <v>268</v>
      </c>
    </row>
    <row r="7" spans="1:18" x14ac:dyDescent="0.15">
      <c r="A7" s="1">
        <v>14991005</v>
      </c>
      <c r="B7" s="1">
        <v>1</v>
      </c>
      <c r="C7" s="1" t="str">
        <f>INDEX(效果!$C:$C,MATCH($A7,效果!$O:$O,0))</f>
        <v>地动山摇场</v>
      </c>
      <c r="D7" s="1" t="s">
        <v>42</v>
      </c>
      <c r="E7" s="1" t="s">
        <v>107</v>
      </c>
      <c r="F7" s="1" t="s">
        <v>106</v>
      </c>
      <c r="G7" s="1">
        <v>0.9</v>
      </c>
      <c r="H7" s="1">
        <v>6</v>
      </c>
      <c r="I7" s="1">
        <v>0</v>
      </c>
      <c r="J7" s="1">
        <v>1</v>
      </c>
      <c r="L7" s="1">
        <v>12991036</v>
      </c>
      <c r="O7" s="9"/>
      <c r="P7" s="9"/>
      <c r="R7" s="13" t="s">
        <v>272</v>
      </c>
    </row>
    <row r="8" spans="1:18" x14ac:dyDescent="0.15">
      <c r="A8" s="1">
        <v>14991006</v>
      </c>
      <c r="B8" s="1">
        <v>1</v>
      </c>
      <c r="C8" s="1" t="str">
        <f>INDEX(效果!$C:$C,MATCH($A8,效果!$O:$O,0))</f>
        <v>天外之音场</v>
      </c>
      <c r="D8" s="1" t="s">
        <v>42</v>
      </c>
      <c r="E8" s="1" t="s">
        <v>107</v>
      </c>
      <c r="F8" s="1" t="s">
        <v>106</v>
      </c>
      <c r="G8" s="1">
        <v>0.9</v>
      </c>
      <c r="H8" s="1">
        <v>6</v>
      </c>
      <c r="I8" s="1">
        <v>0</v>
      </c>
      <c r="J8" s="1">
        <v>1</v>
      </c>
      <c r="L8" s="1">
        <v>12991040</v>
      </c>
      <c r="M8" s="9"/>
      <c r="N8" s="9"/>
      <c r="O8" s="9"/>
      <c r="P8" s="9"/>
      <c r="R8" s="13" t="s">
        <v>273</v>
      </c>
    </row>
    <row r="9" spans="1:18" x14ac:dyDescent="0.15">
      <c r="A9" s="1">
        <v>14991007</v>
      </c>
      <c r="B9" s="1">
        <v>1</v>
      </c>
      <c r="C9" s="1" t="str">
        <f>INDEX(效果!$C:$C,MATCH($A9,效果!$O:$O,0))</f>
        <v>天降神罚弹道</v>
      </c>
      <c r="D9" s="1" t="s">
        <v>425</v>
      </c>
      <c r="E9" s="1" t="s">
        <v>107</v>
      </c>
      <c r="F9" s="1" t="s">
        <v>426</v>
      </c>
      <c r="G9" s="1">
        <v>0.9</v>
      </c>
      <c r="H9" s="1">
        <v>6</v>
      </c>
      <c r="I9" s="1">
        <v>0</v>
      </c>
      <c r="J9" s="1">
        <v>2</v>
      </c>
      <c r="L9" s="1">
        <v>12991042</v>
      </c>
      <c r="M9" s="1">
        <v>12991043</v>
      </c>
      <c r="R9" s="13" t="s">
        <v>269</v>
      </c>
    </row>
  </sheetData>
  <autoFilter ref="A2:R8">
    <sortState ref="A3:N15">
      <sortCondition ref="A2"/>
    </sortState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workbookViewId="0">
      <selection activeCell="A3" sqref="A3"/>
    </sheetView>
  </sheetViews>
  <sheetFormatPr defaultRowHeight="16.5" x14ac:dyDescent="0.15"/>
  <cols>
    <col min="1" max="1" width="9.5" style="19" bestFit="1" customWidth="1"/>
    <col min="2" max="2" width="9" style="19"/>
    <col min="3" max="3" width="25.25" style="19" customWidth="1"/>
    <col min="4" max="9" width="9" style="19"/>
    <col min="10" max="10" width="9.5" style="19" bestFit="1" customWidth="1"/>
    <col min="11" max="12" width="9.5" style="19" customWidth="1"/>
    <col min="13" max="16384" width="9" style="19"/>
  </cols>
  <sheetData>
    <row r="1" spans="1:15" x14ac:dyDescent="0.15">
      <c r="A1" s="1" t="s">
        <v>385</v>
      </c>
      <c r="B1" s="1" t="s">
        <v>386</v>
      </c>
      <c r="C1" s="1" t="s">
        <v>387</v>
      </c>
      <c r="D1" s="1" t="s">
        <v>388</v>
      </c>
      <c r="E1" s="1" t="s">
        <v>389</v>
      </c>
      <c r="F1" s="1" t="s">
        <v>390</v>
      </c>
      <c r="G1" s="1" t="s">
        <v>391</v>
      </c>
      <c r="H1" s="1" t="s">
        <v>392</v>
      </c>
      <c r="I1" s="1" t="s">
        <v>393</v>
      </c>
      <c r="J1" s="1" t="s">
        <v>409</v>
      </c>
      <c r="K1" s="1" t="s">
        <v>410</v>
      </c>
      <c r="L1" s="1" t="s">
        <v>411</v>
      </c>
      <c r="M1" s="1" t="s">
        <v>394</v>
      </c>
      <c r="N1" s="1" t="s">
        <v>405</v>
      </c>
      <c r="O1" s="1" t="s">
        <v>406</v>
      </c>
    </row>
    <row r="2" spans="1:15" x14ac:dyDescent="0.15">
      <c r="A2" s="1" t="s">
        <v>395</v>
      </c>
      <c r="B2" s="1" t="s">
        <v>134</v>
      </c>
      <c r="C2" s="1" t="s">
        <v>396</v>
      </c>
      <c r="D2" s="1" t="s">
        <v>397</v>
      </c>
      <c r="E2" s="1" t="s">
        <v>398</v>
      </c>
      <c r="F2" s="1" t="s">
        <v>399</v>
      </c>
      <c r="G2" s="1" t="s">
        <v>400</v>
      </c>
      <c r="H2" s="1" t="s">
        <v>401</v>
      </c>
      <c r="I2" s="1" t="s">
        <v>402</v>
      </c>
      <c r="J2" s="1" t="s">
        <v>412</v>
      </c>
      <c r="K2" s="1" t="s">
        <v>413</v>
      </c>
      <c r="L2" s="1" t="s">
        <v>414</v>
      </c>
      <c r="M2" s="1" t="s">
        <v>403</v>
      </c>
      <c r="N2" s="1" t="s">
        <v>407</v>
      </c>
      <c r="O2" s="1" t="s">
        <v>408</v>
      </c>
    </row>
    <row r="3" spans="1:15" x14ac:dyDescent="0.15">
      <c r="A3" s="1">
        <v>17991012</v>
      </c>
      <c r="B3" s="1">
        <v>1</v>
      </c>
      <c r="C3" s="3" t="s">
        <v>161</v>
      </c>
      <c r="D3" s="19" t="s">
        <v>404</v>
      </c>
      <c r="E3" s="1">
        <v>31990008</v>
      </c>
      <c r="H3" s="19">
        <v>1</v>
      </c>
      <c r="I3" s="19">
        <v>20</v>
      </c>
      <c r="J3" s="1">
        <v>15991006</v>
      </c>
      <c r="K3" s="1">
        <v>15991006</v>
      </c>
      <c r="L3" s="1">
        <v>15991006</v>
      </c>
      <c r="N3" s="19">
        <v>4</v>
      </c>
    </row>
    <row r="4" spans="1:15" x14ac:dyDescent="0.15">
      <c r="A4" s="1">
        <v>17991013</v>
      </c>
      <c r="B4" s="1">
        <v>1</v>
      </c>
      <c r="C4" s="3" t="s">
        <v>175</v>
      </c>
      <c r="D4" s="19" t="s">
        <v>404</v>
      </c>
      <c r="E4" s="1">
        <v>31990009</v>
      </c>
      <c r="H4" s="19">
        <v>1</v>
      </c>
      <c r="I4" s="19">
        <v>20</v>
      </c>
      <c r="J4" s="1">
        <v>15991007</v>
      </c>
      <c r="K4" s="1">
        <v>15991007</v>
      </c>
      <c r="L4" s="1">
        <v>15991007</v>
      </c>
      <c r="N4" s="19">
        <v>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47"/>
  <sheetViews>
    <sheetView tabSelected="1" zoomScaleNormal="100" workbookViewId="0">
      <pane xSplit="3" ySplit="2" topLeftCell="D15" activePane="bottomRight" state="frozen"/>
      <selection pane="topRight" activeCell="C1" sqref="C1"/>
      <selection pane="bottomLeft" activeCell="A3" sqref="A3"/>
      <selection pane="bottomRight" activeCell="K28" sqref="K28"/>
    </sheetView>
  </sheetViews>
  <sheetFormatPr defaultColWidth="9" defaultRowHeight="16.5" x14ac:dyDescent="0.15"/>
  <cols>
    <col min="1" max="1" width="16.625" style="1" customWidth="1"/>
    <col min="2" max="2" width="9.75" style="1" bestFit="1" customWidth="1"/>
    <col min="3" max="4" width="33.375" style="1" customWidth="1"/>
    <col min="5" max="5" width="7.5" style="1" customWidth="1"/>
    <col min="6" max="6" width="9.375" style="1" customWidth="1"/>
    <col min="7" max="8" width="6.875" style="1" customWidth="1"/>
    <col min="9" max="9" width="8.875" style="1" bestFit="1" customWidth="1"/>
    <col min="10" max="10" width="23.5" style="1" bestFit="1" customWidth="1"/>
    <col min="11" max="11" width="9.25" style="1" customWidth="1"/>
    <col min="12" max="12" width="8.875" style="1" customWidth="1"/>
    <col min="13" max="13" width="6.5" style="1" customWidth="1"/>
    <col min="14" max="14" width="20.625" style="1" bestFit="1" customWidth="1"/>
    <col min="15" max="16384" width="9" style="1"/>
  </cols>
  <sheetData>
    <row r="1" spans="1:14" ht="84.75" customHeight="1" x14ac:dyDescent="0.15">
      <c r="A1" s="9" t="s">
        <v>78</v>
      </c>
      <c r="B1" s="9" t="s">
        <v>537</v>
      </c>
      <c r="C1" s="9" t="s">
        <v>79</v>
      </c>
      <c r="D1" s="9" t="s">
        <v>538</v>
      </c>
      <c r="E1" s="9" t="s">
        <v>539</v>
      </c>
      <c r="F1" s="9" t="s">
        <v>540</v>
      </c>
      <c r="G1" s="9" t="s">
        <v>541</v>
      </c>
      <c r="H1" s="9" t="s">
        <v>542</v>
      </c>
      <c r="I1" s="9" t="s">
        <v>27</v>
      </c>
      <c r="J1" s="9" t="s">
        <v>80</v>
      </c>
      <c r="K1" s="9" t="s">
        <v>28</v>
      </c>
      <c r="L1" s="9" t="s">
        <v>29</v>
      </c>
      <c r="M1" s="9" t="s">
        <v>14</v>
      </c>
      <c r="N1" s="9" t="s">
        <v>543</v>
      </c>
    </row>
    <row r="2" spans="1:14" x14ac:dyDescent="0.15">
      <c r="A2" s="1" t="s">
        <v>4</v>
      </c>
      <c r="B2" s="1" t="s">
        <v>544</v>
      </c>
      <c r="C2" s="1" t="s">
        <v>81</v>
      </c>
      <c r="D2" s="1" t="s">
        <v>545</v>
      </c>
      <c r="E2" s="1" t="s">
        <v>546</v>
      </c>
      <c r="F2" s="1" t="s">
        <v>547</v>
      </c>
      <c r="G2" s="1" t="s">
        <v>548</v>
      </c>
      <c r="H2" s="1" t="s">
        <v>549</v>
      </c>
      <c r="I2" s="1" t="s">
        <v>5</v>
      </c>
      <c r="J2" s="1" t="s">
        <v>82</v>
      </c>
      <c r="K2" s="1" t="s">
        <v>83</v>
      </c>
      <c r="L2" s="1" t="s">
        <v>84</v>
      </c>
      <c r="M2" s="1" t="s">
        <v>550</v>
      </c>
      <c r="N2" s="1" t="s">
        <v>551</v>
      </c>
    </row>
    <row r="3" spans="1:14" x14ac:dyDescent="0.15">
      <c r="A3" s="1">
        <v>13991001</v>
      </c>
      <c r="B3" s="6">
        <v>1</v>
      </c>
      <c r="C3" s="1" t="s">
        <v>552</v>
      </c>
      <c r="D3" s="1">
        <v>1.5</v>
      </c>
      <c r="E3" s="1">
        <v>10</v>
      </c>
      <c r="F3" s="1" t="s">
        <v>553</v>
      </c>
      <c r="G3" s="1">
        <v>20</v>
      </c>
      <c r="I3" s="1" t="s">
        <v>554</v>
      </c>
      <c r="J3" s="1">
        <v>1</v>
      </c>
      <c r="K3" s="1">
        <v>12991002</v>
      </c>
      <c r="N3" s="1" t="s">
        <v>555</v>
      </c>
    </row>
    <row r="4" spans="1:14" x14ac:dyDescent="0.15">
      <c r="A4" s="1">
        <v>13991002</v>
      </c>
      <c r="B4" s="6">
        <v>1</v>
      </c>
      <c r="C4" s="1" t="s">
        <v>556</v>
      </c>
      <c r="D4" s="1">
        <v>1.5</v>
      </c>
      <c r="E4" s="1">
        <v>10</v>
      </c>
      <c r="F4" s="1" t="s">
        <v>553</v>
      </c>
      <c r="G4" s="1">
        <v>20</v>
      </c>
      <c r="I4" s="1" t="s">
        <v>557</v>
      </c>
      <c r="J4" s="1" t="s">
        <v>558</v>
      </c>
      <c r="K4" s="1">
        <v>15991002</v>
      </c>
      <c r="N4" s="1" t="s">
        <v>559</v>
      </c>
    </row>
    <row r="5" spans="1:14" x14ac:dyDescent="0.15">
      <c r="A5" s="1">
        <v>13991003</v>
      </c>
      <c r="B5" s="6">
        <v>1</v>
      </c>
      <c r="C5" s="1" t="s">
        <v>560</v>
      </c>
      <c r="D5" s="1">
        <v>1.5</v>
      </c>
      <c r="E5" s="1">
        <v>10</v>
      </c>
      <c r="F5" s="1" t="s">
        <v>553</v>
      </c>
      <c r="G5" s="1">
        <v>20</v>
      </c>
      <c r="I5" s="1" t="s">
        <v>557</v>
      </c>
      <c r="J5" s="1" t="s">
        <v>561</v>
      </c>
      <c r="K5" s="1">
        <v>15991003</v>
      </c>
    </row>
    <row r="6" spans="1:14" x14ac:dyDescent="0.15">
      <c r="A6" s="1">
        <v>13991004</v>
      </c>
      <c r="B6" s="6">
        <v>1</v>
      </c>
      <c r="C6" s="1" t="s">
        <v>562</v>
      </c>
      <c r="D6" s="1">
        <v>1.5</v>
      </c>
      <c r="E6" s="1">
        <v>10</v>
      </c>
      <c r="F6" s="1" t="s">
        <v>553</v>
      </c>
      <c r="G6" s="1">
        <v>20</v>
      </c>
      <c r="I6" s="1" t="s">
        <v>563</v>
      </c>
      <c r="J6" s="1" t="s">
        <v>564</v>
      </c>
    </row>
    <row r="7" spans="1:14" x14ac:dyDescent="0.15">
      <c r="A7" s="1">
        <v>13991005</v>
      </c>
      <c r="B7" s="6">
        <v>1</v>
      </c>
      <c r="C7" s="1" t="s">
        <v>565</v>
      </c>
      <c r="D7" s="1">
        <v>1.5</v>
      </c>
      <c r="E7" s="1">
        <v>10</v>
      </c>
      <c r="F7" s="1" t="s">
        <v>553</v>
      </c>
      <c r="G7" s="1">
        <v>20</v>
      </c>
      <c r="I7" s="1" t="s">
        <v>563</v>
      </c>
      <c r="J7" s="16" t="s">
        <v>566</v>
      </c>
    </row>
    <row r="8" spans="1:14" x14ac:dyDescent="0.15">
      <c r="A8" s="1">
        <v>13991006</v>
      </c>
      <c r="B8" s="6">
        <v>1</v>
      </c>
      <c r="C8" s="1" t="s">
        <v>567</v>
      </c>
      <c r="D8" s="1">
        <v>1.5</v>
      </c>
      <c r="E8" s="1">
        <v>10</v>
      </c>
      <c r="F8" s="1" t="s">
        <v>553</v>
      </c>
      <c r="G8" s="1">
        <v>20</v>
      </c>
      <c r="I8" s="1" t="s">
        <v>557</v>
      </c>
      <c r="J8" s="1" t="s">
        <v>561</v>
      </c>
      <c r="K8" s="1">
        <v>15991004</v>
      </c>
      <c r="N8" s="8" t="s">
        <v>568</v>
      </c>
    </row>
    <row r="9" spans="1:14" x14ac:dyDescent="0.15">
      <c r="A9" s="1">
        <v>13991007</v>
      </c>
      <c r="B9" s="6">
        <v>1</v>
      </c>
      <c r="C9" s="1" t="s">
        <v>569</v>
      </c>
      <c r="D9" s="1">
        <v>1.5</v>
      </c>
      <c r="E9" s="1">
        <v>10</v>
      </c>
      <c r="F9" s="1" t="s">
        <v>553</v>
      </c>
      <c r="G9" s="1">
        <v>20</v>
      </c>
      <c r="I9" s="1" t="s">
        <v>557</v>
      </c>
      <c r="J9" s="1" t="s">
        <v>558</v>
      </c>
      <c r="K9" s="1">
        <v>15991005</v>
      </c>
    </row>
    <row r="10" spans="1:14" x14ac:dyDescent="0.15">
      <c r="A10" s="1">
        <v>13991008</v>
      </c>
      <c r="B10" s="6">
        <v>1</v>
      </c>
      <c r="C10" s="1" t="s">
        <v>570</v>
      </c>
      <c r="D10" s="1">
        <v>1.5</v>
      </c>
      <c r="E10" s="1">
        <v>10</v>
      </c>
      <c r="F10" s="1" t="s">
        <v>553</v>
      </c>
      <c r="G10" s="1">
        <v>20</v>
      </c>
      <c r="I10" s="1" t="s">
        <v>563</v>
      </c>
      <c r="J10" s="1" t="s">
        <v>564</v>
      </c>
    </row>
    <row r="11" spans="1:14" x14ac:dyDescent="0.15">
      <c r="A11" s="1">
        <v>13991009</v>
      </c>
      <c r="B11" s="6">
        <v>1</v>
      </c>
      <c r="C11" s="1" t="s">
        <v>565</v>
      </c>
      <c r="D11" s="1">
        <v>1.5</v>
      </c>
      <c r="E11" s="1">
        <v>10</v>
      </c>
      <c r="F11" s="1" t="s">
        <v>553</v>
      </c>
      <c r="G11" s="1">
        <v>20</v>
      </c>
      <c r="I11" s="1" t="s">
        <v>563</v>
      </c>
      <c r="J11" s="16" t="s">
        <v>566</v>
      </c>
    </row>
    <row r="12" spans="1:14" x14ac:dyDescent="0.15">
      <c r="A12" s="1">
        <v>13991010</v>
      </c>
      <c r="B12" s="6">
        <v>1</v>
      </c>
      <c r="C12" s="1" t="s">
        <v>571</v>
      </c>
      <c r="D12" s="1">
        <v>1.5</v>
      </c>
      <c r="E12" s="1">
        <v>10</v>
      </c>
      <c r="F12" s="1" t="s">
        <v>572</v>
      </c>
      <c r="H12" s="1" t="s">
        <v>158</v>
      </c>
      <c r="I12" s="1" t="s">
        <v>158</v>
      </c>
      <c r="J12" s="6">
        <v>31010003</v>
      </c>
      <c r="N12" s="8" t="s">
        <v>573</v>
      </c>
    </row>
    <row r="13" spans="1:14" x14ac:dyDescent="0.15">
      <c r="A13" s="1">
        <v>13991011</v>
      </c>
      <c r="B13" s="6">
        <v>1</v>
      </c>
      <c r="C13" s="1" t="s">
        <v>574</v>
      </c>
      <c r="D13" s="1">
        <v>1.5</v>
      </c>
      <c r="E13" s="1">
        <v>3</v>
      </c>
      <c r="F13" s="1" t="s">
        <v>553</v>
      </c>
      <c r="G13" s="1">
        <v>9</v>
      </c>
      <c r="H13" s="1" t="s">
        <v>575</v>
      </c>
      <c r="I13" s="6" t="s">
        <v>563</v>
      </c>
      <c r="J13" s="6" t="s">
        <v>576</v>
      </c>
      <c r="N13" s="1" t="s">
        <v>85</v>
      </c>
    </row>
    <row r="14" spans="1:14" x14ac:dyDescent="0.15">
      <c r="A14" s="1">
        <v>13991014</v>
      </c>
      <c r="B14" s="1">
        <v>1</v>
      </c>
      <c r="C14" s="1" t="s">
        <v>577</v>
      </c>
      <c r="D14" s="6">
        <v>1.5</v>
      </c>
      <c r="E14" s="6">
        <v>10</v>
      </c>
      <c r="F14" s="1" t="s">
        <v>553</v>
      </c>
      <c r="G14" s="1">
        <v>20</v>
      </c>
      <c r="I14" s="1" t="s">
        <v>557</v>
      </c>
      <c r="J14" s="1" t="s">
        <v>578</v>
      </c>
      <c r="L14" s="1">
        <v>15991012</v>
      </c>
      <c r="N14" s="1" t="s">
        <v>579</v>
      </c>
    </row>
    <row r="15" spans="1:14" x14ac:dyDescent="0.15">
      <c r="A15" s="1">
        <v>13991015</v>
      </c>
      <c r="B15" s="1">
        <v>1</v>
      </c>
      <c r="C15" s="1" t="s">
        <v>580</v>
      </c>
      <c r="D15" s="6">
        <v>1.5</v>
      </c>
      <c r="E15" s="6">
        <v>10</v>
      </c>
      <c r="F15" s="1" t="s">
        <v>553</v>
      </c>
      <c r="G15" s="1">
        <v>20</v>
      </c>
      <c r="I15" s="1" t="s">
        <v>557</v>
      </c>
      <c r="J15" s="1" t="s">
        <v>581</v>
      </c>
      <c r="K15" s="1">
        <v>15991013</v>
      </c>
    </row>
    <row r="16" spans="1:14" x14ac:dyDescent="0.15">
      <c r="A16" s="1">
        <v>13991016</v>
      </c>
      <c r="B16" s="1">
        <v>1</v>
      </c>
      <c r="C16" s="1" t="s">
        <v>582</v>
      </c>
      <c r="D16" s="6">
        <v>1.5</v>
      </c>
      <c r="E16" s="6">
        <v>10</v>
      </c>
      <c r="F16" s="1" t="s">
        <v>553</v>
      </c>
      <c r="G16" s="1">
        <v>20</v>
      </c>
      <c r="I16" s="1" t="s">
        <v>557</v>
      </c>
      <c r="J16" s="1" t="s">
        <v>583</v>
      </c>
      <c r="L16" s="1">
        <v>15991014</v>
      </c>
    </row>
    <row r="17" spans="1:14" x14ac:dyDescent="0.15">
      <c r="A17" s="1">
        <v>13991017</v>
      </c>
      <c r="B17" s="1">
        <v>1</v>
      </c>
      <c r="C17" s="1" t="s">
        <v>584</v>
      </c>
      <c r="D17" s="6">
        <v>1.5</v>
      </c>
      <c r="E17" s="6">
        <v>10</v>
      </c>
      <c r="F17" s="1" t="s">
        <v>553</v>
      </c>
      <c r="G17" s="1">
        <v>20</v>
      </c>
      <c r="I17" s="1" t="s">
        <v>557</v>
      </c>
      <c r="J17" s="1" t="s">
        <v>558</v>
      </c>
      <c r="K17" s="1">
        <v>15991015</v>
      </c>
    </row>
    <row r="18" spans="1:14" x14ac:dyDescent="0.15">
      <c r="A18" s="1">
        <v>13991018</v>
      </c>
      <c r="B18" s="1">
        <v>1</v>
      </c>
      <c r="C18" s="1" t="s">
        <v>585</v>
      </c>
      <c r="D18" s="6">
        <v>1.5</v>
      </c>
      <c r="E18" s="6">
        <v>10</v>
      </c>
      <c r="F18" s="1" t="s">
        <v>553</v>
      </c>
      <c r="G18" s="1">
        <v>20</v>
      </c>
      <c r="I18" s="1" t="s">
        <v>557</v>
      </c>
      <c r="J18" s="1" t="s">
        <v>561</v>
      </c>
      <c r="K18" s="1">
        <v>15991016</v>
      </c>
    </row>
    <row r="19" spans="1:14" x14ac:dyDescent="0.15">
      <c r="A19" s="1">
        <v>13991019</v>
      </c>
      <c r="B19" s="1">
        <v>1</v>
      </c>
      <c r="C19" s="1" t="s">
        <v>586</v>
      </c>
      <c r="D19" s="6">
        <v>1.5</v>
      </c>
      <c r="E19" s="6">
        <v>10</v>
      </c>
      <c r="F19" s="1" t="s">
        <v>553</v>
      </c>
      <c r="G19" s="1">
        <v>20</v>
      </c>
      <c r="I19" s="1" t="s">
        <v>557</v>
      </c>
      <c r="J19" s="1" t="s">
        <v>578</v>
      </c>
      <c r="L19" s="1">
        <v>15991017</v>
      </c>
      <c r="N19" s="1" t="s">
        <v>587</v>
      </c>
    </row>
    <row r="20" spans="1:14" x14ac:dyDescent="0.15">
      <c r="A20" s="1">
        <v>13991020</v>
      </c>
      <c r="B20" s="1">
        <v>1</v>
      </c>
      <c r="C20" s="1" t="s">
        <v>588</v>
      </c>
      <c r="D20" s="6">
        <v>1.5</v>
      </c>
      <c r="E20" s="6">
        <v>10</v>
      </c>
      <c r="F20" s="1" t="s">
        <v>553</v>
      </c>
      <c r="G20" s="1">
        <v>20</v>
      </c>
      <c r="I20" s="1" t="s">
        <v>557</v>
      </c>
      <c r="J20" s="1" t="s">
        <v>581</v>
      </c>
      <c r="K20" s="1">
        <v>15991018</v>
      </c>
    </row>
    <row r="21" spans="1:14" x14ac:dyDescent="0.15">
      <c r="A21" s="1">
        <v>13991021</v>
      </c>
      <c r="B21" s="1">
        <v>1</v>
      </c>
      <c r="C21" s="1" t="s">
        <v>589</v>
      </c>
      <c r="D21" s="6">
        <v>1.5</v>
      </c>
      <c r="E21" s="6">
        <v>10</v>
      </c>
      <c r="F21" s="1" t="s">
        <v>553</v>
      </c>
      <c r="G21" s="1">
        <v>20</v>
      </c>
      <c r="I21" s="1" t="s">
        <v>557</v>
      </c>
      <c r="J21" s="1" t="s">
        <v>583</v>
      </c>
      <c r="L21" s="1">
        <v>15991019</v>
      </c>
    </row>
    <row r="22" spans="1:14" x14ac:dyDescent="0.15">
      <c r="A22" s="1">
        <v>13991022</v>
      </c>
      <c r="B22" s="1">
        <v>1</v>
      </c>
      <c r="C22" s="1" t="s">
        <v>590</v>
      </c>
      <c r="D22" s="6">
        <v>1.5</v>
      </c>
      <c r="E22" s="6">
        <v>10</v>
      </c>
      <c r="F22" s="1" t="s">
        <v>553</v>
      </c>
      <c r="G22" s="1">
        <v>20</v>
      </c>
      <c r="I22" s="1" t="s">
        <v>557</v>
      </c>
      <c r="J22" s="1" t="s">
        <v>558</v>
      </c>
      <c r="K22" s="1">
        <v>15991020</v>
      </c>
    </row>
    <row r="23" spans="1:14" x14ac:dyDescent="0.15">
      <c r="A23" s="1">
        <v>13991023</v>
      </c>
      <c r="B23" s="1">
        <v>1</v>
      </c>
      <c r="C23" s="1" t="s">
        <v>591</v>
      </c>
      <c r="D23" s="6">
        <v>1.5</v>
      </c>
      <c r="E23" s="6">
        <v>10</v>
      </c>
      <c r="F23" s="1" t="s">
        <v>553</v>
      </c>
      <c r="G23" s="1">
        <v>20</v>
      </c>
      <c r="I23" s="1" t="s">
        <v>557</v>
      </c>
      <c r="J23" s="1" t="s">
        <v>561</v>
      </c>
      <c r="K23" s="1">
        <v>15991021</v>
      </c>
    </row>
    <row r="24" spans="1:14" x14ac:dyDescent="0.15">
      <c r="A24" s="1">
        <v>13991024</v>
      </c>
      <c r="B24" s="1">
        <v>1</v>
      </c>
      <c r="C24" s="1" t="s">
        <v>592</v>
      </c>
      <c r="D24" s="6">
        <v>1.5</v>
      </c>
      <c r="E24" s="6">
        <v>6</v>
      </c>
      <c r="F24" s="1" t="s">
        <v>553</v>
      </c>
      <c r="G24" s="1">
        <v>20</v>
      </c>
      <c r="H24" s="1" t="s">
        <v>575</v>
      </c>
      <c r="I24" s="6" t="s">
        <v>563</v>
      </c>
      <c r="J24" s="6" t="s">
        <v>576</v>
      </c>
      <c r="N24" s="1" t="s">
        <v>85</v>
      </c>
    </row>
    <row r="25" spans="1:14" x14ac:dyDescent="0.15">
      <c r="A25" s="1">
        <v>13991027</v>
      </c>
      <c r="B25" s="1">
        <v>1</v>
      </c>
      <c r="C25" s="1" t="s">
        <v>593</v>
      </c>
      <c r="D25" s="6">
        <v>1.5</v>
      </c>
      <c r="E25" s="6">
        <v>6</v>
      </c>
      <c r="F25" s="1" t="s">
        <v>553</v>
      </c>
      <c r="G25" s="1">
        <v>20</v>
      </c>
      <c r="H25" s="1" t="s">
        <v>594</v>
      </c>
      <c r="I25" s="6" t="s">
        <v>563</v>
      </c>
      <c r="J25" s="6" t="s">
        <v>594</v>
      </c>
      <c r="N25" s="1" t="s">
        <v>595</v>
      </c>
    </row>
    <row r="26" spans="1:14" x14ac:dyDescent="0.15">
      <c r="A26" s="1">
        <v>13991028</v>
      </c>
      <c r="B26" s="1">
        <v>1</v>
      </c>
      <c r="C26" s="1" t="s">
        <v>596</v>
      </c>
      <c r="D26" s="6">
        <v>1.5</v>
      </c>
      <c r="E26" s="6">
        <v>0.1</v>
      </c>
      <c r="F26" s="1" t="s">
        <v>572</v>
      </c>
      <c r="I26" s="6" t="s">
        <v>554</v>
      </c>
      <c r="J26" s="6">
        <v>0</v>
      </c>
      <c r="K26" s="1">
        <v>12991045</v>
      </c>
    </row>
    <row r="27" spans="1:14" x14ac:dyDescent="0.15">
      <c r="A27" s="1">
        <v>13991029</v>
      </c>
      <c r="B27" s="1">
        <v>1</v>
      </c>
      <c r="C27" s="1" t="s">
        <v>597</v>
      </c>
      <c r="D27" s="6">
        <v>1.5</v>
      </c>
      <c r="E27" s="6">
        <v>0.1</v>
      </c>
      <c r="F27" s="1" t="s">
        <v>572</v>
      </c>
      <c r="I27" s="6" t="s">
        <v>554</v>
      </c>
      <c r="J27" s="6">
        <v>0</v>
      </c>
      <c r="K27" s="23">
        <v>12991047</v>
      </c>
    </row>
    <row r="28" spans="1:14" x14ac:dyDescent="0.15">
      <c r="A28" s="1">
        <v>13991030</v>
      </c>
      <c r="B28" s="1">
        <v>1</v>
      </c>
      <c r="C28" s="1" t="s">
        <v>598</v>
      </c>
      <c r="D28" s="6">
        <v>1.5</v>
      </c>
      <c r="E28" s="1">
        <v>1</v>
      </c>
      <c r="F28" s="1" t="s">
        <v>572</v>
      </c>
      <c r="H28" s="26" t="s">
        <v>620</v>
      </c>
      <c r="I28" s="26" t="s">
        <v>621</v>
      </c>
      <c r="J28" s="26" t="s">
        <v>622</v>
      </c>
      <c r="N28" s="7" t="s">
        <v>444</v>
      </c>
    </row>
    <row r="29" spans="1:14" x14ac:dyDescent="0.15">
      <c r="A29" s="1">
        <v>13991030</v>
      </c>
      <c r="B29" s="1">
        <v>2</v>
      </c>
      <c r="C29" s="1" t="s">
        <v>598</v>
      </c>
      <c r="D29" s="6">
        <v>1.5</v>
      </c>
      <c r="E29" s="1">
        <v>1.5</v>
      </c>
      <c r="F29" s="1" t="s">
        <v>572</v>
      </c>
      <c r="H29" s="26" t="s">
        <v>623</v>
      </c>
      <c r="I29" s="26" t="s">
        <v>74</v>
      </c>
      <c r="J29" s="26" t="s">
        <v>624</v>
      </c>
      <c r="N29" s="7" t="s">
        <v>444</v>
      </c>
    </row>
    <row r="30" spans="1:14" x14ac:dyDescent="0.15">
      <c r="A30" s="1">
        <v>13991030</v>
      </c>
      <c r="B30" s="1">
        <v>3</v>
      </c>
      <c r="C30" s="1" t="s">
        <v>598</v>
      </c>
      <c r="D30" s="6">
        <v>1.5</v>
      </c>
      <c r="E30" s="1">
        <v>2</v>
      </c>
      <c r="F30" s="1" t="s">
        <v>572</v>
      </c>
      <c r="H30" s="26" t="s">
        <v>625</v>
      </c>
      <c r="I30" s="26" t="s">
        <v>626</v>
      </c>
      <c r="J30" s="26" t="s">
        <v>627</v>
      </c>
      <c r="N30" s="7" t="s">
        <v>444</v>
      </c>
    </row>
    <row r="31" spans="1:14" x14ac:dyDescent="0.15">
      <c r="A31" s="1">
        <v>13991030</v>
      </c>
      <c r="B31" s="1">
        <v>4</v>
      </c>
      <c r="C31" s="1" t="s">
        <v>598</v>
      </c>
      <c r="D31" s="6">
        <v>1.5</v>
      </c>
      <c r="E31" s="1">
        <v>2.5</v>
      </c>
      <c r="F31" s="1" t="s">
        <v>572</v>
      </c>
      <c r="H31" s="26" t="s">
        <v>625</v>
      </c>
      <c r="I31" s="26" t="s">
        <v>626</v>
      </c>
      <c r="J31" s="26" t="s">
        <v>627</v>
      </c>
      <c r="N31" s="7" t="s">
        <v>444</v>
      </c>
    </row>
    <row r="32" spans="1:14" x14ac:dyDescent="0.15">
      <c r="A32" s="1">
        <v>13991030</v>
      </c>
      <c r="B32" s="1">
        <v>5</v>
      </c>
      <c r="C32" s="1" t="s">
        <v>598</v>
      </c>
      <c r="D32" s="6">
        <v>1.5</v>
      </c>
      <c r="E32" s="1">
        <v>3</v>
      </c>
      <c r="F32" s="1" t="s">
        <v>572</v>
      </c>
      <c r="H32" s="26" t="s">
        <v>628</v>
      </c>
      <c r="I32" s="26" t="s">
        <v>629</v>
      </c>
      <c r="J32" s="26" t="s">
        <v>630</v>
      </c>
      <c r="N32" s="7" t="s">
        <v>444</v>
      </c>
    </row>
    <row r="33" spans="1:14" x14ac:dyDescent="0.15">
      <c r="A33" s="1">
        <v>13991031</v>
      </c>
      <c r="B33" s="1">
        <v>1</v>
      </c>
      <c r="C33" s="1" t="s">
        <v>599</v>
      </c>
      <c r="D33" s="6">
        <v>1.5</v>
      </c>
      <c r="E33" s="1">
        <v>0.1</v>
      </c>
      <c r="F33" s="1" t="s">
        <v>572</v>
      </c>
      <c r="I33" s="1" t="s">
        <v>554</v>
      </c>
      <c r="J33" s="1">
        <v>0</v>
      </c>
      <c r="K33" s="23">
        <v>12991049</v>
      </c>
    </row>
    <row r="34" spans="1:14" x14ac:dyDescent="0.15">
      <c r="A34" s="1">
        <v>13991032</v>
      </c>
      <c r="B34" s="1">
        <v>1</v>
      </c>
      <c r="C34" s="1" t="s">
        <v>600</v>
      </c>
      <c r="D34" s="6">
        <v>1.5</v>
      </c>
      <c r="E34" s="1">
        <v>10</v>
      </c>
      <c r="F34" s="1" t="s">
        <v>572</v>
      </c>
      <c r="I34" s="1" t="s">
        <v>601</v>
      </c>
      <c r="J34" s="2">
        <v>16991001</v>
      </c>
      <c r="N34" s="26" t="s">
        <v>491</v>
      </c>
    </row>
    <row r="35" spans="1:14" x14ac:dyDescent="0.15">
      <c r="A35" s="1">
        <v>13991033</v>
      </c>
      <c r="B35" s="1">
        <v>1</v>
      </c>
      <c r="C35" s="1" t="s">
        <v>602</v>
      </c>
      <c r="D35" s="6">
        <v>1.5</v>
      </c>
      <c r="E35" s="1">
        <v>0.1</v>
      </c>
      <c r="F35" s="1" t="s">
        <v>572</v>
      </c>
      <c r="I35" s="1" t="s">
        <v>554</v>
      </c>
      <c r="J35" s="1">
        <v>0</v>
      </c>
      <c r="K35" s="23">
        <v>12991051</v>
      </c>
    </row>
    <row r="36" spans="1:14" x14ac:dyDescent="0.15">
      <c r="A36" s="1">
        <v>13991034</v>
      </c>
      <c r="B36" s="1">
        <v>1</v>
      </c>
      <c r="C36" s="1" t="s">
        <v>603</v>
      </c>
      <c r="D36" s="6">
        <v>1.5</v>
      </c>
      <c r="E36" s="1">
        <v>10</v>
      </c>
      <c r="F36" s="1" t="s">
        <v>572</v>
      </c>
      <c r="I36" s="1" t="s">
        <v>557</v>
      </c>
      <c r="J36" s="1" t="s">
        <v>604</v>
      </c>
      <c r="L36" s="1">
        <v>15991026</v>
      </c>
      <c r="N36" s="15" t="s">
        <v>605</v>
      </c>
    </row>
    <row r="37" spans="1:14" x14ac:dyDescent="0.15">
      <c r="A37" s="1">
        <v>13991035</v>
      </c>
      <c r="B37" s="1">
        <v>1</v>
      </c>
      <c r="C37" s="1" t="s">
        <v>514</v>
      </c>
      <c r="D37" s="6">
        <v>1.5</v>
      </c>
      <c r="E37" s="1">
        <v>0.1</v>
      </c>
      <c r="F37" s="1" t="s">
        <v>572</v>
      </c>
      <c r="I37" s="1" t="s">
        <v>554</v>
      </c>
      <c r="J37" s="1">
        <v>0</v>
      </c>
      <c r="K37" s="23">
        <v>12991053</v>
      </c>
      <c r="L37" s="23">
        <v>12991054</v>
      </c>
    </row>
    <row r="38" spans="1:14" x14ac:dyDescent="0.15">
      <c r="A38" s="1">
        <v>13991036</v>
      </c>
      <c r="B38" s="1">
        <v>1</v>
      </c>
      <c r="C38" s="1" t="s">
        <v>515</v>
      </c>
      <c r="D38" s="6">
        <v>1.5</v>
      </c>
      <c r="E38" s="1">
        <v>10</v>
      </c>
      <c r="F38" s="1" t="s">
        <v>572</v>
      </c>
      <c r="I38" s="1" t="s">
        <v>557</v>
      </c>
      <c r="J38" s="1" t="s">
        <v>558</v>
      </c>
      <c r="K38" s="1">
        <v>15991027</v>
      </c>
      <c r="N38" s="26" t="s">
        <v>606</v>
      </c>
    </row>
    <row r="39" spans="1:14" x14ac:dyDescent="0.15">
      <c r="A39" s="1">
        <v>13991037</v>
      </c>
      <c r="B39" s="1">
        <v>1</v>
      </c>
      <c r="C39" s="1" t="s">
        <v>516</v>
      </c>
      <c r="D39" s="6">
        <v>1.5</v>
      </c>
      <c r="E39" s="1">
        <v>10</v>
      </c>
      <c r="F39" s="1" t="s">
        <v>572</v>
      </c>
      <c r="I39" s="1" t="s">
        <v>557</v>
      </c>
      <c r="J39" s="1" t="s">
        <v>561</v>
      </c>
      <c r="K39" s="1">
        <v>15991028</v>
      </c>
    </row>
    <row r="40" spans="1:14" x14ac:dyDescent="0.15">
      <c r="A40" s="1">
        <v>13991038</v>
      </c>
      <c r="B40" s="1">
        <v>1</v>
      </c>
      <c r="C40" s="1" t="s">
        <v>503</v>
      </c>
      <c r="D40" s="6">
        <v>1.5</v>
      </c>
      <c r="E40" s="1">
        <v>999</v>
      </c>
      <c r="F40" s="1" t="s">
        <v>572</v>
      </c>
      <c r="I40" s="1" t="s">
        <v>557</v>
      </c>
      <c r="J40" s="1" t="s">
        <v>607</v>
      </c>
      <c r="L40" s="1">
        <v>15991029</v>
      </c>
    </row>
    <row r="41" spans="1:14" x14ac:dyDescent="0.15">
      <c r="A41" s="1">
        <v>13991039</v>
      </c>
      <c r="B41" s="1">
        <v>1</v>
      </c>
      <c r="C41" s="1" t="s">
        <v>608</v>
      </c>
      <c r="D41" s="6">
        <v>1.5</v>
      </c>
      <c r="E41" s="1">
        <v>999</v>
      </c>
      <c r="F41" s="1" t="s">
        <v>572</v>
      </c>
      <c r="I41" s="1" t="s">
        <v>557</v>
      </c>
      <c r="J41" s="1" t="s">
        <v>455</v>
      </c>
      <c r="L41" s="1">
        <v>15991030</v>
      </c>
    </row>
    <row r="42" spans="1:14" x14ac:dyDescent="0.15">
      <c r="A42" s="1">
        <v>13991040</v>
      </c>
      <c r="B42" s="1">
        <v>1</v>
      </c>
      <c r="C42" s="1" t="s">
        <v>609</v>
      </c>
      <c r="D42" s="6">
        <v>1.5</v>
      </c>
      <c r="E42" s="1">
        <v>999</v>
      </c>
      <c r="F42" s="1" t="s">
        <v>572</v>
      </c>
      <c r="I42" s="1" t="s">
        <v>557</v>
      </c>
      <c r="J42" s="1" t="s">
        <v>454</v>
      </c>
      <c r="L42" s="1">
        <v>15991031</v>
      </c>
    </row>
    <row r="43" spans="1:14" x14ac:dyDescent="0.15">
      <c r="A43" s="1">
        <v>13991041</v>
      </c>
      <c r="B43" s="1">
        <v>1</v>
      </c>
      <c r="C43" s="1" t="s">
        <v>610</v>
      </c>
      <c r="D43" s="6">
        <v>1.5</v>
      </c>
      <c r="E43" s="1">
        <v>999</v>
      </c>
      <c r="F43" s="1" t="s">
        <v>572</v>
      </c>
      <c r="I43" s="1" t="s">
        <v>557</v>
      </c>
      <c r="J43" s="1" t="s">
        <v>611</v>
      </c>
      <c r="L43" s="1">
        <v>15991032</v>
      </c>
    </row>
    <row r="44" spans="1:14" x14ac:dyDescent="0.15">
      <c r="A44" s="1">
        <v>13991042</v>
      </c>
      <c r="B44" s="1">
        <v>1</v>
      </c>
      <c r="C44" s="1" t="s">
        <v>612</v>
      </c>
      <c r="D44" s="6">
        <v>1.5</v>
      </c>
      <c r="E44" s="1">
        <v>999</v>
      </c>
      <c r="F44" s="1" t="s">
        <v>572</v>
      </c>
      <c r="I44" s="1" t="s">
        <v>557</v>
      </c>
      <c r="J44" s="1" t="s">
        <v>613</v>
      </c>
      <c r="L44" s="1">
        <v>15991033</v>
      </c>
    </row>
    <row r="45" spans="1:14" x14ac:dyDescent="0.15">
      <c r="A45" s="1">
        <v>13991043</v>
      </c>
      <c r="B45" s="1">
        <v>1</v>
      </c>
      <c r="C45" s="1" t="s">
        <v>614</v>
      </c>
      <c r="D45" s="6">
        <v>1.5</v>
      </c>
      <c r="E45" s="1">
        <v>999</v>
      </c>
      <c r="F45" s="1" t="s">
        <v>572</v>
      </c>
      <c r="I45" s="1" t="s">
        <v>557</v>
      </c>
      <c r="J45" s="1" t="s">
        <v>615</v>
      </c>
      <c r="L45" s="1">
        <v>15991034</v>
      </c>
    </row>
    <row r="46" spans="1:14" x14ac:dyDescent="0.15">
      <c r="A46" s="1">
        <v>13991044</v>
      </c>
      <c r="B46" s="1">
        <v>1</v>
      </c>
      <c r="C46" s="1" t="s">
        <v>616</v>
      </c>
      <c r="D46" s="6">
        <v>1.5</v>
      </c>
      <c r="E46" s="1">
        <v>999</v>
      </c>
      <c r="F46" s="1" t="s">
        <v>572</v>
      </c>
      <c r="I46" s="1" t="s">
        <v>557</v>
      </c>
      <c r="J46" s="1" t="s">
        <v>617</v>
      </c>
      <c r="L46" s="1">
        <v>15991035</v>
      </c>
    </row>
    <row r="47" spans="1:14" x14ac:dyDescent="0.15">
      <c r="A47" s="1">
        <v>13991045</v>
      </c>
      <c r="B47" s="1">
        <v>1</v>
      </c>
      <c r="C47" s="1" t="s">
        <v>618</v>
      </c>
      <c r="D47" s="6">
        <v>1.5</v>
      </c>
      <c r="E47" s="1">
        <v>999</v>
      </c>
      <c r="F47" s="1" t="s">
        <v>572</v>
      </c>
      <c r="I47" s="1" t="s">
        <v>557</v>
      </c>
      <c r="J47" s="1" t="s">
        <v>619</v>
      </c>
      <c r="L47" s="1">
        <v>15991036</v>
      </c>
    </row>
  </sheetData>
  <autoFilter ref="A2:N25">
    <sortState ref="A3:K56">
      <sortCondition ref="A2"/>
    </sortState>
  </autoFilter>
  <phoneticPr fontId="1" type="noConversion"/>
  <conditionalFormatting sqref="I2:I12 I33:I34 I14:I23 I36 I38:I1048576">
    <cfRule type="cellIs" dxfId="23" priority="111" operator="equal">
      <formula>"attr"</formula>
    </cfRule>
  </conditionalFormatting>
  <conditionalFormatting sqref="I24">
    <cfRule type="cellIs" dxfId="22" priority="31" operator="equal">
      <formula>"attr"</formula>
    </cfRule>
  </conditionalFormatting>
  <conditionalFormatting sqref="I25:I26">
    <cfRule type="cellIs" dxfId="21" priority="30" operator="equal">
      <formula>"attr"</formula>
    </cfRule>
  </conditionalFormatting>
  <conditionalFormatting sqref="I13">
    <cfRule type="cellIs" dxfId="20" priority="16" operator="equal">
      <formula>"attr"</formula>
    </cfRule>
  </conditionalFormatting>
  <conditionalFormatting sqref="I1">
    <cfRule type="cellIs" dxfId="19" priority="15" operator="equal">
      <formula>"attr"</formula>
    </cfRule>
  </conditionalFormatting>
  <conditionalFormatting sqref="H12">
    <cfRule type="cellIs" dxfId="18" priority="14" operator="equal">
      <formula>"attr"</formula>
    </cfRule>
  </conditionalFormatting>
  <conditionalFormatting sqref="I27">
    <cfRule type="cellIs" dxfId="16" priority="12" operator="equal">
      <formula>"attr"</formula>
    </cfRule>
  </conditionalFormatting>
  <conditionalFormatting sqref="I35">
    <cfRule type="cellIs" dxfId="15" priority="11" operator="equal">
      <formula>"attr"</formula>
    </cfRule>
  </conditionalFormatting>
  <conditionalFormatting sqref="I37">
    <cfRule type="cellIs" dxfId="14" priority="10" operator="equal">
      <formula>"attr"</formula>
    </cfRule>
  </conditionalFormatting>
  <conditionalFormatting sqref="I28">
    <cfRule type="cellIs" dxfId="9" priority="5" operator="equal">
      <formula>"attr"</formula>
    </cfRule>
  </conditionalFormatting>
  <conditionalFormatting sqref="I29">
    <cfRule type="cellIs" dxfId="7" priority="4" operator="equal">
      <formula>"attr"</formula>
    </cfRule>
  </conditionalFormatting>
  <conditionalFormatting sqref="I30">
    <cfRule type="cellIs" dxfId="5" priority="3" operator="equal">
      <formula>"attr"</formula>
    </cfRule>
  </conditionalFormatting>
  <conditionalFormatting sqref="I31">
    <cfRule type="cellIs" dxfId="3" priority="2" operator="equal">
      <formula>"attr"</formula>
    </cfRule>
  </conditionalFormatting>
  <conditionalFormatting sqref="I32">
    <cfRule type="cellIs" dxfId="1" priority="1" operator="equal">
      <formula>"attr"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P11"/>
  <sheetViews>
    <sheetView zoomScale="90" zoomScaleNormal="9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K17" sqref="K17"/>
    </sheetView>
  </sheetViews>
  <sheetFormatPr defaultColWidth="9" defaultRowHeight="16.5" x14ac:dyDescent="0.15"/>
  <cols>
    <col min="1" max="1" width="9.5" style="1" bestFit="1" customWidth="1"/>
    <col min="2" max="2" width="4.875" style="1" bestFit="1" customWidth="1"/>
    <col min="3" max="3" width="36.875" style="1" bestFit="1" customWidth="1"/>
    <col min="4" max="4" width="8" style="1" bestFit="1" customWidth="1"/>
    <col min="5" max="5" width="7.5" style="1" bestFit="1" customWidth="1"/>
    <col min="6" max="8" width="9.5" style="1" bestFit="1" customWidth="1"/>
    <col min="9" max="10" width="9.5" style="1" customWidth="1"/>
    <col min="11" max="11" width="10.625" style="1" bestFit="1" customWidth="1"/>
    <col min="12" max="12" width="12.375" style="1" bestFit="1" customWidth="1"/>
    <col min="13" max="13" width="12.375" style="1" customWidth="1"/>
    <col min="14" max="14" width="9" style="1" bestFit="1" customWidth="1"/>
    <col min="15" max="15" width="12.375" style="1" bestFit="1" customWidth="1"/>
    <col min="16" max="16384" width="9" style="1"/>
  </cols>
  <sheetData>
    <row r="1" spans="1:16" x14ac:dyDescent="0.15">
      <c r="A1" s="1" t="s">
        <v>78</v>
      </c>
      <c r="B1" s="1" t="s">
        <v>237</v>
      </c>
      <c r="C1" s="1" t="s">
        <v>79</v>
      </c>
      <c r="D1" s="1" t="s">
        <v>109</v>
      </c>
      <c r="E1" s="9" t="s">
        <v>382</v>
      </c>
      <c r="F1" s="1" t="s">
        <v>80</v>
      </c>
      <c r="G1" s="1" t="s">
        <v>28</v>
      </c>
      <c r="H1" s="1" t="s">
        <v>29</v>
      </c>
      <c r="I1" s="1" t="s">
        <v>531</v>
      </c>
      <c r="J1" s="1" t="s">
        <v>533</v>
      </c>
      <c r="K1" s="1" t="s">
        <v>383</v>
      </c>
      <c r="L1" s="1" t="s">
        <v>96</v>
      </c>
      <c r="M1" s="1" t="s">
        <v>434</v>
      </c>
      <c r="N1" s="1" t="s">
        <v>97</v>
      </c>
      <c r="O1" s="1" t="s">
        <v>384</v>
      </c>
      <c r="P1" s="1" t="s">
        <v>437</v>
      </c>
    </row>
    <row r="2" spans="1:16" x14ac:dyDescent="0.15">
      <c r="A2" s="1" t="s">
        <v>4</v>
      </c>
      <c r="B2" s="1" t="s">
        <v>134</v>
      </c>
      <c r="C2" s="1" t="s">
        <v>81</v>
      </c>
      <c r="D2" s="1" t="s">
        <v>110</v>
      </c>
      <c r="E2" s="1" t="s">
        <v>5</v>
      </c>
      <c r="F2" s="1" t="s">
        <v>82</v>
      </c>
      <c r="G2" s="1" t="s">
        <v>83</v>
      </c>
      <c r="H2" s="1" t="s">
        <v>84</v>
      </c>
      <c r="I2" s="1" t="s">
        <v>532</v>
      </c>
      <c r="J2" s="1" t="s">
        <v>534</v>
      </c>
      <c r="K2" s="1" t="s">
        <v>98</v>
      </c>
      <c r="L2" s="1" t="s">
        <v>274</v>
      </c>
      <c r="M2" s="1" t="s">
        <v>435</v>
      </c>
      <c r="N2" s="1" t="s">
        <v>99</v>
      </c>
      <c r="O2" s="1" t="s">
        <v>275</v>
      </c>
      <c r="P2" s="1" t="s">
        <v>436</v>
      </c>
    </row>
    <row r="3" spans="1:16" s="2" customFormat="1" x14ac:dyDescent="0.15">
      <c r="A3" s="2">
        <v>16991001</v>
      </c>
      <c r="B3" s="2">
        <v>1</v>
      </c>
      <c r="C3" s="20" t="s">
        <v>449</v>
      </c>
      <c r="D3" s="2">
        <v>1</v>
      </c>
      <c r="E3" s="2" t="s">
        <v>450</v>
      </c>
      <c r="F3" s="1">
        <v>15991025</v>
      </c>
    </row>
    <row r="4" spans="1:16" s="2" customFormat="1" x14ac:dyDescent="0.15"/>
    <row r="5" spans="1:16" s="2" customFormat="1" x14ac:dyDescent="0.15"/>
    <row r="6" spans="1:16" s="2" customFormat="1" x14ac:dyDescent="0.15"/>
    <row r="7" spans="1:16" s="2" customFormat="1" x14ac:dyDescent="0.15"/>
    <row r="8" spans="1:16" s="2" customFormat="1" x14ac:dyDescent="0.15"/>
    <row r="9" spans="1:16" s="2" customFormat="1" x14ac:dyDescent="0.15"/>
    <row r="10" spans="1:16" s="2" customFormat="1" x14ac:dyDescent="0.15"/>
    <row r="11" spans="1:16" s="2" customFormat="1" x14ac:dyDescent="0.15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38"/>
  <sheetViews>
    <sheetView zoomScale="90" zoomScaleNormal="90" workbookViewId="0">
      <pane xSplit="3" ySplit="2" topLeftCell="P12" activePane="bottomRight" state="frozen"/>
      <selection pane="topRight" activeCell="D1" sqref="D1"/>
      <selection pane="bottomLeft" activeCell="A3" sqref="A3"/>
      <selection pane="bottomRight" activeCell="A34" sqref="A34:XFD34"/>
    </sheetView>
  </sheetViews>
  <sheetFormatPr defaultColWidth="9" defaultRowHeight="16.5" x14ac:dyDescent="0.15"/>
  <cols>
    <col min="1" max="1" width="9.5" style="1" bestFit="1" customWidth="1"/>
    <col min="2" max="2" width="6.875" style="1" customWidth="1"/>
    <col min="3" max="3" width="30.375" style="1" customWidth="1"/>
    <col min="4" max="4" width="10.25" style="1" bestFit="1" customWidth="1"/>
    <col min="5" max="5" width="9.875" style="1" bestFit="1" customWidth="1"/>
    <col min="6" max="6" width="9" style="1" customWidth="1"/>
    <col min="7" max="7" width="12.125" style="1" customWidth="1"/>
    <col min="8" max="8" width="8.625" style="1" customWidth="1"/>
    <col min="9" max="15" width="8.125" style="1" customWidth="1"/>
    <col min="16" max="16" width="6.375" style="1" customWidth="1"/>
    <col min="17" max="17" width="10.875" style="1" customWidth="1"/>
    <col min="18" max="18" width="11.25" style="1" customWidth="1"/>
    <col min="19" max="19" width="8.125" style="1" customWidth="1"/>
    <col min="20" max="23" width="9.25" style="1" customWidth="1"/>
    <col min="24" max="16384" width="9" style="1"/>
  </cols>
  <sheetData>
    <row r="1" spans="1:23" ht="113.25" customHeight="1" x14ac:dyDescent="0.15">
      <c r="A1" s="1" t="s">
        <v>8</v>
      </c>
      <c r="B1" s="1" t="s">
        <v>135</v>
      </c>
      <c r="C1" s="1" t="s">
        <v>33</v>
      </c>
      <c r="D1" s="1" t="s">
        <v>109</v>
      </c>
      <c r="E1" s="1" t="s">
        <v>111</v>
      </c>
      <c r="F1" s="1" t="s">
        <v>114</v>
      </c>
      <c r="G1" s="1" t="s">
        <v>115</v>
      </c>
      <c r="H1" s="5" t="s">
        <v>141</v>
      </c>
      <c r="I1" s="1" t="s">
        <v>116</v>
      </c>
      <c r="J1" s="1" t="s">
        <v>114</v>
      </c>
      <c r="K1" s="1" t="s">
        <v>115</v>
      </c>
      <c r="L1" s="5" t="s">
        <v>142</v>
      </c>
      <c r="M1" s="1" t="s">
        <v>127</v>
      </c>
      <c r="N1" s="1" t="s">
        <v>128</v>
      </c>
      <c r="O1" s="1" t="s">
        <v>129</v>
      </c>
      <c r="P1" s="5" t="s">
        <v>143</v>
      </c>
      <c r="Q1" s="1" t="s">
        <v>125</v>
      </c>
      <c r="R1" s="1" t="s">
        <v>126</v>
      </c>
      <c r="S1" s="5" t="s">
        <v>136</v>
      </c>
      <c r="T1" s="1" t="s">
        <v>277</v>
      </c>
      <c r="U1" s="1" t="s">
        <v>278</v>
      </c>
      <c r="V1" s="1" t="s">
        <v>279</v>
      </c>
      <c r="W1" s="1" t="s">
        <v>280</v>
      </c>
    </row>
    <row r="2" spans="1:23" x14ac:dyDescent="0.15">
      <c r="A2" s="1" t="s">
        <v>22</v>
      </c>
      <c r="B2" s="1" t="s">
        <v>134</v>
      </c>
      <c r="C2" s="1" t="s">
        <v>32</v>
      </c>
      <c r="D2" s="1" t="s">
        <v>110</v>
      </c>
      <c r="E2" s="1" t="s">
        <v>112</v>
      </c>
      <c r="F2" s="1" t="s">
        <v>216</v>
      </c>
      <c r="G2" s="1" t="s">
        <v>113</v>
      </c>
      <c r="H2" s="5" t="s">
        <v>137</v>
      </c>
      <c r="I2" s="1" t="s">
        <v>117</v>
      </c>
      <c r="J2" s="1" t="s">
        <v>118</v>
      </c>
      <c r="K2" s="1" t="s">
        <v>119</v>
      </c>
      <c r="L2" s="5" t="s">
        <v>139</v>
      </c>
      <c r="M2" s="1" t="s">
        <v>120</v>
      </c>
      <c r="N2" s="1" t="s">
        <v>121</v>
      </c>
      <c r="O2" s="1" t="s">
        <v>122</v>
      </c>
      <c r="P2" s="5" t="s">
        <v>138</v>
      </c>
      <c r="Q2" s="1" t="s">
        <v>123</v>
      </c>
      <c r="R2" s="1" t="s">
        <v>124</v>
      </c>
      <c r="S2" s="5" t="s">
        <v>140</v>
      </c>
      <c r="T2" s="1" t="s">
        <v>281</v>
      </c>
      <c r="U2" s="1" t="s">
        <v>282</v>
      </c>
      <c r="V2" s="1" t="s">
        <v>283</v>
      </c>
      <c r="W2" s="1" t="s">
        <v>428</v>
      </c>
    </row>
    <row r="3" spans="1:23" x14ac:dyDescent="0.15">
      <c r="A3" s="24">
        <v>15991001</v>
      </c>
      <c r="B3" s="24">
        <v>1</v>
      </c>
      <c r="C3" s="24" t="str">
        <f>_xlfn.IFNA(_xlfn.IFNA(INDEX(效果!$C:$C,MATCH($A3,效果!$O:$O,0)),INDEX(buff!$C:$C,MATCH($A3,buff!$K:$K,0))),INDEX(buff!$C:$C,MATCH($A3,buff!$L:$L,0)))</f>
        <v>闪电盾伤害</v>
      </c>
      <c r="D3" s="24"/>
      <c r="E3" s="24" t="s">
        <v>287</v>
      </c>
      <c r="F3" s="24">
        <v>10000</v>
      </c>
      <c r="G3" s="24">
        <v>10000</v>
      </c>
      <c r="H3" s="24">
        <v>5000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spans="1:23" x14ac:dyDescent="0.15">
      <c r="A4" s="24">
        <v>15991002</v>
      </c>
      <c r="B4" s="24">
        <v>1</v>
      </c>
      <c r="C4" s="24" t="str">
        <f>_xlfn.IFNA(_xlfn.IFNA(INDEX(效果!$C:$C,MATCH($A4,效果!$O:$O,0)),INDEX(buff!$C:$C,MATCH($A4,buff!$K:$K,0))),INDEX(buff!$C:$C,MATCH($A4,buff!$L:$L,0)))</f>
        <v>虚无之增加物防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>
        <v>5000</v>
      </c>
      <c r="R4" s="24">
        <v>5000</v>
      </c>
      <c r="S4" s="24">
        <v>5000</v>
      </c>
      <c r="T4" s="24"/>
      <c r="U4" s="24"/>
      <c r="V4" s="24"/>
      <c r="W4" s="24"/>
    </row>
    <row r="5" spans="1:23" x14ac:dyDescent="0.15">
      <c r="A5" s="24">
        <v>15991003</v>
      </c>
      <c r="B5" s="24">
        <v>1</v>
      </c>
      <c r="C5" s="24" t="str">
        <f>_xlfn.IFNA(_xlfn.IFNA(INDEX(效果!$C:$C,MATCH($A5,效果!$O:$O,0)),INDEX(buff!$C:$C,MATCH($A5,buff!$K:$K,0))),INDEX(buff!$C:$C,MATCH($A5,buff!$L:$L,0)))</f>
        <v>虚无之降低魔防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>
        <f>-Q4</f>
        <v>-5000</v>
      </c>
      <c r="R5" s="24">
        <f t="shared" ref="R5:S5" si="0">-R4</f>
        <v>-5000</v>
      </c>
      <c r="S5" s="24">
        <f t="shared" si="0"/>
        <v>-5000</v>
      </c>
      <c r="T5" s="24"/>
      <c r="U5" s="24"/>
      <c r="V5" s="24"/>
      <c r="W5" s="24"/>
    </row>
    <row r="6" spans="1:23" x14ac:dyDescent="0.15">
      <c r="A6" s="24">
        <v>15991004</v>
      </c>
      <c r="B6" s="24">
        <v>1</v>
      </c>
      <c r="C6" s="24" t="str">
        <f>_xlfn.IFNA(_xlfn.IFNA(INDEX(效果!$C:$C,MATCH($A6,效果!$O:$O,0)),INDEX(buff!$C:$C,MATCH($A6,buff!$K:$K,0))),INDEX(buff!$C:$C,MATCH($A6,buff!$L:$L,0)))</f>
        <v>放逐之增加魔防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>
        <f>Q4</f>
        <v>5000</v>
      </c>
      <c r="R6" s="24">
        <f t="shared" ref="R6:S6" si="1">R4</f>
        <v>5000</v>
      </c>
      <c r="S6" s="24">
        <f t="shared" si="1"/>
        <v>5000</v>
      </c>
      <c r="T6" s="24"/>
      <c r="U6" s="24"/>
      <c r="V6" s="24"/>
      <c r="W6" s="24"/>
    </row>
    <row r="7" spans="1:23" x14ac:dyDescent="0.15">
      <c r="A7" s="24">
        <v>15991005</v>
      </c>
      <c r="B7" s="24">
        <v>1</v>
      </c>
      <c r="C7" s="24" t="str">
        <f>_xlfn.IFNA(_xlfn.IFNA(INDEX(效果!$C:$C,MATCH($A7,效果!$O:$O,0)),INDEX(buff!$C:$C,MATCH($A7,buff!$K:$K,0))),INDEX(buff!$C:$C,MATCH($A7,buff!$L:$L,0)))</f>
        <v>放逐之降低物防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>
        <f>Q5</f>
        <v>-5000</v>
      </c>
      <c r="R7" s="24">
        <f>R5</f>
        <v>-5000</v>
      </c>
      <c r="S7" s="24">
        <v>-10000</v>
      </c>
      <c r="T7" s="24"/>
      <c r="U7" s="24"/>
      <c r="V7" s="24"/>
      <c r="W7" s="24"/>
    </row>
    <row r="8" spans="1:23" x14ac:dyDescent="0.15">
      <c r="A8" s="24">
        <v>15991006</v>
      </c>
      <c r="B8" s="24">
        <v>1</v>
      </c>
      <c r="C8" s="24" t="s">
        <v>176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>
        <v>5000</v>
      </c>
      <c r="R8" s="24">
        <v>5000</v>
      </c>
      <c r="S8" s="24">
        <v>3000</v>
      </c>
      <c r="T8" s="24"/>
      <c r="U8" s="24"/>
      <c r="V8" s="24"/>
      <c r="W8" s="24"/>
    </row>
    <row r="9" spans="1:23" x14ac:dyDescent="0.15">
      <c r="A9" s="24">
        <v>15991007</v>
      </c>
      <c r="B9" s="24">
        <v>1</v>
      </c>
      <c r="C9" s="24" t="s">
        <v>177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>
        <f>Q8</f>
        <v>5000</v>
      </c>
      <c r="R9" s="24">
        <f t="shared" ref="R9:S9" si="2">R8</f>
        <v>5000</v>
      </c>
      <c r="S9" s="24">
        <f t="shared" si="2"/>
        <v>3000</v>
      </c>
      <c r="T9" s="24"/>
      <c r="U9" s="24"/>
      <c r="V9" s="24"/>
      <c r="W9" s="24"/>
    </row>
    <row r="10" spans="1:23" x14ac:dyDescent="0.15">
      <c r="A10" s="24">
        <v>15991008</v>
      </c>
      <c r="B10" s="24">
        <v>1</v>
      </c>
      <c r="C10" s="24" t="str">
        <f>_xlfn.IFNA(_xlfn.IFNA(INDEX(效果!$C:$C,MATCH($A10,效果!$O:$O,0)),INDEX(buff!$C:$C,MATCH($A10,buff!$K:$K,0))),INDEX(buff!$C:$C,MATCH($A10,buff!$L:$L,0)))</f>
        <v>天谴伤害</v>
      </c>
      <c r="D10" s="24"/>
      <c r="E10" s="24" t="s">
        <v>288</v>
      </c>
      <c r="F10" s="24">
        <v>80000</v>
      </c>
      <c r="G10" s="24">
        <v>80000</v>
      </c>
      <c r="H10" s="24">
        <v>30000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x14ac:dyDescent="0.15">
      <c r="A11" s="24">
        <v>15991009</v>
      </c>
      <c r="B11" s="24">
        <v>1</v>
      </c>
      <c r="C11" s="24" t="str">
        <f>_xlfn.IFNA(_xlfn.IFNA(INDEX(效果!$C:$C,MATCH($A11,效果!$O:$O,0)),INDEX(buff!$C:$C,MATCH($A11,buff!$K:$K,0))),INDEX(buff!$C:$C,MATCH($A11,buff!$L:$L,0)))</f>
        <v>福星加血</v>
      </c>
      <c r="D11" s="24"/>
      <c r="E11" s="24" t="s">
        <v>287</v>
      </c>
      <c r="F11" s="24">
        <v>15000</v>
      </c>
      <c r="G11" s="24">
        <f>F11</f>
        <v>15000</v>
      </c>
      <c r="H11" s="24">
        <v>10000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x14ac:dyDescent="0.15">
      <c r="A12" s="24">
        <v>15991010</v>
      </c>
      <c r="B12" s="24">
        <v>1</v>
      </c>
      <c r="C12" s="24" t="str">
        <f>_xlfn.IFNA(_xlfn.IFNA(INDEX(效果!$C:$C,MATCH($A12,效果!$O:$O,0)),INDEX(buff!$C:$C,MATCH($A12,buff!$K:$K,0))),INDEX(buff!$C:$C,MATCH($A12,buff!$L:$L,0)))</f>
        <v>神之愤怒伤害</v>
      </c>
      <c r="D12" s="24"/>
      <c r="E12" s="24" t="s">
        <v>427</v>
      </c>
      <c r="F12" s="24">
        <f>F10</f>
        <v>80000</v>
      </c>
      <c r="G12" s="24">
        <f t="shared" ref="G12:H12" si="3">G10</f>
        <v>80000</v>
      </c>
      <c r="H12" s="24">
        <f t="shared" si="3"/>
        <v>30000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 x14ac:dyDescent="0.15">
      <c r="A13" s="24">
        <v>15991011</v>
      </c>
      <c r="B13" s="24">
        <v>1</v>
      </c>
      <c r="C13" s="24" t="str">
        <f>_xlfn.IFNA(_xlfn.IFNA(INDEX(效果!$C:$C,MATCH($A13,效果!$O:$O,0)),INDEX(buff!$C:$C,MATCH($A13,buff!$K:$K,0))),INDEX(buff!$C:$C,MATCH($A13,buff!$L:$L,0)))</f>
        <v>神之仁慈加血</v>
      </c>
      <c r="D13" s="24"/>
      <c r="E13" s="24" t="s">
        <v>289</v>
      </c>
      <c r="F13" s="24">
        <v>20000</v>
      </c>
      <c r="G13" s="24">
        <f>F13</f>
        <v>20000</v>
      </c>
      <c r="H13" s="24">
        <f t="shared" ref="H13" si="4">H11</f>
        <v>10000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x14ac:dyDescent="0.15">
      <c r="A14" s="24">
        <v>15991012</v>
      </c>
      <c r="B14" s="24">
        <v>1</v>
      </c>
      <c r="C14" s="24" t="str">
        <f>_xlfn.IFNA(_xlfn.IFNA(INDEX(效果!$C:$C,MATCH($A14,效果!$O:$O,0)),INDEX(buff!$C:$C,MATCH($A14,buff!$K:$K,0))),INDEX(buff!$C:$C,MATCH($A14,buff!$L:$L,0)))</f>
        <v>孤注一掷之提高伤害加成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>
        <v>2000</v>
      </c>
      <c r="R14" s="24">
        <v>2000</v>
      </c>
      <c r="S14" s="24">
        <v>1500</v>
      </c>
      <c r="T14" s="24"/>
      <c r="U14" s="24"/>
      <c r="V14" s="24"/>
      <c r="W14" s="24"/>
    </row>
    <row r="15" spans="1:23" x14ac:dyDescent="0.15">
      <c r="A15" s="24">
        <v>15991013</v>
      </c>
      <c r="B15" s="24">
        <v>1</v>
      </c>
      <c r="C15" s="24" t="str">
        <f>_xlfn.IFNA(_xlfn.IFNA(INDEX(效果!$C:$C,MATCH($A15,效果!$O:$O,0)),INDEX(buff!$C:$C,MATCH($A15,buff!$K:$K,0))),INDEX(buff!$C:$C,MATCH($A15,buff!$L:$L,0)))</f>
        <v>孤注一掷之提高攻击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>
        <v>5000</v>
      </c>
      <c r="R15" s="24">
        <v>5000</v>
      </c>
      <c r="S15" s="24">
        <v>2000</v>
      </c>
      <c r="T15" s="24"/>
      <c r="U15" s="24"/>
      <c r="V15" s="24"/>
      <c r="W15" s="24"/>
    </row>
    <row r="16" spans="1:23" x14ac:dyDescent="0.15">
      <c r="A16" s="24">
        <v>15991014</v>
      </c>
      <c r="B16" s="24">
        <v>1</v>
      </c>
      <c r="C16" s="24" t="str">
        <f>_xlfn.IFNA(_xlfn.IFNA(INDEX(效果!$C:$C,MATCH($A16,效果!$O:$O,0)),INDEX(buff!$C:$C,MATCH($A16,buff!$K:$K,0))),INDEX(buff!$C:$C,MATCH($A16,buff!$L:$L,0)))</f>
        <v>孤注一掷之降低伤害减免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>
        <v>-2000</v>
      </c>
      <c r="R16" s="24">
        <v>-2000</v>
      </c>
      <c r="S16" s="24">
        <v>-1500</v>
      </c>
      <c r="T16" s="24"/>
      <c r="U16" s="24"/>
      <c r="V16" s="24"/>
      <c r="W16" s="24"/>
    </row>
    <row r="17" spans="1:23" x14ac:dyDescent="0.15">
      <c r="A17" s="24">
        <v>15991015</v>
      </c>
      <c r="B17" s="24">
        <v>1</v>
      </c>
      <c r="C17" s="24" t="str">
        <f>_xlfn.IFNA(_xlfn.IFNA(INDEX(效果!$C:$C,MATCH($A17,效果!$O:$O,0)),INDEX(buff!$C:$C,MATCH($A17,buff!$K:$K,0))),INDEX(buff!$C:$C,MATCH($A17,buff!$L:$L,0)))</f>
        <v>孤注一掷之降低物理防御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>
        <v>-5000</v>
      </c>
      <c r="R17" s="24">
        <v>-5000</v>
      </c>
      <c r="S17" s="24">
        <v>-1000</v>
      </c>
      <c r="T17" s="24"/>
      <c r="U17" s="24"/>
      <c r="V17" s="24"/>
      <c r="W17" s="24"/>
    </row>
    <row r="18" spans="1:23" x14ac:dyDescent="0.15">
      <c r="A18" s="24">
        <v>15991016</v>
      </c>
      <c r="B18" s="24">
        <v>1</v>
      </c>
      <c r="C18" s="24" t="str">
        <f>_xlfn.IFNA(_xlfn.IFNA(INDEX(效果!$C:$C,MATCH($A18,效果!$O:$O,0)),INDEX(buff!$C:$C,MATCH($A18,buff!$K:$K,0))),INDEX(buff!$C:$C,MATCH($A18,buff!$L:$L,0)))</f>
        <v>孤注一掷之降低魔法防御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>
        <v>-5000</v>
      </c>
      <c r="R18" s="24">
        <v>-5000</v>
      </c>
      <c r="S18" s="24">
        <v>-1000</v>
      </c>
      <c r="T18" s="24"/>
      <c r="U18" s="24"/>
      <c r="V18" s="24"/>
      <c r="W18" s="24"/>
    </row>
    <row r="19" spans="1:23" x14ac:dyDescent="0.15">
      <c r="A19" s="24">
        <v>15991017</v>
      </c>
      <c r="B19" s="24">
        <v>1</v>
      </c>
      <c r="C19" s="24" t="str">
        <f>_xlfn.IFNA(_xlfn.IFNA(INDEX(效果!$C:$C,MATCH($A19,效果!$O:$O,0)),INDEX(buff!$C:$C,MATCH($A19,buff!$K:$K,0))),INDEX(buff!$C:$C,MATCH($A19,buff!$L:$L,0)))</f>
        <v>稳扎稳打之降低伤害加成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>
        <v>-2000</v>
      </c>
      <c r="R19" s="24">
        <v>-2000</v>
      </c>
      <c r="S19" s="24">
        <v>-1500</v>
      </c>
      <c r="T19" s="24"/>
      <c r="U19" s="24"/>
      <c r="V19" s="24"/>
      <c r="W19" s="24"/>
    </row>
    <row r="20" spans="1:23" x14ac:dyDescent="0.15">
      <c r="A20" s="24">
        <v>15991018</v>
      </c>
      <c r="B20" s="24">
        <v>1</v>
      </c>
      <c r="C20" s="24" t="str">
        <f>_xlfn.IFNA(_xlfn.IFNA(INDEX(效果!$C:$C,MATCH($A20,效果!$O:$O,0)),INDEX(buff!$C:$C,MATCH($A20,buff!$K:$K,0))),INDEX(buff!$C:$C,MATCH($A20,buff!$L:$L,0)))</f>
        <v>稳扎稳打之降低攻击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>
        <v>-5000</v>
      </c>
      <c r="R20" s="24">
        <v>-5000</v>
      </c>
      <c r="S20" s="24">
        <v>-1000</v>
      </c>
      <c r="T20" s="24"/>
      <c r="U20" s="24"/>
      <c r="V20" s="24"/>
      <c r="W20" s="24"/>
    </row>
    <row r="21" spans="1:23" x14ac:dyDescent="0.15">
      <c r="A21" s="24">
        <v>15991019</v>
      </c>
      <c r="B21" s="24">
        <v>1</v>
      </c>
      <c r="C21" s="24" t="str">
        <f>_xlfn.IFNA(_xlfn.IFNA(INDEX(效果!$C:$C,MATCH($A21,效果!$O:$O,0)),INDEX(buff!$C:$C,MATCH($A21,buff!$K:$K,0))),INDEX(buff!$C:$C,MATCH($A21,buff!$L:$L,0)))</f>
        <v>稳扎稳打之提高伤害减免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>
        <v>2000</v>
      </c>
      <c r="R21" s="24">
        <v>2000</v>
      </c>
      <c r="S21" s="24">
        <v>1500</v>
      </c>
      <c r="T21" s="24"/>
      <c r="U21" s="24"/>
      <c r="V21" s="24"/>
      <c r="W21" s="24"/>
    </row>
    <row r="22" spans="1:23" x14ac:dyDescent="0.15">
      <c r="A22" s="24">
        <v>15991020</v>
      </c>
      <c r="B22" s="24">
        <v>1</v>
      </c>
      <c r="C22" s="24" t="str">
        <f>_xlfn.IFNA(_xlfn.IFNA(INDEX(效果!$C:$C,MATCH($A22,效果!$O:$O,0)),INDEX(buff!$C:$C,MATCH($A22,buff!$K:$K,0))),INDEX(buff!$C:$C,MATCH($A22,buff!$L:$L,0)))</f>
        <v>稳扎稳打之提高物理防御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>
        <v>5000</v>
      </c>
      <c r="R22" s="24">
        <v>5000</v>
      </c>
      <c r="S22" s="24">
        <v>5000</v>
      </c>
      <c r="T22" s="24"/>
      <c r="U22" s="24"/>
      <c r="V22" s="24"/>
      <c r="W22" s="24"/>
    </row>
    <row r="23" spans="1:23" x14ac:dyDescent="0.15">
      <c r="A23" s="24">
        <v>15991021</v>
      </c>
      <c r="B23" s="24">
        <v>1</v>
      </c>
      <c r="C23" s="24" t="str">
        <f>_xlfn.IFNA(_xlfn.IFNA(INDEX(效果!$C:$C,MATCH($A23,效果!$O:$O,0)),INDEX(buff!$C:$C,MATCH($A23,buff!$K:$K,0))),INDEX(buff!$C:$C,MATCH($A23,buff!$L:$L,0)))</f>
        <v>稳扎稳打之提高魔法防御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>
        <v>5000</v>
      </c>
      <c r="R23" s="24">
        <v>5000</v>
      </c>
      <c r="S23" s="24">
        <v>5000</v>
      </c>
      <c r="T23" s="24"/>
      <c r="U23" s="24"/>
      <c r="V23" s="24"/>
      <c r="W23" s="24"/>
    </row>
    <row r="24" spans="1:23" x14ac:dyDescent="0.15">
      <c r="A24" s="24">
        <v>15991022</v>
      </c>
      <c r="B24" s="24">
        <v>1</v>
      </c>
      <c r="C24" s="24" t="str">
        <f>_xlfn.IFNA(_xlfn.IFNA(INDEX(效果!$C:$C,MATCH($A24,效果!$O:$O,0)),INDEX(buff!$C:$C,MATCH($A24,buff!$K:$K,0))),INDEX(buff!$C:$C,MATCH($A24,buff!$L:$L,0)))</f>
        <v>天降神罚对敌方伤害</v>
      </c>
      <c r="D24" s="24"/>
      <c r="E24" s="24" t="s">
        <v>287</v>
      </c>
      <c r="F24" s="24">
        <v>100000</v>
      </c>
      <c r="G24" s="24">
        <v>100000</v>
      </c>
      <c r="H24" s="24">
        <v>20000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x14ac:dyDescent="0.15">
      <c r="A25" s="24">
        <v>15991023</v>
      </c>
      <c r="B25" s="24">
        <v>1</v>
      </c>
      <c r="C25" s="24" t="str">
        <f>_xlfn.IFNA(_xlfn.IFNA(INDEX(效果!$C:$C,MATCH($A25,效果!$O:$O,0)),INDEX(buff!$C:$C,MATCH($A25,buff!$K:$K,0))),INDEX(buff!$C:$C,MATCH($A25,buff!$L:$L,0)))</f>
        <v>天降神罚对友方伤害</v>
      </c>
      <c r="D25" s="24"/>
      <c r="E25" s="24" t="s">
        <v>287</v>
      </c>
      <c r="F25" s="24">
        <f>F24*0.5</f>
        <v>50000</v>
      </c>
      <c r="G25" s="24">
        <f>G24*0.5</f>
        <v>50000</v>
      </c>
      <c r="H25" s="24">
        <f>H24*0.5</f>
        <v>10000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x14ac:dyDescent="0.15">
      <c r="A26" s="1">
        <v>15991024</v>
      </c>
      <c r="B26" s="1">
        <v>1</v>
      </c>
      <c r="C26" s="1" t="str">
        <f>_xlfn.IFNA(_xlfn.IFNA(INDEX(效果!$C:$C,MATCH($A26,效果!$O:$O,0)),INDEX(buff!$C:$C,MATCH($A26,buff!$K:$K,0))),INDEX(buff!$C:$C,MATCH($A26,buff!$L:$L,0)))</f>
        <v>天火降临伤害</v>
      </c>
      <c r="E26" s="1" t="s">
        <v>502</v>
      </c>
      <c r="F26" s="1">
        <v>25000</v>
      </c>
      <c r="G26" s="1">
        <v>25000</v>
      </c>
      <c r="H26" s="1">
        <v>8000</v>
      </c>
    </row>
    <row r="27" spans="1:23" x14ac:dyDescent="0.15">
      <c r="A27" s="1">
        <v>15991025</v>
      </c>
      <c r="B27" s="1">
        <v>1</v>
      </c>
      <c r="C27" s="1" t="s">
        <v>530</v>
      </c>
      <c r="E27" s="1" t="s">
        <v>464</v>
      </c>
      <c r="F27" s="1">
        <v>500</v>
      </c>
      <c r="G27" s="1">
        <v>500</v>
      </c>
      <c r="H27" s="1">
        <v>300</v>
      </c>
    </row>
    <row r="28" spans="1:23" x14ac:dyDescent="0.15">
      <c r="A28" s="1">
        <v>15991026</v>
      </c>
      <c r="B28" s="1">
        <v>1</v>
      </c>
      <c r="C28" s="1" t="str">
        <f>_xlfn.IFNA(_xlfn.IFNA(INDEX(效果!$C:$C,MATCH($A28,效果!$O:$O,0)),INDEX(buff!$C:$C,MATCH($A28,buff!$K:$K,0))),INDEX(buff!$C:$C,MATCH($A28,buff!$L:$L,0)))</f>
        <v>星移电掣提升攻速</v>
      </c>
      <c r="Q28" s="1">
        <v>5000</v>
      </c>
      <c r="R28" s="1">
        <v>5000</v>
      </c>
      <c r="S28" s="1">
        <v>3000</v>
      </c>
    </row>
    <row r="29" spans="1:23" x14ac:dyDescent="0.15">
      <c r="A29" s="1">
        <v>15991027</v>
      </c>
      <c r="B29" s="1">
        <v>1</v>
      </c>
      <c r="C29" s="1" t="str">
        <f>_xlfn.IFNA(_xlfn.IFNA(INDEX(效果!$C:$C,MATCH($A29,效果!$O:$O,0)),INDEX(buff!$C:$C,MATCH($A29,buff!$K:$K,0))),INDEX(buff!$C:$C,MATCH($A29,buff!$L:$L,0)))</f>
        <v>圣光壁垒提升物防</v>
      </c>
      <c r="Q29" s="1">
        <v>2000</v>
      </c>
      <c r="R29" s="1">
        <v>2000</v>
      </c>
      <c r="S29" s="1">
        <v>1000</v>
      </c>
    </row>
    <row r="30" spans="1:23" x14ac:dyDescent="0.15">
      <c r="A30" s="1">
        <v>15991028</v>
      </c>
      <c r="B30" s="1">
        <v>1</v>
      </c>
      <c r="C30" s="1" t="str">
        <f>_xlfn.IFNA(_xlfn.IFNA(INDEX(效果!$C:$C,MATCH($A30,效果!$O:$O,0)),INDEX(buff!$C:$C,MATCH($A30,buff!$K:$K,0))),INDEX(buff!$C:$C,MATCH($A30,buff!$L:$L,0)))</f>
        <v>圣光壁垒提升魔防</v>
      </c>
      <c r="Q30" s="1">
        <v>2000</v>
      </c>
      <c r="R30" s="1">
        <v>2000</v>
      </c>
      <c r="S30" s="1">
        <v>1000</v>
      </c>
    </row>
    <row r="31" spans="1:23" x14ac:dyDescent="0.15">
      <c r="A31" s="1">
        <v>15991029</v>
      </c>
      <c r="B31" s="1">
        <v>1</v>
      </c>
      <c r="C31" s="1" t="str">
        <f>_xlfn.IFNA(_xlfn.IFNA(INDEX(效果!$C:$C,MATCH($A31,效果!$O:$O,0)),INDEX(buff!$C:$C,MATCH($A31,buff!$K:$K,0))),INDEX(buff!$C:$C,MATCH($A31,buff!$L:$L,0)))</f>
        <v>圣城新歌</v>
      </c>
      <c r="Q31" s="1">
        <v>1500</v>
      </c>
      <c r="R31" s="1">
        <v>1500</v>
      </c>
      <c r="S31" s="1">
        <v>1000</v>
      </c>
    </row>
    <row r="32" spans="1:23" x14ac:dyDescent="0.15">
      <c r="A32" s="1">
        <v>15991030</v>
      </c>
      <c r="B32" s="1">
        <v>1</v>
      </c>
      <c r="C32" s="1" t="str">
        <f>_xlfn.IFNA(_xlfn.IFNA(INDEX(效果!$C:$C,MATCH($A32,效果!$O:$O,0)),INDEX(buff!$C:$C,MATCH($A32,buff!$K:$K,0))),INDEX(buff!$C:$C,MATCH($A32,buff!$L:$L,0)))</f>
        <v>死亡收割</v>
      </c>
      <c r="Q32" s="1">
        <v>1500</v>
      </c>
      <c r="R32" s="1">
        <v>1500</v>
      </c>
      <c r="S32" s="1">
        <v>1000</v>
      </c>
    </row>
    <row r="33" spans="1:19" x14ac:dyDescent="0.15">
      <c r="A33" s="1">
        <v>15991031</v>
      </c>
      <c r="B33" s="1">
        <v>1</v>
      </c>
      <c r="C33" s="1" t="str">
        <f>_xlfn.IFNA(_xlfn.IFNA(INDEX(效果!$C:$C,MATCH($A33,效果!$O:$O,0)),INDEX(buff!$C:$C,MATCH($A33,buff!$K:$K,0))),INDEX(buff!$C:$C,MATCH($A33,buff!$L:$L,0)))</f>
        <v>创世之约</v>
      </c>
      <c r="Q33" s="1">
        <v>1500</v>
      </c>
      <c r="R33" s="1">
        <v>1500</v>
      </c>
      <c r="S33" s="1">
        <v>1000</v>
      </c>
    </row>
    <row r="34" spans="1:19" x14ac:dyDescent="0.15">
      <c r="A34" s="1">
        <v>15991032</v>
      </c>
      <c r="B34" s="1">
        <v>1</v>
      </c>
      <c r="C34" s="1" t="str">
        <f>_xlfn.IFNA(_xlfn.IFNA(INDEX(效果!$C:$C,MATCH($A34,效果!$O:$O,0)),INDEX(buff!$C:$C,MATCH($A34,buff!$K:$K,0))),INDEX(buff!$C:$C,MATCH($A34,buff!$L:$L,0)))</f>
        <v>破灭诉说之伤害提升</v>
      </c>
      <c r="Q34" s="1">
        <v>0.2</v>
      </c>
      <c r="R34" s="1">
        <v>0.2</v>
      </c>
      <c r="S34" s="1">
        <v>0.1</v>
      </c>
    </row>
    <row r="35" spans="1:19" x14ac:dyDescent="0.15">
      <c r="A35" s="1">
        <v>15991033</v>
      </c>
      <c r="B35" s="1">
        <v>1</v>
      </c>
      <c r="C35" s="1" t="str">
        <f>_xlfn.IFNA(_xlfn.IFNA(INDEX(效果!$C:$C,MATCH($A35,效果!$O:$O,0)),INDEX(buff!$C:$C,MATCH($A35,buff!$K:$K,0))),INDEX(buff!$C:$C,MATCH($A35,buff!$L:$L,0)))</f>
        <v>自由战歌之降低技能消耗</v>
      </c>
      <c r="Q35" s="1">
        <v>-1000</v>
      </c>
      <c r="R35" s="1">
        <v>-1000</v>
      </c>
      <c r="S35" s="1">
        <v>-500</v>
      </c>
    </row>
    <row r="36" spans="1:19" x14ac:dyDescent="0.15">
      <c r="A36" s="1">
        <v>15991034</v>
      </c>
      <c r="B36" s="1">
        <v>1</v>
      </c>
      <c r="C36" s="1" t="str">
        <f>_xlfn.IFNA(_xlfn.IFNA(INDEX(效果!$C:$C,MATCH($A36,效果!$O:$O,0)),INDEX(buff!$C:$C,MATCH($A36,buff!$K:$K,0))),INDEX(buff!$C:$C,MATCH($A36,buff!$L:$L,0)))</f>
        <v>生命之歌之治疗量增加</v>
      </c>
      <c r="Q36" s="1">
        <v>0.2</v>
      </c>
      <c r="R36" s="1">
        <v>0.2</v>
      </c>
      <c r="S36" s="1">
        <v>0.1</v>
      </c>
    </row>
    <row r="37" spans="1:19" x14ac:dyDescent="0.15">
      <c r="A37" s="1">
        <v>15991035</v>
      </c>
      <c r="B37" s="1">
        <v>1</v>
      </c>
      <c r="C37" s="1" t="str">
        <f>_xlfn.IFNA(_xlfn.IFNA(INDEX(效果!$C:$C,MATCH($A37,效果!$O:$O,0)),INDEX(buff!$C:$C,MATCH($A37,buff!$K:$K,0))),INDEX(buff!$C:$C,MATCH($A37,buff!$L:$L,0)))</f>
        <v>生命之歌之增益状态时间延长</v>
      </c>
      <c r="Q37" s="1">
        <v>2500</v>
      </c>
      <c r="R37" s="1">
        <v>2500</v>
      </c>
      <c r="S37" s="1">
        <v>1000</v>
      </c>
    </row>
    <row r="38" spans="1:19" x14ac:dyDescent="0.15">
      <c r="A38" s="1">
        <v>15991036</v>
      </c>
      <c r="B38" s="1">
        <v>1</v>
      </c>
      <c r="C38" s="1" t="str">
        <f>_xlfn.IFNA(_xlfn.IFNA(INDEX(效果!$C:$C,MATCH($A38,效果!$O:$O,0)),INDEX(buff!$C:$C,MATCH($A38,buff!$K:$K,0))),INDEX(buff!$C:$C,MATCH($A38,buff!$L:$L,0)))</f>
        <v>黑暗之灾之减损状态时间延长</v>
      </c>
      <c r="Q38" s="1">
        <v>2500</v>
      </c>
      <c r="R38" s="1">
        <v>2500</v>
      </c>
      <c r="S38" s="1">
        <v>1000</v>
      </c>
    </row>
  </sheetData>
  <autoFilter ref="A2:V2">
    <sortState ref="A3:V29">
      <sortCondition ref="A2"/>
    </sortState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技能</vt:lpstr>
      <vt:lpstr>效果</vt:lpstr>
      <vt:lpstr>场力</vt:lpstr>
      <vt:lpstr>召唤</vt:lpstr>
      <vt:lpstr>buff</vt:lpstr>
      <vt:lpstr>mod</vt:lpstr>
      <vt:lpstr>结算</vt:lpstr>
      <vt:lpstr>结算!_FilterDatabase</vt:lpstr>
    </vt:vector>
  </TitlesOfParts>
  <Company>maplegame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brianhong</dc:creator>
  <cp:lastModifiedBy>brianhong</cp:lastModifiedBy>
  <dcterms:created xsi:type="dcterms:W3CDTF">2014-10-30T09:02:45Z</dcterms:created>
  <dcterms:modified xsi:type="dcterms:W3CDTF">2016-10-14T06:18:10Z</dcterms:modified>
</cp:coreProperties>
</file>